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slicers/slicer1.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6.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2.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tables/table3.xml" ContentType="application/vnd.openxmlformats-officedocument.spreadsheetml.table+xml"/>
  <Override PartName="/xl/drawings/drawing10.xml" ContentType="application/vnd.openxmlformats-officedocument.drawing+xml"/>
  <Override PartName="/xl/tables/table4.xml" ContentType="application/vnd.openxmlformats-officedocument.spreadsheetml.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drawings/drawing11.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hidePivotFieldList="1" defaultThemeVersion="202300"/>
  <mc:AlternateContent xmlns:mc="http://schemas.openxmlformats.org/markup-compatibility/2006">
    <mc:Choice Requires="x15">
      <x15ac:absPath xmlns:x15ac="http://schemas.microsoft.com/office/spreadsheetml/2010/11/ac" url="C:\Users\ASUS\Downloads\"/>
    </mc:Choice>
  </mc:AlternateContent>
  <xr:revisionPtr revIDLastSave="0" documentId="13_ncr:1_{63C58DA6-313D-4146-A154-E0FEECA730F8}" xr6:coauthVersionLast="47" xr6:coauthVersionMax="47" xr10:uidLastSave="{00000000-0000-0000-0000-000000000000}"/>
  <bookViews>
    <workbookView xWindow="-108" yWindow="-108" windowWidth="23256" windowHeight="12456" xr2:uid="{969CA375-57E0-4148-86F2-DC95451024AF}"/>
  </bookViews>
  <sheets>
    <sheet name="Portada" sheetId="8" r:id="rId1"/>
    <sheet name="Índice" sheetId="9" r:id="rId2"/>
    <sheet name="Análisis General" sheetId="1" r:id="rId3"/>
    <sheet name="Análisis de distribución" sheetId="11" r:id="rId4"/>
    <sheet name="Análisis Sectorial" sheetId="5" r:id="rId5"/>
    <sheet name="tablas analisis sectorial" sheetId="6" state="hidden" r:id="rId6"/>
    <sheet name="Análisis por entidad" sheetId="7" r:id="rId7"/>
    <sheet name="Nación 2022" sheetId="2" state="hidden" r:id="rId8"/>
    <sheet name="Nación 2023" sheetId="3" state="hidden" r:id="rId9"/>
    <sheet name="Nacion 2024" sheetId="10" state="hidden" r:id="rId10"/>
    <sheet name="tablas dinámicas" sheetId="4" r:id="rId11"/>
  </sheets>
  <externalReferences>
    <externalReference r:id="rId12"/>
  </externalReferences>
  <definedNames>
    <definedName name="_xlnm._FilterDatabase" localSheetId="7" hidden="1">'Nación 2022'!$A$6:$CY$237</definedName>
    <definedName name="_xlnm._FilterDatabase" localSheetId="8" hidden="1">'Nación 2023'!$A$3:$DS$229</definedName>
    <definedName name="_xlnm._FilterDatabase" localSheetId="9" hidden="1">'Nacion 2024'!$A$3:$DC$236</definedName>
    <definedName name="_xlnm._FilterDatabase" localSheetId="10" hidden="1">'tablas dinámicas'!$A$72:$D$305</definedName>
    <definedName name="agropec">'[1]Entidades por sector 2020'!$A$4:$I$15</definedName>
    <definedName name="AMAZONAS" localSheetId="1">#REF!</definedName>
    <definedName name="AMAZONAS">#REF!</definedName>
    <definedName name="ambien">'[1]Entidades por sector 2020'!$A$19:$I$22</definedName>
    <definedName name="ANTIOQUIA" localSheetId="1">#REF!</definedName>
    <definedName name="ANTIOQUIA">#REF!</definedName>
    <definedName name="Año" localSheetId="1">#REF!</definedName>
    <definedName name="Año">#REF!</definedName>
    <definedName name="ARAUCA" localSheetId="1">#REF!</definedName>
    <definedName name="ARAUCA">#REF!</definedName>
    <definedName name="ATLANTICO" localSheetId="1">#REF!</definedName>
    <definedName name="ATLANTICO">#REF!</definedName>
    <definedName name="BOGOTA_D.C." localSheetId="1">#REF!</definedName>
    <definedName name="BOGOTA_D.C.">#REF!</definedName>
    <definedName name="BOLIVAR" localSheetId="1">#REF!</definedName>
    <definedName name="BOLIVAR">#REF!</definedName>
    <definedName name="BOYACA" localSheetId="1">#REF!</definedName>
    <definedName name="BOYACA">#REF!</definedName>
    <definedName name="CALDAS" localSheetId="1">#REF!</definedName>
    <definedName name="CALDAS">#REF!</definedName>
    <definedName name="CAQUETA" localSheetId="1">#REF!</definedName>
    <definedName name="CAQUETA">#REF!</definedName>
    <definedName name="CASANARE" localSheetId="1">#REF!</definedName>
    <definedName name="CASANARE">#REF!</definedName>
    <definedName name="CAUCA" localSheetId="1">#REF!</definedName>
    <definedName name="CAUCA">#REF!</definedName>
    <definedName name="CESAR" localSheetId="1">#REF!</definedName>
    <definedName name="CESAR">#REF!</definedName>
    <definedName name="CHOCO" localSheetId="1">#REF!</definedName>
    <definedName name="CHOCO">#REF!</definedName>
    <definedName name="ciencia">'[1]Entidades por sector 2020'!$A$26:$I$26</definedName>
    <definedName name="comercio">'[1]Entidades por sector 2020'!$A$30:$I$37</definedName>
    <definedName name="CORDOBA" localSheetId="1">#REF!</definedName>
    <definedName name="CORDOBA">#REF!</definedName>
    <definedName name="cult">'[1]Entidades por sector 2020'!$A$41:$I$44</definedName>
    <definedName name="CUNDINAMARCA" localSheetId="1">#REF!</definedName>
    <definedName name="CUNDINAMARCA">#REF!</definedName>
    <definedName name="def">'[1]Entidades por sector 2020'!$A$48:$I$63</definedName>
    <definedName name="DEPARTAMENTOS" localSheetId="1">#REF!</definedName>
    <definedName name="DEPARTAMENTOS">#REF!</definedName>
    <definedName name="deporte">'[1]Entidades por sector 2020'!$A$67:$I$67</definedName>
    <definedName name="dept20">'[1]TER 2020'!$A$3:$G$34</definedName>
    <definedName name="Dia" localSheetId="1">#REF!</definedName>
    <definedName name="Dia">#REF!</definedName>
    <definedName name="educ">'[1]Entidades por sector 2020'!$A$71:$I$93</definedName>
    <definedName name="ENTIDADES">#REF!</definedName>
    <definedName name="estad">'[1]Entidades por sector 2020'!$A$97:$I$98</definedName>
    <definedName name="funcion">'[1]Entidades por sector 2020'!$A$102:$I$103</definedName>
    <definedName name="gobernaciones20">[1]Gobernaciones2020!$A$3:$G$34</definedName>
    <definedName name="GUAINIA" localSheetId="1">#REF!</definedName>
    <definedName name="GUAINIA">#REF!</definedName>
    <definedName name="GUAVIARE" localSheetId="1">#REF!</definedName>
    <definedName name="GUAVIARE">#REF!</definedName>
    <definedName name="hacienda">'[1]Entidades por sector 2020'!$A$107:$I$123</definedName>
    <definedName name="HUILA" localSheetId="1">#REF!</definedName>
    <definedName name="HUILA">#REF!</definedName>
    <definedName name="inclusion">'[1]Entidades por sector 2020'!$A$127:$I$130</definedName>
    <definedName name="int">'[1]Entidades por sector 2020'!$A$138:$I$143</definedName>
    <definedName name="inteligencia">'[1]Entidades por sector 2020'!$A$134:$I$134</definedName>
    <definedName name="justicia">'[1]Entidades por sector 2020'!$A$147:$I$151</definedName>
    <definedName name="LA_GUAJIRA" localSheetId="1">#REF!</definedName>
    <definedName name="LA_GUAJIRA">#REF!</definedName>
    <definedName name="MAGDALENA" localSheetId="1">#REF!</definedName>
    <definedName name="MAGDALENA">#REF!</definedName>
    <definedName name="META" localSheetId="1">#REF!</definedName>
    <definedName name="META">#REF!</definedName>
    <definedName name="minas">'[1]Entidades por sector 2020'!$A$155:$I$161</definedName>
    <definedName name="NARIÑO" localSheetId="1">#REF!</definedName>
    <definedName name="NARIÑO">#REF!</definedName>
    <definedName name="NORTE_DE_SANTANDER" localSheetId="1">#REF!</definedName>
    <definedName name="NORTE_DE_SANTANDER">#REF!</definedName>
    <definedName name="plan">'[1]Entidades por sector 2020'!$A$165:$I$168</definedName>
    <definedName name="pres">'[1]Entidades por sector 2020'!$A$172:$I$177</definedName>
    <definedName name="PUTUMAYO" localSheetId="1">#REF!</definedName>
    <definedName name="PUTUMAYO">#REF!</definedName>
    <definedName name="Query" localSheetId="1">#REF!</definedName>
    <definedName name="Query">#REF!</definedName>
    <definedName name="QUINDIO" localSheetId="1">#REF!</definedName>
    <definedName name="QUINDIO">#REF!</definedName>
    <definedName name="relaciones">'[1]Entidades por sector 2020'!$A$181:$I$182</definedName>
    <definedName name="RISARALDA" localSheetId="1">#REF!</definedName>
    <definedName name="RISARALDA">#REF!</definedName>
    <definedName name="salud">'[1]Entidades por sector 2020'!$A$186:$I$196</definedName>
    <definedName name="SAN_ANDRES" localSheetId="1">#REF!</definedName>
    <definedName name="SAN_ANDRES">#REF!</definedName>
    <definedName name="SANTANDER" localSheetId="1">#REF!</definedName>
    <definedName name="SANTANDER">#REF!</definedName>
    <definedName name="sectores2020">'[1]sectores 2020'!$A$3:$H$26</definedName>
    <definedName name="SegmentaciónDeDatos_AÑO">#N/A</definedName>
    <definedName name="SegmentaciónDeDatos_Entidad">#N/A</definedName>
    <definedName name="SegmentaciónDeDatos_Sector">#N/A</definedName>
    <definedName name="SUCRE" localSheetId="1">#REF!</definedName>
    <definedName name="SUCRE">#REF!</definedName>
    <definedName name="Tabla73">'[1]ENTIDADES 2020'!$B$2:$J$167</definedName>
    <definedName name="tecno">'[1]Entidades por sector 2020'!$A$200:$I$205</definedName>
    <definedName name="terr20">'[1]ter 2020 1 ENT'!$A$2:$I$2786</definedName>
    <definedName name="TOLIMA" localSheetId="1">#REF!</definedName>
    <definedName name="TOLIMA">#REF!</definedName>
    <definedName name="trab">'[1]Entidades por sector 2020'!$A$209:$I$214</definedName>
    <definedName name="trans">'[1]Entidades por sector 2020'!$A$218:$I$223</definedName>
    <definedName name="VALLE_DEL_CAUCA" localSheetId="1">#REF!</definedName>
    <definedName name="VALLE_DEL_CAUCA">#REF!</definedName>
    <definedName name="VAUPES" localSheetId="1">#REF!</definedName>
    <definedName name="VAUPES">#REF!</definedName>
    <definedName name="VICHADA" localSheetId="1">#REF!</definedName>
    <definedName name="VICHADA">#REF!</definedName>
    <definedName name="vivienda">'[1]Entidades por sector 2020'!$A$227:$I$229</definedName>
  </definedNames>
  <calcPr calcId="191029"/>
  <pivotCaches>
    <pivotCache cacheId="0" r:id="rId13"/>
    <pivotCache cacheId="1" r:id="rId14"/>
    <pivotCache cacheId="2" r:id="rId15"/>
    <pivotCache cacheId="3" r:id="rId16"/>
  </pivotCaches>
  <extLst>
    <ext xmlns:x14="http://schemas.microsoft.com/office/spreadsheetml/2009/9/main" uri="{BBE1A952-AA13-448e-AADC-164F8A28A991}">
      <x14:slicerCaches>
        <x14:slicerCache r:id="rId17"/>
        <x14:slicerCache r:id="rId18"/>
        <x14:slicerCache r:id="rId19"/>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4" i="1" l="1"/>
  <c r="E73" i="1"/>
  <c r="D74" i="4"/>
  <c r="D75" i="4"/>
  <c r="D76" i="4"/>
  <c r="D77" i="4"/>
  <c r="D78" i="4"/>
  <c r="D79" i="4"/>
  <c r="D80" i="4"/>
  <c r="D81" i="4"/>
  <c r="D82" i="4"/>
  <c r="D83" i="4"/>
  <c r="D84" i="4"/>
  <c r="D85" i="4"/>
  <c r="D86" i="4"/>
  <c r="D87" i="4"/>
  <c r="D88" i="4"/>
  <c r="D89" i="4"/>
  <c r="D90" i="4"/>
  <c r="D92" i="4"/>
  <c r="D93" i="4"/>
  <c r="D95" i="4"/>
  <c r="D97" i="4"/>
  <c r="D98" i="4"/>
  <c r="D99" i="4"/>
  <c r="D100" i="4"/>
  <c r="D102" i="4"/>
  <c r="D103" i="4"/>
  <c r="D104" i="4"/>
  <c r="D108" i="4"/>
  <c r="D111" i="4"/>
  <c r="D112" i="4"/>
  <c r="D114" i="4"/>
  <c r="D115" i="4"/>
  <c r="D116" i="4"/>
  <c r="D149" i="4"/>
  <c r="D151" i="4"/>
  <c r="D152" i="4"/>
  <c r="D153" i="4"/>
  <c r="D160" i="4"/>
  <c r="D162" i="4"/>
  <c r="D163" i="4"/>
  <c r="D165" i="4"/>
  <c r="D166" i="4"/>
  <c r="D167" i="4"/>
  <c r="D171" i="4"/>
  <c r="D172" i="4"/>
  <c r="D174" i="4"/>
  <c r="D175" i="4"/>
  <c r="D176" i="4"/>
  <c r="D177" i="4"/>
  <c r="D178" i="4"/>
  <c r="D179" i="4"/>
  <c r="D181" i="4"/>
  <c r="D183" i="4"/>
  <c r="D184" i="4"/>
  <c r="D185" i="4"/>
  <c r="D186" i="4"/>
  <c r="D187" i="4"/>
  <c r="D188" i="4"/>
  <c r="D189" i="4"/>
  <c r="D190" i="4"/>
  <c r="D192" i="4"/>
  <c r="D193" i="4"/>
  <c r="D194" i="4"/>
  <c r="D196" i="4"/>
  <c r="D197" i="4"/>
  <c r="D198" i="4"/>
  <c r="D199" i="4"/>
  <c r="D200" i="4"/>
  <c r="D201" i="4"/>
  <c r="D202" i="4"/>
  <c r="D204" i="4"/>
  <c r="D208" i="4"/>
  <c r="D209" i="4"/>
  <c r="D210" i="4"/>
  <c r="D211" i="4"/>
  <c r="D212" i="4"/>
  <c r="D214" i="4"/>
  <c r="D215" i="4"/>
  <c r="D216" i="4"/>
  <c r="D217" i="4"/>
  <c r="D218" i="4"/>
  <c r="D219" i="4"/>
  <c r="D220" i="4"/>
  <c r="D221" i="4"/>
  <c r="D222" i="4"/>
  <c r="D224" i="4"/>
  <c r="D225" i="4"/>
  <c r="D226" i="4"/>
  <c r="D227" i="4"/>
  <c r="D228" i="4"/>
  <c r="D229" i="4"/>
  <c r="D230" i="4"/>
  <c r="D231" i="4"/>
  <c r="D232" i="4"/>
  <c r="D233" i="4"/>
  <c r="D234" i="4"/>
  <c r="D235" i="4"/>
  <c r="D236" i="4"/>
  <c r="D237" i="4"/>
  <c r="D238" i="4"/>
  <c r="D239" i="4"/>
  <c r="D240" i="4"/>
  <c r="D241" i="4"/>
  <c r="D242" i="4"/>
  <c r="D243" i="4"/>
  <c r="D244" i="4"/>
  <c r="D247" i="4"/>
  <c r="D248" i="4"/>
  <c r="D250" i="4"/>
  <c r="D251" i="4"/>
  <c r="D252" i="4"/>
  <c r="D253" i="4"/>
  <c r="D254" i="4"/>
  <c r="D256" i="4"/>
  <c r="D257" i="4"/>
  <c r="D258" i="4"/>
  <c r="D259" i="4"/>
  <c r="D260" i="4"/>
  <c r="D261" i="4"/>
  <c r="D262" i="4"/>
  <c r="D263" i="4"/>
  <c r="D264" i="4"/>
  <c r="D265" i="4"/>
  <c r="D266" i="4"/>
  <c r="D267" i="4"/>
  <c r="D268" i="4"/>
  <c r="D269" i="4"/>
  <c r="D270" i="4"/>
  <c r="D272" i="4"/>
  <c r="D273" i="4"/>
  <c r="D275" i="4"/>
  <c r="D276" i="4"/>
  <c r="D277" i="4"/>
  <c r="D278" i="4"/>
  <c r="D279" i="4"/>
  <c r="D280" i="4"/>
  <c r="D284" i="4"/>
  <c r="D285" i="4"/>
  <c r="D287" i="4"/>
  <c r="D288" i="4"/>
  <c r="D289" i="4"/>
  <c r="D290" i="4"/>
  <c r="D291" i="4"/>
  <c r="D292" i="4"/>
  <c r="D294" i="4"/>
  <c r="D295" i="4"/>
  <c r="D296" i="4"/>
  <c r="D298" i="4"/>
  <c r="D299" i="4"/>
  <c r="D301" i="4"/>
  <c r="D302" i="4"/>
  <c r="D303" i="4"/>
  <c r="D304" i="4"/>
  <c r="D305" i="4"/>
  <c r="D73" i="4"/>
  <c r="D49" i="4"/>
  <c r="D50" i="4"/>
  <c r="D51" i="4"/>
  <c r="D52" i="4"/>
  <c r="D53" i="4"/>
  <c r="D54" i="4"/>
  <c r="D55" i="4"/>
  <c r="D56" i="4"/>
  <c r="D57" i="4"/>
  <c r="D58" i="4"/>
  <c r="D59" i="4"/>
  <c r="D60" i="4"/>
  <c r="D61" i="4"/>
  <c r="D62" i="4"/>
  <c r="D48" i="4"/>
  <c r="E20" i="7"/>
  <c r="D1024" i="4"/>
  <c r="D1028" i="4"/>
  <c r="D1027" i="4"/>
  <c r="D1026" i="4"/>
  <c r="D1025" i="4"/>
  <c r="D1029" i="4"/>
  <c r="H50" i="4" l="1"/>
  <c r="H49" i="4"/>
  <c r="I77" i="4"/>
  <c r="I76" i="4"/>
  <c r="I75" i="4"/>
  <c r="A1077" i="4" a="1"/>
  <c r="A1077" i="4" s="1"/>
  <c r="C305" i="4"/>
  <c r="B305" i="4"/>
  <c r="C304" i="4"/>
  <c r="B304" i="4"/>
  <c r="C303" i="4"/>
  <c r="B303" i="4"/>
  <c r="C302" i="4"/>
  <c r="B302" i="4"/>
  <c r="C301" i="4"/>
  <c r="B301" i="4"/>
  <c r="C299" i="4"/>
  <c r="B299" i="4"/>
  <c r="C298" i="4"/>
  <c r="B298" i="4"/>
  <c r="C296" i="4"/>
  <c r="B296" i="4"/>
  <c r="C295" i="4"/>
  <c r="B295" i="4"/>
  <c r="C294" i="4"/>
  <c r="B294" i="4"/>
  <c r="C292" i="4"/>
  <c r="B292" i="4"/>
  <c r="C291" i="4"/>
  <c r="B291" i="4"/>
  <c r="C290" i="4"/>
  <c r="B290" i="4"/>
  <c r="C289" i="4"/>
  <c r="B289" i="4"/>
  <c r="C288" i="4"/>
  <c r="B288" i="4"/>
  <c r="C287" i="4"/>
  <c r="B287" i="4"/>
  <c r="C285" i="4"/>
  <c r="B285" i="4"/>
  <c r="C284" i="4"/>
  <c r="B284" i="4"/>
  <c r="C280" i="4"/>
  <c r="B280" i="4"/>
  <c r="C279" i="4"/>
  <c r="B279" i="4"/>
  <c r="C278" i="4"/>
  <c r="B278" i="4"/>
  <c r="C277" i="4"/>
  <c r="B277" i="4"/>
  <c r="C276" i="4"/>
  <c r="B276" i="4"/>
  <c r="C275" i="4"/>
  <c r="B275" i="4"/>
  <c r="C273" i="4"/>
  <c r="B273" i="4"/>
  <c r="C272" i="4"/>
  <c r="B272" i="4"/>
  <c r="C270" i="4"/>
  <c r="B270" i="4"/>
  <c r="C269" i="4"/>
  <c r="B269" i="4"/>
  <c r="C268" i="4"/>
  <c r="B268" i="4"/>
  <c r="C267" i="4"/>
  <c r="B267" i="4"/>
  <c r="C266" i="4"/>
  <c r="B266" i="4"/>
  <c r="C265" i="4"/>
  <c r="B265" i="4"/>
  <c r="C264" i="4"/>
  <c r="B264" i="4"/>
  <c r="C263" i="4"/>
  <c r="B263" i="4"/>
  <c r="C262" i="4"/>
  <c r="B262" i="4"/>
  <c r="C261" i="4"/>
  <c r="B261" i="4"/>
  <c r="C260" i="4"/>
  <c r="B260" i="4"/>
  <c r="C259" i="4"/>
  <c r="B259" i="4"/>
  <c r="C258" i="4"/>
  <c r="B258" i="4"/>
  <c r="C257" i="4"/>
  <c r="B257" i="4"/>
  <c r="C256" i="4"/>
  <c r="B256" i="4"/>
  <c r="C254" i="4"/>
  <c r="B254" i="4"/>
  <c r="C253" i="4"/>
  <c r="B253" i="4"/>
  <c r="C252" i="4"/>
  <c r="B252" i="4"/>
  <c r="C251" i="4"/>
  <c r="B251" i="4"/>
  <c r="C250" i="4"/>
  <c r="B250" i="4"/>
  <c r="C248" i="4"/>
  <c r="B248" i="4"/>
  <c r="C247" i="4"/>
  <c r="B247" i="4"/>
  <c r="C244" i="4"/>
  <c r="B244" i="4"/>
  <c r="C243" i="4"/>
  <c r="B243" i="4"/>
  <c r="C242" i="4"/>
  <c r="B242" i="4"/>
  <c r="C241" i="4"/>
  <c r="B241" i="4"/>
  <c r="C240" i="4"/>
  <c r="B240" i="4"/>
  <c r="C239" i="4"/>
  <c r="B239" i="4"/>
  <c r="C238" i="4"/>
  <c r="B238" i="4"/>
  <c r="C237" i="4"/>
  <c r="B237" i="4"/>
  <c r="C236" i="4"/>
  <c r="B236" i="4"/>
  <c r="C235" i="4"/>
  <c r="B235" i="4"/>
  <c r="C234" i="4"/>
  <c r="B234" i="4"/>
  <c r="C233" i="4"/>
  <c r="B233" i="4"/>
  <c r="C232" i="4"/>
  <c r="B232" i="4"/>
  <c r="C231" i="4"/>
  <c r="B231" i="4"/>
  <c r="C230" i="4"/>
  <c r="B230" i="4"/>
  <c r="C229" i="4"/>
  <c r="B229" i="4"/>
  <c r="C228" i="4"/>
  <c r="B228" i="4"/>
  <c r="C227" i="4"/>
  <c r="B227" i="4"/>
  <c r="C226" i="4"/>
  <c r="B226" i="4"/>
  <c r="C225" i="4"/>
  <c r="B225" i="4"/>
  <c r="C224" i="4"/>
  <c r="B224" i="4"/>
  <c r="C222" i="4"/>
  <c r="B222" i="4"/>
  <c r="C221" i="4"/>
  <c r="B221" i="4"/>
  <c r="C220" i="4"/>
  <c r="B220" i="4"/>
  <c r="C219" i="4"/>
  <c r="B219" i="4"/>
  <c r="C218" i="4"/>
  <c r="B218" i="4"/>
  <c r="C217" i="4"/>
  <c r="B217" i="4"/>
  <c r="C216" i="4"/>
  <c r="B216" i="4"/>
  <c r="C215" i="4"/>
  <c r="B215" i="4"/>
  <c r="C214" i="4"/>
  <c r="B214" i="4"/>
  <c r="C212" i="4"/>
  <c r="B212" i="4"/>
  <c r="C211" i="4"/>
  <c r="B211" i="4"/>
  <c r="C210" i="4"/>
  <c r="B210" i="4"/>
  <c r="C209" i="4"/>
  <c r="B209" i="4"/>
  <c r="C208" i="4"/>
  <c r="B208" i="4"/>
  <c r="C204" i="4"/>
  <c r="B204" i="4"/>
  <c r="C202" i="4"/>
  <c r="B202" i="4"/>
  <c r="C201" i="4"/>
  <c r="B201" i="4"/>
  <c r="C200" i="4"/>
  <c r="B200" i="4"/>
  <c r="C199" i="4"/>
  <c r="B199" i="4"/>
  <c r="C198" i="4"/>
  <c r="B198" i="4"/>
  <c r="C197" i="4"/>
  <c r="B197" i="4"/>
  <c r="C196" i="4"/>
  <c r="B196" i="4"/>
  <c r="C194" i="4"/>
  <c r="B194" i="4"/>
  <c r="C193" i="4"/>
  <c r="B193" i="4"/>
  <c r="C192" i="4"/>
  <c r="B192" i="4"/>
  <c r="C190" i="4"/>
  <c r="B190" i="4"/>
  <c r="C189" i="4"/>
  <c r="B189" i="4"/>
  <c r="C188" i="4"/>
  <c r="B188" i="4"/>
  <c r="C187" i="4"/>
  <c r="B187" i="4"/>
  <c r="C186" i="4"/>
  <c r="B186" i="4"/>
  <c r="C185" i="4"/>
  <c r="B185" i="4"/>
  <c r="C184" i="4"/>
  <c r="B184" i="4"/>
  <c r="C183" i="4"/>
  <c r="B183" i="4"/>
  <c r="C181" i="4"/>
  <c r="B181" i="4"/>
  <c r="C179" i="4"/>
  <c r="B179" i="4"/>
  <c r="C178" i="4"/>
  <c r="B178" i="4"/>
  <c r="C177" i="4"/>
  <c r="B177" i="4"/>
  <c r="C176" i="4"/>
  <c r="B176" i="4"/>
  <c r="C175" i="4"/>
  <c r="B175" i="4"/>
  <c r="C174" i="4"/>
  <c r="B174" i="4"/>
  <c r="C172" i="4"/>
  <c r="B172" i="4"/>
  <c r="C171" i="4"/>
  <c r="B171" i="4"/>
  <c r="C167" i="4"/>
  <c r="B167" i="4"/>
  <c r="C166" i="4"/>
  <c r="B166" i="4"/>
  <c r="C165" i="4"/>
  <c r="B165" i="4"/>
  <c r="C163" i="4"/>
  <c r="B163" i="4"/>
  <c r="C162" i="4"/>
  <c r="B162" i="4"/>
  <c r="C160" i="4"/>
  <c r="B160" i="4"/>
  <c r="C153" i="4"/>
  <c r="B153" i="4"/>
  <c r="C152" i="4"/>
  <c r="B152" i="4"/>
  <c r="C151" i="4"/>
  <c r="B151" i="4"/>
  <c r="C149" i="4"/>
  <c r="B149" i="4"/>
  <c r="C116" i="4"/>
  <c r="B116" i="4"/>
  <c r="C115" i="4"/>
  <c r="B115" i="4"/>
  <c r="C114" i="4"/>
  <c r="B114" i="4"/>
  <c r="C112" i="4"/>
  <c r="B112" i="4"/>
  <c r="C111" i="4"/>
  <c r="B111" i="4"/>
  <c r="C108" i="4"/>
  <c r="B108" i="4"/>
  <c r="C104" i="4"/>
  <c r="B104" i="4"/>
  <c r="C103" i="4"/>
  <c r="B103" i="4"/>
  <c r="C102" i="4"/>
  <c r="B102" i="4"/>
  <c r="C100" i="4"/>
  <c r="B100" i="4"/>
  <c r="C99" i="4"/>
  <c r="B99" i="4"/>
  <c r="C98" i="4"/>
  <c r="B98" i="4"/>
  <c r="C97" i="4"/>
  <c r="B97" i="4"/>
  <c r="C95" i="4"/>
  <c r="B95" i="4"/>
  <c r="C93" i="4"/>
  <c r="B93" i="4"/>
  <c r="C92" i="4"/>
  <c r="B92" i="4"/>
  <c r="C91" i="4"/>
  <c r="B91" i="4"/>
  <c r="C90" i="4"/>
  <c r="B90" i="4"/>
  <c r="C89" i="4"/>
  <c r="B89" i="4"/>
  <c r="C88" i="4"/>
  <c r="B88" i="4"/>
  <c r="C87" i="4"/>
  <c r="B87" i="4"/>
  <c r="C86" i="4"/>
  <c r="B86" i="4"/>
  <c r="C85" i="4"/>
  <c r="B85" i="4"/>
  <c r="C84" i="4"/>
  <c r="B84" i="4"/>
  <c r="C83" i="4"/>
  <c r="B83" i="4"/>
  <c r="C82" i="4"/>
  <c r="B82" i="4"/>
  <c r="C81" i="4"/>
  <c r="B81" i="4"/>
  <c r="C80" i="4"/>
  <c r="B80" i="4"/>
  <c r="C79" i="4"/>
  <c r="B79" i="4"/>
  <c r="C78" i="4"/>
  <c r="B78" i="4"/>
  <c r="C77" i="4"/>
  <c r="B77" i="4"/>
  <c r="C76" i="4"/>
  <c r="B76" i="4"/>
  <c r="C75" i="4"/>
  <c r="B75" i="4"/>
  <c r="C74" i="4"/>
  <c r="B74" i="4"/>
  <c r="C73" i="4"/>
  <c r="B73" i="4"/>
  <c r="G50" i="4"/>
  <c r="F50" i="4"/>
  <c r="G49" i="4"/>
  <c r="F49" i="4"/>
  <c r="R27" i="7"/>
  <c r="F1093" i="4" l="1"/>
  <c r="E1093" i="4"/>
  <c r="D1093" i="4"/>
  <c r="C1093" i="4"/>
  <c r="B1093" i="4"/>
  <c r="G1089" i="4"/>
  <c r="F1089" i="4"/>
  <c r="E1089" i="4"/>
  <c r="D1089" i="4"/>
  <c r="C1089" i="4"/>
  <c r="G1093" i="4"/>
  <c r="B1131" i="4"/>
  <c r="C1081" i="4"/>
  <c r="W24" i="7" s="1"/>
  <c r="I79" i="4"/>
  <c r="I82" i="4" s="1"/>
  <c r="H75" i="4"/>
  <c r="H77" i="4"/>
  <c r="G77" i="4"/>
  <c r="H76" i="4"/>
  <c r="G76" i="4"/>
  <c r="G75" i="4"/>
  <c r="A1094" i="4"/>
  <c r="W29" i="7" s="1"/>
  <c r="G1085" i="4"/>
  <c r="F1085" i="4"/>
  <c r="E1085" i="4"/>
  <c r="D1085" i="4"/>
  <c r="C1085" i="4"/>
  <c r="B1081" i="4"/>
  <c r="W23" i="7" s="1"/>
  <c r="A1081" i="4"/>
  <c r="W22" i="7" s="1"/>
  <c r="W33" i="7" l="1"/>
  <c r="W31" i="7"/>
  <c r="D1131" i="4"/>
  <c r="Q20" i="7" s="1"/>
  <c r="W32" i="7"/>
  <c r="I84" i="4"/>
  <c r="I83" i="4"/>
  <c r="H79" i="4"/>
  <c r="H82" i="4" s="1"/>
  <c r="G79" i="4"/>
  <c r="R35" i="7"/>
  <c r="D1097" i="4"/>
  <c r="K20" i="7" s="1"/>
  <c r="E15" i="7"/>
  <c r="W27" i="7" s="1"/>
  <c r="H84" i="4" l="1"/>
  <c r="H83" i="4"/>
  <c r="G82" i="4"/>
  <c r="W28" i="7"/>
  <c r="R37"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<sst xmlns="http://schemas.openxmlformats.org/spreadsheetml/2006/main" count="14513" uniqueCount="960">
  <si>
    <t>Resultados de Desempeño Institucional - Vigencia 2022</t>
  </si>
  <si>
    <t>Fecha: 15 de septiembre de 2023</t>
  </si>
  <si>
    <t>Puntaje por entidad</t>
  </si>
  <si>
    <t>Entidad</t>
  </si>
  <si>
    <t>Orden</t>
  </si>
  <si>
    <t>Clasificación Orgánica</t>
  </si>
  <si>
    <t>Naturaleza Jurídica</t>
  </si>
  <si>
    <t>Sector</t>
  </si>
  <si>
    <t>Departamento</t>
  </si>
  <si>
    <t>Municipio</t>
  </si>
  <si>
    <t>Tipo Formulario</t>
  </si>
  <si>
    <t>Índice de Desempeño Institucional</t>
  </si>
  <si>
    <t>D1 Talento Humano</t>
  </si>
  <si>
    <t>D2Direccionamiento Estratégico y Planeación</t>
  </si>
  <si>
    <t>D3 Gestión para Resultados con Valores</t>
  </si>
  <si>
    <t>D4 Evaluación de Resultados</t>
  </si>
  <si>
    <t>D5 Información y Comunicación</t>
  </si>
  <si>
    <t>D6 Gestión del Conocimiento</t>
  </si>
  <si>
    <t>D7 Control Interno</t>
  </si>
  <si>
    <t>POLÍTICA 1 Gestión Estratégica del Talento Humano</t>
  </si>
  <si>
    <t>POLÍTICA 2 Integridad</t>
  </si>
  <si>
    <t>POLÍTICA 3 Planeación Institucional</t>
  </si>
  <si>
    <t>POLÍTICA 4 Gestión Presupuestal y Eficiencia del Gasto Público</t>
  </si>
  <si>
    <t>POLÍTICA 5 Compras y Contratación Pública</t>
  </si>
  <si>
    <t>POLÍTICA 6 Fortalecimiento Organizacional y Simplificación de Procesos</t>
  </si>
  <si>
    <t>POLÍTICA 7 Gobierno Digital</t>
  </si>
  <si>
    <t>POLÍTICA 8 Seguridad Digital</t>
  </si>
  <si>
    <t>POLÍTICA 9 Defensa Jurídica</t>
  </si>
  <si>
    <t>POLÍTICA 10 Mejora Normativa</t>
  </si>
  <si>
    <t>POLÍTICA 11 Servicio al ciudadano</t>
  </si>
  <si>
    <t>POLÍTICA 12 Racionalización de Trámites</t>
  </si>
  <si>
    <t>POLÍTICA 13 Participación Ciudadana en la Gestión Pública</t>
  </si>
  <si>
    <t>POLÍTICA 14 Seguimiento y Evaluación del Desempeño Institucional</t>
  </si>
  <si>
    <t>POLÍTICA 15 Transparencia, Acceso a la Información y lucha contra la Corrupción</t>
  </si>
  <si>
    <t>POLÍTICA 16 Gestión Documental</t>
  </si>
  <si>
    <t>POLÍTICA 17 Gestión de la Información Estadística</t>
  </si>
  <si>
    <t>POLÍTICA 18 Gestión del Conocimiento</t>
  </si>
  <si>
    <t>POLÍTICA 19 Control Interno</t>
  </si>
  <si>
    <t>i01Calidad de la planeación estratégica del Talento Humano</t>
  </si>
  <si>
    <t>i02Eficiencia y eficacia de la selección meritocrática del talento humano</t>
  </si>
  <si>
    <t>i03Desarrollo del talento humano en la entidad</t>
  </si>
  <si>
    <t xml:space="preserve">i04Desvinculación asistida y retención del conocimiento generado por el talento humano
</t>
  </si>
  <si>
    <t>i05Cambio cultural basado en la implementación del código de integridad del servicio público</t>
  </si>
  <si>
    <t>i06Gestión adecuada de acciones preventivas en conflicto de interés</t>
  </si>
  <si>
    <t>i07Planeación efectiva y técnica de la contratación pública</t>
  </si>
  <si>
    <t>i08Registro y publicación contractual en las plataformas</t>
  </si>
  <si>
    <t>i09Aplicacación de lineamientos normativos, documentos estándar e instrumentos</t>
  </si>
  <si>
    <t>i10Gobernanza</t>
  </si>
  <si>
    <t>i11Innovación Pública Digital</t>
  </si>
  <si>
    <t>i12Arquitectura</t>
  </si>
  <si>
    <t>i13Seguridad y Privacidad de la información</t>
  </si>
  <si>
    <t>i14Servicios Ciudadanos Digitales</t>
  </si>
  <si>
    <t>i15Cultura y apropiación</t>
  </si>
  <si>
    <t>i16Servicios y Procesos Inteligentes</t>
  </si>
  <si>
    <t>i17Estado abierto</t>
  </si>
  <si>
    <t>i18Decisiones basadas en datos</t>
  </si>
  <si>
    <t>i19Proyectos de Transformación Digital</t>
  </si>
  <si>
    <t>i20Estrategias de Ciudades y Territorios Inteligentes</t>
  </si>
  <si>
    <t>i21Asiganción de Recursos</t>
  </si>
  <si>
    <t>i22Implementación Lineamientos de Política</t>
  </si>
  <si>
    <t>i23Despliegue de Controles</t>
  </si>
  <si>
    <t>i29Planeación y diseño de los actos administrativos de carácter general</t>
  </si>
  <si>
    <t>i30Redacción, consulta pública y revisión de los actos administrativos de carácter general</t>
  </si>
  <si>
    <t>i31Publicación y revisión de los actos administrativos</t>
  </si>
  <si>
    <t>i32Diagnóstico y planeación del servicio y relacionamiento con la ciudadanía</t>
  </si>
  <si>
    <t>i33Talento humano idóneo y suficiente al servicio y relacionamiento con la ciudadanía</t>
  </si>
  <si>
    <t>i34Oferta institucional de fácil acceso, comprensión y uso para la ciudadanía</t>
  </si>
  <si>
    <t>i35Evaluación de la gestión del servicio y medición de la experiencia ciudadana</t>
  </si>
  <si>
    <t>i36Accesibilidad para personas con discapacidad</t>
  </si>
  <si>
    <t>i37Identificación de los trámites a partir de los productos o servicios que ofrece la entidad</t>
  </si>
  <si>
    <t>i38Priorización de trámites con base en las necesidades y expectativas de los ciudadanos</t>
  </si>
  <si>
    <t>i39Trámites racionalizados y recursos  tenidos en cuenta para mejorarlos</t>
  </si>
  <si>
    <t>i40Beneficios de las acciones de racionalización adelantadas</t>
  </si>
  <si>
    <t>i41Capacidades institucionales instaladas para la promoción de la participación</t>
  </si>
  <si>
    <t>i42Planeación anual de la estratégia de participación ciudadana en la gestón pública</t>
  </si>
  <si>
    <t>i43Implementación de acciones de participación ciudadana en las diferentes fases del ciclo de gestión</t>
  </si>
  <si>
    <t>i44Capacidad de involucrar efectivamente a los diferentes grupos poblacionales en las acciones  de participación garantizando el enfoque diferencial</t>
  </si>
  <si>
    <t xml:space="preserve">i45Evaluación de los resultados de la estrategia anual de participación ciudadana y su aprovechamiento en acciones de mejora institucional </t>
  </si>
  <si>
    <t>i46Rendición de cuentas en la gestión pública</t>
  </si>
  <si>
    <t>i47Gestión de Riesgos de Corrupción</t>
  </si>
  <si>
    <t xml:space="preserve">i48Índice de Transparencia y Acceso a la Información Pública 
</t>
  </si>
  <si>
    <t>i49Calidad del Componente estratégico</t>
  </si>
  <si>
    <t>i50Calidad del Componente administración de archivos</t>
  </si>
  <si>
    <t>i51Calidad del Componente documental</t>
  </si>
  <si>
    <t>i52Calidad del Componente tecnológico</t>
  </si>
  <si>
    <t>i53Calidad del Componente cultural</t>
  </si>
  <si>
    <t>i54Índice Planeación Estadística</t>
  </si>
  <si>
    <t>i55Índice Fortalecimiento de registros administrativos</t>
  </si>
  <si>
    <t>i56Índice Calidad Estadística</t>
  </si>
  <si>
    <t>i57Planeación de la gestión del conocimiento y la innovación</t>
  </si>
  <si>
    <t>i58Generación y producción del conocimiento</t>
  </si>
  <si>
    <t>i59Generación de herramientas de uso y apropiación del conocimiento</t>
  </si>
  <si>
    <t>i60Generación de una cultura de propicia para la gestión del conocimiento y la innovación</t>
  </si>
  <si>
    <t>i62Ambiente propicio para el ejercicio del control</t>
  </si>
  <si>
    <t>i63Evaluación estratégica del riesgo</t>
  </si>
  <si>
    <t>i64Actividades de control efectivas</t>
  </si>
  <si>
    <t>i65Información y comunicación relevante y oportuna para el control</t>
  </si>
  <si>
    <t>i66Actividades de monitoreo sistemáticas y orientadas a la mejora</t>
  </si>
  <si>
    <t>i67Evaluación independiente al sistema de control interno</t>
  </si>
  <si>
    <t>i68Asignación de responsabilidades para el ejercicio del contro interno</t>
  </si>
  <si>
    <t>MINISTERIO DE RELACIONES EXTERIORES</t>
  </si>
  <si>
    <t>NACIONAL</t>
  </si>
  <si>
    <t>RAMA EJECUTIVA</t>
  </si>
  <si>
    <t>MINISTERIO</t>
  </si>
  <si>
    <t>RELACIONES EXTERIORES</t>
  </si>
  <si>
    <t>BOGOTÁ. D.C.</t>
  </si>
  <si>
    <t>MIPG</t>
  </si>
  <si>
    <t>MINISTERIO DE HACIENDA Y CREDITO PUBLICO</t>
  </si>
  <si>
    <t>HACIENDA Y CRÉDITO PÚBLICO</t>
  </si>
  <si>
    <t>MINISTERIO DE DEFENSA NACIONAL</t>
  </si>
  <si>
    <t>DEFENSA</t>
  </si>
  <si>
    <t>MINISTERIO DE AGRICULTURA Y DESARROLLO RURAL</t>
  </si>
  <si>
    <t>AGROPECUARIO, PESQUERO Y DE DESARROLLO RURAL</t>
  </si>
  <si>
    <t>MINISTERIO DE MINAS Y ENERGIA</t>
  </si>
  <si>
    <t>MINAS Y ENERGÍA</t>
  </si>
  <si>
    <t>MINISTERIO DE EDUCACION NACIONAL</t>
  </si>
  <si>
    <t>EDUCACIÓN</t>
  </si>
  <si>
    <t>MINISTERIO DE TECNOLOGIAS DE LA INFORMACION Y LAS COMUNICACIONES</t>
  </si>
  <si>
    <t>TECNOLOGÍAS DE LA INFORMACIÓN Y LAS COMUNICACIONES</t>
  </si>
  <si>
    <t>MINISTERIO DE TRANSPORTE</t>
  </si>
  <si>
    <t>TRANSPORTE</t>
  </si>
  <si>
    <t>MINISTERIO DE CULTURA</t>
  </si>
  <si>
    <t>CULTURA</t>
  </si>
  <si>
    <t>DEPARTAMENTO ADMINISTRATIVO DE LA PRESIDENCIA DE LA REPUBLICA</t>
  </si>
  <si>
    <t>DEPARTAMENTO ADMINISTRATIVO</t>
  </si>
  <si>
    <t>PRESIDENCIA DE LA REPÚBLICA</t>
  </si>
  <si>
    <t>DEPARTAMENTO ADMINISTRATIVO NACIONAL DE ESTADISTICA</t>
  </si>
  <si>
    <t>ESTADÍSTICAS</t>
  </si>
  <si>
    <t>DEPARTAMENTO NACIONAL DE PLANEACION</t>
  </si>
  <si>
    <t>PLANEACIÓN</t>
  </si>
  <si>
    <t>DEPARTAMENTO ADMINISTRATIVO DE LA FUNCION PUBLICA</t>
  </si>
  <si>
    <t>FUNCIÓN PÚBLICA</t>
  </si>
  <si>
    <t>SUPERINTENDENCIA DE NOTARIADO Y REGISTRO</t>
  </si>
  <si>
    <t>SUPERINTENDENCIA CON PERSONERÍA JURÍDICA</t>
  </si>
  <si>
    <t>JUSTICIA Y DEL DERECHO</t>
  </si>
  <si>
    <t>SUPERINTENDENCIA DEL SUBSIDIO FAMILIAR</t>
  </si>
  <si>
    <t>TRABAJO</t>
  </si>
  <si>
    <t>SUPERINTENDENCIA NACIONAL DE SALUD</t>
  </si>
  <si>
    <t>SALUD Y PROTECCIÓN SOCIAL</t>
  </si>
  <si>
    <t>SUPERINTENDENCIA DE SOCIEDADES</t>
  </si>
  <si>
    <t>COMERCIO, INDUSTRIA Y TURISMO</t>
  </si>
  <si>
    <t>SUPERINTENDENCIA DE INDUSTRIA Y COMERCIO</t>
  </si>
  <si>
    <t>UNIDAD ADMINISTRATIVA ESPECIAL DE ORGANIZACIONES SOLIDARIAS</t>
  </si>
  <si>
    <t>UNIDAD ADMINISTRATIVA ESPECIAL CON PERSONERÍA JURÍDICA</t>
  </si>
  <si>
    <t>SUPERINTENDENCIA DE SERVICIOS PUBLICOS DOMICILIARIOS</t>
  </si>
  <si>
    <t>SUPERINTENDENCIA DE TRANSPORTE</t>
  </si>
  <si>
    <t>INSTITUTO NACIONAL DE VIGILANCIA DE MEDICAMENTOS Y ALIMENTOS</t>
  </si>
  <si>
    <t>ESTABLECIMIENTO PÚBLICO</t>
  </si>
  <si>
    <t>COMISION DE REGULACION DE COMUNICACIONES</t>
  </si>
  <si>
    <t>UNIDAD ADMINISTRATIVA ESPECIAL SIN PERSONERÍA JURÍDICA</t>
  </si>
  <si>
    <t>COMISION DE REGULACION DE AGUA POTABLE Y SANEAMIENTO BASICO</t>
  </si>
  <si>
    <t>VIVIENDA CIUDAD Y TERRITORIO</t>
  </si>
  <si>
    <t>CAJA DE RETIRO DE LAS FUERZAS MILITARES</t>
  </si>
  <si>
    <t>CAJA DE SUELDOS DE RETIRO DE LA POLICIA NACIONAL</t>
  </si>
  <si>
    <t>DEFENSA CIVIL COLOMBIANA</t>
  </si>
  <si>
    <t>ESCUELA SUPERIOR DE ADMINISTRACION PUBLICA</t>
  </si>
  <si>
    <t>FONDO ROTATORIO DE LA POLICIA NACIONAL</t>
  </si>
  <si>
    <t>FONDO NACIONAL DE AHORRO</t>
  </si>
  <si>
    <t>EMPRESA INDUSTRIAL Y COMERCIAL DEL ESTADO</t>
  </si>
  <si>
    <t>EMPRESA NACIONAL PROMOTORA DEL DESARROLLO TERRITORIAL</t>
  </si>
  <si>
    <t>SANATORIO DE AGUA DE DIOS, EMPRESA SOCIAL DEL ESTADO</t>
  </si>
  <si>
    <t>EMPRESA SOCIAL DEL ESTADO</t>
  </si>
  <si>
    <t>CUNDINAMARCA</t>
  </si>
  <si>
    <t>AGUA DE DIOS</t>
  </si>
  <si>
    <t>SANATORIO DE CONTRATACION, EMPRESA SOCIAL DEL ESTADO</t>
  </si>
  <si>
    <t>SANTANDER</t>
  </si>
  <si>
    <t>CONTRATACIÓN</t>
  </si>
  <si>
    <t>INSTITUTO GEOGRAFICO AGUSTIN CODAZZI</t>
  </si>
  <si>
    <t>INSTITUTO COLOMBIANO AGROPECUARIO</t>
  </si>
  <si>
    <t>INSTITUTO COLOMBIANO DE BIENESTAR FAMILIAR</t>
  </si>
  <si>
    <t>INCLUSIÓN SOCIAL Y RECONCILIACIÓN</t>
  </si>
  <si>
    <t>INSTITUTO NACIONAL DE CANCEROLOGIA, EMPRESA SOCIAL DEL ESTADO</t>
  </si>
  <si>
    <t>INSTITUTO NACIONAL DE SALUD</t>
  </si>
  <si>
    <t>INSTITUTO CIENTÍFICO Y TECNOLÓGICO</t>
  </si>
  <si>
    <t>INSTITUTO CARO Y CUERVO</t>
  </si>
  <si>
    <t>INSTITUTO COLOMBIANO PARA LA EVALUACION DE LA EDUCACION</t>
  </si>
  <si>
    <t>ESPECIAL</t>
  </si>
  <si>
    <t>INSTITUTO NACIONAL PARA CIEGOS</t>
  </si>
  <si>
    <t>INSTITUTO NACIONAL PARA SORDOS</t>
  </si>
  <si>
    <t>SERVICIO NACIONAL DE APRENDIZAJE</t>
  </si>
  <si>
    <t>FONDO DE PREVISION SOCIAL DEL CONGRESO DE LA REPUBLICA</t>
  </si>
  <si>
    <t>UNIDAD ADMINISTRATIVA ESPECIAL JUNTA CENTRAL DE CONTADORES</t>
  </si>
  <si>
    <t>AGENCIA NACIONAL DE SEGURIDAD VIAL</t>
  </si>
  <si>
    <t>INSTITUTO COLOMBIANO DE CREDITO EDUCATIVO Y ESTUDIOS TECNICOS EN EL EXTERIOR "MARIANO OSPINA PEREZ"</t>
  </si>
  <si>
    <t>INSTITUTO TOLIMENSE DE FORMACION TECNICA PROFESIONAL</t>
  </si>
  <si>
    <t>TOLIMA</t>
  </si>
  <si>
    <t>ESPINAL</t>
  </si>
  <si>
    <t>INSTITUTO NACIONAL DE FORMACION TECNICA PROFESIONAL DEL DEPARTAMENTO DE SAN ANDRES, PROVIDENCIA Y SANTA CATALINA</t>
  </si>
  <si>
    <t>ARCHIPIÉLAGO DE SAN ANDRÉS. PROVIDENCIA Y SANTA CATALINA</t>
  </si>
  <si>
    <t>PROVIDENCIA</t>
  </si>
  <si>
    <t>ESCUELA TECNOLOGICA INSTITUTO TECNICO CENTRAL</t>
  </si>
  <si>
    <t>INSTITUTO NACIONAL DE VIAS</t>
  </si>
  <si>
    <t>UNIDAD ADMINISTRATIVA ESPECIAL DIRECCION DE IMPUESTOS Y ADUANAS NACIONALES</t>
  </si>
  <si>
    <t>DIRECCION NACIONAL DE DERECHO DE AUTOR</t>
  </si>
  <si>
    <t>INTERIOR</t>
  </si>
  <si>
    <t>UNIDAD DE PLANEACION MINERO ENERGETICA</t>
  </si>
  <si>
    <t>UNIDAD ADMINISTRATIVA ESPECIAL CONTADURIA GENERAL DE LA NACION</t>
  </si>
  <si>
    <t>INSTITUTO NACIONAL DE FORMACION TECNICA PROFESIONAL DE SAN JUAN DEL CESAR</t>
  </si>
  <si>
    <t>LA GUAJIRA</t>
  </si>
  <si>
    <t>SAN JUAN DEL CESAR</t>
  </si>
  <si>
    <t>INSTITUTO TECNICO NACIONAL DE COMERCIO "SIMON RODRIGUEZ"</t>
  </si>
  <si>
    <t>VALLE DEL CAUCA</t>
  </si>
  <si>
    <t>CALI</t>
  </si>
  <si>
    <t>ARCHIVO GENERAL DE LA NACION</t>
  </si>
  <si>
    <t>FONDO DE PASIVO SOCIAL DE FERROCARRILES NACIONALES DE COLOMBIA</t>
  </si>
  <si>
    <t>EMPRESA SOCIAL DEL ESTADO CENTRO DERMATOLOGICO FEDERICO LLERAS ACOSTA</t>
  </si>
  <si>
    <t>CENTRO DE DIAGNOSTICO AUTOMOTOR DE CALDAS LTDA</t>
  </si>
  <si>
    <t>CALDAS</t>
  </si>
  <si>
    <t>MANIZALES</t>
  </si>
  <si>
    <t>CENTRO DE DIAGNOSTICO AUTOMOTOR DE CUCUTA LTDA</t>
  </si>
  <si>
    <t>NORTE DE SANTANDER</t>
  </si>
  <si>
    <t>SAN JOSÉ DE CÚCUTA</t>
  </si>
  <si>
    <t>IMPRENTA NACIONAL DE COLOMBIA</t>
  </si>
  <si>
    <t>AGENCIA NACIONAL DE HIDROCARBUROS</t>
  </si>
  <si>
    <t>AGENCIA ESTATAL DE NATURALEZA ESPECIAL</t>
  </si>
  <si>
    <t>AGENCIA NACIONAL DE INFRAESTRUCTURA.</t>
  </si>
  <si>
    <t>MINISTERIO DE COMERCIO, INDUSTRIA Y TURISMO</t>
  </si>
  <si>
    <t>SERVICIO GEOLOGICO COLOMBIANO</t>
  </si>
  <si>
    <t>SUPERINTENDENCIA DE LA ECONOMIA SOLIDARIA</t>
  </si>
  <si>
    <t>CORPORACION NACIONAL PARA LA RECONSTRUCCION DE LA CUENCA DEL RIO PAEZ Y ZONAS ALEDAÑAS</t>
  </si>
  <si>
    <t>CAUCA</t>
  </si>
  <si>
    <t>POPAYÁN</t>
  </si>
  <si>
    <t>COMISION DE REGULACION DE ENERGIA Y GAS</t>
  </si>
  <si>
    <t>INSTITUTO DE PLANIFICACION Y PROMOCION DE SOLUCIONES ENERGETICAS PARA LAS ZONAS NO INTERCONECTADAS</t>
  </si>
  <si>
    <t>SUPERINTENDENCIA DE VIGILANCIA Y SEGURIDAD PRIVADA</t>
  </si>
  <si>
    <t>CLUB MILITAR</t>
  </si>
  <si>
    <t>SOCIEDAD HOTELERA TEQUENDAMA S.A.</t>
  </si>
  <si>
    <t>SOCIEDAD DE ECONOMÍA MIXTA</t>
  </si>
  <si>
    <t>INSTITUTO DE CASAS FISCALES DEL EJERCITO</t>
  </si>
  <si>
    <t>INDUSTRIA MILITAR</t>
  </si>
  <si>
    <t>CAJA PROMOTORA DE VIVIENDA MILITAR Y DE POLICIA</t>
  </si>
  <si>
    <t>SERVICIO AEREO A TERRITORIOS NACIONALES S.A.</t>
  </si>
  <si>
    <t>CORPORACION DE LA INDUSTRIA AERONAUTICA COLOMBIANA S.A.</t>
  </si>
  <si>
    <t>HOSPITAL MILITAR CENTRAL</t>
  </si>
  <si>
    <t>INSTITUTO DE HIDROLOGIA, METEOROLOGIA Y ESTUDIOS AMBIENTALES</t>
  </si>
  <si>
    <t>AMBIENTE Y DESARROLLO SOSTENIBLE</t>
  </si>
  <si>
    <t>INSTITUTO COLOMBIANO DE ANTROPOLOGIA E HISTORIA</t>
  </si>
  <si>
    <t>FONDO DE GARANTIAS DE INSTITUCIONES FINANCIERAS</t>
  </si>
  <si>
    <t>FONDO DE GARANTIAS DE ENTIDADES COOPERATIVAS</t>
  </si>
  <si>
    <t>FINANCIERA DE DESARROLLO TERRITORIAL S.A.</t>
  </si>
  <si>
    <t>LA PREVISORA S.A. COMPAÑIA DE SEGUROS</t>
  </si>
  <si>
    <t>FIDUCIARIA LA PREVISORA S.A.</t>
  </si>
  <si>
    <t>MINISTERIO DE CIENCIA, TECNOLOGIA E INNOVACION</t>
  </si>
  <si>
    <t>CIENCIA, TECNOLOGÍA E INNOVACIÓN</t>
  </si>
  <si>
    <t>INSTITUTO NACIONAL PENITENCIARIO Y CARCELARIO</t>
  </si>
  <si>
    <t>CANAL REGIONAL DE TELEVISION TEVEANDINA LTDA</t>
  </si>
  <si>
    <t>UNIDAD ADMINISTRATIVA ESPECIAL DE AERONAUTICA CIVIL</t>
  </si>
  <si>
    <t>ARTESANIAS DE COLOMBIA S.A.</t>
  </si>
  <si>
    <t>FONDO NACIONAL DE GARANTIAS S.A.</t>
  </si>
  <si>
    <t>SOCIEDAD DE TELEVISION DE LAS ISLAS LTDA</t>
  </si>
  <si>
    <t>CENTRAL DE INVERSIONES S.A.</t>
  </si>
  <si>
    <t>BANCO AGRARIO DE COLOMBIA S.A.</t>
  </si>
  <si>
    <t>CANAL REGIONAL DE TELEVISION DEL CARIBE LTDA</t>
  </si>
  <si>
    <t>ATLÁNTICO</t>
  </si>
  <si>
    <t>PUERTO COLOMBIA</t>
  </si>
  <si>
    <t>SOCIEDAD RADIO TELEVISION NACIONAL DE COLOMBIA</t>
  </si>
  <si>
    <t>SUPERINTENDENCIA FINANCIERA DE COLOMBIA</t>
  </si>
  <si>
    <t>AGENCIA LOGISTICA DE LAS FUERZAS MILITARES</t>
  </si>
  <si>
    <t>SERVICIOS POSTALES NACIONALES S.A.</t>
  </si>
  <si>
    <t>SOCIEDAD PÚBLICA POR ACCIONES</t>
  </si>
  <si>
    <t>BANCO DE COMERCIO EXTERIOR DE COLOMBIA S.A.</t>
  </si>
  <si>
    <t>CORPORACION COLOMBIANA DE INVESTIGACION AGROPECUARIA</t>
  </si>
  <si>
    <t>FONDO PARA EL FINANCIAMIENTO DEL SECTOR AGROPECUARIO.</t>
  </si>
  <si>
    <t>POSITIVA COMPAÑIA DE SEGUROS S.A.</t>
  </si>
  <si>
    <t>SOCIEDAD DE ACTIVOS ESPECIALES S.A.S.</t>
  </si>
  <si>
    <t>ADMINISTRADORA COLOMBIANA DE PENSIONES</t>
  </si>
  <si>
    <t>AGENCIA NACIONAL DEL ESPECTRO</t>
  </si>
  <si>
    <t>UNIDAD ADMINISTRATIVA ESPECIAL DE GESTION PENSIONAL Y CONTRIBUCIONES PARAFISCALES DE LA PROTECCION SOCIAL</t>
  </si>
  <si>
    <t>MINISTERIO DE AMBIENTE Y DESARROLLO SOSTENIBLE</t>
  </si>
  <si>
    <t>MINISTERIO DE VIVIENDA, CIUDAD Y TERRITORIO</t>
  </si>
  <si>
    <t>MINISTERIO DE JUSTICIA Y DEL DERECHO</t>
  </si>
  <si>
    <t>MINISTERIO DE SALUD Y PROTECCION SOCIAL</t>
  </si>
  <si>
    <t>MINISTERIO DEL TRABAJO</t>
  </si>
  <si>
    <t>MINISTERIO DEL INTERIOR</t>
  </si>
  <si>
    <t>DIRECCION GENERAL MARITIMA 1</t>
  </si>
  <si>
    <t>COMANDO GENERAL DE LAS FUERZAS MILITARES 1</t>
  </si>
  <si>
    <t>DIRECCION GENERAL DE SANIDAD MILITAR 1</t>
  </si>
  <si>
    <t>EJERCITO NACIONAL DE COLOMBIA 1</t>
  </si>
  <si>
    <t>ARMADA NACIONAL</t>
  </si>
  <si>
    <t>FUERZA AEREA COLOMBIANA</t>
  </si>
  <si>
    <t>DIRECCION GENERAL DE LA POLICIA NACIONAL 1</t>
  </si>
  <si>
    <t>PARQUES NACIONALES NATURALES DE COLOMBIA</t>
  </si>
  <si>
    <t>AUTORIDAD NACIONAL DE LICENCIAS AMBIENTALES</t>
  </si>
  <si>
    <t>UNIDAD ADMINISTRATIVA ESPECIAL MIGRACION COLOMBIA</t>
  </si>
  <si>
    <t>UNIDAD NACIONAL DE PROTECCION</t>
  </si>
  <si>
    <t>AGENCIA NACIONAL DE DEFENSA JURIDICA DEL ESTADO</t>
  </si>
  <si>
    <t>AGENCIA NACIONAL DE MINERIA</t>
  </si>
  <si>
    <t>AGENCIA PARA LA REINCORPORACION Y LA NORMALIZACION</t>
  </si>
  <si>
    <t>ADMINISTRADORA DEL MONOPOLIO RENTISTICO DE LOS JUEGOS DE SUERTE Y AZAR</t>
  </si>
  <si>
    <t>UNIDAD DE PLANIFICACION DE TIERRAS RURALES, ADECUACION DE TIERRAS Y USOS AGROPECUARIOS</t>
  </si>
  <si>
    <t>UNIDAD NACIONAL PARA LA GESTION DEL RIESGO DE DESASTRES</t>
  </si>
  <si>
    <t>UNIDAD DE SERVICIOS PENITENCIARIOS Y CARCELARIOS</t>
  </si>
  <si>
    <t>DEPARTAMENTO ADMINISTRATIVO PARA LA PROSPERIDAD SOCIAL</t>
  </si>
  <si>
    <t>AGENCIA NACIONAL DE CONTRATACION PUBLICA -COLOMBIA COMPRA EFICIENTE-</t>
  </si>
  <si>
    <t>UNIDAD DE PROYECCION NORMATIVA Y ESTUDIOS DE REGULACION FINANCIERA</t>
  </si>
  <si>
    <t>AGENCIA DEL INSPECTOR GENERAL DE TRIBUTOS, RENTAS Y CONTRIBUCIONES PARAFISCALES</t>
  </si>
  <si>
    <t>INSTITUTO NACIONAL DE METROLOGIA</t>
  </si>
  <si>
    <t>AUTORIDAD NACIONAL DE ACUICULTURA Y PESCA</t>
  </si>
  <si>
    <t>MINISTERIO DEL DEPORTE</t>
  </si>
  <si>
    <t>DEL DEPORTE, LA RECREACIÓN, LA ACTIVIDAD FÍSICA Y EL APROVECHAMIENTO DEL TIEMPO LIBRE</t>
  </si>
  <si>
    <t>AGENCIA NACIONAL INMOBILIARIA VIRGILIO BARCO VARGAS</t>
  </si>
  <si>
    <t>FONDO ADAPTACION</t>
  </si>
  <si>
    <t>UNIDAD ADMINISTRATIVA ESPECIAL PARA LA ATENCION Y REPARACION INTEGRAL A LAS VICTIMAS</t>
  </si>
  <si>
    <t>CENTRO DE MEMORIA HISTORICA</t>
  </si>
  <si>
    <t>AGENCIA PRESIDENCIAL DE COOPERACION INTERNACIONAL DE COLOMBIA</t>
  </si>
  <si>
    <t>SOCIEDAD FIDUCIARIA DE DESARROLLO AGROPECUARIO S.A.</t>
  </si>
  <si>
    <t>CORPORACION DE CIENCIA Y TECNOLOGIA PARA EL DESARROLLO DE LA INDUSTRIA NAVAL</t>
  </si>
  <si>
    <t>UNIDAD ADMINISTRATIVA ESPECIAL DE GESTION DE RESTITUCION DE TIERRAS DESPOJADAS</t>
  </si>
  <si>
    <t>DIRECCION NACIONAL DE BOMBEROS</t>
  </si>
  <si>
    <t>UNIDAD ADMINISTRATIVA ESPECIAL DEL SERVICIO PUBLICO DE EMPLEO</t>
  </si>
  <si>
    <t>AGENCIA DE RENOVACION DEL TERRITORIO</t>
  </si>
  <si>
    <t>AGENCIA NACIONAL DE TIERRAS</t>
  </si>
  <si>
    <t>AGENCIA DE DESARROLLO RURAL</t>
  </si>
  <si>
    <t>ADMINISTRADORA DE LOS RECURSOS DEL SISTEMA GENERAL DE SEGURIDAD SOCIAL EN SALUD</t>
  </si>
  <si>
    <t>CORPORACION DE ALTA TECNOLOGIA PARA LA DEFENSA</t>
  </si>
  <si>
    <t>INSTITUTO CIENTÍFICO Y TECNOLOGICO</t>
  </si>
  <si>
    <t>CORPORACION AGENCIA NACIONAL DE GOBIERNO DIGITAL</t>
  </si>
  <si>
    <t>ENTIDAD DESCENTRALIZADA INDIRECTA</t>
  </si>
  <si>
    <t>UNIDAD ADMINISTRATIVA ESPECIAL DE ALIMENTACIÓN ESCOLAR</t>
  </si>
  <si>
    <t>ALIANZA COLOMBIANA DE INSTITUCIONES PUBLICAS DE EDUCACION SUPERIOR</t>
  </si>
  <si>
    <t>ÓRGANO AUTÓNOMO</t>
  </si>
  <si>
    <t>ALIANZA PUBLICA PARA EL DESARROLLO INTEGRAL</t>
  </si>
  <si>
    <t>NO APLICA</t>
  </si>
  <si>
    <t>CORPORACION AUTONOMA REGIONAL DE CUNDINAMARCA</t>
  </si>
  <si>
    <t>MECI</t>
  </si>
  <si>
    <t>CORPORACION AUTONOMA REGIONAL DEL VALLE DEL CAUCA</t>
  </si>
  <si>
    <t>CORPORACION AUTONOMA REGIONAL DEL QUINDIO</t>
  </si>
  <si>
    <t>QUINDÍO</t>
  </si>
  <si>
    <t>ARMENIA</t>
  </si>
  <si>
    <t>CORPORACION AUTONOMA REGIONAL PARA EL DESARROLLO SOSTENIBLE DEL CHOCO</t>
  </si>
  <si>
    <t>CHOCÓ</t>
  </si>
  <si>
    <t>QUIBDÓ</t>
  </si>
  <si>
    <t>CORPORACION PARA EL DESARROLLO SOSTENIBLE DEL URABA</t>
  </si>
  <si>
    <t>ANTIOQUIA</t>
  </si>
  <si>
    <t>APARTADÓ</t>
  </si>
  <si>
    <t>CORPORACION AUTONOMA REGIONAL DE CALDAS</t>
  </si>
  <si>
    <t>CORPORACION AUTONOMA REGIONAL DE LOS VALLES DEL SINU Y DEL SAN JORGE</t>
  </si>
  <si>
    <t>CÓRDOBA</t>
  </si>
  <si>
    <t>MONTERÍA</t>
  </si>
  <si>
    <t>CORPORACION AUTONOMA REGIONAL DEL TOLIMA</t>
  </si>
  <si>
    <t>IBAGUÉ</t>
  </si>
  <si>
    <t>CORPORACION AUTONOMA REGIONAL DE RISARALDA</t>
  </si>
  <si>
    <t>RISARALDA</t>
  </si>
  <si>
    <t>PEREIRA</t>
  </si>
  <si>
    <t>CORPORACION AUTONOMA REGIONAL DEL MAGDALENA</t>
  </si>
  <si>
    <t>MAGDALENA</t>
  </si>
  <si>
    <t>SANTA MARTA</t>
  </si>
  <si>
    <t>CORPORACION AUTONOMA REGIONAL PARA LA DEFENSA DE LA MESETA DE BUCARAMANGA</t>
  </si>
  <si>
    <t>BUCARAMANGA</t>
  </si>
  <si>
    <t>UNIVERSIDAD DE CALDAS</t>
  </si>
  <si>
    <t>ENTE UNIVERSITARIO AUTÓNOMO</t>
  </si>
  <si>
    <t>UNIVERSIDAD DEL CAUCA</t>
  </si>
  <si>
    <t>UNIVERSIDAD NACIONAL DE COLOMBIA</t>
  </si>
  <si>
    <t>UNIVERSIDAD DE CORDOBA</t>
  </si>
  <si>
    <t>UNIVERSIDAD PEDAGOGICA NACIONAL</t>
  </si>
  <si>
    <t>UNIVERSIDAD PEDAGOGICA Y TECNOLOGICA DE COLOMBIA</t>
  </si>
  <si>
    <t>BOYACÁ</t>
  </si>
  <si>
    <t>TUNJA</t>
  </si>
  <si>
    <t>UNIVERSIDAD DE LOS LLANOS</t>
  </si>
  <si>
    <t>META</t>
  </si>
  <si>
    <t>VILLAVICENCIO</t>
  </si>
  <si>
    <t>UNIVERSIDAD SURCOLOMBIANA</t>
  </si>
  <si>
    <t>HUILA</t>
  </si>
  <si>
    <t>NEIVA</t>
  </si>
  <si>
    <t>UNIVERSIDAD TECNOLOGICA DEL CHOCO DIEGO LUIS CORDOBA</t>
  </si>
  <si>
    <t>UNIVERSIDAD POPULAR DEL CESAR</t>
  </si>
  <si>
    <t>CESAR</t>
  </si>
  <si>
    <t>VALLEDUPAR</t>
  </si>
  <si>
    <t>UNIVERSIDAD TECNOLOGICA DE PEREIRA</t>
  </si>
  <si>
    <t>UNIVERSIDAD NACIONAL ABIERTA Y A DISTANCIA -UNAD</t>
  </si>
  <si>
    <t>CORPORACION AUTONOMA REGIONAL DEL CAUCA</t>
  </si>
  <si>
    <t>CORPORACION AUTONOMA REGIONAL DE LA GUAJIRA</t>
  </si>
  <si>
    <t>RIOHACHA</t>
  </si>
  <si>
    <t>CORPORACION AUTONOMA REGIONAL DE LAS CUENCAS DE LOS RIOS NEGRO Y NARE</t>
  </si>
  <si>
    <t>EL SANTUARIO</t>
  </si>
  <si>
    <t>UNIVERSIDAD DE LA AMAZONIA</t>
  </si>
  <si>
    <t>CAQUETÁ</t>
  </si>
  <si>
    <t>FLORENCIA</t>
  </si>
  <si>
    <t>UNIVERSIDAD COLEGIO MAYOR DE CUNDINAMARCA</t>
  </si>
  <si>
    <t>CORPORACION AUTONOMA REGIONAL DE NARINO</t>
  </si>
  <si>
    <t>NARIÑO</t>
  </si>
  <si>
    <t>PASTO</t>
  </si>
  <si>
    <t>PROCURADURIA GENERAL DE LA NACION</t>
  </si>
  <si>
    <t>ORGANISMO DE CONTROL Y VIGILANCIA</t>
  </si>
  <si>
    <t>PROCURADURÍA GENERAL DE LA NACIÓN</t>
  </si>
  <si>
    <t>CORPORACION AUTONOMA REGIONAL DE LA ORINOQUIA</t>
  </si>
  <si>
    <t>CASANARE</t>
  </si>
  <si>
    <t>YOPAL</t>
  </si>
  <si>
    <t>CORPORACION AUTONOMA REGIONAL DE SUCRE</t>
  </si>
  <si>
    <t>SUCRE</t>
  </si>
  <si>
    <t>SINCELEJO</t>
  </si>
  <si>
    <t>CORPORACION  AUTONOMA REGIONAL DEL ALTO MAGDALENA - CAM</t>
  </si>
  <si>
    <t>CORPORACION AUTONOMA REGIONAL DEL ATLANTICO</t>
  </si>
  <si>
    <t>BARRANQUILLA</t>
  </si>
  <si>
    <t>CORPORACION AUTONOMA REGIONAL DE SANTANDER</t>
  </si>
  <si>
    <t>SAN GIL</t>
  </si>
  <si>
    <t>CORPORACION AUTONOMA REGIONAL DE BOYACA</t>
  </si>
  <si>
    <t>CORPORACION AUTONOMA REGIONAL DE CHIVOR -</t>
  </si>
  <si>
    <t>GARAGOA</t>
  </si>
  <si>
    <t>CORPORACION AUTONOMA REGIONAL DEL GUAVIO</t>
  </si>
  <si>
    <t>GACHALÁ</t>
  </si>
  <si>
    <t>CORPORACION AUTONOMA REGIONAL DEL CANAL DEL DIQUE</t>
  </si>
  <si>
    <t>BOLÍVAR</t>
  </si>
  <si>
    <t>CARTAGENA DE INDIAS</t>
  </si>
  <si>
    <t>CORPORACION AUTONOMA REGIONAL DEL SUR DE BOLIVAR</t>
  </si>
  <si>
    <t>MAGANGUÉ</t>
  </si>
  <si>
    <t>CORPORACION PARA EL DESARROLLO SOSTENIBLE DEL ARCHIPIELAGO DE SAN ANDRES PROVIDENCIA Y SANTA CATALINA</t>
  </si>
  <si>
    <t>SAN ANDRÉS</t>
  </si>
  <si>
    <t>CORPORACION PARA EL DESARROLLO SOSTENIBLE DEL AREA DE MANEJO ESPECIAL LA MACARENA</t>
  </si>
  <si>
    <t>CORPORACION AUTONOMA REGIONAL DEL RIO GRANDE DE LA MAGDALENA CORMAGDALENA</t>
  </si>
  <si>
    <t>BARRANCABERMEJA</t>
  </si>
  <si>
    <t>CONTRALORIA GENERAL DE LA REPUBLICA</t>
  </si>
  <si>
    <t>CONTRALORÍA GENERAL DE LA REPÚBLICA</t>
  </si>
  <si>
    <t>CORPORACION AUTONOMA REGIONAL DEL CESAR</t>
  </si>
  <si>
    <t>CORPORACION AUTONOMA REGIONAL DE LA FRONTERA NORORIENTAL</t>
  </si>
  <si>
    <t>SENADO DE LA REPUBLICA</t>
  </si>
  <si>
    <t>RAMA LEGISLATIVA</t>
  </si>
  <si>
    <t>SENADO DE LA REPÚBLICA</t>
  </si>
  <si>
    <t>CORPORACION PARA EL DESARROLLO SOSTENIBLE DE LA MOJANA Y EL SAN JORGE</t>
  </si>
  <si>
    <t>SAN MARCOS</t>
  </si>
  <si>
    <t>BANCO DE LA REPUBLICA</t>
  </si>
  <si>
    <t>UNIDAD DE INFORMACION Y ANALISIS FINANCIERO</t>
  </si>
  <si>
    <t>UNIVERSIDAD MILITAR NUEVA GRANADA</t>
  </si>
  <si>
    <t>FONDO DE BIENESTAR SOCIAL DE LA CONTRALORIA GENERAL DE LA REPUBLICA.</t>
  </si>
  <si>
    <t>AUDITORIA GENERAL DE LA REPUBLICA</t>
  </si>
  <si>
    <t>AUDITORÍA GENERAL DE LA REPÚBLICA</t>
  </si>
  <si>
    <t>REGISTRADURIA NACIONAL DEL ESTADO CIVIL</t>
  </si>
  <si>
    <t>ORGANIZACIÓN ELECTORAL</t>
  </si>
  <si>
    <t>REGISTRADURÍA NACIONAL</t>
  </si>
  <si>
    <t>CAMARA DE REPRESENTANTES</t>
  </si>
  <si>
    <t>CÁMARA DE REPRESENTANTES</t>
  </si>
  <si>
    <t>DEFENSORIA DEL PUEBLO</t>
  </si>
  <si>
    <t>DEFENSORÍA DEL PUEBLO</t>
  </si>
  <si>
    <t>UNIVERSIDAD DEL PACIFICO</t>
  </si>
  <si>
    <t>BUENAVENTURA</t>
  </si>
  <si>
    <t>CORPORACION AUTONOMA REGIONAL DEL CENTRO DE ANTIOQUIA.</t>
  </si>
  <si>
    <t>MEDELLÍN</t>
  </si>
  <si>
    <t>CORPORACION PARA EL DESARROLLO SOSTENIBLE DEL NORTE Y ORIENTE DE LA AMAZONIA CDA.</t>
  </si>
  <si>
    <t>GUAINÍA</t>
  </si>
  <si>
    <t>INÍRIDA</t>
  </si>
  <si>
    <t>CORPORACION PARA EL DESARROLLO SOSTENIBLE DEL SUR DE LA AMAZONIA.</t>
  </si>
  <si>
    <t>PUTUMAYO</t>
  </si>
  <si>
    <t>MOCOA</t>
  </si>
  <si>
    <t>FISCALIA GENERAL DE LA NACION</t>
  </si>
  <si>
    <t>RAMA JUDICIAL</t>
  </si>
  <si>
    <t>FISCALÍA GENERAL DE LA NACIÓN</t>
  </si>
  <si>
    <t>INSTITUTO NACIONAL DE MEDICINA LEGAL Y CIENCIAS FORENSES</t>
  </si>
  <si>
    <t>COMISION NACIONAL DEL SERVICIO CIVIL</t>
  </si>
  <si>
    <t>INSTITUTO DE INVESTIGACION DE RECURSOS BIOLOGICOS ALEXANDER VON HUMBOLDT</t>
  </si>
  <si>
    <t>INSTITUTO DE INVESTIGACIONES AMBIENTALES DEL PACIFICO JOHN VON NEUMANN</t>
  </si>
  <si>
    <t>INSTITUTO DE INVESTIGACIONES MARINAS Y COSTERAS JOSE BENITO VIVES DE ANDREIS</t>
  </si>
  <si>
    <t>INSTITUTO AMAZONICO DE INVESTIGACIONES CIENTIFICAS</t>
  </si>
  <si>
    <t>DEPARTAMENTO ADMINISTRATIVO DIRECCION NACIONAL DE INTELIGENCIA</t>
  </si>
  <si>
    <t>INTELIGENCIA ESTRATÉGICA Y CONTRAINTELIGENCIA</t>
  </si>
  <si>
    <t>CONSEJO SUPERIOR DE LA JUDICATURA</t>
  </si>
  <si>
    <t>INSTITUTO DE ESTUDIOS DEL MINISTERIO PUBLICO</t>
  </si>
  <si>
    <t>UNIDAD ADMINISTRATIVA ESPECIAL DE CARÁCTER ACADÉMICO</t>
  </si>
  <si>
    <t>JURISDICCION ESPECIAL PARA LA PAZ</t>
  </si>
  <si>
    <t>SISTEMA INTEGRAL DE VERDAD JUSTICIA REPARACIÓN Y NO REPETICIÓN</t>
  </si>
  <si>
    <t>UNIDAD DE BUSQUEDA DE PERSONAS DADAS POR DESAPARECIDAS EN EL CONTEXTO Y EN RAZON DEL CONFLICTO ARMADO</t>
  </si>
  <si>
    <t>Resultados de Desempeño Institucional - Vigencia 2023</t>
  </si>
  <si>
    <t>Fecha: 11 de julio de 2024</t>
  </si>
  <si>
    <t>Clasificación orgánica</t>
  </si>
  <si>
    <t>PDET</t>
  </si>
  <si>
    <t>Capital</t>
  </si>
  <si>
    <t>Grupo Par</t>
  </si>
  <si>
    <t>Formulario</t>
  </si>
  <si>
    <t>D1Talento Humano</t>
  </si>
  <si>
    <t>D4Evaluación de Resultados</t>
  </si>
  <si>
    <t>D5Información y Comunicación</t>
  </si>
  <si>
    <t>D6Gestión del Conocimiento</t>
  </si>
  <si>
    <t>D7Control Interno</t>
  </si>
  <si>
    <t>i01. Calidad de la planeación estratégica del Talento Humano</t>
  </si>
  <si>
    <t>i02. Eficiencia y eficacia de la selección meritocrática del talento humano</t>
  </si>
  <si>
    <t>i03.Desarrollo del talento humano en la entidad</t>
  </si>
  <si>
    <t xml:space="preserve">i04.Desvinculación asistida y retención del conocimiento generado por el talento humano
</t>
  </si>
  <si>
    <t>i05.Cambio cultural basado en la implementación del código de integridad del servicio público</t>
  </si>
  <si>
    <t>i06.Gestión adecuada de acciones preventivas en conflicto de interés</t>
  </si>
  <si>
    <t>i07.Coherencia entre los elementos que materializan la Integridad en el servicio público y la gestión del riesgo y control</t>
  </si>
  <si>
    <t>i08.Planeación efectiva y técnica de la contratación pública</t>
  </si>
  <si>
    <t>i09.Registro y publicación contractual en las plataformas</t>
  </si>
  <si>
    <t>i10.Aplicacación de lineamientos normativos, documentos estándar e instrumentos</t>
  </si>
  <si>
    <t>i11.Gobernanza</t>
  </si>
  <si>
    <t>i12.Innovación Pública Digital</t>
  </si>
  <si>
    <t>i13.Arquitectura</t>
  </si>
  <si>
    <t>i14.Seguridad y Privacidad de la información</t>
  </si>
  <si>
    <t>i15.Servicios Ciudadanos Digitales</t>
  </si>
  <si>
    <t>i16.Cultura y apropiación</t>
  </si>
  <si>
    <t>i17.Servicios y Procesos Inteligentes</t>
  </si>
  <si>
    <t>i18.Estado abierto</t>
  </si>
  <si>
    <t>i19.Decisiones basadas en datos</t>
  </si>
  <si>
    <t>i20.Proyectos de Transformación Digital</t>
  </si>
  <si>
    <t>i21.Estrategias de Ciudades y Territorios Inteligentes</t>
  </si>
  <si>
    <t>i22.Asiganción de Recursos</t>
  </si>
  <si>
    <t>i23.Implementación Lineamientos de Política</t>
  </si>
  <si>
    <t>i24.Despliegue de Controles</t>
  </si>
  <si>
    <t>i30.Planeación y diseño de los actos administrativos de carácter general</t>
  </si>
  <si>
    <t>i31.Redacción, consulta pública y revisión de los actos administrativos de carácter general</t>
  </si>
  <si>
    <t>i32.Publicación y evaluación de los actos administrativos</t>
  </si>
  <si>
    <t>i33.Diagnóstico y planeación del servicio y relacionamiento con la ciudadanía</t>
  </si>
  <si>
    <t>i34.Talento humano idóneo y suficiente al servicio y relacionamiento con la ciudadanía</t>
  </si>
  <si>
    <t>i35.Oferta institucional de fácil acceso, comprensión y uso para la ciudadanía</t>
  </si>
  <si>
    <t>i36.Evaluación de la gestión del servicio y medición de la experiencia ciudadana</t>
  </si>
  <si>
    <t>i37.Accesibilidad para personas con discapacidad</t>
  </si>
  <si>
    <t>i38.Identificación de los trámites a partir de los productos o servicios que ofrece la entidad</t>
  </si>
  <si>
    <t>i39.Priorización de trámites con base en las necesidades y expectativas de los ciudadanos</t>
  </si>
  <si>
    <t>i40.Trámites racionalizados y recursos  tenidos en cuenta para mejorarlos</t>
  </si>
  <si>
    <t>i41.Beneficios de las acciones de racionalización adelantadas</t>
  </si>
  <si>
    <t>POLÍTICA 13 Participación Ciudadana</t>
  </si>
  <si>
    <t>i42 Capacidades institucionales instaladas para la promoción de la participación</t>
  </si>
  <si>
    <t>i43 Planeación anual de la estratégia de participación ciudadana en la gestón pública</t>
  </si>
  <si>
    <t>i44 Implementación de acciones de participación ciudadana en las diferentes fases del ciclo de gestión</t>
  </si>
  <si>
    <t>i45 Capacidad de involucrar efectivamente a los diferentes grupos poblacionales en las acciones  de participación garantizando el enfoque diferencial</t>
  </si>
  <si>
    <t xml:space="preserve">i46 Evaluación de los resultados de la estrategia anual de participación ciudadana y su aprovechamiento en acciones de mejora institucional </t>
  </si>
  <si>
    <t>i47 Rendición de cuentas en la gestión pública</t>
  </si>
  <si>
    <t>i48.Gestión de Riesgos de Corrupción</t>
  </si>
  <si>
    <t xml:space="preserve">i49.Índice de Transparencia y Acceso a la Información Pública 
</t>
  </si>
  <si>
    <t>i50.Calidad del Componente estratégico</t>
  </si>
  <si>
    <t>i51.Calidad del Componente administración de archivos</t>
  </si>
  <si>
    <t>i52.Calidad del Componente documental</t>
  </si>
  <si>
    <t>i53.Calidad del Componente tecnológico</t>
  </si>
  <si>
    <t>i54.Calidad del Componente cultural</t>
  </si>
  <si>
    <t>i55.Índice Planeación Estadística</t>
  </si>
  <si>
    <t>i56.Índice Fortalecimiento de registros administrativos</t>
  </si>
  <si>
    <t>i57.Índice Calidad Estadística</t>
  </si>
  <si>
    <t>i58.Planeación de la gestión del conocimiento y la innovación</t>
  </si>
  <si>
    <t>i59.Generación y producción del conocimiento</t>
  </si>
  <si>
    <t>i60.Generación de herramientas de uso y apropiación del conocimiento</t>
  </si>
  <si>
    <t>i61.Generación de una cultura de propicia para la gestión del conocimiento y la innovación</t>
  </si>
  <si>
    <t>i62.Analítica institucional para la toma de decisiones</t>
  </si>
  <si>
    <t>i63.Ambiente propicio para el ejercicio del control</t>
  </si>
  <si>
    <t>i64.Evaluación estratégica del riesgo</t>
  </si>
  <si>
    <t>i65.Actividades de control efectivas</t>
  </si>
  <si>
    <t>i66.Información y comunicación relevante y oportuna para el control</t>
  </si>
  <si>
    <t>i67.Actividades de monitoreo sistemáticas y orientadas a la mejora</t>
  </si>
  <si>
    <t>i68.Evaluación independiente al sistema de control interno</t>
  </si>
  <si>
    <t>NO</t>
  </si>
  <si>
    <t>Naciòn - MIPG</t>
  </si>
  <si>
    <t>IGUALDAD Y EQUIDAD</t>
  </si>
  <si>
    <t>SI</t>
  </si>
  <si>
    <t>UNIDAD DE PLANEACION DE INFRAESTRUCTURA DE TRANSPORTE</t>
  </si>
  <si>
    <t>UNIDAD ADMINISTRATIVA ESPECIAL DE LA JUSTICIA PENAL  MILITAR Y POLICIAL</t>
  </si>
  <si>
    <t>Naciòn - MECI</t>
  </si>
  <si>
    <t xml:space="preserve">SISTEMA INTEGRAL DE VERDAD JUSTICIA REPARACIÓN Y NO REPETICIÓN </t>
  </si>
  <si>
    <t>analisis general</t>
  </si>
  <si>
    <t>Etiquetas de fila</t>
  </si>
  <si>
    <t>Total general</t>
  </si>
  <si>
    <t>Promedio de POLÍTICA 9 Defensa Jurídica</t>
  </si>
  <si>
    <t>PDJ 2022</t>
  </si>
  <si>
    <t>PDJ 2023</t>
  </si>
  <si>
    <t>UNIVERSO PDJ 2022-2023</t>
  </si>
  <si>
    <t>PROMEDIO PDJ 2022-2023</t>
  </si>
  <si>
    <t>ENTIDADES POR NATURALEZA JURÍDICA</t>
  </si>
  <si>
    <t>POLÍTICA DE DEFENSA JURÍDICA (PDJ)</t>
  </si>
  <si>
    <t>Convenciones</t>
  </si>
  <si>
    <t>Máximo puntaje promedio</t>
  </si>
  <si>
    <t>Mínimo puntaje promedio</t>
  </si>
  <si>
    <t>ENTIDAD</t>
  </si>
  <si>
    <t>Entre 0 y 49,99</t>
  </si>
  <si>
    <t>Entre 50 y 66,9</t>
  </si>
  <si>
    <t>Entre 67 y  82,9</t>
  </si>
  <si>
    <t>Entre 85 y  100</t>
  </si>
  <si>
    <t xml:space="preserve">Promedio de i24Gestión de las actuaciones prejudiciales </t>
  </si>
  <si>
    <t xml:space="preserve">Promedio de i25Gestión de la defensa judicial </t>
  </si>
  <si>
    <t xml:space="preserve">Promedio de i26Gestión del cumplimento de sentencias y conciliaciones </t>
  </si>
  <si>
    <t xml:space="preserve">Promedio de i27Gestión de la acción de repetición </t>
  </si>
  <si>
    <t>Promedio de i28Gestión del conocimiento jurídico</t>
  </si>
  <si>
    <t xml:space="preserve">Promedio de i25.Gestión de las actuaciones prejudiciales </t>
  </si>
  <si>
    <t xml:space="preserve">Promedio de i26.Gestión de la defensa judicial </t>
  </si>
  <si>
    <t xml:space="preserve">Promedio de i27.Gestión del cumplimento de sentencias y conciliaciones </t>
  </si>
  <si>
    <t xml:space="preserve">Promedio de i28.Gestión de la acción de repetición </t>
  </si>
  <si>
    <t>Promedio de i29.Gestión del conocimiento jurídico</t>
  </si>
  <si>
    <t>ÍNDICE</t>
  </si>
  <si>
    <t>D. Análisis sectorial comparativo</t>
  </si>
  <si>
    <t>Cuenta de POLÍTICA 9 Defensa Jurídica</t>
  </si>
  <si>
    <t>AÑO</t>
  </si>
  <si>
    <t>2022</t>
  </si>
  <si>
    <t>2023</t>
  </si>
  <si>
    <t>Entre 0 y 69,9</t>
  </si>
  <si>
    <t>Entre 70 y 84,9</t>
  </si>
  <si>
    <t>E. Análisis por entidad</t>
  </si>
  <si>
    <t>Despliegue y elija la entidad</t>
  </si>
  <si>
    <t>PDJ</t>
  </si>
  <si>
    <t>SECTOR</t>
  </si>
  <si>
    <t>NATURALEZA JURÍDICA:</t>
  </si>
  <si>
    <t>Herramienta</t>
  </si>
  <si>
    <t>Descripción</t>
  </si>
  <si>
    <t>Vínculo</t>
  </si>
  <si>
    <t>1. Análisis general</t>
  </si>
  <si>
    <t>3. Análisis por entidad</t>
  </si>
  <si>
    <t>PDJ 2024</t>
  </si>
  <si>
    <t>Resultados de Desempeño Institucional - Vigencia 2024</t>
  </si>
  <si>
    <t>Fecha: 16  de junio de 2025</t>
  </si>
  <si>
    <t>Código Sigep</t>
  </si>
  <si>
    <t>D2 Direcciona- miento Estratégico y Planeación</t>
  </si>
  <si>
    <t>D3  Gestión para Resultados con Valores</t>
  </si>
  <si>
    <t>POL01 Índice de Gestión Estratégica del Talento Humano</t>
  </si>
  <si>
    <t>I01 Calidad de la planeación estratégica del Talento Humano</t>
  </si>
  <si>
    <t>I02 Eficiencia y eficacia de la selección meritocrática del talento humano</t>
  </si>
  <si>
    <t>I03 Desarrollo del talento humano en la entidad</t>
  </si>
  <si>
    <t xml:space="preserve">I04 Desvinculación asistida y retención del conocimiento generado por el talento humano
</t>
  </si>
  <si>
    <t>POL02 Índice de Integridad</t>
  </si>
  <si>
    <t>I05 Cambio cultural basado en la implementación del código de integridad del servicio público</t>
  </si>
  <si>
    <t>I06 Gestión adecuada de acciones preventivas en conflicto de interés</t>
  </si>
  <si>
    <t>I07 Coherencia entre los elementos que materializan la Integridad en el servicio público y la gestión del riesgo y control</t>
  </si>
  <si>
    <t>POL03 Índice de Planeación Institucional</t>
  </si>
  <si>
    <t>POL04 Índice de Gestión Presupuestal y Eficiencia del Gasto Público</t>
  </si>
  <si>
    <t>POL05 Índice de Compras y Contratación Pública</t>
  </si>
  <si>
    <t>I08 Planeación efectiva y técnica de la contratación pública</t>
  </si>
  <si>
    <t>I09 Registro y publicación contractual en las plataformas</t>
  </si>
  <si>
    <t>I10 Aplicación de lineamientos normativos, documentos estándar e instrumentos</t>
  </si>
  <si>
    <t>POL06 Índice de Fortalecimiento Organizacional y Simplificación de Procesos</t>
  </si>
  <si>
    <t>POL07 Índice de Gobierno Digital</t>
  </si>
  <si>
    <t>i11 Gobernanza</t>
  </si>
  <si>
    <t>i12 Innovación Pública Digital</t>
  </si>
  <si>
    <t>i13 Arquitectura</t>
  </si>
  <si>
    <t>i14 Seguridad y Privacidad de la información</t>
  </si>
  <si>
    <t>i15 Servicios Ciudadanos Digitales</t>
  </si>
  <si>
    <t>i16 Cultura y apropiación</t>
  </si>
  <si>
    <t>i17 Servicios y Procesos Inteligentes</t>
  </si>
  <si>
    <t>i18 Estado abierto</t>
  </si>
  <si>
    <t>i19 Decisiones basadas en datos</t>
  </si>
  <si>
    <t>i20 Proyectos de Transformación Digital</t>
  </si>
  <si>
    <t>i21 Estrategias de Ciudades y Territorios Inteligentes</t>
  </si>
  <si>
    <t>POL08 Índice de Seguridad Digital</t>
  </si>
  <si>
    <t>i22 Asiganción de Recursos</t>
  </si>
  <si>
    <t>i23 Implementación Lineamientos de Política</t>
  </si>
  <si>
    <t>i24 Despliegue de Controles</t>
  </si>
  <si>
    <t>POL09 Índice Defensa Jurídica</t>
  </si>
  <si>
    <t>POL10 Índice Mejora Normativa</t>
  </si>
  <si>
    <t>i30 Planeación y diseño de los actos administrativos de carácter general</t>
  </si>
  <si>
    <t>i31 Redacción, consulta pública y revisión de los actos administrativos de carácter general</t>
  </si>
  <si>
    <t>i32 Publicación y evaluación de los actos administrativos</t>
  </si>
  <si>
    <t>POL11 Índice de Servicio a las ciudadanías</t>
  </si>
  <si>
    <t>i33 Diagnóstico y planeación del servicio y relacionamiento con la ciudadanía</t>
  </si>
  <si>
    <t>i34 Talento humano idóneo y suficiente al servicio y relacionamiento con la ciudadanía</t>
  </si>
  <si>
    <t>i35 Oferta institucional de fácil acceso, comprensión y uso para la ciudadanía</t>
  </si>
  <si>
    <t>i36 Evaluación de la gestión del servicio y medición de la experiencia ciudadana</t>
  </si>
  <si>
    <t>i37 Accesibilidad para personas con discapacidad</t>
  </si>
  <si>
    <t>POL12 Índice de Racionalización de Trámites</t>
  </si>
  <si>
    <t>i39 Priorización de trámites con base en las necesidades y expectativas de los ciudadanos</t>
  </si>
  <si>
    <t>i40 Trámites racionalizados y recursos  tenidos en cuenta para mejorarlos</t>
  </si>
  <si>
    <t>i41 Beneficios de las acciones de racionalización adelantadas</t>
  </si>
  <si>
    <t>POL13 Índice de Participación Ciudadana en la Gestión Pública</t>
  </si>
  <si>
    <t>POL14 Índice de Seguimiento y Evaluación del Desempeño Institucional</t>
  </si>
  <si>
    <t>POL15 Índice Transparencia, Acceso a la Información y lucha contra la Corrupción</t>
  </si>
  <si>
    <t>i48 Gestión de Riesgos de Corrupción</t>
  </si>
  <si>
    <t xml:space="preserve">i49 Índice de Transparencia y Acceso a la Información Pública 
</t>
  </si>
  <si>
    <t>POL16 Índice de Gestión Documental</t>
  </si>
  <si>
    <t>i50 Calidad del Componente estratégico</t>
  </si>
  <si>
    <t>i51 Calidad del Componente administración de archivos</t>
  </si>
  <si>
    <t>i52 Calidad del Componente documental</t>
  </si>
  <si>
    <t>i53 Calidad del Componente tecnológico</t>
  </si>
  <si>
    <t>i54 Calidad del Componente cultural</t>
  </si>
  <si>
    <t>POL17 Índice de Gestión Información Estadística</t>
  </si>
  <si>
    <t>i55 Índice Planeación Estadística</t>
  </si>
  <si>
    <t>i56 Índice Fortalecimiento de registros administrativos</t>
  </si>
  <si>
    <t>i57 Índice Calidad Estadística</t>
  </si>
  <si>
    <t>POL18 Índice de Gestión del Conocimiento</t>
  </si>
  <si>
    <t>i58 Planeación de la gestión del conocimiento y la innovación</t>
  </si>
  <si>
    <t>i59 Generación y producción del conocimiento</t>
  </si>
  <si>
    <t>i60 Generación de herramientas de uso y apropiación del conocimiento</t>
  </si>
  <si>
    <t>i61 Generación de una cultura de propicia para la gestión del conocimiento y la innovación</t>
  </si>
  <si>
    <t>i62 Analítica institucional para la toma de decisiones</t>
  </si>
  <si>
    <t>POL19 Índice de Control Interno</t>
  </si>
  <si>
    <t>i63 Ambiente propicio para el ejercicio del control</t>
  </si>
  <si>
    <t>i64 Evaluación estratégica del riesgo</t>
  </si>
  <si>
    <t>i65 Actividades de control efectivas</t>
  </si>
  <si>
    <t>i66 Información y comunicación relevante y oportuna para el control</t>
  </si>
  <si>
    <t>i67 Actividades de monitoreo sistemáticas y orientadas a la mejora</t>
  </si>
  <si>
    <t>i68 Evaluación independiente al sistema de control interno</t>
  </si>
  <si>
    <t>0002</t>
  </si>
  <si>
    <t>NACIÓN - MIPG</t>
  </si>
  <si>
    <t>0004</t>
  </si>
  <si>
    <t>0005</t>
  </si>
  <si>
    <t>0006</t>
  </si>
  <si>
    <t>AGROPECUARIO PESQUERO Y DE DESARROLLO RURAL</t>
  </si>
  <si>
    <t>0009</t>
  </si>
  <si>
    <t>0011</t>
  </si>
  <si>
    <t>0012</t>
  </si>
  <si>
    <t>0013</t>
  </si>
  <si>
    <t>0016</t>
  </si>
  <si>
    <t>0018</t>
  </si>
  <si>
    <t>0020</t>
  </si>
  <si>
    <t>INFORMACIÓN ESTADÍSTICA</t>
  </si>
  <si>
    <t>0021</t>
  </si>
  <si>
    <t>0022</t>
  </si>
  <si>
    <t>0027</t>
  </si>
  <si>
    <t>0028</t>
  </si>
  <si>
    <t>0029</t>
  </si>
  <si>
    <t>0030</t>
  </si>
  <si>
    <t>0031</t>
  </si>
  <si>
    <t>0032</t>
  </si>
  <si>
    <t>0033</t>
  </si>
  <si>
    <t>0034</t>
  </si>
  <si>
    <t>0234</t>
  </si>
  <si>
    <t>0235</t>
  </si>
  <si>
    <t>0236</t>
  </si>
  <si>
    <t>0253</t>
  </si>
  <si>
    <t>0254</t>
  </si>
  <si>
    <t>0273</t>
  </si>
  <si>
    <t>0276</t>
  </si>
  <si>
    <t>0280</t>
  </si>
  <si>
    <t>0281</t>
  </si>
  <si>
    <t>EMPRESAS INDUSTRIALES Y COMERCIALES DEL ESTADO</t>
  </si>
  <si>
    <t>0284</t>
  </si>
  <si>
    <t>0289</t>
  </si>
  <si>
    <t>EMPRESAS SOCIALES DEL ESTADO</t>
  </si>
  <si>
    <t>0290</t>
  </si>
  <si>
    <t>0291</t>
  </si>
  <si>
    <t>0292</t>
  </si>
  <si>
    <t>0296</t>
  </si>
  <si>
    <t>0297</t>
  </si>
  <si>
    <t>0299</t>
  </si>
  <si>
    <t>0305</t>
  </si>
  <si>
    <t>0312</t>
  </si>
  <si>
    <t>0313</t>
  </si>
  <si>
    <t>0314</t>
  </si>
  <si>
    <t>0347</t>
  </si>
  <si>
    <t>0376</t>
  </si>
  <si>
    <t>0401</t>
  </si>
  <si>
    <t>0461</t>
  </si>
  <si>
    <t>0669</t>
  </si>
  <si>
    <t>0822</t>
  </si>
  <si>
    <t>0824</t>
  </si>
  <si>
    <t>0826</t>
  </si>
  <si>
    <t>0827</t>
  </si>
  <si>
    <t>0870</t>
  </si>
  <si>
    <t>0876</t>
  </si>
  <si>
    <t>0880</t>
  </si>
  <si>
    <t>0897</t>
  </si>
  <si>
    <t>0913</t>
  </si>
  <si>
    <t>0915</t>
  </si>
  <si>
    <t>0917</t>
  </si>
  <si>
    <t>0932</t>
  </si>
  <si>
    <t>1040</t>
  </si>
  <si>
    <t>1426</t>
  </si>
  <si>
    <t>1428</t>
  </si>
  <si>
    <t>2030</t>
  </si>
  <si>
    <t>4252</t>
  </si>
  <si>
    <t>5199</t>
  </si>
  <si>
    <t>5202</t>
  </si>
  <si>
    <t>5203</t>
  </si>
  <si>
    <t>5249</t>
  </si>
  <si>
    <t>5251</t>
  </si>
  <si>
    <t>5253</t>
  </si>
  <si>
    <t>5254</t>
  </si>
  <si>
    <t>5255</t>
  </si>
  <si>
    <t>5259</t>
  </si>
  <si>
    <t>5265</t>
  </si>
  <si>
    <t>5288</t>
  </si>
  <si>
    <t>5289</t>
  </si>
  <si>
    <t>5290</t>
  </si>
  <si>
    <t>5291</t>
  </si>
  <si>
    <t>5292</t>
  </si>
  <si>
    <t>5293</t>
  </si>
  <si>
    <t>5294</t>
  </si>
  <si>
    <t>5295</t>
  </si>
  <si>
    <t>5298</t>
  </si>
  <si>
    <t>5324</t>
  </si>
  <si>
    <t>5325</t>
  </si>
  <si>
    <t>5326</t>
  </si>
  <si>
    <t>5327</t>
  </si>
  <si>
    <t>5333</t>
  </si>
  <si>
    <t>5338</t>
  </si>
  <si>
    <t>5759</t>
  </si>
  <si>
    <t>5834</t>
  </si>
  <si>
    <t>CANAL REGIONAL DE TELEVISION TEVEANDINA SAS</t>
  </si>
  <si>
    <t>5937</t>
  </si>
  <si>
    <t>6135</t>
  </si>
  <si>
    <t>6137</t>
  </si>
  <si>
    <t>6146</t>
  </si>
  <si>
    <t>6168</t>
  </si>
  <si>
    <t>6193</t>
  </si>
  <si>
    <t>6239</t>
  </si>
  <si>
    <t>6342</t>
  </si>
  <si>
    <t>6344</t>
  </si>
  <si>
    <t>6345</t>
  </si>
  <si>
    <t>6363</t>
  </si>
  <si>
    <t>SOCIEDADES PUBLICAS POR ACCIONES</t>
  </si>
  <si>
    <t>6365</t>
  </si>
  <si>
    <t>6418</t>
  </si>
  <si>
    <t>6421</t>
  </si>
  <si>
    <t>6468</t>
  </si>
  <si>
    <t>7342</t>
  </si>
  <si>
    <t>8000</t>
  </si>
  <si>
    <t>8001</t>
  </si>
  <si>
    <t>8002</t>
  </si>
  <si>
    <t>8003</t>
  </si>
  <si>
    <t>8004</t>
  </si>
  <si>
    <t>8005</t>
  </si>
  <si>
    <t>8006</t>
  </si>
  <si>
    <t>8007</t>
  </si>
  <si>
    <t>8008</t>
  </si>
  <si>
    <t>8009</t>
  </si>
  <si>
    <t>8010</t>
  </si>
  <si>
    <t>8011</t>
  </si>
  <si>
    <t>8012</t>
  </si>
  <si>
    <t>8013</t>
  </si>
  <si>
    <t>8014</t>
  </si>
  <si>
    <t>8015</t>
  </si>
  <si>
    <t>8016</t>
  </si>
  <si>
    <t>8019</t>
  </si>
  <si>
    <t>8020</t>
  </si>
  <si>
    <t>8021</t>
  </si>
  <si>
    <t>8022</t>
  </si>
  <si>
    <t>8023</t>
  </si>
  <si>
    <t>8024</t>
  </si>
  <si>
    <t>8025</t>
  </si>
  <si>
    <t>8026</t>
  </si>
  <si>
    <t>8027</t>
  </si>
  <si>
    <t>8028</t>
  </si>
  <si>
    <t>8029</t>
  </si>
  <si>
    <t>8030</t>
  </si>
  <si>
    <t>8033</t>
  </si>
  <si>
    <t>8034</t>
  </si>
  <si>
    <t>8035</t>
  </si>
  <si>
    <t>8036</t>
  </si>
  <si>
    <t>8037</t>
  </si>
  <si>
    <t>8038</t>
  </si>
  <si>
    <t>DEPORTE</t>
  </si>
  <si>
    <t>8039</t>
  </si>
  <si>
    <t>8040</t>
  </si>
  <si>
    <t>8041</t>
  </si>
  <si>
    <t>8042</t>
  </si>
  <si>
    <t>8044</t>
  </si>
  <si>
    <t>8047</t>
  </si>
  <si>
    <t>8050</t>
  </si>
  <si>
    <t>8062</t>
  </si>
  <si>
    <t>8110</t>
  </si>
  <si>
    <t>8112</t>
  </si>
  <si>
    <t>8115</t>
  </si>
  <si>
    <t>8116</t>
  </si>
  <si>
    <t>8117</t>
  </si>
  <si>
    <t>8176</t>
  </si>
  <si>
    <t>8309</t>
  </si>
  <si>
    <t>8432</t>
  </si>
  <si>
    <t>8467</t>
  </si>
  <si>
    <t>ORGANOS AUTÓNOMOS</t>
  </si>
  <si>
    <t>8468</t>
  </si>
  <si>
    <t>0261</t>
  </si>
  <si>
    <t>NACIÓN - MECI</t>
  </si>
  <si>
    <t>0262</t>
  </si>
  <si>
    <t>0263</t>
  </si>
  <si>
    <t>0264</t>
  </si>
  <si>
    <t>0265</t>
  </si>
  <si>
    <t>0266</t>
  </si>
  <si>
    <t>0267</t>
  </si>
  <si>
    <t>0268</t>
  </si>
  <si>
    <t>0269</t>
  </si>
  <si>
    <t>0270</t>
  </si>
  <si>
    <t>0271</t>
  </si>
  <si>
    <t>0354</t>
  </si>
  <si>
    <t>0355</t>
  </si>
  <si>
    <t>0356</t>
  </si>
  <si>
    <t>0357</t>
  </si>
  <si>
    <t>0358</t>
  </si>
  <si>
    <t>0359</t>
  </si>
  <si>
    <t>0360</t>
  </si>
  <si>
    <t>0361</t>
  </si>
  <si>
    <t>0362</t>
  </si>
  <si>
    <t>0363</t>
  </si>
  <si>
    <t>0364</t>
  </si>
  <si>
    <t>0365</t>
  </si>
  <si>
    <t>0367</t>
  </si>
  <si>
    <t>0368</t>
  </si>
  <si>
    <t>0369</t>
  </si>
  <si>
    <t>0370</t>
  </si>
  <si>
    <t>0371</t>
  </si>
  <si>
    <t>0373</t>
  </si>
  <si>
    <t>0878</t>
  </si>
  <si>
    <t>ORGANOS DE CONTROL</t>
  </si>
  <si>
    <t>0882</t>
  </si>
  <si>
    <t>0883</t>
  </si>
  <si>
    <t>0884</t>
  </si>
  <si>
    <t>0885</t>
  </si>
  <si>
    <t>0886</t>
  </si>
  <si>
    <t>0887</t>
  </si>
  <si>
    <t>0888</t>
  </si>
  <si>
    <t>0889</t>
  </si>
  <si>
    <t>0890</t>
  </si>
  <si>
    <t>0891</t>
  </si>
  <si>
    <t>0893</t>
  </si>
  <si>
    <t>0894</t>
  </si>
  <si>
    <t>0895</t>
  </si>
  <si>
    <t>0896</t>
  </si>
  <si>
    <t>0907</t>
  </si>
  <si>
    <t>0908</t>
  </si>
  <si>
    <t>0925</t>
  </si>
  <si>
    <t>1528</t>
  </si>
  <si>
    <t>2195</t>
  </si>
  <si>
    <t>5252</t>
  </si>
  <si>
    <t>5258</t>
  </si>
  <si>
    <t>5388</t>
  </si>
  <si>
    <t>5389</t>
  </si>
  <si>
    <t>5396</t>
  </si>
  <si>
    <t>REGISTRADORA NACIONAL</t>
  </si>
  <si>
    <t>5440</t>
  </si>
  <si>
    <t>5794</t>
  </si>
  <si>
    <t>5860</t>
  </si>
  <si>
    <t>5891</t>
  </si>
  <si>
    <t>5916</t>
  </si>
  <si>
    <t>5920</t>
  </si>
  <si>
    <t>6194</t>
  </si>
  <si>
    <t>6195</t>
  </si>
  <si>
    <t>6346</t>
  </si>
  <si>
    <t>6396</t>
  </si>
  <si>
    <t>6397</t>
  </si>
  <si>
    <t>6399</t>
  </si>
  <si>
    <t>6404</t>
  </si>
  <si>
    <t>8043</t>
  </si>
  <si>
    <t>8066</t>
  </si>
  <si>
    <t>8077</t>
  </si>
  <si>
    <t>UNIDAD ADMINISTRATIVA ESPECIAL DE CARACTER ACADÉMICO</t>
  </si>
  <si>
    <t>8187</t>
  </si>
  <si>
    <t>8304</t>
  </si>
  <si>
    <t>8314</t>
  </si>
  <si>
    <t>Promedio de POL09 Índice Defensa Jurídica</t>
  </si>
  <si>
    <t>SOCIEDAD PUBLICA POR ACCIONES</t>
  </si>
  <si>
    <t>1.2 Análisis de índices de la Política de Defensa Jurídica</t>
  </si>
  <si>
    <t>1,1 analisis de distribucion</t>
  </si>
  <si>
    <t xml:space="preserve">Promedio de i25 Gestión de las actuaciones prejudiciales </t>
  </si>
  <si>
    <t xml:space="preserve">Promedio de i26 Gestión de la defensa judicial </t>
  </si>
  <si>
    <t xml:space="preserve">Promedio de i27 Gestión del cumplimento de sentencias y conciliaciones </t>
  </si>
  <si>
    <t xml:space="preserve">Promedio de i28 Gestión de la acción de repetición </t>
  </si>
  <si>
    <t>Promedio de i29 Gestión del conocimiento jurídico</t>
  </si>
  <si>
    <t>EMPRESA SOCIAL DEL ESTADO2</t>
  </si>
  <si>
    <t>EMPRESA INDUSTRIAL Y COMERCIAL DEL ESTADO2</t>
  </si>
  <si>
    <t>MINISTERIO DEL DEL DEPORTE, LA RECREACIÓN, LA ACTIVIDAD FÍSICA Y EL APROVECHAMIENTO DEL TIEMPO LIBRE</t>
  </si>
  <si>
    <t>DEL DEL DEPORTE, LA RECREACIÓN, LA ACTIVIDAD FÍSICA Y EL APROVECHAMIENTO DEL TIEMPO LIBRE, LA RECREACIÓN, LA ACTIVIDAD FÍSICA Y EL APROVECHAMIENTO DEL TIEMPO LIBRE</t>
  </si>
  <si>
    <t>PROMEDIO NACIONAL
PDJ 2024</t>
  </si>
  <si>
    <t>Promedio de i70 Prevención del daño antijurídico</t>
  </si>
  <si>
    <t>Prevención del daño antijurídico</t>
  </si>
  <si>
    <t>Gestión extrajudicial</t>
  </si>
  <si>
    <t xml:space="preserve">Gestión de la defensa judicial </t>
  </si>
  <si>
    <t>Gestión del cumplimento de créditos judiciales</t>
  </si>
  <si>
    <t>Gestión de los mecanismos para la protección y recuperación del patrimonio público</t>
  </si>
  <si>
    <t>Gestión del conocimiento jurídico</t>
  </si>
  <si>
    <t>Gestión extrajudicial.</t>
  </si>
  <si>
    <t>Gestión de la defensa judicial.</t>
  </si>
  <si>
    <t>Gestión del cumplimento de créditos judiciales.</t>
  </si>
  <si>
    <t>Gestión de los mecanismos para la protección y recuperación del patrimonio público.</t>
  </si>
  <si>
    <t>Gestión del conocimiento jurídico.</t>
  </si>
  <si>
    <t>Prevención del daño antijurídico.</t>
  </si>
  <si>
    <r>
      <rPr>
        <b/>
        <sz val="11"/>
        <color theme="1"/>
        <rFont val="Verdana"/>
        <family val="2"/>
      </rPr>
      <t>Fecha de Publicación:</t>
    </r>
    <r>
      <rPr>
        <sz val="11"/>
        <color theme="1"/>
        <rFont val="Verdana"/>
        <family val="2"/>
      </rPr>
      <t xml:space="preserve"> Septiembre de 2025</t>
    </r>
  </si>
  <si>
    <r>
      <t xml:space="preserve">Descripción:
La herramienta de Política de Defensa Jurídica (PDJ)  para entidades públicas del orden nacional  es un instrumento en formato Excel creado por la Direccion de Políticas y Estrategias para la Defensa Jurídica de la Agencia Nacional de Defensa Jurídica del Estado, con la finalidad de consolidar y analizar los resultados obtenidos por las entidades públicas del orden nacional en la Política de Defensa Jurídica del MIPG.
El objetivo de esta herramienta es servir de insumo para que las entidades públicas del orden nacional identifiquen sus fortalezas y debilidades en la Política de Defensa Jurídica y así, con asesoría y acompañamiento estratégico de la Direccion de Políticas y Estrategias para la Defensa Jurídica, ejecuten estrategias para la mejora continua  del desempeño institucional  en términos de defensa jurídica.
Si tiene alguna consulta o requiere asistencia, no dude en contactarnos a través del correo electrónico </t>
    </r>
    <r>
      <rPr>
        <b/>
        <sz val="11"/>
        <color theme="1"/>
        <rFont val="Verdana"/>
        <family val="2"/>
      </rPr>
      <t>direccionpoliticas@defensajuridica.gov.co</t>
    </r>
    <r>
      <rPr>
        <sz val="11"/>
        <color theme="1"/>
        <rFont val="Verdana"/>
        <family val="2"/>
      </rPr>
      <t xml:space="preserve">
</t>
    </r>
  </si>
  <si>
    <t>2.1. Análisis de distribución</t>
  </si>
  <si>
    <t>3. Análisis sectorial</t>
  </si>
  <si>
    <t>4. Análisis por entidad</t>
  </si>
  <si>
    <t>*Fuente: Departamento Administrativo de la Función Pública - DAFP , resultados PDJ vigencias 2022, 2023 y 2024; Cálculos: Agencia Nacional de Defensa Jurídica del Estado - ANDJE</t>
  </si>
  <si>
    <t>Índices de la entidad</t>
  </si>
  <si>
    <t>Presenta el resultado histórico de la Política de Defensa Jurídica que se calcula a partir del resultado obtenido por las entidades públicas del orden nacional que diligenciaron el FURAG. 
Adicionalmente, muestra el número de entidades por sector y el resultado histórico de la Política de Defensa Jurídica según la naturaleza jurídica de las entidades públicas del orden nacional.</t>
  </si>
  <si>
    <t>2.2. Análisis de índices</t>
  </si>
  <si>
    <t>2. Análisis de distribución</t>
  </si>
  <si>
    <t>Presenta la distribución de las entidades públicas del orden nacional en tres (03) rangos según el puntaje obtenido en la Política de Defensa Jurídica, así como la evolución de estos rangos entre las vigencias 2022, 2023 y 2024. 
Adicionalmente, presenta la evolución de los índices que componen la Política de Defensa Jurídica entre las vigencias 2022, 2023 y 2024.</t>
  </si>
  <si>
    <t>Presenta el número de entidades en cada sector del orden nacional y la evolución de la Política de Defensa Jurídica en todos los sectores para las vigencias 2022, 2023 y 2024. 
Además, permite realizar comparaciones entre sectores y entre años por cada indicador.</t>
  </si>
  <si>
    <t>Compara  el indicador de la Política de Defensa Jurídica y sus índices para cada entidad pública del orden nacional para las vigencias 2022, 2023 y 2024. 
Ademas de mostrar los valores promedio de la Política de Defensa Jurídica discriminados por sector y naturaleza jurídica de la entidad.</t>
  </si>
  <si>
    <t>www.defensajuridica.gov.co</t>
  </si>
  <si>
    <t>Herramienda PDJ para entidades nacionales</t>
  </si>
  <si>
    <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</si>
</sst>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46"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sz val="36"/>
      <color theme="5"/>
      <name val="Aptos Narrow"/>
      <family val="2"/>
      <scheme val="minor"/>
    </font>
    <font>
      <sz val="9"/>
      <color theme="1"/>
      <name val="Aptos Narrow"/>
      <family val="2"/>
      <scheme val="minor"/>
    </font>
    <font>
      <i/>
      <sz val="10"/>
      <color theme="1"/>
      <name val="Aptos Narrow"/>
      <family val="2"/>
      <scheme val="minor"/>
    </font>
    <font>
      <i/>
      <sz val="10"/>
      <color rgb="FF0070C0"/>
      <name val="Aptos Narrow"/>
      <family val="2"/>
      <scheme val="minor"/>
    </font>
    <font>
      <b/>
      <sz val="10"/>
      <color rgb="FF0070C0"/>
      <name val="Aptos Narrow"/>
      <family val="2"/>
      <scheme val="minor"/>
    </font>
    <font>
      <sz val="10"/>
      <color theme="1"/>
      <name val="Aptos Narrow"/>
      <family val="2"/>
      <scheme val="minor"/>
    </font>
    <font>
      <sz val="10"/>
      <color rgb="FFFF0000"/>
      <name val="Aptos Narrow"/>
      <family val="2"/>
      <scheme val="minor"/>
    </font>
    <font>
      <b/>
      <sz val="30"/>
      <color theme="4" tint="-0.249977111117893"/>
      <name val="Aptos Narrow"/>
      <family val="2"/>
      <scheme val="minor"/>
    </font>
    <font>
      <sz val="12"/>
      <color theme="1"/>
      <name val="Aptos Narrow"/>
      <family val="2"/>
      <scheme val="minor"/>
    </font>
    <font>
      <b/>
      <sz val="13"/>
      <color theme="0"/>
      <name val="Aptos Narrow"/>
      <family val="2"/>
      <scheme val="minor"/>
    </font>
    <font>
      <b/>
      <sz val="10"/>
      <color theme="0"/>
      <name val="Aptos Narrow"/>
      <family val="2"/>
      <scheme val="minor"/>
    </font>
    <font>
      <sz val="10"/>
      <color theme="2" tint="-9.9978637043366805E-2"/>
      <name val="Aptos Narrow"/>
      <family val="2"/>
      <scheme val="minor"/>
    </font>
    <font>
      <b/>
      <sz val="13"/>
      <color rgb="FF002060"/>
      <name val="Arial"/>
      <family val="2"/>
    </font>
    <font>
      <b/>
      <sz val="14"/>
      <color theme="1"/>
      <name val="Verdana"/>
      <family val="2"/>
    </font>
    <font>
      <sz val="11"/>
      <color theme="1"/>
      <name val="Verdana"/>
      <family val="2"/>
    </font>
    <font>
      <b/>
      <sz val="11"/>
      <color theme="1"/>
      <name val="Verdana"/>
      <family val="2"/>
    </font>
    <font>
      <b/>
      <sz val="11"/>
      <color rgb="FF002060"/>
      <name val="Verdana"/>
      <family val="2"/>
    </font>
    <font>
      <sz val="8"/>
      <name val="Aptos Narrow"/>
      <family val="2"/>
      <scheme val="minor"/>
    </font>
    <font>
      <b/>
      <sz val="11"/>
      <color theme="0"/>
      <name val="Verdana"/>
      <family val="2"/>
    </font>
    <font>
      <sz val="11"/>
      <color theme="0"/>
      <name val="Verdana"/>
      <family val="2"/>
    </font>
    <font>
      <b/>
      <sz val="13"/>
      <name val="Arial"/>
      <family val="2"/>
    </font>
    <font>
      <b/>
      <sz val="13"/>
      <name val="Verdana"/>
      <family val="2"/>
    </font>
    <font>
      <b/>
      <sz val="10"/>
      <name val="Verdana"/>
      <family val="2"/>
    </font>
    <font>
      <b/>
      <sz val="16"/>
      <color theme="1"/>
      <name val="Aptos Narrow"/>
      <family val="2"/>
      <scheme val="minor"/>
    </font>
    <font>
      <u/>
      <sz val="11"/>
      <color theme="10"/>
      <name val="Aptos Narrow"/>
      <family val="2"/>
      <scheme val="minor"/>
    </font>
    <font>
      <b/>
      <sz val="16"/>
      <color theme="1"/>
      <name val="Verdana"/>
      <family val="2"/>
    </font>
    <font>
      <sz val="11"/>
      <name val="Verdana"/>
      <family val="2"/>
    </font>
    <font>
      <b/>
      <sz val="14"/>
      <name val="Verdana"/>
      <family val="2"/>
    </font>
    <font>
      <b/>
      <sz val="11"/>
      <name val="Verdana"/>
      <family val="2"/>
    </font>
    <font>
      <b/>
      <sz val="12"/>
      <name val="Verdana"/>
      <family val="2"/>
    </font>
    <font>
      <sz val="12"/>
      <color theme="1"/>
      <name val="Verdana"/>
      <family val="2"/>
    </font>
    <font>
      <u/>
      <sz val="11"/>
      <name val="Verdana"/>
      <family val="2"/>
    </font>
    <font>
      <sz val="12"/>
      <name val="Verdana"/>
      <family val="2"/>
    </font>
    <font>
      <b/>
      <sz val="13"/>
      <color rgb="FF002060"/>
      <name val="Verdana"/>
      <family val="2"/>
    </font>
    <font>
      <sz val="11"/>
      <color rgb="FFFF0000"/>
      <name val="Verdana"/>
      <family val="2"/>
    </font>
    <font>
      <b/>
      <sz val="11"/>
      <color theme="1"/>
      <name val="Aptos Narrow"/>
      <family val="2"/>
      <scheme val="minor"/>
    </font>
    <font>
      <sz val="13"/>
      <color theme="1"/>
      <name val="Aptos Narrow"/>
      <family val="2"/>
      <scheme val="minor"/>
    </font>
    <font>
      <sz val="10"/>
      <color theme="1"/>
      <name val="Aptos Narrow"/>
      <family val="2"/>
      <scheme val="minor"/>
    </font>
    <font>
      <sz val="10"/>
      <color theme="0"/>
      <name val="Aptos Narrow"/>
      <family val="2"/>
      <scheme val="minor"/>
    </font>
    <font>
      <sz val="11"/>
      <name val="Work Sans"/>
    </font>
    <font>
      <b/>
      <sz val="22"/>
      <color theme="3" tint="0.249977111117893"/>
      <name val="Verdana"/>
      <family val="2"/>
    </font>
    <font>
      <b/>
      <sz val="14"/>
      <color theme="1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4"/>
        <bgColor theme="4"/>
      </patternFill>
    </fill>
    <fill>
      <patternFill patternType="solid">
        <fgColor rgb="FF00B050"/>
        <bgColor indexed="64"/>
      </patternFill>
    </fill>
    <fill>
      <patternFill patternType="solid">
        <fgColor rgb="FFFF0000"/>
        <bgColor indexed="64"/>
      </patternFill>
    </fill>
    <fill>
      <patternFill patternType="solid">
        <fgColor rgb="FF00B0F0"/>
        <bgColor indexed="64"/>
      </patternFill>
    </fill>
  </fills>
  <borders count="22">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theme="4"/>
      </top>
      <bottom/>
      <diagonal/>
    </border>
    <border>
      <left/>
      <right/>
      <top style="thick">
        <color theme="3" tint="0.249977111117893"/>
      </top>
      <bottom/>
      <diagonal/>
    </border>
  </borders>
  <cellStyleXfs count="3">
    <xf numFmtId="0" fontId="0" fillId="0" borderId="0"/>
    <xf numFmtId="9" fontId="1" fillId="0" borderId="0" applyFont="0" applyFill="0" applyBorder="0" applyAlignment="0" applyProtection="0"/>
    <xf numFmtId="0" fontId="28" fillId="0" borderId="0" applyNumberFormat="0" applyFill="0" applyBorder="0" applyAlignment="0" applyProtection="0"/>
  </cellStyleXfs>
  <cellXfs count="156">
    <xf numFmtId="0" fontId="0" fillId="0" borderId="0" xfId="0"/>
    <xf numFmtId="0" fontId="4" fillId="2" borderId="0" xfId="0" applyFont="1" applyFill="1" applyAlignment="1">
      <alignment vertical="center"/>
    </xf>
    <xf numFmtId="164" fontId="0" fillId="0" borderId="0" xfId="0" applyNumberFormat="1"/>
    <xf numFmtId="0" fontId="0" fillId="0" borderId="0" xfId="0" applyAlignment="1">
      <alignment vertical="top"/>
    </xf>
    <xf numFmtId="164" fontId="5" fillId="0" borderId="0" xfId="0" applyNumberFormat="1" applyFont="1" applyAlignment="1">
      <alignment vertical="top" wrapText="1"/>
    </xf>
    <xf numFmtId="164" fontId="0" fillId="0" borderId="0" xfId="0" applyNumberFormat="1" applyAlignment="1">
      <alignment vertical="top" wrapText="1"/>
    </xf>
    <xf numFmtId="1" fontId="0" fillId="0" borderId="0" xfId="0" applyNumberFormat="1"/>
    <xf numFmtId="1" fontId="0" fillId="0" borderId="0" xfId="0" applyNumberFormat="1" applyAlignment="1">
      <alignment horizontal="right"/>
    </xf>
    <xf numFmtId="2" fontId="0" fillId="0" borderId="0" xfId="0" applyNumberFormat="1"/>
    <xf numFmtId="0" fontId="6" fillId="0" borderId="0" xfId="0" applyFont="1" applyAlignment="1">
      <alignment vertical="top"/>
    </xf>
    <xf numFmtId="164" fontId="7" fillId="0" borderId="0" xfId="0" applyNumberFormat="1"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vertical="top" wrapText="1"/>
    </xf>
    <xf numFmtId="164" fontId="9" fillId="0" borderId="0" xfId="0" applyNumberFormat="1" applyFont="1" applyAlignment="1">
      <alignment vertical="top" wrapText="1"/>
    </xf>
    <xf numFmtId="49" fontId="9" fillId="0" borderId="0" xfId="0" applyNumberFormat="1" applyFont="1" applyAlignment="1">
      <alignment vertical="top"/>
    </xf>
    <xf numFmtId="0" fontId="9" fillId="0" borderId="0" xfId="0" applyFont="1" applyAlignment="1">
      <alignment vertical="top"/>
    </xf>
    <xf numFmtId="164" fontId="9" fillId="0" borderId="0" xfId="0" applyNumberFormat="1" applyFont="1" applyAlignment="1">
      <alignment vertical="top"/>
    </xf>
    <xf numFmtId="0" fontId="10" fillId="0" borderId="0" xfId="0" applyFont="1" applyAlignment="1">
      <alignment vertical="top"/>
    </xf>
    <xf numFmtId="0" fontId="3" fillId="0" borderId="0" xfId="0" applyFont="1" applyAlignment="1">
      <alignment vertical="top"/>
    </xf>
    <xf numFmtId="164" fontId="10" fillId="0" borderId="0" xfId="0" applyNumberFormat="1" applyFont="1" applyAlignment="1">
      <alignment vertical="top"/>
    </xf>
    <xf numFmtId="0" fontId="0" fillId="2" borderId="0" xfId="0" applyFill="1"/>
    <xf numFmtId="0" fontId="11" fillId="2" borderId="0" xfId="0" applyFont="1" applyFill="1" applyAlignment="1">
      <alignment vertical="center"/>
    </xf>
    <xf numFmtId="0" fontId="0" fillId="2" borderId="0" xfId="0" applyFill="1" applyAlignment="1">
      <alignment horizontal="left"/>
    </xf>
    <xf numFmtId="0" fontId="0" fillId="2" borderId="0" xfId="0" applyFill="1" applyAlignment="1">
      <alignment vertical="top"/>
    </xf>
    <xf numFmtId="49" fontId="12" fillId="0" borderId="0" xfId="0" applyNumberFormat="1" applyFont="1" applyAlignment="1">
      <alignment vertical="center" wrapText="1"/>
    </xf>
    <xf numFmtId="0" fontId="12" fillId="0" borderId="0" xfId="0" applyFont="1" applyAlignment="1">
      <alignment vertical="center" wrapText="1"/>
    </xf>
    <xf numFmtId="0" fontId="12" fillId="0" borderId="0" xfId="0" applyFont="1" applyAlignment="1">
      <alignment horizontal="left" vertical="center" wrapText="1"/>
    </xf>
    <xf numFmtId="0" fontId="13" fillId="3" borderId="1" xfId="0" applyFont="1" applyFill="1" applyBorder="1" applyAlignment="1">
      <alignment horizontal="center" vertical="top" wrapText="1"/>
    </xf>
    <xf numFmtId="0" fontId="14"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5" fillId="3" borderId="2" xfId="0" applyFont="1" applyFill="1" applyBorder="1" applyAlignment="1">
      <alignment horizontal="left" vertical="top" wrapText="1"/>
    </xf>
    <xf numFmtId="0" fontId="0" fillId="0" borderId="0" xfId="0" applyAlignment="1">
      <alignment vertical="top" wrapText="1"/>
    </xf>
    <xf numFmtId="49" fontId="9" fillId="0" borderId="0" xfId="0" applyNumberFormat="1" applyFont="1"/>
    <xf numFmtId="0" fontId="9" fillId="0" borderId="0" xfId="0" applyFont="1"/>
    <xf numFmtId="0" fontId="9" fillId="0" borderId="0" xfId="0" applyFont="1" applyAlignment="1">
      <alignment horizontal="left"/>
    </xf>
    <xf numFmtId="164" fontId="9" fillId="0" borderId="0" xfId="0" applyNumberFormat="1" applyFont="1"/>
    <xf numFmtId="2" fontId="9" fillId="0" borderId="0" xfId="0" applyNumberFormat="1" applyFont="1"/>
    <xf numFmtId="2" fontId="9" fillId="0" borderId="0" xfId="0" applyNumberFormat="1" applyFont="1" applyAlignment="1">
      <alignment vertical="top"/>
    </xf>
    <xf numFmtId="0" fontId="9" fillId="0" borderId="0" xfId="0" applyFont="1" applyAlignment="1">
      <alignment horizontal="left" vertical="top"/>
    </xf>
    <xf numFmtId="0" fontId="0" fillId="0" borderId="0" xfId="0" applyAlignment="1">
      <alignment horizontal="left" vertical="top"/>
    </xf>
    <xf numFmtId="0" fontId="0" fillId="0" borderId="0" xfId="0" pivotButton="1"/>
    <xf numFmtId="0" fontId="0" fillId="0" borderId="0" xfId="0" applyAlignment="1">
      <alignment horizontal="left"/>
    </xf>
    <xf numFmtId="0" fontId="0" fillId="0" borderId="0" xfId="0" applyAlignment="1">
      <alignment horizontal="left" indent="1"/>
    </xf>
    <xf numFmtId="0" fontId="16" fillId="2" borderId="0" xfId="0" applyFont="1" applyFill="1" applyAlignment="1">
      <alignment vertical="center"/>
    </xf>
    <xf numFmtId="9" fontId="0" fillId="0" borderId="0" xfId="1" applyFont="1"/>
    <xf numFmtId="165" fontId="0" fillId="0" borderId="0" xfId="1" applyNumberFormat="1" applyFont="1"/>
    <xf numFmtId="0" fontId="18" fillId="0" borderId="0" xfId="0" applyFont="1"/>
    <xf numFmtId="0" fontId="19" fillId="0" borderId="0" xfId="0" applyFont="1" applyAlignment="1">
      <alignment vertical="center" wrapText="1"/>
    </xf>
    <xf numFmtId="0" fontId="20" fillId="2" borderId="0" xfId="0" applyFont="1" applyFill="1" applyAlignment="1">
      <alignment vertical="center"/>
    </xf>
    <xf numFmtId="0" fontId="18" fillId="0" borderId="4" xfId="0" applyFont="1" applyBorder="1"/>
    <xf numFmtId="0" fontId="18" fillId="0" borderId="5" xfId="0" applyFont="1" applyBorder="1"/>
    <xf numFmtId="164" fontId="18" fillId="0" borderId="3" xfId="0" applyNumberFormat="1" applyFont="1" applyBorder="1"/>
    <xf numFmtId="0" fontId="18" fillId="0" borderId="6" xfId="0" applyFont="1" applyBorder="1"/>
    <xf numFmtId="0" fontId="22" fillId="3" borderId="3" xfId="0" applyFont="1" applyFill="1" applyBorder="1"/>
    <xf numFmtId="0" fontId="19" fillId="0" borderId="0" xfId="0" applyFont="1"/>
    <xf numFmtId="164" fontId="23" fillId="0" borderId="0" xfId="0" applyNumberFormat="1" applyFont="1"/>
    <xf numFmtId="0" fontId="24" fillId="2" borderId="0" xfId="0" applyFont="1" applyFill="1" applyAlignment="1">
      <alignment vertical="center"/>
    </xf>
    <xf numFmtId="0" fontId="25" fillId="2" borderId="0" xfId="0" applyFont="1" applyFill="1" applyAlignment="1">
      <alignment vertical="center"/>
    </xf>
    <xf numFmtId="0" fontId="23" fillId="0" borderId="0" xfId="0" applyFont="1"/>
    <xf numFmtId="2" fontId="19" fillId="0" borderId="0" xfId="0" applyNumberFormat="1" applyFont="1" applyAlignment="1">
      <alignment horizontal="center"/>
    </xf>
    <xf numFmtId="0" fontId="19" fillId="0" borderId="0" xfId="0" applyFont="1" applyAlignment="1">
      <alignment horizontal="center" vertical="center"/>
    </xf>
    <xf numFmtId="0" fontId="18" fillId="0" borderId="0" xfId="0" applyFont="1" applyAlignment="1">
      <alignment horizontal="right"/>
    </xf>
    <xf numFmtId="0" fontId="19" fillId="0" borderId="0" xfId="0" applyFont="1" applyAlignment="1">
      <alignment horizontal="right"/>
    </xf>
    <xf numFmtId="0" fontId="19" fillId="0" borderId="0" xfId="0" applyFont="1" applyAlignment="1">
      <alignment horizontal="left"/>
    </xf>
    <xf numFmtId="2" fontId="23" fillId="0" borderId="0" xfId="0" applyNumberFormat="1" applyFont="1"/>
    <xf numFmtId="0" fontId="18" fillId="0" borderId="17" xfId="0" applyFont="1" applyBorder="1"/>
    <xf numFmtId="0" fontId="23" fillId="0" borderId="17" xfId="0" applyFont="1" applyBorder="1"/>
    <xf numFmtId="164" fontId="19" fillId="0" borderId="0" xfId="0" applyNumberFormat="1" applyFont="1" applyAlignment="1">
      <alignment horizontal="center"/>
    </xf>
    <xf numFmtId="164" fontId="18" fillId="0" borderId="0" xfId="0" applyNumberFormat="1" applyFont="1"/>
    <xf numFmtId="164" fontId="18" fillId="0" borderId="17" xfId="0" applyNumberFormat="1" applyFont="1" applyBorder="1"/>
    <xf numFmtId="164" fontId="23" fillId="0" borderId="17" xfId="0" applyNumberFormat="1" applyFont="1" applyBorder="1"/>
    <xf numFmtId="0" fontId="27" fillId="0" borderId="0" xfId="0" applyFont="1"/>
    <xf numFmtId="0" fontId="17" fillId="0" borderId="0" xfId="0" applyFont="1" applyAlignment="1">
      <alignment vertical="center" wrapText="1"/>
    </xf>
    <xf numFmtId="0" fontId="30" fillId="2" borderId="0" xfId="0" applyFont="1" applyFill="1" applyAlignment="1">
      <alignment horizontal="center"/>
    </xf>
    <xf numFmtId="0" fontId="30" fillId="2" borderId="0" xfId="0" applyFont="1" applyFill="1"/>
    <xf numFmtId="0" fontId="30" fillId="2" borderId="7" xfId="0" applyFont="1" applyFill="1" applyBorder="1"/>
    <xf numFmtId="0" fontId="30" fillId="2" borderId="8" xfId="0" applyFont="1" applyFill="1" applyBorder="1"/>
    <xf numFmtId="0" fontId="30" fillId="2" borderId="8" xfId="0" applyFont="1" applyFill="1" applyBorder="1" applyAlignment="1">
      <alignment horizontal="center"/>
    </xf>
    <xf numFmtId="0" fontId="30" fillId="2" borderId="9" xfId="0" applyFont="1" applyFill="1" applyBorder="1"/>
    <xf numFmtId="0" fontId="30" fillId="2" borderId="10" xfId="0" applyFont="1" applyFill="1" applyBorder="1"/>
    <xf numFmtId="0" fontId="30" fillId="2" borderId="11" xfId="0" applyFont="1" applyFill="1" applyBorder="1"/>
    <xf numFmtId="0" fontId="32" fillId="2" borderId="0" xfId="0" applyFont="1" applyFill="1" applyAlignment="1">
      <alignment vertical="center"/>
    </xf>
    <xf numFmtId="0" fontId="32" fillId="2" borderId="10" xfId="0" applyFont="1" applyFill="1" applyBorder="1" applyAlignment="1">
      <alignment vertical="center"/>
    </xf>
    <xf numFmtId="0" fontId="32" fillId="2" borderId="11" xfId="0" applyFont="1" applyFill="1" applyBorder="1" applyAlignment="1">
      <alignment vertical="center"/>
    </xf>
    <xf numFmtId="0" fontId="30" fillId="2" borderId="14" xfId="0" applyFont="1" applyFill="1" applyBorder="1"/>
    <xf numFmtId="0" fontId="30" fillId="2" borderId="15" xfId="0" applyFont="1" applyFill="1" applyBorder="1"/>
    <xf numFmtId="0" fontId="30" fillId="2" borderId="15" xfId="0" applyFont="1" applyFill="1" applyBorder="1" applyAlignment="1">
      <alignment horizontal="center"/>
    </xf>
    <xf numFmtId="0" fontId="30" fillId="2" borderId="16" xfId="0" applyFont="1" applyFill="1" applyBorder="1"/>
    <xf numFmtId="0" fontId="37" fillId="2" borderId="0" xfId="0" applyFont="1" applyFill="1" applyAlignment="1">
      <alignment vertical="center"/>
    </xf>
    <xf numFmtId="0" fontId="38" fillId="2" borderId="0" xfId="0" applyFont="1" applyFill="1" applyAlignment="1">
      <alignment vertical="top" wrapText="1"/>
    </xf>
    <xf numFmtId="0" fontId="18" fillId="2" borderId="0" xfId="0" applyFont="1" applyFill="1"/>
    <xf numFmtId="0" fontId="18" fillId="2" borderId="0" xfId="0" applyFont="1" applyFill="1" applyAlignment="1">
      <alignment wrapText="1"/>
    </xf>
    <xf numFmtId="0" fontId="0" fillId="0" borderId="0" xfId="0" applyAlignment="1">
      <alignment horizontal="center"/>
    </xf>
    <xf numFmtId="0" fontId="0" fillId="0" borderId="0" xfId="0" applyAlignment="1">
      <alignment horizontal="right"/>
    </xf>
    <xf numFmtId="0" fontId="0" fillId="2" borderId="0" xfId="0" applyFill="1" applyAlignment="1">
      <alignment horizontal="center" vertical="top"/>
    </xf>
    <xf numFmtId="0" fontId="6" fillId="0" borderId="0" xfId="0" applyFont="1" applyAlignment="1">
      <alignment vertical="center"/>
    </xf>
    <xf numFmtId="0" fontId="0" fillId="0" borderId="0" xfId="0" applyAlignment="1">
      <alignment horizontal="center" vertical="center"/>
    </xf>
    <xf numFmtId="49"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40" fillId="0" borderId="0" xfId="0" applyFont="1" applyAlignment="1">
      <alignment horizontal="center" vertical="top" wrapText="1"/>
    </xf>
    <xf numFmtId="0" fontId="0" fillId="0" borderId="0" xfId="0" applyAlignment="1">
      <alignment horizontal="center" vertical="top" wrapText="1"/>
    </xf>
    <xf numFmtId="0" fontId="9" fillId="0" borderId="0" xfId="0" applyFont="1" applyAlignment="1">
      <alignment horizontal="center" vertical="top" wrapText="1"/>
    </xf>
    <xf numFmtId="0" fontId="0" fillId="0" borderId="0" xfId="0" applyAlignment="1">
      <alignment horizontal="left" vertical="center" wrapText="1"/>
    </xf>
    <xf numFmtId="49" fontId="0" fillId="0" borderId="0" xfId="0" applyNumberFormat="1"/>
    <xf numFmtId="164" fontId="0" fillId="0" borderId="0" xfId="0" applyNumberFormat="1" applyAlignment="1">
      <alignment horizontal="center"/>
    </xf>
    <xf numFmtId="0" fontId="39" fillId="0" borderId="0" xfId="0" applyFont="1"/>
    <xf numFmtId="0" fontId="41" fillId="0" borderId="0" xfId="0" applyFont="1" applyAlignment="1">
      <alignment vertical="top"/>
    </xf>
    <xf numFmtId="0" fontId="41" fillId="0" borderId="0" xfId="0" applyFont="1"/>
    <xf numFmtId="164" fontId="41" fillId="0" borderId="0" xfId="0" applyNumberFormat="1" applyFont="1" applyAlignment="1">
      <alignment vertical="top"/>
    </xf>
    <xf numFmtId="164" fontId="41" fillId="0" borderId="0" xfId="0" applyNumberFormat="1" applyFont="1"/>
    <xf numFmtId="1" fontId="12" fillId="0" borderId="0" xfId="0" applyNumberFormat="1" applyFont="1" applyAlignment="1">
      <alignment vertical="center" wrapText="1"/>
    </xf>
    <xf numFmtId="1" fontId="9" fillId="0" borderId="0" xfId="0" applyNumberFormat="1" applyFont="1"/>
    <xf numFmtId="1" fontId="9" fillId="0" borderId="0" xfId="0" applyNumberFormat="1" applyFont="1" applyAlignment="1">
      <alignment vertical="top"/>
    </xf>
    <xf numFmtId="164" fontId="22" fillId="0" borderId="0" xfId="0" applyNumberFormat="1" applyFont="1" applyAlignment="1">
      <alignment horizontal="center"/>
    </xf>
    <xf numFmtId="0" fontId="19" fillId="0" borderId="0" xfId="0" applyFont="1" applyAlignment="1">
      <alignment horizontal="center"/>
    </xf>
    <xf numFmtId="0" fontId="18" fillId="4" borderId="0" xfId="0" applyFont="1" applyFill="1"/>
    <xf numFmtId="0" fontId="18" fillId="5" borderId="0" xfId="0" applyFont="1" applyFill="1"/>
    <xf numFmtId="0" fontId="28" fillId="0" borderId="0" xfId="2"/>
    <xf numFmtId="0" fontId="30" fillId="0" borderId="0" xfId="0" applyFont="1"/>
    <xf numFmtId="164" fontId="30" fillId="0" borderId="0" xfId="0" applyNumberFormat="1" applyFont="1"/>
    <xf numFmtId="164" fontId="42" fillId="0" borderId="0" xfId="0" applyNumberFormat="1" applyFont="1" applyAlignment="1">
      <alignment vertical="top" wrapText="1"/>
    </xf>
    <xf numFmtId="0" fontId="42" fillId="0" borderId="0" xfId="0" applyFont="1" applyAlignment="1">
      <alignment vertical="top" wrapText="1"/>
    </xf>
    <xf numFmtId="0" fontId="14" fillId="3" borderId="20" xfId="0" applyFont="1" applyFill="1" applyBorder="1" applyAlignment="1">
      <alignment vertical="top" wrapText="1"/>
    </xf>
    <xf numFmtId="164" fontId="14" fillId="3" borderId="1" xfId="0" applyNumberFormat="1" applyFont="1" applyFill="1" applyBorder="1" applyAlignment="1">
      <alignment vertical="top" wrapText="1"/>
    </xf>
    <xf numFmtId="0" fontId="14" fillId="3" borderId="1" xfId="0" applyFont="1" applyFill="1" applyBorder="1" applyAlignment="1">
      <alignment vertical="top" wrapText="1"/>
    </xf>
    <xf numFmtId="0" fontId="14" fillId="3" borderId="2" xfId="0" applyFont="1" applyFill="1" applyBorder="1" applyAlignment="1">
      <alignment vertical="top" wrapText="1"/>
    </xf>
    <xf numFmtId="0" fontId="18" fillId="2" borderId="21" xfId="0" applyFont="1" applyFill="1" applyBorder="1"/>
    <xf numFmtId="10" fontId="0" fillId="0" borderId="0" xfId="1" applyNumberFormat="1" applyFont="1"/>
    <xf numFmtId="0" fontId="18" fillId="2" borderId="0" xfId="0" applyFont="1" applyFill="1" applyAlignment="1">
      <alignment horizontal="justify" vertical="top" wrapText="1"/>
    </xf>
    <xf numFmtId="0" fontId="44" fillId="2" borderId="0" xfId="0" applyFont="1" applyFill="1" applyAlignment="1">
      <alignment horizontal="center" vertical="center" wrapText="1"/>
    </xf>
    <xf numFmtId="0" fontId="45" fillId="2" borderId="0" xfId="2" applyFont="1" applyFill="1" applyAlignment="1">
      <alignment horizontal="center"/>
    </xf>
    <xf numFmtId="0" fontId="17" fillId="2" borderId="0" xfId="0" applyFont="1" applyFill="1" applyAlignment="1">
      <alignment horizontal="center"/>
    </xf>
    <xf numFmtId="0" fontId="33" fillId="2" borderId="3" xfId="0" applyFont="1" applyFill="1" applyBorder="1" applyAlignment="1">
      <alignment horizontal="center" vertical="center"/>
    </xf>
    <xf numFmtId="0" fontId="30" fillId="2" borderId="0" xfId="0" applyFont="1" applyFill="1" applyAlignment="1">
      <alignment horizontal="center"/>
    </xf>
    <xf numFmtId="0" fontId="31" fillId="2" borderId="0" xfId="0" applyFont="1" applyFill="1" applyAlignment="1">
      <alignment horizontal="center" vertical="center" wrapText="1"/>
    </xf>
    <xf numFmtId="0" fontId="25" fillId="6" borderId="0" xfId="0" applyFont="1" applyFill="1" applyAlignment="1">
      <alignment horizontal="center" vertical="center"/>
    </xf>
    <xf numFmtId="0" fontId="43" fillId="2" borderId="8" xfId="0" applyFont="1" applyFill="1" applyBorder="1" applyAlignment="1">
      <alignment horizontal="left" vertical="center" wrapText="1"/>
    </xf>
    <xf numFmtId="0" fontId="34" fillId="2" borderId="3" xfId="0" applyFont="1" applyFill="1" applyBorder="1" applyAlignment="1">
      <alignment horizontal="justify" vertical="center" wrapText="1"/>
    </xf>
    <xf numFmtId="0" fontId="35" fillId="2" borderId="3" xfId="2" applyFont="1" applyFill="1" applyBorder="1" applyAlignment="1">
      <alignment horizontal="center" vertical="center"/>
    </xf>
    <xf numFmtId="0" fontId="36" fillId="2" borderId="3" xfId="0" applyFont="1" applyFill="1" applyBorder="1" applyAlignment="1">
      <alignment horizontal="justify" vertical="center" wrapText="1"/>
    </xf>
    <xf numFmtId="0" fontId="35" fillId="2" borderId="12" xfId="2" applyFont="1" applyFill="1" applyBorder="1" applyAlignment="1">
      <alignment horizontal="center" vertical="center"/>
    </xf>
    <xf numFmtId="0" fontId="35" fillId="2" borderId="13" xfId="2" applyFont="1" applyFill="1" applyBorder="1" applyAlignment="1">
      <alignment horizontal="center" vertical="center"/>
    </xf>
    <xf numFmtId="0" fontId="35" fillId="2" borderId="5" xfId="2" applyFont="1" applyFill="1" applyBorder="1" applyAlignment="1">
      <alignment horizontal="center" vertical="center"/>
    </xf>
    <xf numFmtId="0" fontId="28" fillId="0" borderId="0" xfId="2" applyAlignment="1">
      <alignment horizontal="right" vertical="center"/>
    </xf>
    <xf numFmtId="0" fontId="17" fillId="0" borderId="0" xfId="0" applyFont="1" applyAlignment="1">
      <alignment horizontal="center" vertical="center" wrapText="1"/>
    </xf>
    <xf numFmtId="0" fontId="43" fillId="2" borderId="0" xfId="0" applyFont="1" applyFill="1" applyAlignment="1">
      <alignment horizontal="left" vertical="center" wrapText="1"/>
    </xf>
    <xf numFmtId="0" fontId="19" fillId="0" borderId="17" xfId="0" applyFont="1" applyBorder="1" applyAlignment="1">
      <alignment horizontal="center" vertical="center" wrapText="1"/>
    </xf>
    <xf numFmtId="0" fontId="19" fillId="0" borderId="0" xfId="0" applyFont="1" applyAlignment="1">
      <alignment horizontal="center" vertical="center" wrapText="1"/>
    </xf>
    <xf numFmtId="0" fontId="26" fillId="2" borderId="0" xfId="0" applyFont="1" applyFill="1" applyAlignment="1">
      <alignment horizontal="center" vertical="center" wrapText="1"/>
    </xf>
    <xf numFmtId="0" fontId="18" fillId="0" borderId="0" xfId="0" applyFont="1" applyAlignment="1">
      <alignment horizontal="left" vertical="center" wrapText="1"/>
    </xf>
    <xf numFmtId="0" fontId="29" fillId="0" borderId="18" xfId="0" applyFont="1" applyBorder="1" applyAlignment="1">
      <alignment horizontal="center" vertical="center" wrapText="1"/>
    </xf>
    <xf numFmtId="0" fontId="29" fillId="0" borderId="0" xfId="0" applyFont="1" applyAlignment="1">
      <alignment horizontal="center" vertical="center" wrapText="1"/>
    </xf>
    <xf numFmtId="0" fontId="29" fillId="0" borderId="17" xfId="0" applyFont="1" applyBorder="1" applyAlignment="1">
      <alignment horizontal="center" vertical="center" wrapText="1"/>
    </xf>
    <xf numFmtId="0" fontId="19" fillId="0" borderId="19" xfId="0" applyFont="1" applyBorder="1" applyAlignment="1">
      <alignment horizontal="center" vertical="center" wrapText="1"/>
    </xf>
    <xf numFmtId="0" fontId="0" fillId="0" borderId="0" xfId="0" applyAlignment="1">
      <alignment horizontal="center"/>
    </xf>
  </cellXfs>
  <cellStyles count="3">
    <cellStyle name="Hipervínculo" xfId="2" builtinId="8"/>
    <cellStyle name="Normal" xfId="0" builtinId="0"/>
    <cellStyle name="Porcentaje" xfId="1" builtinId="5"/>
  </cellStyles>
  <dxfs count="256">
    <dxf>
      <font>
        <color theme="1"/>
      </font>
      <fill>
        <patternFill>
          <bgColor rgb="FF00B050"/>
        </patternFill>
      </fill>
    </dxf>
    <dxf>
      <font>
        <color theme="1"/>
      </font>
      <fill>
        <patternFill>
          <bgColor rgb="FFFF0000"/>
        </patternFill>
      </fill>
    </dxf>
    <dxf>
      <fill>
        <patternFill>
          <bgColor rgb="FFFF0000"/>
        </patternFill>
      </fill>
    </dxf>
    <dxf>
      <fill>
        <patternFill>
          <bgColor rgb="FF00B050"/>
        </patternFill>
      </fill>
    </dxf>
    <dxf>
      <font>
        <color theme="1"/>
      </font>
      <fill>
        <patternFill>
          <bgColor rgb="FF00B050"/>
        </patternFill>
      </fill>
    </dxf>
    <dxf>
      <font>
        <color theme="1"/>
      </font>
      <fill>
        <patternFill>
          <bgColor rgb="FFFF0000"/>
        </patternFill>
      </fill>
    </dxf>
    <dxf>
      <fill>
        <patternFill>
          <bgColor rgb="FF00B050"/>
        </patternFill>
      </fill>
    </dxf>
    <dxf>
      <font>
        <color theme="1"/>
      </font>
      <fill>
        <patternFill>
          <bgColor rgb="FFFF0000"/>
        </patternFill>
      </fill>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alignment horizont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30" formatCode="@"/>
    </dxf>
    <dxf>
      <alignment horizontal="left" vertical="center" textRotation="0" wrapText="1" indent="0" justifyLastLine="0" shrinkToFit="0" readingOrder="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0" formatCode="General"/>
    </dxf>
    <dxf>
      <font>
        <b val="0"/>
        <i val="0"/>
        <strike val="0"/>
        <condense val="0"/>
        <extend val="0"/>
        <outline val="0"/>
        <shadow val="0"/>
        <u val="none"/>
        <vertAlign val="baseline"/>
        <sz val="10"/>
        <color theme="1"/>
        <name val="Aptos Narrow"/>
        <scheme val="minor"/>
      </font>
    </dxf>
    <dxf>
      <font>
        <strike val="0"/>
        <outline val="0"/>
        <shadow val="0"/>
        <u val="none"/>
        <vertAlign val="baseline"/>
        <sz val="10"/>
        <color theme="1"/>
        <name val="Aptos Narrow"/>
        <scheme val="minor"/>
      </font>
      <numFmt numFmtId="0" formatCode="General"/>
      <alignment horizontal="left" textRotation="0" indent="0" justifyLastLine="0" shrinkToFit="0" readingOrder="0"/>
    </dxf>
    <dxf>
      <font>
        <strike val="0"/>
        <outline val="0"/>
        <shadow val="0"/>
        <u val="none"/>
        <vertAlign val="baseline"/>
        <sz val="10"/>
        <color theme="1"/>
        <name val="Aptos Narrow"/>
        <scheme val="minor"/>
      </font>
      <numFmt numFmtId="0" formatCode="General"/>
    </dxf>
    <dxf>
      <font>
        <strike val="0"/>
        <outline val="0"/>
        <shadow val="0"/>
        <u val="none"/>
        <vertAlign val="baseline"/>
        <sz val="10"/>
        <color theme="1"/>
        <name val="Aptos Narrow"/>
        <scheme val="minor"/>
      </font>
      <numFmt numFmtId="0" formatCode="General"/>
    </dxf>
    <dxf>
      <font>
        <strike val="0"/>
        <outline val="0"/>
        <shadow val="0"/>
        <u val="none"/>
        <vertAlign val="baseline"/>
        <sz val="10"/>
        <color theme="1"/>
        <name val="Aptos Narrow"/>
        <scheme val="minor"/>
      </font>
      <numFmt numFmtId="0" formatCode="General"/>
    </dxf>
    <dxf>
      <font>
        <strike val="0"/>
        <outline val="0"/>
        <shadow val="0"/>
        <u val="none"/>
        <vertAlign val="baseline"/>
        <sz val="10"/>
        <color theme="1"/>
        <name val="Aptos Narrow"/>
        <scheme val="minor"/>
      </font>
      <numFmt numFmtId="0" formatCode="General"/>
    </dxf>
    <dxf>
      <font>
        <strike val="0"/>
        <outline val="0"/>
        <shadow val="0"/>
        <u val="none"/>
        <vertAlign val="baseline"/>
        <sz val="10"/>
        <color theme="1"/>
        <name val="Aptos Narrow"/>
        <scheme val="minor"/>
      </font>
      <numFmt numFmtId="0" formatCode="General"/>
    </dxf>
    <dxf>
      <font>
        <strike val="0"/>
        <outline val="0"/>
        <shadow val="0"/>
        <u val="none"/>
        <vertAlign val="baseline"/>
        <sz val="10"/>
        <color theme="1"/>
        <name val="Aptos Narrow"/>
        <scheme val="minor"/>
      </font>
      <numFmt numFmtId="0" formatCode="General"/>
    </dxf>
    <dxf>
      <font>
        <strike val="0"/>
        <outline val="0"/>
        <shadow val="0"/>
        <u val="none"/>
        <vertAlign val="baseline"/>
        <sz val="10"/>
        <color theme="1"/>
        <name val="Aptos Narrow"/>
        <scheme val="minor"/>
      </font>
      <numFmt numFmtId="0" formatCode="General"/>
    </dxf>
    <dxf>
      <font>
        <strike val="0"/>
        <outline val="0"/>
        <shadow val="0"/>
        <u val="none"/>
        <vertAlign val="baseline"/>
        <sz val="10"/>
        <color theme="1"/>
        <name val="Aptos Narrow"/>
        <scheme val="minor"/>
      </font>
      <numFmt numFmtId="0" formatCode="General"/>
    </dxf>
    <dxf>
      <font>
        <strike val="0"/>
        <outline val="0"/>
        <shadow val="0"/>
        <u val="none"/>
        <vertAlign val="baseline"/>
        <sz val="10"/>
        <color theme="1"/>
        <name val="Aptos Narrow"/>
        <scheme val="minor"/>
      </font>
      <numFmt numFmtId="30" formatCode="@"/>
    </dxf>
    <dxf>
      <font>
        <strike val="0"/>
        <outline val="0"/>
        <shadow val="0"/>
        <u val="none"/>
        <vertAlign val="baseline"/>
        <sz val="10"/>
        <color theme="1"/>
        <name val="Aptos Narrow"/>
        <scheme val="minor"/>
      </font>
    </dxf>
    <dxf>
      <font>
        <b/>
        <i val="0"/>
        <strike val="0"/>
        <condense val="0"/>
        <extend val="0"/>
        <outline val="0"/>
        <shadow val="0"/>
        <u val="none"/>
        <vertAlign val="baseline"/>
        <sz val="11"/>
        <color theme="0"/>
        <name val="Aptos Narrow"/>
        <scheme val="minor"/>
      </font>
      <fill>
        <patternFill patternType="solid">
          <fgColor theme="4"/>
          <bgColor theme="4"/>
        </patternFill>
      </fill>
      <alignment horizontal="left" vertical="top" textRotation="0" wrapText="1" indent="0" justifyLastLine="0" shrinkToFit="0" readingOrder="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b val="0"/>
        <i val="0"/>
        <strike val="0"/>
        <condense val="0"/>
        <extend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164" formatCode="0.0"/>
    </dxf>
    <dxf>
      <font>
        <strike val="0"/>
        <outline val="0"/>
        <shadow val="0"/>
        <u val="none"/>
        <vertAlign val="baseline"/>
        <sz val="10"/>
        <color theme="1"/>
        <name val="Aptos Narrow"/>
        <scheme val="minor"/>
      </font>
      <numFmt numFmtId="0" formatCode="General"/>
    </dxf>
    <dxf>
      <font>
        <strike val="0"/>
        <outline val="0"/>
        <shadow val="0"/>
        <u val="none"/>
        <vertAlign val="baseline"/>
        <sz val="10"/>
        <color theme="1"/>
        <name val="Aptos Narrow"/>
        <scheme val="minor"/>
      </font>
      <numFmt numFmtId="0" formatCode="General"/>
    </dxf>
    <dxf>
      <font>
        <strike val="0"/>
        <outline val="0"/>
        <shadow val="0"/>
        <u val="none"/>
        <vertAlign val="baseline"/>
        <sz val="10"/>
        <color theme="1"/>
        <name val="Aptos Narrow"/>
        <scheme val="minor"/>
      </font>
      <numFmt numFmtId="0" formatCode="General"/>
    </dxf>
    <dxf>
      <font>
        <strike val="0"/>
        <outline val="0"/>
        <shadow val="0"/>
        <u val="none"/>
        <vertAlign val="baseline"/>
        <sz val="10"/>
        <color theme="1"/>
        <name val="Aptos Narrow"/>
        <scheme val="minor"/>
      </font>
      <numFmt numFmtId="0" formatCode="General"/>
    </dxf>
    <dxf>
      <font>
        <strike val="0"/>
        <outline val="0"/>
        <shadow val="0"/>
        <u val="none"/>
        <vertAlign val="baseline"/>
        <sz val="10"/>
        <color theme="1"/>
        <name val="Aptos Narrow"/>
        <scheme val="minor"/>
      </font>
      <numFmt numFmtId="0" formatCode="General"/>
    </dxf>
    <dxf>
      <font>
        <strike val="0"/>
        <outline val="0"/>
        <shadow val="0"/>
        <u val="none"/>
        <vertAlign val="baseline"/>
        <sz val="10"/>
        <color theme="1"/>
        <name val="Aptos Narrow"/>
        <scheme val="minor"/>
      </font>
      <numFmt numFmtId="0" formatCode="General"/>
    </dxf>
    <dxf>
      <font>
        <strike val="0"/>
        <outline val="0"/>
        <shadow val="0"/>
        <u val="none"/>
        <vertAlign val="baseline"/>
        <sz val="10"/>
        <color theme="1"/>
        <name val="Aptos Narrow"/>
        <scheme val="minor"/>
      </font>
      <numFmt numFmtId="0" formatCode="General"/>
    </dxf>
    <dxf>
      <font>
        <strike val="0"/>
        <outline val="0"/>
        <shadow val="0"/>
        <u val="none"/>
        <vertAlign val="baseline"/>
        <sz val="10"/>
        <color theme="1"/>
        <name val="Aptos Narrow"/>
        <scheme val="minor"/>
      </font>
      <numFmt numFmtId="0" formatCode="General"/>
    </dxf>
    <dxf>
      <font>
        <strike val="0"/>
        <outline val="0"/>
        <shadow val="0"/>
        <u val="none"/>
        <vertAlign val="baseline"/>
        <sz val="10"/>
        <color theme="1"/>
        <name val="Aptos Narrow"/>
        <scheme val="minor"/>
      </font>
      <numFmt numFmtId="1" formatCode="0"/>
    </dxf>
    <dxf>
      <font>
        <strike val="0"/>
        <outline val="0"/>
        <shadow val="0"/>
        <u val="none"/>
        <vertAlign val="baseline"/>
        <sz val="10"/>
        <color theme="1"/>
        <name val="Aptos Narrow"/>
        <scheme val="minor"/>
      </font>
    </dxf>
    <dxf>
      <font>
        <b/>
        <i val="0"/>
        <strike val="0"/>
        <condense val="0"/>
        <extend val="0"/>
        <outline val="0"/>
        <shadow val="0"/>
        <u val="none"/>
        <vertAlign val="baseline"/>
        <sz val="11"/>
        <color theme="0"/>
        <name val="Aptos Narrow"/>
        <scheme val="minor"/>
      </font>
      <fill>
        <patternFill patternType="solid">
          <fgColor theme="4"/>
          <bgColor theme="4"/>
        </patternFill>
      </fill>
      <alignment horizontal="left" vertical="top" textRotation="0" wrapText="1" indent="0" justifyLastLine="0" shrinkToFit="0" readingOrder="0"/>
    </dxf>
    <dxf>
      <numFmt numFmtId="164" formatCode="0.0"/>
    </dxf>
    <dxf>
      <numFmt numFmtId="164" formatCode="0.0"/>
    </dxf>
    <dxf>
      <font>
        <strike val="0"/>
        <outline val="0"/>
        <shadow val="0"/>
        <u val="none"/>
        <vertAlign val="baseline"/>
        <sz val="11"/>
        <name val="Verdana"/>
        <family val="2"/>
        <scheme val="none"/>
      </font>
      <numFmt numFmtId="164" formatCode="0.0"/>
    </dxf>
    <dxf>
      <font>
        <strike val="0"/>
        <outline val="0"/>
        <shadow val="0"/>
        <u val="none"/>
        <vertAlign val="baseline"/>
        <sz val="11"/>
        <name val="Verdana"/>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name val="Verdana"/>
        <family val="2"/>
        <scheme val="none"/>
      </font>
      <numFmt numFmtId="164" formatCode="0.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name val="Verdana"/>
        <family val="2"/>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Verdana"/>
        <family val="2"/>
        <scheme val="none"/>
      </font>
    </dxf>
    <dxf>
      <border>
        <bottom style="thin">
          <color indexed="64"/>
        </bottom>
      </border>
    </dxf>
    <dxf>
      <font>
        <strike val="0"/>
        <outline val="0"/>
        <shadow val="0"/>
        <u val="none"/>
        <vertAlign val="baseline"/>
        <sz val="11"/>
        <name val="Verdana"/>
        <family val="2"/>
        <scheme val="none"/>
      </font>
      <border diagonalUp="0" diagonalDown="0">
        <left style="thin">
          <color indexed="64"/>
        </left>
        <right style="thin">
          <color indexed="64"/>
        </right>
        <top/>
        <bottom/>
        <vertical style="thin">
          <color indexed="64"/>
        </vertical>
        <horizontal style="thin">
          <color indexed="64"/>
        </horizontal>
      </border>
    </dxf>
  </dxfs>
  <tableStyles count="2" defaultTableStyle="TableStyleMedium2" defaultPivotStyle="PivotStyleLight16">
    <tableStyle name="Estilo de tabla 1" pivot="0" count="0" xr9:uid="{3DEA27A0-3EEC-4716-AD4C-5DB491763F95}"/>
    <tableStyle name="Estilo de tabla 2" pivot="0" count="0" xr9:uid="{02C7B133-BDA0-4B9F-9B19-493D947A2F31}"/>
  </tableStyles>
  <colors>
    <mruColors>
      <color rgb="FFEFB8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microsoft.com/office/2007/relationships/slicerCache" Target="slicerCaches/slicerCache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07/relationships/slicerCache" Target="slicerCaches/slicerCache1.xml"/><Relationship Id="rId2" Type="http://schemas.openxmlformats.org/officeDocument/2006/relationships/worksheet" Target="worksheets/sheet2.xml"/><Relationship Id="rId16" Type="http://schemas.openxmlformats.org/officeDocument/2006/relationships/pivotCacheDefinition" Target="pivotCache/pivotCacheDefinition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23" Type="http://schemas.openxmlformats.org/officeDocument/2006/relationships/sheetMetadata" Target="metadata.xml"/><Relationship Id="rId10" Type="http://schemas.openxmlformats.org/officeDocument/2006/relationships/worksheet" Target="worksheets/sheet10.xml"/><Relationship Id="rId19" Type="http://schemas.microsoft.com/office/2007/relationships/slicerCache" Target="slicerCaches/slicerCache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US" sz="1400" b="1">
                <a:solidFill>
                  <a:schemeClr val="tx1"/>
                </a:solidFill>
              </a:rPr>
              <a:t>Número de entidades por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title>
    <c:autoTitleDeleted val="0"/>
    <c:plotArea>
      <c:layout>
        <c:manualLayout>
          <c:layoutTarget val="inner"/>
          <c:xMode val="edge"/>
          <c:yMode val="edge"/>
          <c:x val="2.2419505413109095E-2"/>
          <c:y val="0.10867972528309634"/>
          <c:w val="0.97048237352722522"/>
          <c:h val="0.42742050518891467"/>
        </c:manualLayout>
      </c:layout>
      <c:barChart>
        <c:barDir val="col"/>
        <c:grouping val="clustered"/>
        <c:varyColors val="0"/>
        <c:ser>
          <c:idx val="0"/>
          <c:order val="0"/>
          <c:spPr>
            <a:solidFill>
              <a:schemeClr val="accent1"/>
            </a:solidFill>
            <a:ln>
              <a:noFill/>
            </a:ln>
            <a:effectLst/>
            <a:scene3d>
              <a:camera prst="orthographicFront"/>
              <a:lightRig rig="threePt" dir="t"/>
            </a:scene3d>
            <a:sp3d>
              <a:bevelT w="635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'tablas dinámicas'!$F$1041:$F$1065</c:f>
              <c:strCache>
                <c:ptCount val="25"/>
                <c:pt idx="0">
                  <c:v>HACIENDA Y CRÉDITO PÚBLICO</c:v>
                </c:pt>
                <c:pt idx="1">
                  <c:v>EDUCACIÓN</c:v>
                </c:pt>
                <c:pt idx="2">
                  <c:v>DEFENSA</c:v>
                </c:pt>
                <c:pt idx="3">
                  <c:v>SALUD Y PROTECCIÓN SOCIAL</c:v>
                </c:pt>
                <c:pt idx="4">
                  <c:v>AGROPECUARIO, PESQUERO Y DE DESARROLLO RURAL</c:v>
                </c:pt>
                <c:pt idx="5">
                  <c:v>MINAS Y ENERGÍA</c:v>
                </c:pt>
                <c:pt idx="6">
                  <c:v>PRESIDENCIA DE LA REPÚBLICA</c:v>
                </c:pt>
                <c:pt idx="7">
                  <c:v>TRABAJO</c:v>
                </c:pt>
                <c:pt idx="8">
                  <c:v>TRANSPORTE</c:v>
                </c:pt>
                <c:pt idx="9">
                  <c:v>INTERIOR</c:v>
                </c:pt>
                <c:pt idx="10">
                  <c:v>COMERCIO, INDUSTRIA Y TURISMO</c:v>
                </c:pt>
                <c:pt idx="11">
                  <c:v>TECNOLOGÍAS DE LA INFORMACIÓN Y LAS COMUNICACIONES</c:v>
                </c:pt>
                <c:pt idx="12">
                  <c:v>JUSTICIA Y DEL DERECHO</c:v>
                </c:pt>
                <c:pt idx="13">
                  <c:v>AMBIENTE Y DESARROLLO SOSTENIBLE</c:v>
                </c:pt>
                <c:pt idx="14">
                  <c:v>CULTURA</c:v>
                </c:pt>
                <c:pt idx="15">
                  <c:v>INCLUSIÓN SOCIAL Y RECONCILIACIÓN</c:v>
                </c:pt>
                <c:pt idx="16">
                  <c:v>PLANEACIÓN</c:v>
                </c:pt>
                <c:pt idx="17">
                  <c:v>FUNCIÓN PÚBLICA</c:v>
                </c:pt>
                <c:pt idx="18">
                  <c:v>ESTADÍSTICAS</c:v>
                </c:pt>
                <c:pt idx="19">
                  <c:v>VIVIENDA CIUDAD Y TERRITORIO</c:v>
                </c:pt>
                <c:pt idx="20">
                  <c:v>RELACIONES EXTERIORES</c:v>
                </c:pt>
                <c:pt idx="21">
                  <c:v>NO APLICA</c:v>
                </c:pt>
                <c:pt idx="22">
                  <c:v>DEL DEL DEPORTE, LA RECREACIÓN, LA ACTIVIDAD FÍSICA Y EL APROVECHAMIENTO DEL TIEMPO LIBRE, LA RECREACIÓN, LA ACTIVIDAD FÍSICA Y EL APROVECHAMIENTO DEL TIEMPO LIBRE</c:v>
                </c:pt>
                <c:pt idx="23">
                  <c:v>CIENCIA, TECNOLOGÍA E INNOVACIÓN</c:v>
                </c:pt>
                <c:pt idx="24">
                  <c:v>INTELIGENCIA ESTRATÉGICA Y CONTRAINTELIGENCIA</c:v>
                </c:pt>
              </c:strCache>
            </c:strRef>
          </c:cat>
          <c:val>
            <c:numRef>
              <c:f>'tablas dinámicas'!$G$1041:$G$1065</c:f>
              <c:numCache>
                <c:formatCode>General</c:formatCode>
                <c:ptCount val="25"/>
                <c:pt idx="0">
                  <c:v>25</c:v>
                </c:pt>
                <c:pt idx="1">
                  <c:v>23</c:v>
                </c:pt>
                <c:pt idx="2">
                  <c:v>16</c:v>
                </c:pt>
                <c:pt idx="3">
                  <c:v>11</c:v>
                </c:pt>
                <c:pt idx="4">
                  <c:v>8</c:v>
                </c:pt>
                <c:pt idx="5">
                  <c:v>7</c:v>
                </c:pt>
                <c:pt idx="6">
                  <c:v>6</c:v>
                </c:pt>
                <c:pt idx="7">
                  <c:v>6</c:v>
                </c:pt>
                <c:pt idx="8">
                  <c:v>6</c:v>
                </c:pt>
                <c:pt idx="9">
                  <c:v>6</c:v>
                </c:pt>
                <c:pt idx="10">
                  <c:v>6</c:v>
                </c:pt>
                <c:pt idx="11">
                  <c:v>5</c:v>
                </c:pt>
                <c:pt idx="12">
                  <c:v>5</c:v>
                </c:pt>
                <c:pt idx="13">
                  <c:v>4</c:v>
                </c:pt>
                <c:pt idx="14">
                  <c:v>4</c:v>
                </c:pt>
                <c:pt idx="15">
                  <c:v>4</c:v>
                </c:pt>
                <c:pt idx="16">
                  <c:v>3</c:v>
                </c:pt>
                <c:pt idx="17">
                  <c:v>2</c:v>
                </c:pt>
                <c:pt idx="18">
                  <c:v>2</c:v>
                </c:pt>
                <c:pt idx="19">
                  <c:v>2</c:v>
                </c:pt>
                <c:pt idx="20">
                  <c:v>2</c:v>
                </c:pt>
                <c:pt idx="21">
                  <c:v>1</c:v>
                </c:pt>
                <c:pt idx="22">
                  <c:v>1</c:v>
                </c:pt>
                <c:pt idx="23">
                  <c:v>1</c:v>
                </c:pt>
                <c:pt idx="24">
                  <c:v>1</c:v>
                </c:pt>
              </c:numCache>
            </c:numRef>
          </c:val>
          <c:extLst>
            <c:ext xmlns:c16="http://schemas.microsoft.com/office/drawing/2014/chart" uri="{C3380CC4-5D6E-409C-BE32-E72D297353CC}">
              <c16:uniqueId val="{00000000-F4CB-4118-AAC9-D6DF6823F31A}"/>
            </c:ext>
          </c:extLst>
        </c:ser>
        <c:dLbls>
          <c:showLegendKey val="0"/>
          <c:showVal val="0"/>
          <c:showCatName val="0"/>
          <c:showSerName val="0"/>
          <c:showPercent val="0"/>
          <c:showBubbleSize val="0"/>
        </c:dLbls>
        <c:gapWidth val="219"/>
        <c:overlap val="-27"/>
        <c:axId val="1270198255"/>
        <c:axId val="1270194895"/>
      </c:barChart>
      <c:catAx>
        <c:axId val="1270198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270194895"/>
        <c:crosses val="autoZero"/>
        <c:auto val="1"/>
        <c:lblAlgn val="ctr"/>
        <c:lblOffset val="100"/>
        <c:noMultiLvlLbl val="0"/>
      </c:catAx>
      <c:valAx>
        <c:axId val="127019489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270198255"/>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barChart>
        <c:barDir val="col"/>
        <c:grouping val="clustered"/>
        <c:varyColors val="0"/>
        <c:ser>
          <c:idx val="0"/>
          <c:order val="0"/>
          <c:spPr>
            <a:solidFill>
              <a:schemeClr val="accent4"/>
            </a:solidFill>
            <a:ln>
              <a:noFill/>
            </a:ln>
            <a:effectLst/>
            <a:scene3d>
              <a:camera prst="orthographicFront"/>
              <a:lightRig rig="threePt" dir="t"/>
            </a:scene3d>
            <a:sp3d>
              <a:bevelT/>
            </a:sp3d>
          </c:spPr>
          <c:invertIfNegative val="0"/>
          <c:dPt>
            <c:idx val="0"/>
            <c:invertIfNegative val="0"/>
            <c:bubble3D val="0"/>
            <c:spPr>
              <a:solidFill>
                <a:schemeClr val="accent1">
                  <a:lumMod val="40000"/>
                  <a:lumOff val="60000"/>
                </a:schemeClr>
              </a:solidFill>
              <a:ln>
                <a:noFill/>
              </a:ln>
              <a:effectLst/>
              <a:scene3d>
                <a:camera prst="orthographicFront"/>
                <a:lightRig rig="threePt" dir="t"/>
              </a:scene3d>
              <a:sp3d>
                <a:bevelT/>
              </a:sp3d>
            </c:spPr>
            <c:extLst>
              <c:ext xmlns:c16="http://schemas.microsoft.com/office/drawing/2014/chart" uri="{C3380CC4-5D6E-409C-BE32-E72D297353CC}">
                <c16:uniqueId val="{00000002-4926-4DAA-B622-691F05AC15D9}"/>
              </c:ext>
            </c:extLst>
          </c:dPt>
          <c:dPt>
            <c:idx val="2"/>
            <c:invertIfNegative val="0"/>
            <c:bubble3D val="0"/>
            <c:spPr>
              <a:solidFill>
                <a:schemeClr val="accent1">
                  <a:lumMod val="75000"/>
                </a:schemeClr>
              </a:solidFill>
              <a:ln>
                <a:noFill/>
              </a:ln>
              <a:effectLst/>
              <a:scene3d>
                <a:camera prst="orthographicFront"/>
                <a:lightRig rig="threePt" dir="t"/>
              </a:scene3d>
              <a:sp3d>
                <a:bevelT/>
              </a:sp3d>
            </c:spPr>
            <c:extLst>
              <c:ext xmlns:c16="http://schemas.microsoft.com/office/drawing/2014/chart" uri="{C3380CC4-5D6E-409C-BE32-E72D297353CC}">
                <c16:uniqueId val="{00000003-24BA-4DA9-B3EE-A482ED8DF34C}"/>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'Análisis por entidad'!$V$22:$V$24</c:f>
              <c:strCache>
                <c:ptCount val="3"/>
                <c:pt idx="0">
                  <c:v>PDJ 2022</c:v>
                </c:pt>
                <c:pt idx="1">
                  <c:v>PDJ 2023</c:v>
                </c:pt>
                <c:pt idx="2">
                  <c:v>PDJ 2024</c:v>
                </c:pt>
              </c:strCache>
            </c:strRef>
          </c:cat>
          <c:val>
            <c:numRef>
              <c:f>'Análisis por entidad'!$W$22:$W$24</c:f>
              <c:numCache>
                <c:formatCode>0.0</c:formatCode>
                <c:ptCount val="3"/>
                <c:pt idx="0">
                  <c:v>92.86</c:v>
                </c:pt>
                <c:pt idx="1">
                  <c:v>100</c:v>
                </c:pt>
                <c:pt idx="2">
                  <c:v>99.05</c:v>
                </c:pt>
              </c:numCache>
            </c:numRef>
          </c:val>
          <c:extLst>
            <c:ext xmlns:c16="http://schemas.microsoft.com/office/drawing/2014/chart" uri="{C3380CC4-5D6E-409C-BE32-E72D297353CC}">
              <c16:uniqueId val="{00000000-FF5E-4F7F-AD1F-574D21D15DC0}"/>
            </c:ext>
          </c:extLst>
        </c:ser>
        <c:dLbls>
          <c:showLegendKey val="0"/>
          <c:showVal val="0"/>
          <c:showCatName val="0"/>
          <c:showSerName val="0"/>
          <c:showPercent val="0"/>
          <c:showBubbleSize val="0"/>
        </c:dLbls>
        <c:gapWidth val="162"/>
        <c:overlap val="-16"/>
        <c:axId val="498317807"/>
        <c:axId val="498318767"/>
      </c:barChart>
      <c:catAx>
        <c:axId val="4983178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498318767"/>
        <c:crosses val="autoZero"/>
        <c:auto val="1"/>
        <c:lblAlgn val="ctr"/>
        <c:lblOffset val="100"/>
        <c:noMultiLvlLbl val="0"/>
      </c:catAx>
      <c:valAx>
        <c:axId val="498318767"/>
        <c:scaling>
          <c:orientation val="minMax"/>
          <c:max val="100"/>
          <c:min val="1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98317807"/>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lumMod val="60000"/>
                <a:lumOff val="40000"/>
              </a:schemeClr>
            </a:solidFill>
            <a:ln>
              <a:noFill/>
            </a:ln>
            <a:effectLst/>
            <a:scene3d>
              <a:camera prst="orthographicFront"/>
              <a:lightRig rig="threePt" dir="t"/>
            </a:scene3d>
            <a:sp3d>
              <a:bevelT/>
            </a:sp3d>
          </c:spPr>
          <c:invertIfNegative val="0"/>
          <c:dPt>
            <c:idx val="0"/>
            <c:invertIfNegative val="0"/>
            <c:bubble3D val="0"/>
            <c:spPr>
              <a:solidFill>
                <a:srgbClr val="156082">
                  <a:lumMod val="40000"/>
                  <a:lumOff val="60000"/>
                </a:srgbClr>
              </a:solidFill>
              <a:ln>
                <a:noFill/>
              </a:ln>
              <a:effectLst/>
              <a:scene3d>
                <a:camera prst="orthographicFront"/>
                <a:lightRig rig="threePt" dir="t"/>
              </a:scene3d>
              <a:sp3d>
                <a:bevelT/>
              </a:sp3d>
            </c:spPr>
            <c:extLst>
              <c:ext xmlns:c16="http://schemas.microsoft.com/office/drawing/2014/chart" uri="{C3380CC4-5D6E-409C-BE32-E72D297353CC}">
                <c16:uniqueId val="{00000002-DFAE-4BCC-A920-24D278B0ACCA}"/>
              </c:ext>
            </c:extLst>
          </c:dPt>
          <c:dPt>
            <c:idx val="2"/>
            <c:invertIfNegative val="0"/>
            <c:bubble3D val="0"/>
            <c:spPr>
              <a:solidFill>
                <a:schemeClr val="accent1">
                  <a:lumMod val="75000"/>
                </a:schemeClr>
              </a:solidFill>
              <a:ln>
                <a:noFill/>
              </a:ln>
              <a:effectLst/>
              <a:scene3d>
                <a:camera prst="orthographicFront"/>
                <a:lightRig rig="threePt" dir="t"/>
              </a:scene3d>
              <a:sp3d>
                <a:bevelT/>
              </a:sp3d>
            </c:spPr>
            <c:extLst>
              <c:ext xmlns:c16="http://schemas.microsoft.com/office/drawing/2014/chart" uri="{C3380CC4-5D6E-409C-BE32-E72D297353CC}">
                <c16:uniqueId val="{00000003-F6F0-4819-8096-FB7C591ABB7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'Análisis por entidad'!$V$27:$V$29</c:f>
              <c:strCache>
                <c:ptCount val="3"/>
                <c:pt idx="0">
                  <c:v>PDJ 2022</c:v>
                </c:pt>
                <c:pt idx="1">
                  <c:v>PDJ 2023</c:v>
                </c:pt>
                <c:pt idx="2">
                  <c:v>PDJ 2024</c:v>
                </c:pt>
              </c:strCache>
            </c:strRef>
          </c:cat>
          <c:val>
            <c:numRef>
              <c:f>'Análisis por entidad'!$W$27:$W$29</c:f>
              <c:numCache>
                <c:formatCode>0.0</c:formatCode>
                <c:ptCount val="3"/>
                <c:pt idx="0">
                  <c:v>94.05</c:v>
                </c:pt>
                <c:pt idx="1">
                  <c:v>98.865000000000009</c:v>
                </c:pt>
                <c:pt idx="2">
                  <c:v>99.525000000000006</c:v>
                </c:pt>
              </c:numCache>
            </c:numRef>
          </c:val>
          <c:extLst>
            <c:ext xmlns:c16="http://schemas.microsoft.com/office/drawing/2014/chart" uri="{C3380CC4-5D6E-409C-BE32-E72D297353CC}">
              <c16:uniqueId val="{00000000-FF5E-4F7F-AD1F-574D21D15DC0}"/>
            </c:ext>
          </c:extLst>
        </c:ser>
        <c:dLbls>
          <c:showLegendKey val="0"/>
          <c:showVal val="0"/>
          <c:showCatName val="0"/>
          <c:showSerName val="0"/>
          <c:showPercent val="0"/>
          <c:showBubbleSize val="0"/>
        </c:dLbls>
        <c:gapWidth val="174"/>
        <c:overlap val="-16"/>
        <c:axId val="498317807"/>
        <c:axId val="498318767"/>
      </c:barChart>
      <c:catAx>
        <c:axId val="4983178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498318767"/>
        <c:crosses val="autoZero"/>
        <c:auto val="1"/>
        <c:lblAlgn val="ctr"/>
        <c:lblOffset val="100"/>
        <c:noMultiLvlLbl val="0"/>
      </c:catAx>
      <c:valAx>
        <c:axId val="498318767"/>
        <c:scaling>
          <c:orientation val="minMax"/>
          <c:min val="10"/>
        </c:scaling>
        <c:delete val="1"/>
        <c:axPos val="l"/>
        <c:numFmt formatCode="0.0" sourceLinked="1"/>
        <c:majorTickMark val="none"/>
        <c:minorTickMark val="none"/>
        <c:tickLblPos val="nextTo"/>
        <c:crossAx val="498317807"/>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lumMod val="60000"/>
                <a:lumOff val="40000"/>
              </a:schemeClr>
            </a:solidFill>
            <a:ln>
              <a:noFill/>
            </a:ln>
            <a:effectLst/>
            <a:scene3d>
              <a:camera prst="orthographicFront"/>
              <a:lightRig rig="threePt" dir="t"/>
            </a:scene3d>
            <a:sp3d>
              <a:bevelT/>
            </a:sp3d>
          </c:spPr>
          <c:invertIfNegative val="0"/>
          <c:dPt>
            <c:idx val="0"/>
            <c:invertIfNegative val="0"/>
            <c:bubble3D val="0"/>
            <c:spPr>
              <a:solidFill>
                <a:srgbClr val="156082">
                  <a:lumMod val="40000"/>
                  <a:lumOff val="60000"/>
                </a:srgbClr>
              </a:solidFill>
              <a:ln>
                <a:noFill/>
              </a:ln>
              <a:effectLst/>
              <a:scene3d>
                <a:camera prst="orthographicFront"/>
                <a:lightRig rig="threePt" dir="t"/>
              </a:scene3d>
              <a:sp3d>
                <a:bevelT/>
              </a:sp3d>
            </c:spPr>
            <c:extLst>
              <c:ext xmlns:c16="http://schemas.microsoft.com/office/drawing/2014/chart" uri="{C3380CC4-5D6E-409C-BE32-E72D297353CC}">
                <c16:uniqueId val="{00000002-9F21-4A2E-BD19-F0F01840FC66}"/>
              </c:ext>
            </c:extLst>
          </c:dPt>
          <c:dPt>
            <c:idx val="2"/>
            <c:invertIfNegative val="0"/>
            <c:bubble3D val="0"/>
            <c:spPr>
              <a:solidFill>
                <a:schemeClr val="accent1">
                  <a:lumMod val="75000"/>
                </a:schemeClr>
              </a:solidFill>
              <a:ln>
                <a:noFill/>
              </a:ln>
              <a:effectLst/>
              <a:scene3d>
                <a:camera prst="orthographicFront"/>
                <a:lightRig rig="threePt" dir="t"/>
              </a:scene3d>
              <a:sp3d>
                <a:bevelT/>
              </a:sp3d>
            </c:spPr>
            <c:extLst>
              <c:ext xmlns:c16="http://schemas.microsoft.com/office/drawing/2014/chart" uri="{C3380CC4-5D6E-409C-BE32-E72D297353CC}">
                <c16:uniqueId val="{00000003-5C8F-4D8A-B92E-86E356CC6A47}"/>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'Análisis por entidad'!$V$31:$V$33</c:f>
              <c:strCache>
                <c:ptCount val="3"/>
                <c:pt idx="0">
                  <c:v>PDJ 2022</c:v>
                </c:pt>
                <c:pt idx="1">
                  <c:v>PDJ 2023</c:v>
                </c:pt>
                <c:pt idx="2">
                  <c:v>PDJ 2024</c:v>
                </c:pt>
              </c:strCache>
            </c:strRef>
          </c:cat>
          <c:val>
            <c:numRef>
              <c:f>'Análisis por entidad'!$W$31:$W$33</c:f>
              <c:numCache>
                <c:formatCode>0.0</c:formatCode>
                <c:ptCount val="3"/>
                <c:pt idx="0">
                  <c:v>90.477999999999994</c:v>
                </c:pt>
                <c:pt idx="1">
                  <c:v>97.207999999999998</c:v>
                </c:pt>
                <c:pt idx="2">
                  <c:v>96.572000000000003</c:v>
                </c:pt>
              </c:numCache>
            </c:numRef>
          </c:val>
          <c:extLst>
            <c:ext xmlns:c16="http://schemas.microsoft.com/office/drawing/2014/chart" uri="{C3380CC4-5D6E-409C-BE32-E72D297353CC}">
              <c16:uniqueId val="{00000000-FF5E-4F7F-AD1F-574D21D15DC0}"/>
            </c:ext>
          </c:extLst>
        </c:ser>
        <c:dLbls>
          <c:showLegendKey val="0"/>
          <c:showVal val="0"/>
          <c:showCatName val="0"/>
          <c:showSerName val="0"/>
          <c:showPercent val="0"/>
          <c:showBubbleSize val="0"/>
        </c:dLbls>
        <c:gapWidth val="174"/>
        <c:overlap val="-16"/>
        <c:axId val="498317807"/>
        <c:axId val="498318767"/>
      </c:barChart>
      <c:catAx>
        <c:axId val="4983178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498318767"/>
        <c:crosses val="autoZero"/>
        <c:auto val="1"/>
        <c:lblAlgn val="ctr"/>
        <c:lblOffset val="100"/>
        <c:noMultiLvlLbl val="0"/>
      </c:catAx>
      <c:valAx>
        <c:axId val="498318767"/>
        <c:scaling>
          <c:orientation val="minMax"/>
          <c:min val="10"/>
        </c:scaling>
        <c:delete val="1"/>
        <c:axPos val="l"/>
        <c:numFmt formatCode="0.0" sourceLinked="1"/>
        <c:majorTickMark val="none"/>
        <c:minorTickMark val="none"/>
        <c:tickLblPos val="nextTo"/>
        <c:crossAx val="498317807"/>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barChart>
        <c:barDir val="col"/>
        <c:grouping val="clustered"/>
        <c:varyColors val="0"/>
        <c:ser>
          <c:idx val="0"/>
          <c:order val="0"/>
          <c:spPr>
            <a:solidFill>
              <a:schemeClr val="accent1">
                <a:lumMod val="75000"/>
              </a:schemeClr>
            </a:solidFill>
            <a:ln>
              <a:noFill/>
            </a:ln>
            <a:effectLst>
              <a:outerShdw blurRad="76200" dir="18900000" sy="23000" kx="-1200000" algn="bl" rotWithShape="0">
                <a:prstClr val="black">
                  <a:alpha val="20000"/>
                </a:prstClr>
              </a:outerShdw>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'tablas dinámicas'!$B$1092:$G$1092</c:f>
              <c:strCache>
                <c:ptCount val="6"/>
                <c:pt idx="0">
                  <c:v>Gestión extrajudicial</c:v>
                </c:pt>
                <c:pt idx="1">
                  <c:v>Gestión de la defensa judicial </c:v>
                </c:pt>
                <c:pt idx="2">
                  <c:v>Gestión del cumplimento de créditos judiciales</c:v>
                </c:pt>
                <c:pt idx="3">
                  <c:v>Gestión de los mecanismos para la protección y recuperación del patrimonio público</c:v>
                </c:pt>
                <c:pt idx="4">
                  <c:v>Gestión del conocimiento jurídico</c:v>
                </c:pt>
                <c:pt idx="5">
                  <c:v>Prevención del daño antijurídico</c:v>
                </c:pt>
              </c:strCache>
            </c:strRef>
          </c:cat>
          <c:val>
            <c:numRef>
              <c:f>'tablas dinámicas'!$B$1093:$G$1093</c:f>
              <c:numCache>
                <c:formatCode>0.0</c:formatCode>
                <c:ptCount val="6"/>
                <c:pt idx="0">
                  <c:v>100</c:v>
                </c:pt>
                <c:pt idx="1">
                  <c:v>97.5</c:v>
                </c:pt>
                <c:pt idx="2">
                  <c:v>100</c:v>
                </c:pt>
                <c:pt idx="3">
                  <c:v>100</c:v>
                </c:pt>
                <c:pt idx="4">
                  <c:v>90</c:v>
                </c:pt>
                <c:pt idx="5">
                  <c:v>90</c:v>
                </c:pt>
              </c:numCache>
            </c:numRef>
          </c:val>
          <c:extLst>
            <c:ext xmlns:c16="http://schemas.microsoft.com/office/drawing/2014/chart" uri="{C3380CC4-5D6E-409C-BE32-E72D297353CC}">
              <c16:uniqueId val="{00000000-479B-4E1D-8730-1494FDB605E5}"/>
            </c:ext>
          </c:extLst>
        </c:ser>
        <c:dLbls>
          <c:showLegendKey val="0"/>
          <c:showVal val="0"/>
          <c:showCatName val="0"/>
          <c:showSerName val="0"/>
          <c:showPercent val="0"/>
          <c:showBubbleSize val="0"/>
        </c:dLbls>
        <c:gapWidth val="75"/>
        <c:overlap val="-25"/>
        <c:axId val="529302127"/>
        <c:axId val="529302607"/>
      </c:barChart>
      <c:catAx>
        <c:axId val="5293021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dk1">
                    <a:lumMod val="65000"/>
                    <a:lumOff val="35000"/>
                  </a:schemeClr>
                </a:solidFill>
                <a:effectLst/>
                <a:latin typeface="Verdana" panose="020B0604030504040204" pitchFamily="34" charset="0"/>
                <a:ea typeface="Verdana" panose="020B0604030504040204" pitchFamily="34" charset="0"/>
                <a:cs typeface="+mn-cs"/>
              </a:defRPr>
            </a:pPr>
            <a:endParaRPr lang="es-CO"/>
          </a:p>
        </c:txPr>
        <c:crossAx val="529302607"/>
        <c:crosses val="autoZero"/>
        <c:auto val="1"/>
        <c:lblAlgn val="ctr"/>
        <c:lblOffset val="100"/>
        <c:noMultiLvlLbl val="0"/>
      </c:catAx>
      <c:valAx>
        <c:axId val="529302607"/>
        <c:scaling>
          <c:orientation val="minMax"/>
          <c:max val="100"/>
          <c:min val="0"/>
        </c:scaling>
        <c:delete val="1"/>
        <c:axPos val="l"/>
        <c:numFmt formatCode="0.0" sourceLinked="1"/>
        <c:majorTickMark val="none"/>
        <c:minorTickMark val="none"/>
        <c:tickLblPos val="nextTo"/>
        <c:crossAx val="5293021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barChart>
        <c:barDir val="col"/>
        <c:grouping val="clustered"/>
        <c:varyColors val="0"/>
        <c:ser>
          <c:idx val="2"/>
          <c:order val="2"/>
          <c:tx>
            <c:strRef>
              <c:f>'tablas dinámicas'!$C$8</c:f>
              <c:strCache>
                <c:ptCount val="1"/>
                <c:pt idx="0">
                  <c:v>PDJ 2024</c:v>
                </c:pt>
              </c:strCache>
            </c:strRef>
          </c:tx>
          <c:spPr>
            <a:solidFill>
              <a:schemeClr val="accent4">
                <a:shade val="6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'tablas dinámicas'!$C$9</c:f>
              <c:numCache>
                <c:formatCode>General</c:formatCode>
                <c:ptCount val="1"/>
                <c:pt idx="0">
                  <c:v>94.5</c:v>
                </c:pt>
              </c:numCache>
            </c:numRef>
          </c:val>
          <c:extLst>
            <c:ext xmlns:c16="http://schemas.microsoft.com/office/drawing/2014/chart" uri="{C3380CC4-5D6E-409C-BE32-E72D297353CC}">
              <c16:uniqueId val="{00000002-6AC8-46EA-B372-758E064D3E71}"/>
            </c:ext>
          </c:extLst>
        </c:ser>
        <c:dLbls>
          <c:showLegendKey val="0"/>
          <c:showVal val="0"/>
          <c:showCatName val="0"/>
          <c:showSerName val="0"/>
          <c:showPercent val="0"/>
          <c:showBubbleSize val="0"/>
        </c:dLbls>
        <c:gapWidth val="150"/>
        <c:overlap val="-23"/>
        <c:axId val="1346576927"/>
        <c:axId val="1426545103"/>
        <c:extLst>
          <c:ext xmlns:c15="http://schemas.microsoft.com/office/drawing/2012/chart" uri="{02D57815-91ED-43cb-92C2-25804820EDAC}">
            <c15:filteredBarSeries>
              <c15:ser>
                <c:idx val="0"/>
                <c:order val="0"/>
                <c:tx>
                  <c:strRef>
                    <c:extLst>
                      <c:ext uri="{02D57815-91ED-43cb-92C2-25804820EDAC}">
                        <c15:formulaRef>
                          <c15:sqref>'tablas dinámicas'!$A$8</c15:sqref>
                        </c15:formulaRef>
                      </c:ext>
                    </c:extLst>
                    <c:strCache>
                      <c:ptCount val="1"/>
                      <c:pt idx="0">
                        <c:v>PDJ 2022</c:v>
                      </c:pt>
                    </c:strCache>
                  </c:strRef>
                </c:tx>
                <c:spPr>
                  <a:solidFill>
                    <a:schemeClr val="accent4">
                      <a:tint val="6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in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c:ext uri="{02D57815-91ED-43cb-92C2-25804820EDAC}">
                        <c15:formulaRef>
                          <c15:sqref>'tablas dinámicas'!$A$9</c15:sqref>
                        </c15:formulaRef>
                      </c:ext>
                    </c:extLst>
                    <c:numCache>
                      <c:formatCode>General</c:formatCode>
                      <c:ptCount val="1"/>
                      <c:pt idx="0">
                        <c:v>89.11</c:v>
                      </c:pt>
                    </c:numCache>
                  </c:numRef>
                </c:val>
                <c:extLst>
                  <c:ext xmlns:c16="http://schemas.microsoft.com/office/drawing/2014/chart" uri="{C3380CC4-5D6E-409C-BE32-E72D297353CC}">
                    <c16:uniqueId val="{00000000-6AC8-46EA-B372-758E064D3E71}"/>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'tablas dinámicas'!$B$8</c15:sqref>
                        </c15:formulaRef>
                      </c:ext>
                    </c:extLst>
                    <c:strCache>
                      <c:ptCount val="1"/>
                      <c:pt idx="0">
                        <c:v>PDJ 2023</c:v>
                      </c:pt>
                    </c:strCache>
                  </c:strRef>
                </c:tx>
                <c:spPr>
                  <a:solidFill>
                    <a:schemeClr val="accent4"/>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extLst xmlns:c15="http://schemas.microsoft.com/office/drawing/2012/chart">
                      <c:ext xmlns:c15="http://schemas.microsoft.com/office/drawing/2012/chart" uri="{02D57815-91ED-43cb-92C2-25804820EDAC}">
                        <c15:formulaRef>
                          <c15:sqref>'tablas dinámicas'!$B$9</c15:sqref>
                        </c15:formulaRef>
                      </c:ext>
                    </c:extLst>
                    <c:numCache>
                      <c:formatCode>General</c:formatCode>
                      <c:ptCount val="1"/>
                      <c:pt idx="0">
                        <c:v>93.79</c:v>
                      </c:pt>
                    </c:numCache>
                  </c:numRef>
                </c:val>
                <c:extLst xmlns:c15="http://schemas.microsoft.com/office/drawing/2012/chart">
                  <c:ext xmlns:c16="http://schemas.microsoft.com/office/drawing/2014/chart" uri="{C3380CC4-5D6E-409C-BE32-E72D297353CC}">
                    <c16:uniqueId val="{00000001-6AC8-46EA-B372-758E064D3E71}"/>
                  </c:ext>
                </c:extLst>
              </c15:ser>
            </c15:filteredBarSeries>
          </c:ext>
        </c:extLst>
      </c:barChart>
      <c:catAx>
        <c:axId val="1346576927"/>
        <c:scaling>
          <c:orientation val="minMax"/>
        </c:scaling>
        <c:delete val="1"/>
        <c:axPos val="b"/>
        <c:numFmt formatCode="General" sourceLinked="1"/>
        <c:majorTickMark val="none"/>
        <c:minorTickMark val="none"/>
        <c:tickLblPos val="nextTo"/>
        <c:crossAx val="1426545103"/>
        <c:crosses val="autoZero"/>
        <c:auto val="1"/>
        <c:lblAlgn val="ctr"/>
        <c:lblOffset val="100"/>
        <c:noMultiLvlLbl val="0"/>
      </c:catAx>
      <c:valAx>
        <c:axId val="1426545103"/>
        <c:scaling>
          <c:orientation val="minMax"/>
          <c:min val="20"/>
        </c:scaling>
        <c:delete val="1"/>
        <c:axPos val="l"/>
        <c:numFmt formatCode="General" sourceLinked="1"/>
        <c:majorTickMark val="none"/>
        <c:minorTickMark val="none"/>
        <c:tickLblPos val="nextTo"/>
        <c:crossAx val="1346576927"/>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1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s-CO"/>
              <a:t>UNIVERSO PDJ 2022-2023</a:t>
            </a:r>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title>
    <c:autoTitleDeleted val="0"/>
    <c:plotArea>
      <c:layout/>
      <c:barChart>
        <c:barDir val="col"/>
        <c:grouping val="clustered"/>
        <c:varyColors val="0"/>
        <c:ser>
          <c:idx val="0"/>
          <c:order val="0"/>
          <c:tx>
            <c:strRef>
              <c:f>'tablas dinámicas'!$A$3</c:f>
              <c:strCache>
                <c:ptCount val="1"/>
                <c:pt idx="0">
                  <c:v>PDJ 2022</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'tablas dinámicas'!$A$4</c:f>
              <c:numCache>
                <c:formatCode>General</c:formatCode>
                <c:ptCount val="1"/>
                <c:pt idx="0">
                  <c:v>152</c:v>
                </c:pt>
              </c:numCache>
            </c:numRef>
          </c:val>
          <c:extLst>
            <c:ext xmlns:c16="http://schemas.microsoft.com/office/drawing/2014/chart" uri="{C3380CC4-5D6E-409C-BE32-E72D297353CC}">
              <c16:uniqueId val="{00000000-F826-4A73-80FA-1562BD07674D}"/>
            </c:ext>
          </c:extLst>
        </c:ser>
        <c:ser>
          <c:idx val="1"/>
          <c:order val="1"/>
          <c:tx>
            <c:strRef>
              <c:f>'tablas dinámicas'!$B$3</c:f>
              <c:strCache>
                <c:ptCount val="1"/>
                <c:pt idx="0">
                  <c:v>PDJ 2023</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'tablas dinámicas'!$B$4</c:f>
              <c:numCache>
                <c:formatCode>General</c:formatCode>
                <c:ptCount val="1"/>
                <c:pt idx="0">
                  <c:v>153</c:v>
                </c:pt>
              </c:numCache>
            </c:numRef>
          </c:val>
          <c:extLst>
            <c:ext xmlns:c16="http://schemas.microsoft.com/office/drawing/2014/chart" uri="{C3380CC4-5D6E-409C-BE32-E72D297353CC}">
              <c16:uniqueId val="{00000001-F826-4A73-80FA-1562BD07674D}"/>
            </c:ext>
          </c:extLst>
        </c:ser>
        <c:dLbls>
          <c:showLegendKey val="0"/>
          <c:showVal val="0"/>
          <c:showCatName val="0"/>
          <c:showSerName val="0"/>
          <c:showPercent val="0"/>
          <c:showBubbleSize val="0"/>
        </c:dLbls>
        <c:gapWidth val="219"/>
        <c:overlap val="-27"/>
        <c:axId val="1346576927"/>
        <c:axId val="1426545103"/>
      </c:barChart>
      <c:catAx>
        <c:axId val="1346576927"/>
        <c:scaling>
          <c:orientation val="minMax"/>
        </c:scaling>
        <c:delete val="1"/>
        <c:axPos val="b"/>
        <c:numFmt formatCode="General" sourceLinked="1"/>
        <c:majorTickMark val="none"/>
        <c:minorTickMark val="none"/>
        <c:tickLblPos val="nextTo"/>
        <c:crossAx val="1426545103"/>
        <c:crosses val="autoZero"/>
        <c:auto val="1"/>
        <c:lblAlgn val="ctr"/>
        <c:lblOffset val="100"/>
        <c:noMultiLvlLbl val="0"/>
      </c:catAx>
      <c:valAx>
        <c:axId val="1426545103"/>
        <c:scaling>
          <c:orientation val="minMax"/>
          <c:min val="2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3465769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320" b="0" i="0" u="none" strike="noStrike" kern="1200" spc="0" baseline="0">
                <a:solidFill>
                  <a:sysClr val="windowText" lastClr="000000">
                    <a:lumMod val="65000"/>
                    <a:lumOff val="35000"/>
                  </a:sysClr>
                </a:solidFill>
                <a:latin typeface="Verdana" panose="020B0604030504040204" pitchFamily="34" charset="0"/>
                <a:ea typeface="Verdana" panose="020B0604030504040204" pitchFamily="34" charset="0"/>
                <a:cs typeface="+mn-cs"/>
              </a:defRPr>
            </a:pPr>
            <a:r>
              <a:rPr lang="es-CO" sz="1320" b="1" i="0" u="none" strike="noStrike" kern="1200" spc="0" baseline="0">
                <a:solidFill>
                  <a:schemeClr val="tx1"/>
                </a:solidFill>
                <a:latin typeface="Verdana" panose="020B0604030504040204" pitchFamily="34" charset="0"/>
                <a:ea typeface="Verdana" panose="020B0604030504040204" pitchFamily="34" charset="0"/>
              </a:rPr>
              <a:t>PROMEDIO PDJ 2022-2023-2024</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320" b="0" i="0" u="none" strike="noStrike" kern="1200" spc="0" baseline="0">
              <a:solidFill>
                <a:sysClr val="windowText" lastClr="000000">
                  <a:lumMod val="65000"/>
                  <a:lumOff val="35000"/>
                </a:sysClr>
              </a:solidFill>
              <a:latin typeface="Verdana" panose="020B0604030504040204" pitchFamily="34" charset="0"/>
              <a:ea typeface="Verdana" panose="020B0604030504040204" pitchFamily="34" charset="0"/>
              <a:cs typeface="+mn-cs"/>
            </a:defRPr>
          </a:pPr>
          <a:endParaRPr lang="es-CO"/>
        </a:p>
      </c:txPr>
    </c:title>
    <c:autoTitleDeleted val="0"/>
    <c:plotArea>
      <c:layout/>
      <c:barChart>
        <c:barDir val="col"/>
        <c:grouping val="clustered"/>
        <c:varyColors val="0"/>
        <c:ser>
          <c:idx val="0"/>
          <c:order val="0"/>
          <c:tx>
            <c:strRef>
              <c:f>'tablas dinámicas'!$A$8</c:f>
              <c:strCache>
                <c:ptCount val="1"/>
                <c:pt idx="0">
                  <c:v>PDJ 2022</c:v>
                </c:pt>
              </c:strCache>
            </c:strRef>
          </c:tx>
          <c:spPr>
            <a:solidFill>
              <a:schemeClr val="accent4">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'tablas dinámicas'!$A$9</c:f>
              <c:numCache>
                <c:formatCode>General</c:formatCode>
                <c:ptCount val="1"/>
                <c:pt idx="0">
                  <c:v>89.11</c:v>
                </c:pt>
              </c:numCache>
            </c:numRef>
          </c:val>
          <c:extLst>
            <c:ext xmlns:c16="http://schemas.microsoft.com/office/drawing/2014/chart" uri="{C3380CC4-5D6E-409C-BE32-E72D297353CC}">
              <c16:uniqueId val="{00000000-6F76-4A38-A6B8-1A94C604AF51}"/>
            </c:ext>
          </c:extLst>
        </c:ser>
        <c:ser>
          <c:idx val="1"/>
          <c:order val="1"/>
          <c:tx>
            <c:strRef>
              <c:f>'tablas dinámicas'!$B$8</c:f>
              <c:strCache>
                <c:ptCount val="1"/>
                <c:pt idx="0">
                  <c:v>PDJ 2023</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'tablas dinámicas'!$B$9</c:f>
              <c:numCache>
                <c:formatCode>General</c:formatCode>
                <c:ptCount val="1"/>
                <c:pt idx="0">
                  <c:v>93.79</c:v>
                </c:pt>
              </c:numCache>
            </c:numRef>
          </c:val>
          <c:extLst>
            <c:ext xmlns:c16="http://schemas.microsoft.com/office/drawing/2014/chart" uri="{C3380CC4-5D6E-409C-BE32-E72D297353CC}">
              <c16:uniqueId val="{00000001-6F76-4A38-A6B8-1A94C604AF51}"/>
            </c:ext>
          </c:extLst>
        </c:ser>
        <c:ser>
          <c:idx val="2"/>
          <c:order val="2"/>
          <c:tx>
            <c:strRef>
              <c:f>'tablas dinámicas'!$C$8</c:f>
              <c:strCache>
                <c:ptCount val="1"/>
                <c:pt idx="0">
                  <c:v>PDJ 2024</c:v>
                </c:pt>
              </c:strCache>
            </c:strRef>
          </c:tx>
          <c:spPr>
            <a:solidFill>
              <a:schemeClr val="accent4">
                <a:tint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'tablas dinámicas'!$C$9</c:f>
              <c:numCache>
                <c:formatCode>General</c:formatCode>
                <c:ptCount val="1"/>
                <c:pt idx="0">
                  <c:v>94.5</c:v>
                </c:pt>
              </c:numCache>
            </c:numRef>
          </c:val>
          <c:extLst>
            <c:ext xmlns:c16="http://schemas.microsoft.com/office/drawing/2014/chart" uri="{C3380CC4-5D6E-409C-BE32-E72D297353CC}">
              <c16:uniqueId val="{00000000-5C81-4AA9-989A-6F26B72E78DD}"/>
            </c:ext>
          </c:extLst>
        </c:ser>
        <c:dLbls>
          <c:showLegendKey val="0"/>
          <c:showVal val="0"/>
          <c:showCatName val="0"/>
          <c:showSerName val="0"/>
          <c:showPercent val="0"/>
          <c:showBubbleSize val="0"/>
        </c:dLbls>
        <c:gapWidth val="219"/>
        <c:overlap val="-27"/>
        <c:axId val="1346576927"/>
        <c:axId val="1426545103"/>
      </c:barChart>
      <c:catAx>
        <c:axId val="1346576927"/>
        <c:scaling>
          <c:orientation val="minMax"/>
        </c:scaling>
        <c:delete val="1"/>
        <c:axPos val="b"/>
        <c:numFmt formatCode="General" sourceLinked="1"/>
        <c:majorTickMark val="none"/>
        <c:minorTickMark val="none"/>
        <c:tickLblPos val="nextTo"/>
        <c:crossAx val="1426545103"/>
        <c:crosses val="autoZero"/>
        <c:auto val="1"/>
        <c:lblAlgn val="ctr"/>
        <c:lblOffset val="100"/>
        <c:noMultiLvlLbl val="0"/>
      </c:catAx>
      <c:valAx>
        <c:axId val="1426545103"/>
        <c:scaling>
          <c:orientation val="minMax"/>
          <c:min val="2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3465769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s-CO"/>
              <a:t>Política Defensa Jurídica (PDJ )por rangos </a:t>
            </a:r>
          </a:p>
          <a:p>
            <a:pPr>
              <a:defRPr/>
            </a:pPr>
            <a:r>
              <a:rPr lang="es-CO"/>
              <a:t>2022 - 2023 - 2024</a:t>
            </a:r>
          </a:p>
        </c:rich>
      </c:tx>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title>
    <c:autoTitleDeleted val="0"/>
    <c:plotArea>
      <c:layout/>
      <c:barChart>
        <c:barDir val="bar"/>
        <c:grouping val="stacked"/>
        <c:varyColors val="0"/>
        <c:ser>
          <c:idx val="0"/>
          <c:order val="0"/>
          <c:tx>
            <c:strRef>
              <c:f>'tablas dinámicas'!$F$82</c:f>
              <c:strCache>
                <c:ptCount val="1"/>
                <c:pt idx="0">
                  <c:v>Entre 0 y 69,9</c:v>
                </c:pt>
              </c:strCache>
            </c:strRef>
          </c:tx>
          <c:spPr>
            <a:solidFill>
              <a:schemeClr val="accent4">
                <a:tint val="65000"/>
              </a:schemeClr>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'tablas dinámicas'!$G$81:$I$81</c:f>
              <c:numCache>
                <c:formatCode>General</c:formatCode>
                <c:ptCount val="3"/>
                <c:pt idx="0">
                  <c:v>2022</c:v>
                </c:pt>
                <c:pt idx="1">
                  <c:v>2023</c:v>
                </c:pt>
                <c:pt idx="2">
                  <c:v>2024</c:v>
                </c:pt>
              </c:numCache>
            </c:numRef>
          </c:cat>
          <c:val>
            <c:numRef>
              <c:f>'tablas dinámicas'!$G$82:$I$82</c:f>
              <c:numCache>
                <c:formatCode>0.00%</c:formatCode>
                <c:ptCount val="3"/>
                <c:pt idx="0">
                  <c:v>5.8064516129032261E-2</c:v>
                </c:pt>
                <c:pt idx="1">
                  <c:v>4.5161290322580643E-2</c:v>
                </c:pt>
                <c:pt idx="2">
                  <c:v>4.5454545454545456E-2</c:v>
                </c:pt>
              </c:numCache>
            </c:numRef>
          </c:val>
          <c:extLst>
            <c:ext xmlns:c16="http://schemas.microsoft.com/office/drawing/2014/chart" uri="{C3380CC4-5D6E-409C-BE32-E72D297353CC}">
              <c16:uniqueId val="{00000000-BE11-4A75-8945-F10E4F73E930}"/>
            </c:ext>
          </c:extLst>
        </c:ser>
        <c:ser>
          <c:idx val="1"/>
          <c:order val="1"/>
          <c:tx>
            <c:strRef>
              <c:f>'tablas dinámicas'!$F$83</c:f>
              <c:strCache>
                <c:ptCount val="1"/>
                <c:pt idx="0">
                  <c:v>Entre 70 y 84,9</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'tablas dinámicas'!$G$81:$I$81</c:f>
              <c:numCache>
                <c:formatCode>General</c:formatCode>
                <c:ptCount val="3"/>
                <c:pt idx="0">
                  <c:v>2022</c:v>
                </c:pt>
                <c:pt idx="1">
                  <c:v>2023</c:v>
                </c:pt>
                <c:pt idx="2">
                  <c:v>2024</c:v>
                </c:pt>
              </c:numCache>
            </c:numRef>
          </c:cat>
          <c:val>
            <c:numRef>
              <c:f>'tablas dinámicas'!$G$83:$I$83</c:f>
              <c:numCache>
                <c:formatCode>0.00%</c:formatCode>
                <c:ptCount val="3"/>
                <c:pt idx="0">
                  <c:v>0.224</c:v>
                </c:pt>
                <c:pt idx="1">
                  <c:v>7.7419354838709681E-2</c:v>
                </c:pt>
                <c:pt idx="2">
                  <c:v>7.792207792207792E-2</c:v>
                </c:pt>
              </c:numCache>
            </c:numRef>
          </c:val>
          <c:extLst>
            <c:ext xmlns:c16="http://schemas.microsoft.com/office/drawing/2014/chart" uri="{C3380CC4-5D6E-409C-BE32-E72D297353CC}">
              <c16:uniqueId val="{00000001-BE11-4A75-8945-F10E4F73E930}"/>
            </c:ext>
          </c:extLst>
        </c:ser>
        <c:ser>
          <c:idx val="2"/>
          <c:order val="2"/>
          <c:tx>
            <c:strRef>
              <c:f>'tablas dinámicas'!$F$84</c:f>
              <c:strCache>
                <c:ptCount val="1"/>
                <c:pt idx="0">
                  <c:v>Entre 85 y  100</c:v>
                </c:pt>
              </c:strCache>
            </c:strRef>
          </c:tx>
          <c:spPr>
            <a:solidFill>
              <a:schemeClr val="accent4">
                <a:shade val="65000"/>
              </a:schemeClr>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'tablas dinámicas'!$G$81:$I$81</c:f>
              <c:numCache>
                <c:formatCode>General</c:formatCode>
                <c:ptCount val="3"/>
                <c:pt idx="0">
                  <c:v>2022</c:v>
                </c:pt>
                <c:pt idx="1">
                  <c:v>2023</c:v>
                </c:pt>
                <c:pt idx="2">
                  <c:v>2024</c:v>
                </c:pt>
              </c:numCache>
            </c:numRef>
          </c:cat>
          <c:val>
            <c:numRef>
              <c:f>'tablas dinámicas'!$G$84:$I$84</c:f>
              <c:numCache>
                <c:formatCode>0.00%</c:formatCode>
                <c:ptCount val="3"/>
                <c:pt idx="0">
                  <c:v>0.71799999999999997</c:v>
                </c:pt>
                <c:pt idx="1">
                  <c:v>0.8774193548387097</c:v>
                </c:pt>
                <c:pt idx="2">
                  <c:v>0.87662337662337664</c:v>
                </c:pt>
              </c:numCache>
            </c:numRef>
          </c:val>
          <c:extLst>
            <c:ext xmlns:c16="http://schemas.microsoft.com/office/drawing/2014/chart" uri="{C3380CC4-5D6E-409C-BE32-E72D297353CC}">
              <c16:uniqueId val="{00000002-BE11-4A75-8945-F10E4F73E930}"/>
            </c:ext>
          </c:extLst>
        </c:ser>
        <c:dLbls>
          <c:showLegendKey val="0"/>
          <c:showVal val="0"/>
          <c:showCatName val="0"/>
          <c:showSerName val="0"/>
          <c:showPercent val="0"/>
          <c:showBubbleSize val="0"/>
        </c:dLbls>
        <c:gapWidth val="150"/>
        <c:overlap val="100"/>
        <c:axId val="2171072"/>
        <c:axId val="2172992"/>
        <c:extLst/>
      </c:barChart>
      <c:catAx>
        <c:axId val="21710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2172992"/>
        <c:crosses val="autoZero"/>
        <c:auto val="1"/>
        <c:lblAlgn val="ctr"/>
        <c:lblOffset val="100"/>
        <c:noMultiLvlLbl val="0"/>
      </c:catAx>
      <c:valAx>
        <c:axId val="217299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2171072"/>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1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s-CO" b="1"/>
              <a:t>Evolución de los Índices de Política de Defensa Jurídica 2022 - 2023</a:t>
            </a:r>
          </a:p>
        </c:rich>
      </c:tx>
      <c:overlay val="0"/>
      <c:spPr>
        <a:noFill/>
        <a:ln>
          <a:noFill/>
        </a:ln>
        <a:effectLst/>
      </c:spPr>
      <c:txPr>
        <a:bodyPr rot="0" spcFirstLastPara="1" vertOverflow="ellipsis" vert="horz" wrap="square" anchor="ctr" anchorCtr="1"/>
        <a:lstStyle/>
        <a:p>
          <a:pPr>
            <a:defRPr sz="96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title>
    <c:autoTitleDeleted val="0"/>
    <c:plotArea>
      <c:layout/>
      <c:barChart>
        <c:barDir val="col"/>
        <c:grouping val="clustered"/>
        <c:varyColors val="0"/>
        <c:ser>
          <c:idx val="0"/>
          <c:order val="0"/>
          <c:tx>
            <c:v>2022</c:v>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'tablas dinámicas'!$A$1023:$A$1029</c15:sqref>
                  </c15:fullRef>
                </c:ext>
              </c:extLst>
              <c:f>'tablas dinámicas'!$A$1024:$A$1029</c:f>
              <c:strCache>
                <c:ptCount val="6"/>
                <c:pt idx="0">
                  <c:v>Prevención del daño antijurídico</c:v>
                </c:pt>
                <c:pt idx="1">
                  <c:v>Gestión extrajudicial</c:v>
                </c:pt>
                <c:pt idx="2">
                  <c:v>Gestión de la defensa judicial </c:v>
                </c:pt>
                <c:pt idx="3">
                  <c:v>Gestión del cumplimento de créditos judiciales</c:v>
                </c:pt>
                <c:pt idx="4">
                  <c:v>Gestión de los mecanismos para la protección y recuperación del patrimonio público</c:v>
                </c:pt>
                <c:pt idx="5">
                  <c:v>Gestión del conocimiento jurídico</c:v>
                </c:pt>
              </c:strCache>
            </c:strRef>
          </c:cat>
          <c:val>
            <c:numRef>
              <c:extLst>
                <c:ext xmlns:c15="http://schemas.microsoft.com/office/drawing/2012/chart" uri="{02D57815-91ED-43cb-92C2-25804820EDAC}">
                  <c15:fullRef>
                    <c15:sqref>'tablas dinámicas'!$B$1023:$B$1029</c15:sqref>
                  </c15:fullRef>
                </c:ext>
              </c:extLst>
              <c:f>'tablas dinámicas'!$B$1024:$B$1029</c:f>
              <c:numCache>
                <c:formatCode>General</c:formatCode>
                <c:ptCount val="6"/>
                <c:pt idx="1" formatCode="0.00">
                  <c:v>92.374487179487176</c:v>
                </c:pt>
                <c:pt idx="2" formatCode="0.00">
                  <c:v>92.778461538461556</c:v>
                </c:pt>
                <c:pt idx="3" formatCode="0.00">
                  <c:v>83.012820512820511</c:v>
                </c:pt>
                <c:pt idx="4" formatCode="0.00">
                  <c:v>95.512820512820511</c:v>
                </c:pt>
                <c:pt idx="5" formatCode="0.00">
                  <c:v>73.237179487179489</c:v>
                </c:pt>
              </c:numCache>
            </c:numRef>
          </c:val>
          <c:extLst>
            <c:ext xmlns:c16="http://schemas.microsoft.com/office/drawing/2014/chart" uri="{C3380CC4-5D6E-409C-BE32-E72D297353CC}">
              <c16:uniqueId val="{00000000-D248-49FC-BF66-66AE1305B639}"/>
            </c:ext>
          </c:extLst>
        </c:ser>
        <c:ser>
          <c:idx val="1"/>
          <c:order val="1"/>
          <c:tx>
            <c:v>2023</c:v>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'tablas dinámicas'!$A$1023:$A$1029</c15:sqref>
                  </c15:fullRef>
                </c:ext>
              </c:extLst>
              <c:f>'tablas dinámicas'!$A$1024:$A$1029</c:f>
              <c:strCache>
                <c:ptCount val="6"/>
                <c:pt idx="0">
                  <c:v>Prevención del daño antijurídico</c:v>
                </c:pt>
                <c:pt idx="1">
                  <c:v>Gestión extrajudicial</c:v>
                </c:pt>
                <c:pt idx="2">
                  <c:v>Gestión de la defensa judicial </c:v>
                </c:pt>
                <c:pt idx="3">
                  <c:v>Gestión del cumplimento de créditos judiciales</c:v>
                </c:pt>
                <c:pt idx="4">
                  <c:v>Gestión de los mecanismos para la protección y recuperación del patrimonio público</c:v>
                </c:pt>
                <c:pt idx="5">
                  <c:v>Gestión del conocimiento jurídico</c:v>
                </c:pt>
              </c:strCache>
            </c:strRef>
          </c:cat>
          <c:val>
            <c:numRef>
              <c:extLst>
                <c:ext xmlns:c15="http://schemas.microsoft.com/office/drawing/2012/chart" uri="{02D57815-91ED-43cb-92C2-25804820EDAC}">
                  <c15:fullRef>
                    <c15:sqref>'tablas dinámicas'!$C$1023:$C$1029</c15:sqref>
                  </c15:fullRef>
                </c:ext>
              </c:extLst>
              <c:f>'tablas dinámicas'!$C$1024:$C$1029</c:f>
              <c:numCache>
                <c:formatCode>General</c:formatCode>
                <c:ptCount val="6"/>
                <c:pt idx="1" formatCode="0.00">
                  <c:v>93.306025641025641</c:v>
                </c:pt>
                <c:pt idx="2" formatCode="0.00">
                  <c:v>94.038397435897437</c:v>
                </c:pt>
                <c:pt idx="3" formatCode="0.00">
                  <c:v>92.094230769230776</c:v>
                </c:pt>
                <c:pt idx="4" formatCode="0.00">
                  <c:v>93.990448717948723</c:v>
                </c:pt>
                <c:pt idx="5" formatCode="0.00">
                  <c:v>86.217948717948715</c:v>
                </c:pt>
              </c:numCache>
            </c:numRef>
          </c:val>
          <c:extLst>
            <c:ext xmlns:c16="http://schemas.microsoft.com/office/drawing/2014/chart" uri="{C3380CC4-5D6E-409C-BE32-E72D297353CC}">
              <c16:uniqueId val="{00000001-D248-49FC-BF66-66AE1305B639}"/>
            </c:ext>
          </c:extLst>
        </c:ser>
        <c:ser>
          <c:idx val="2"/>
          <c:order val="2"/>
          <c:tx>
            <c:v>2024</c:v>
          </c:tx>
          <c:spPr>
            <a:solidFill>
              <a:schemeClr val="accent3"/>
            </a:solidFill>
            <a:ln>
              <a:noFill/>
            </a:ln>
            <a:effectLst/>
          </c:spPr>
          <c:invertIfNegative val="0"/>
          <c:cat>
            <c:strRef>
              <c:extLst>
                <c:ext xmlns:c15="http://schemas.microsoft.com/office/drawing/2012/chart" uri="{02D57815-91ED-43cb-92C2-25804820EDAC}">
                  <c15:fullRef>
                    <c15:sqref>'tablas dinámicas'!$A$1023:$A$1029</c15:sqref>
                  </c15:fullRef>
                </c:ext>
              </c:extLst>
              <c:f>'tablas dinámicas'!$A$1024:$A$1029</c:f>
              <c:strCache>
                <c:ptCount val="6"/>
                <c:pt idx="0">
                  <c:v>Prevención del daño antijurídico</c:v>
                </c:pt>
                <c:pt idx="1">
                  <c:v>Gestión extrajudicial</c:v>
                </c:pt>
                <c:pt idx="2">
                  <c:v>Gestión de la defensa judicial </c:v>
                </c:pt>
                <c:pt idx="3">
                  <c:v>Gestión del cumplimento de créditos judiciales</c:v>
                </c:pt>
                <c:pt idx="4">
                  <c:v>Gestión de los mecanismos para la protección y recuperación del patrimonio público</c:v>
                </c:pt>
                <c:pt idx="5">
                  <c:v>Gestión del conocimiento jurídico</c:v>
                </c:pt>
              </c:strCache>
            </c:strRef>
          </c:cat>
          <c:val>
            <c:numRef>
              <c:extLst>
                <c:ext xmlns:c15="http://schemas.microsoft.com/office/drawing/2012/chart" uri="{02D57815-91ED-43cb-92C2-25804820EDAC}">
                  <c15:fullRef>
                    <c15:sqref>'tablas dinámicas'!$D$1023:$D$1029</c15:sqref>
                  </c15:fullRef>
                </c:ext>
              </c:extLst>
              <c:f>'tablas dinámicas'!$D$1024:$D$1029</c:f>
              <c:numCache>
                <c:formatCode>0.00</c:formatCode>
                <c:ptCount val="6"/>
                <c:pt idx="0">
                  <c:v>94.58064516129032</c:v>
                </c:pt>
                <c:pt idx="1">
                  <c:v>93.706193548387105</c:v>
                </c:pt>
                <c:pt idx="2">
                  <c:v>94.794903225806465</c:v>
                </c:pt>
                <c:pt idx="3">
                  <c:v>95.860387096774204</c:v>
                </c:pt>
                <c:pt idx="4">
                  <c:v>94.462451612903223</c:v>
                </c:pt>
                <c:pt idx="5">
                  <c:v>88.516129032258064</c:v>
                </c:pt>
              </c:numCache>
            </c:numRef>
          </c:val>
          <c:extLst>
            <c:ext xmlns:c16="http://schemas.microsoft.com/office/drawing/2014/chart" uri="{C3380CC4-5D6E-409C-BE32-E72D297353CC}">
              <c16:uniqueId val="{00000001-92C4-423F-BD3B-34780631D08C}"/>
            </c:ext>
          </c:extLst>
        </c:ser>
        <c:dLbls>
          <c:showLegendKey val="0"/>
          <c:showVal val="0"/>
          <c:showCatName val="0"/>
          <c:showSerName val="0"/>
          <c:showPercent val="0"/>
          <c:showBubbleSize val="0"/>
        </c:dLbls>
        <c:gapWidth val="219"/>
        <c:overlap val="-27"/>
        <c:axId val="957924224"/>
        <c:axId val="957923264"/>
      </c:barChart>
      <c:catAx>
        <c:axId val="957924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957923264"/>
        <c:crosses val="autoZero"/>
        <c:auto val="1"/>
        <c:lblAlgn val="ctr"/>
        <c:lblOffset val="100"/>
        <c:noMultiLvlLbl val="0"/>
      </c:catAx>
      <c:valAx>
        <c:axId val="95792326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957924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[26-09-25 PDJ FURAG Nacional 2022-2023-2024.xlsx]tablas dinámicas!TablaDinámica20</c:name>
    <c:fmtId val="0"/>
  </c:pivotSource>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US" sz="1200" b="1"/>
              <a:t>Número de entidades por sector</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title>
    <c:autoTitleDeleted val="0"/>
    <c:pivotFmts>
      <c:pivotFmt>
        <c:idx val="0"/>
        <c:spPr>
          <a:solidFill>
            <a:schemeClr val="accent1"/>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'tablas dinámicas'!$B$1040</c:f>
              <c:strCache>
                <c:ptCount val="1"/>
                <c:pt idx="0">
                  <c:v>Total</c:v>
                </c:pt>
              </c:strCache>
            </c:strRef>
          </c:tx>
          <c:spPr>
            <a:solidFill>
              <a:schemeClr val="accent1"/>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'tablas dinámicas'!$A$1041:$A$1066</c:f>
              <c:strCache>
                <c:ptCount val="25"/>
                <c:pt idx="0">
                  <c:v>HACIENDA Y CRÉDITO PÚBLICO</c:v>
                </c:pt>
                <c:pt idx="1">
                  <c:v>EDUCACIÓN</c:v>
                </c:pt>
                <c:pt idx="2">
                  <c:v>DEFENSA</c:v>
                </c:pt>
                <c:pt idx="3">
                  <c:v>SALUD Y PROTECCIÓN SOCIAL</c:v>
                </c:pt>
                <c:pt idx="4">
                  <c:v>AGROPECUARIO, PESQUERO Y DE DESARROLLO RURAL</c:v>
                </c:pt>
                <c:pt idx="5">
                  <c:v>MINAS Y ENERGÍA</c:v>
                </c:pt>
                <c:pt idx="6">
                  <c:v>PRESIDENCIA DE LA REPÚBLICA</c:v>
                </c:pt>
                <c:pt idx="7">
                  <c:v>TRABAJO</c:v>
                </c:pt>
                <c:pt idx="8">
                  <c:v>TRANSPORTE</c:v>
                </c:pt>
                <c:pt idx="9">
                  <c:v>INTERIOR</c:v>
                </c:pt>
                <c:pt idx="10">
                  <c:v>COMERCIO, INDUSTRIA Y TURISMO</c:v>
                </c:pt>
                <c:pt idx="11">
                  <c:v>TECNOLOGÍAS DE LA INFORMACIÓN Y LAS COMUNICACIONES</c:v>
                </c:pt>
                <c:pt idx="12">
                  <c:v>JUSTICIA Y DEL DERECHO</c:v>
                </c:pt>
                <c:pt idx="13">
                  <c:v>AMBIENTE Y DESARROLLO SOSTENIBLE</c:v>
                </c:pt>
                <c:pt idx="14">
                  <c:v>CULTURA</c:v>
                </c:pt>
                <c:pt idx="15">
                  <c:v>INCLUSIÓN SOCIAL Y RECONCILIACIÓN</c:v>
                </c:pt>
                <c:pt idx="16">
                  <c:v>PLANEACIÓN</c:v>
                </c:pt>
                <c:pt idx="17">
                  <c:v>FUNCIÓN PÚBLICA</c:v>
                </c:pt>
                <c:pt idx="18">
                  <c:v>ESTADÍSTICAS</c:v>
                </c:pt>
                <c:pt idx="19">
                  <c:v>VIVIENDA CIUDAD Y TERRITORIO</c:v>
                </c:pt>
                <c:pt idx="20">
                  <c:v>RELACIONES EXTERIORES</c:v>
                </c:pt>
                <c:pt idx="21">
                  <c:v>NO APLICA</c:v>
                </c:pt>
                <c:pt idx="22">
                  <c:v>DEL DEL DEPORTE, LA RECREACIÓN, LA ACTIVIDAD FÍSICA Y EL APROVECHAMIENTO DEL TIEMPO LIBRE, LA RECREACIÓN, LA ACTIVIDAD FÍSICA Y EL APROVECHAMIENTO DEL TIEMPO LIBRE</c:v>
                </c:pt>
                <c:pt idx="23">
                  <c:v>CIENCIA, TECNOLOGÍA E INNOVACIÓN</c:v>
                </c:pt>
                <c:pt idx="24">
                  <c:v>INTELIGENCIA ESTRATÉGICA Y CONTRAINTELIGENCIA</c:v>
                </c:pt>
              </c:strCache>
            </c:strRef>
          </c:cat>
          <c:val>
            <c:numRef>
              <c:f>'tablas dinámicas'!$B$1041:$B$1066</c:f>
              <c:numCache>
                <c:formatCode>General</c:formatCode>
                <c:ptCount val="25"/>
                <c:pt idx="0">
                  <c:v>25</c:v>
                </c:pt>
                <c:pt idx="1">
                  <c:v>23</c:v>
                </c:pt>
                <c:pt idx="2">
                  <c:v>16</c:v>
                </c:pt>
                <c:pt idx="3">
                  <c:v>11</c:v>
                </c:pt>
                <c:pt idx="4">
                  <c:v>8</c:v>
                </c:pt>
                <c:pt idx="5">
                  <c:v>7</c:v>
                </c:pt>
                <c:pt idx="6">
                  <c:v>6</c:v>
                </c:pt>
                <c:pt idx="7">
                  <c:v>6</c:v>
                </c:pt>
                <c:pt idx="8">
                  <c:v>6</c:v>
                </c:pt>
                <c:pt idx="9">
                  <c:v>6</c:v>
                </c:pt>
                <c:pt idx="10">
                  <c:v>6</c:v>
                </c:pt>
                <c:pt idx="11">
                  <c:v>5</c:v>
                </c:pt>
                <c:pt idx="12">
                  <c:v>5</c:v>
                </c:pt>
                <c:pt idx="13">
                  <c:v>4</c:v>
                </c:pt>
                <c:pt idx="14">
                  <c:v>4</c:v>
                </c:pt>
                <c:pt idx="15">
                  <c:v>4</c:v>
                </c:pt>
                <c:pt idx="16">
                  <c:v>3</c:v>
                </c:pt>
                <c:pt idx="17">
                  <c:v>2</c:v>
                </c:pt>
                <c:pt idx="18">
                  <c:v>2</c:v>
                </c:pt>
                <c:pt idx="19">
                  <c:v>2</c:v>
                </c:pt>
                <c:pt idx="20">
                  <c:v>2</c:v>
                </c:pt>
                <c:pt idx="21">
                  <c:v>1</c:v>
                </c:pt>
                <c:pt idx="22">
                  <c:v>1</c:v>
                </c:pt>
                <c:pt idx="23">
                  <c:v>1</c:v>
                </c:pt>
              </c:numCache>
            </c:numRef>
          </c:val>
          <c:extLst>
            <c:ext xmlns:c16="http://schemas.microsoft.com/office/drawing/2014/chart" uri="{C3380CC4-5D6E-409C-BE32-E72D297353CC}">
              <c16:uniqueId val="{00000000-7C00-4A9F-B2DA-42D3FBA73BA8}"/>
            </c:ext>
          </c:extLst>
        </c:ser>
        <c:dLbls>
          <c:showLegendKey val="0"/>
          <c:showVal val="0"/>
          <c:showCatName val="0"/>
          <c:showSerName val="0"/>
          <c:showPercent val="0"/>
          <c:showBubbleSize val="0"/>
        </c:dLbls>
        <c:gapWidth val="219"/>
        <c:overlap val="-27"/>
        <c:axId val="210211968"/>
        <c:axId val="210222048"/>
      </c:barChart>
      <c:catAx>
        <c:axId val="2102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210222048"/>
        <c:crosses val="autoZero"/>
        <c:auto val="1"/>
        <c:lblAlgn val="ctr"/>
        <c:lblOffset val="100"/>
        <c:noMultiLvlLbl val="0"/>
      </c:catAx>
      <c:valAx>
        <c:axId val="2102220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2102119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9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320" b="0" i="0" u="none" strike="noStrike" kern="1200" spc="0" baseline="0">
                <a:solidFill>
                  <a:sysClr val="windowText" lastClr="000000">
                    <a:lumMod val="65000"/>
                    <a:lumOff val="35000"/>
                  </a:sysClr>
                </a:solidFill>
                <a:latin typeface="Verdana" panose="020B0604030504040204" pitchFamily="34" charset="0"/>
                <a:ea typeface="Verdana" panose="020B0604030504040204" pitchFamily="34" charset="0"/>
                <a:cs typeface="+mn-cs"/>
              </a:defRPr>
            </a:pPr>
            <a:r>
              <a:rPr lang="es-CO" sz="1320" b="1" i="0" u="none" strike="noStrike" kern="1200" spc="0" baseline="0">
                <a:solidFill>
                  <a:schemeClr val="tx1"/>
                </a:solidFill>
                <a:latin typeface="Verdana" panose="020B0604030504040204" pitchFamily="34" charset="0"/>
                <a:ea typeface="Verdana" panose="020B0604030504040204" pitchFamily="34" charset="0"/>
              </a:rPr>
              <a:t>PROMEDIO PDJ</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320" b="0" i="0" u="none" strike="noStrike" kern="1200" spc="0" baseline="0">
              <a:solidFill>
                <a:sysClr val="windowText" lastClr="000000">
                  <a:lumMod val="65000"/>
                  <a:lumOff val="35000"/>
                </a:sysClr>
              </a:solidFill>
              <a:latin typeface="Verdana" panose="020B0604030504040204" pitchFamily="34" charset="0"/>
              <a:ea typeface="Verdana" panose="020B0604030504040204" pitchFamily="34" charset="0"/>
              <a:cs typeface="+mn-cs"/>
            </a:defRPr>
          </a:pPr>
          <a:endParaRPr lang="es-CO"/>
        </a:p>
      </c:txPr>
    </c:title>
    <c:autoTitleDeleted val="0"/>
    <c:plotArea>
      <c:layout/>
      <c:barChart>
        <c:barDir val="col"/>
        <c:grouping val="clustered"/>
        <c:varyColors val="0"/>
        <c:ser>
          <c:idx val="0"/>
          <c:order val="0"/>
          <c:tx>
            <c:strRef>
              <c:f>'tablas dinámicas'!$A$8</c:f>
              <c:strCache>
                <c:ptCount val="1"/>
                <c:pt idx="0">
                  <c:v>PDJ 2022</c:v>
                </c:pt>
              </c:strCache>
            </c:strRef>
          </c:tx>
          <c:spPr>
            <a:solidFill>
              <a:schemeClr val="accent4">
                <a:tint val="6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'tablas dinámicas'!$A$9</c:f>
              <c:numCache>
                <c:formatCode>General</c:formatCode>
                <c:ptCount val="1"/>
                <c:pt idx="0">
                  <c:v>89.11</c:v>
                </c:pt>
              </c:numCache>
            </c:numRef>
          </c:val>
          <c:extLst>
            <c:ext xmlns:c16="http://schemas.microsoft.com/office/drawing/2014/chart" uri="{C3380CC4-5D6E-409C-BE32-E72D297353CC}">
              <c16:uniqueId val="{00000000-B547-4B51-AFCF-FF0AE43BAB64}"/>
            </c:ext>
          </c:extLst>
        </c:ser>
        <c:ser>
          <c:idx val="1"/>
          <c:order val="1"/>
          <c:tx>
            <c:strRef>
              <c:f>'tablas dinámicas'!$B$8</c:f>
              <c:strCache>
                <c:ptCount val="1"/>
                <c:pt idx="0">
                  <c:v>PDJ 2023</c:v>
                </c:pt>
              </c:strCache>
            </c:strRef>
          </c:tx>
          <c:spPr>
            <a:solidFill>
              <a:schemeClr val="accent4"/>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'tablas dinámicas'!$B$9</c:f>
              <c:numCache>
                <c:formatCode>General</c:formatCode>
                <c:ptCount val="1"/>
                <c:pt idx="0">
                  <c:v>93.79</c:v>
                </c:pt>
              </c:numCache>
            </c:numRef>
          </c:val>
          <c:extLst>
            <c:ext xmlns:c16="http://schemas.microsoft.com/office/drawing/2014/chart" uri="{C3380CC4-5D6E-409C-BE32-E72D297353CC}">
              <c16:uniqueId val="{00000001-B547-4B51-AFCF-FF0AE43BAB64}"/>
            </c:ext>
          </c:extLst>
        </c:ser>
        <c:ser>
          <c:idx val="2"/>
          <c:order val="2"/>
          <c:tx>
            <c:strRef>
              <c:f>'tablas dinámicas'!$C$8</c:f>
              <c:strCache>
                <c:ptCount val="1"/>
                <c:pt idx="0">
                  <c:v>PDJ 2024</c:v>
                </c:pt>
              </c:strCache>
            </c:strRef>
          </c:tx>
          <c:spPr>
            <a:solidFill>
              <a:schemeClr val="accent4">
                <a:shade val="6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'tablas dinámicas'!$C$9</c:f>
              <c:numCache>
                <c:formatCode>General</c:formatCode>
                <c:ptCount val="1"/>
                <c:pt idx="0">
                  <c:v>94.5</c:v>
                </c:pt>
              </c:numCache>
            </c:numRef>
          </c:val>
          <c:extLst>
            <c:ext xmlns:c16="http://schemas.microsoft.com/office/drawing/2014/chart" uri="{C3380CC4-5D6E-409C-BE32-E72D297353CC}">
              <c16:uniqueId val="{00000002-B547-4B51-AFCF-FF0AE43BAB64}"/>
            </c:ext>
          </c:extLst>
        </c:ser>
        <c:dLbls>
          <c:showLegendKey val="0"/>
          <c:showVal val="0"/>
          <c:showCatName val="0"/>
          <c:showSerName val="0"/>
          <c:showPercent val="0"/>
          <c:showBubbleSize val="0"/>
        </c:dLbls>
        <c:gapWidth val="219"/>
        <c:overlap val="-27"/>
        <c:axId val="1346576927"/>
        <c:axId val="1426545103"/>
      </c:barChart>
      <c:catAx>
        <c:axId val="1346576927"/>
        <c:scaling>
          <c:orientation val="minMax"/>
        </c:scaling>
        <c:delete val="1"/>
        <c:axPos val="b"/>
        <c:numFmt formatCode="General" sourceLinked="1"/>
        <c:majorTickMark val="none"/>
        <c:minorTickMark val="none"/>
        <c:tickLblPos val="nextTo"/>
        <c:crossAx val="1426545103"/>
        <c:crosses val="autoZero"/>
        <c:auto val="1"/>
        <c:lblAlgn val="ctr"/>
        <c:lblOffset val="100"/>
        <c:noMultiLvlLbl val="0"/>
      </c:catAx>
      <c:valAx>
        <c:axId val="1426545103"/>
        <c:scaling>
          <c:orientation val="minMax"/>
          <c:min val="2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346576927"/>
        <c:crosses val="autoZero"/>
        <c:crossBetween val="between"/>
      </c:valAx>
      <c:spPr>
        <a:noFill/>
        <a:ln>
          <a:noFill/>
        </a:ln>
        <a:effectLst/>
      </c:spPr>
    </c:plotArea>
    <c:legend>
      <c:legendPos val="b"/>
      <c:layout>
        <c:manualLayout>
          <c:xMode val="edge"/>
          <c:yMode val="edge"/>
          <c:x val="0.14941650807146792"/>
          <c:y val="0.91034152465845852"/>
          <c:w val="0.71297238491442072"/>
          <c:h val="6.834185811525296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US"/>
              <a:t>Número de entidades por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'tablas dinámicas'!$F$1041:$F$1065</c:f>
              <c:strCache>
                <c:ptCount val="25"/>
                <c:pt idx="0">
                  <c:v>HACIENDA Y CRÉDITO PÚBLICO</c:v>
                </c:pt>
                <c:pt idx="1">
                  <c:v>EDUCACIÓN</c:v>
                </c:pt>
                <c:pt idx="2">
                  <c:v>DEFENSA</c:v>
                </c:pt>
                <c:pt idx="3">
                  <c:v>SALUD Y PROTECCIÓN SOCIAL</c:v>
                </c:pt>
                <c:pt idx="4">
                  <c:v>AGROPECUARIO, PESQUERO Y DE DESARROLLO RURAL</c:v>
                </c:pt>
                <c:pt idx="5">
                  <c:v>MINAS Y ENERGÍA</c:v>
                </c:pt>
                <c:pt idx="6">
                  <c:v>PRESIDENCIA DE LA REPÚBLICA</c:v>
                </c:pt>
                <c:pt idx="7">
                  <c:v>TRABAJO</c:v>
                </c:pt>
                <c:pt idx="8">
                  <c:v>TRANSPORTE</c:v>
                </c:pt>
                <c:pt idx="9">
                  <c:v>INTERIOR</c:v>
                </c:pt>
                <c:pt idx="10">
                  <c:v>COMERCIO, INDUSTRIA Y TURISMO</c:v>
                </c:pt>
                <c:pt idx="11">
                  <c:v>TECNOLOGÍAS DE LA INFORMACIÓN Y LAS COMUNICACIONES</c:v>
                </c:pt>
                <c:pt idx="12">
                  <c:v>JUSTICIA Y DEL DERECHO</c:v>
                </c:pt>
                <c:pt idx="13">
                  <c:v>AMBIENTE Y DESARROLLO SOSTENIBLE</c:v>
                </c:pt>
                <c:pt idx="14">
                  <c:v>CULTURA</c:v>
                </c:pt>
                <c:pt idx="15">
                  <c:v>INCLUSIÓN SOCIAL Y RECONCILIACIÓN</c:v>
                </c:pt>
                <c:pt idx="16">
                  <c:v>PLANEACIÓN</c:v>
                </c:pt>
                <c:pt idx="17">
                  <c:v>FUNCIÓN PÚBLICA</c:v>
                </c:pt>
                <c:pt idx="18">
                  <c:v>ESTADÍSTICAS</c:v>
                </c:pt>
                <c:pt idx="19">
                  <c:v>VIVIENDA CIUDAD Y TERRITORIO</c:v>
                </c:pt>
                <c:pt idx="20">
                  <c:v>RELACIONES EXTERIORES</c:v>
                </c:pt>
                <c:pt idx="21">
                  <c:v>NO APLICA</c:v>
                </c:pt>
                <c:pt idx="22">
                  <c:v>DEL DEL DEPORTE, LA RECREACIÓN, LA ACTIVIDAD FÍSICA Y EL APROVECHAMIENTO DEL TIEMPO LIBRE, LA RECREACIÓN, LA ACTIVIDAD FÍSICA Y EL APROVECHAMIENTO DEL TIEMPO LIBRE</c:v>
                </c:pt>
                <c:pt idx="23">
                  <c:v>CIENCIA, TECNOLOGÍA E INNOVACIÓN</c:v>
                </c:pt>
                <c:pt idx="24">
                  <c:v>INTELIGENCIA ESTRATÉGICA Y CONTRAINTELIGENCIA</c:v>
                </c:pt>
              </c:strCache>
            </c:strRef>
          </c:cat>
          <c:val>
            <c:numRef>
              <c:f>'tablas dinámicas'!$G$1041:$G$1065</c:f>
              <c:numCache>
                <c:formatCode>General</c:formatCode>
                <c:ptCount val="25"/>
                <c:pt idx="0">
                  <c:v>25</c:v>
                </c:pt>
                <c:pt idx="1">
                  <c:v>23</c:v>
                </c:pt>
                <c:pt idx="2">
                  <c:v>16</c:v>
                </c:pt>
                <c:pt idx="3">
                  <c:v>11</c:v>
                </c:pt>
                <c:pt idx="4">
                  <c:v>8</c:v>
                </c:pt>
                <c:pt idx="5">
                  <c:v>7</c:v>
                </c:pt>
                <c:pt idx="6">
                  <c:v>6</c:v>
                </c:pt>
                <c:pt idx="7">
                  <c:v>6</c:v>
                </c:pt>
                <c:pt idx="8">
                  <c:v>6</c:v>
                </c:pt>
                <c:pt idx="9">
                  <c:v>6</c:v>
                </c:pt>
                <c:pt idx="10">
                  <c:v>6</c:v>
                </c:pt>
                <c:pt idx="11">
                  <c:v>5</c:v>
                </c:pt>
                <c:pt idx="12">
                  <c:v>5</c:v>
                </c:pt>
                <c:pt idx="13">
                  <c:v>4</c:v>
                </c:pt>
                <c:pt idx="14">
                  <c:v>4</c:v>
                </c:pt>
                <c:pt idx="15">
                  <c:v>4</c:v>
                </c:pt>
                <c:pt idx="16">
                  <c:v>3</c:v>
                </c:pt>
                <c:pt idx="17">
                  <c:v>2</c:v>
                </c:pt>
                <c:pt idx="18">
                  <c:v>2</c:v>
                </c:pt>
                <c:pt idx="19">
                  <c:v>2</c:v>
                </c:pt>
                <c:pt idx="20">
                  <c:v>2</c:v>
                </c:pt>
                <c:pt idx="21">
                  <c:v>1</c:v>
                </c:pt>
                <c:pt idx="22">
                  <c:v>1</c:v>
                </c:pt>
                <c:pt idx="23">
                  <c:v>1</c:v>
                </c:pt>
                <c:pt idx="24">
                  <c:v>1</c:v>
                </c:pt>
              </c:numCache>
            </c:numRef>
          </c:val>
          <c:extLst>
            <c:ext xmlns:c16="http://schemas.microsoft.com/office/drawing/2014/chart" uri="{C3380CC4-5D6E-409C-BE32-E72D297353CC}">
              <c16:uniqueId val="{00000000-3BA7-480A-8663-EFE83AD5268B}"/>
            </c:ext>
          </c:extLst>
        </c:ser>
        <c:dLbls>
          <c:showLegendKey val="0"/>
          <c:showVal val="0"/>
          <c:showCatName val="0"/>
          <c:showSerName val="0"/>
          <c:showPercent val="0"/>
          <c:showBubbleSize val="0"/>
        </c:dLbls>
        <c:gapWidth val="219"/>
        <c:overlap val="-27"/>
        <c:axId val="1270198255"/>
        <c:axId val="1270194895"/>
      </c:barChart>
      <c:catAx>
        <c:axId val="1270198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270194895"/>
        <c:crosses val="autoZero"/>
        <c:auto val="1"/>
        <c:lblAlgn val="ctr"/>
        <c:lblOffset val="100"/>
        <c:noMultiLvlLbl val="0"/>
      </c:catAx>
      <c:valAx>
        <c:axId val="127019489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27019825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US" b="1"/>
              <a:t>Indices que componen la PDJ</a:t>
            </a:r>
            <a:endParaRPr lang="es-CO" b="1"/>
          </a:p>
        </c:rich>
      </c:tx>
      <c:overlay val="0"/>
      <c:spPr>
        <a:noFill/>
        <a:ln>
          <a:noFill/>
        </a:ln>
        <a:effectLst/>
      </c:spPr>
      <c:txPr>
        <a:bodyPr rot="0" spcFirstLastPara="1" vertOverflow="ellipsis" vert="horz" wrap="square" anchor="ctr" anchorCtr="1"/>
        <a:lstStyle/>
        <a:p>
          <a:pPr>
            <a:defRPr sz="132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'tablas dinámicas'!$C$1084:$G$1084</c:f>
              <c:strCache>
                <c:ptCount val="5"/>
                <c:pt idx="0">
                  <c:v>Gestión extrajudicial</c:v>
                </c:pt>
                <c:pt idx="1">
                  <c:v>Gestión de la defensa judicial </c:v>
                </c:pt>
                <c:pt idx="2">
                  <c:v>Gestión del cumplimento de créditos judiciales</c:v>
                </c:pt>
                <c:pt idx="3">
                  <c:v>Gestión de los mecanismos para la protección y recuperación del patrimonio público</c:v>
                </c:pt>
                <c:pt idx="4">
                  <c:v>Gestión del conocimiento jurídico</c:v>
                </c:pt>
              </c:strCache>
            </c:strRef>
          </c:cat>
          <c:val>
            <c:numRef>
              <c:f>'tablas dinámicas'!$C$1085:$G$1085</c:f>
              <c:numCache>
                <c:formatCode>0.0</c:formatCode>
                <c:ptCount val="5"/>
                <c:pt idx="0">
                  <c:v>100</c:v>
                </c:pt>
                <c:pt idx="1">
                  <c:v>91.67</c:v>
                </c:pt>
                <c:pt idx="2">
                  <c:v>100</c:v>
                </c:pt>
                <c:pt idx="3">
                  <c:v>100</c:v>
                </c:pt>
                <c:pt idx="4">
                  <c:v>70</c:v>
                </c:pt>
              </c:numCache>
            </c:numRef>
          </c:val>
          <c:extLst>
            <c:ext xmlns:c16="http://schemas.microsoft.com/office/drawing/2014/chart" uri="{C3380CC4-5D6E-409C-BE32-E72D297353CC}">
              <c16:uniqueId val="{00000000-5F2F-46DA-B5F3-E3075090DEFC}"/>
            </c:ext>
          </c:extLst>
        </c:ser>
        <c:dLbls>
          <c:showLegendKey val="0"/>
          <c:showVal val="0"/>
          <c:showCatName val="0"/>
          <c:showSerName val="0"/>
          <c:showPercent val="0"/>
          <c:showBubbleSize val="0"/>
        </c:dLbls>
        <c:gapWidth val="219"/>
        <c:overlap val="-27"/>
        <c:axId val="529302127"/>
        <c:axId val="529302607"/>
      </c:barChart>
      <c:catAx>
        <c:axId val="5293021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529302607"/>
        <c:crosses val="autoZero"/>
        <c:auto val="1"/>
        <c:lblAlgn val="ctr"/>
        <c:lblOffset val="100"/>
        <c:noMultiLvlLbl val="0"/>
      </c:catAx>
      <c:valAx>
        <c:axId val="52930260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52930212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lgn="ctr" rtl="0">
              <a:defRPr lang="es-CO" sz="1300" b="1" i="0" u="none" strike="noStrike" kern="1200" spc="0" baseline="0">
                <a:solidFill>
                  <a:sysClr val="windowText" lastClr="000000">
                    <a:lumMod val="65000"/>
                    <a:lumOff val="35000"/>
                  </a:sysClr>
                </a:solidFill>
                <a:latin typeface="Verdana" panose="020B0604030504040204" pitchFamily="34" charset="0"/>
                <a:ea typeface="Verdana" panose="020B0604030504040204" pitchFamily="34" charset="0"/>
                <a:cs typeface="+mn-cs"/>
              </a:defRPr>
            </a:pPr>
            <a:r>
              <a:rPr lang="es-CO" sz="1300" b="1" i="0" u="none" strike="noStrike" kern="1200" spc="0" baseline="0">
                <a:solidFill>
                  <a:sysClr val="windowText" lastClr="000000">
                    <a:lumMod val="65000"/>
                    <a:lumOff val="35000"/>
                  </a:sysClr>
                </a:solidFill>
                <a:latin typeface="Verdana" panose="020B0604030504040204" pitchFamily="34" charset="0"/>
                <a:ea typeface="Verdana" panose="020B0604030504040204" pitchFamily="34" charset="0"/>
                <a:cs typeface="+mn-cs"/>
              </a:rPr>
              <a:t>Distribución por rangos </a:t>
            </a:r>
          </a:p>
        </c:rich>
      </c:tx>
      <c:overlay val="0"/>
      <c:spPr>
        <a:noFill/>
        <a:ln>
          <a:noFill/>
        </a:ln>
        <a:effectLst/>
      </c:spPr>
      <c:txPr>
        <a:bodyPr rot="0" spcFirstLastPara="1" vertOverflow="ellipsis" vert="horz" wrap="square" anchor="ctr" anchorCtr="1"/>
        <a:lstStyle/>
        <a:p>
          <a:pPr algn="ctr" rtl="0">
            <a:defRPr lang="es-CO" sz="1300" b="1" i="0" u="none" strike="noStrike" kern="1200" spc="0" baseline="0">
              <a:solidFill>
                <a:sysClr val="windowText" lastClr="000000">
                  <a:lumMod val="65000"/>
                  <a:lumOff val="35000"/>
                </a:sysClr>
              </a:solidFill>
              <a:latin typeface="Verdana" panose="020B0604030504040204" pitchFamily="34" charset="0"/>
              <a:ea typeface="Verdana" panose="020B0604030504040204" pitchFamily="34" charset="0"/>
              <a:cs typeface="+mn-cs"/>
            </a:defRPr>
          </a:pPr>
          <a:endParaRPr lang="es-CO"/>
        </a:p>
      </c:txPr>
    </c:title>
    <c:autoTitleDeleted val="0"/>
    <c:plotArea>
      <c:layout/>
      <c:barChart>
        <c:barDir val="bar"/>
        <c:grouping val="stacked"/>
        <c:varyColors val="0"/>
        <c:ser>
          <c:idx val="0"/>
          <c:order val="0"/>
          <c:tx>
            <c:strRef>
              <c:f>'tablas dinámicas'!$F$82</c:f>
              <c:strCache>
                <c:ptCount val="1"/>
                <c:pt idx="0">
                  <c:v>Entre 0 y 69,9</c:v>
                </c:pt>
              </c:strCache>
            </c:strRef>
          </c:tx>
          <c:spPr>
            <a:solidFill>
              <a:schemeClr val="accent4">
                <a:tint val="65000"/>
              </a:schemeClr>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'tablas dinámicas'!$G$81:$I$81</c:f>
              <c:numCache>
                <c:formatCode>General</c:formatCode>
                <c:ptCount val="3"/>
                <c:pt idx="0">
                  <c:v>2022</c:v>
                </c:pt>
                <c:pt idx="1">
                  <c:v>2023</c:v>
                </c:pt>
                <c:pt idx="2">
                  <c:v>2024</c:v>
                </c:pt>
              </c:numCache>
            </c:numRef>
          </c:cat>
          <c:val>
            <c:numRef>
              <c:f>'tablas dinámicas'!$G$82:$I$82</c:f>
              <c:numCache>
                <c:formatCode>0.00%</c:formatCode>
                <c:ptCount val="3"/>
                <c:pt idx="0">
                  <c:v>5.8064516129032261E-2</c:v>
                </c:pt>
                <c:pt idx="1">
                  <c:v>4.5161290322580643E-2</c:v>
                </c:pt>
                <c:pt idx="2">
                  <c:v>4.5454545454545456E-2</c:v>
                </c:pt>
              </c:numCache>
            </c:numRef>
          </c:val>
          <c:extLst>
            <c:ext xmlns:c16="http://schemas.microsoft.com/office/drawing/2014/chart" uri="{C3380CC4-5D6E-409C-BE32-E72D297353CC}">
              <c16:uniqueId val="{00000000-97F6-4A4A-BDA6-57503945B7DD}"/>
            </c:ext>
          </c:extLst>
        </c:ser>
        <c:ser>
          <c:idx val="1"/>
          <c:order val="1"/>
          <c:tx>
            <c:strRef>
              <c:f>'tablas dinámicas'!$F$83</c:f>
              <c:strCache>
                <c:ptCount val="1"/>
                <c:pt idx="0">
                  <c:v>Entre 70 y 84,9</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'tablas dinámicas'!$G$81:$I$81</c:f>
              <c:numCache>
                <c:formatCode>General</c:formatCode>
                <c:ptCount val="3"/>
                <c:pt idx="0">
                  <c:v>2022</c:v>
                </c:pt>
                <c:pt idx="1">
                  <c:v>2023</c:v>
                </c:pt>
                <c:pt idx="2">
                  <c:v>2024</c:v>
                </c:pt>
              </c:numCache>
            </c:numRef>
          </c:cat>
          <c:val>
            <c:numRef>
              <c:f>'tablas dinámicas'!$G$83:$I$83</c:f>
              <c:numCache>
                <c:formatCode>0.00%</c:formatCode>
                <c:ptCount val="3"/>
                <c:pt idx="0">
                  <c:v>0.224</c:v>
                </c:pt>
                <c:pt idx="1">
                  <c:v>7.7419354838709681E-2</c:v>
                </c:pt>
                <c:pt idx="2">
                  <c:v>7.792207792207792E-2</c:v>
                </c:pt>
              </c:numCache>
            </c:numRef>
          </c:val>
          <c:extLst>
            <c:ext xmlns:c16="http://schemas.microsoft.com/office/drawing/2014/chart" uri="{C3380CC4-5D6E-409C-BE32-E72D297353CC}">
              <c16:uniqueId val="{00000001-97F6-4A4A-BDA6-57503945B7DD}"/>
            </c:ext>
          </c:extLst>
        </c:ser>
        <c:ser>
          <c:idx val="2"/>
          <c:order val="2"/>
          <c:tx>
            <c:strRef>
              <c:f>'tablas dinámicas'!$F$84</c:f>
              <c:strCache>
                <c:ptCount val="1"/>
                <c:pt idx="0">
                  <c:v>Entre 85 y  100</c:v>
                </c:pt>
              </c:strCache>
            </c:strRef>
          </c:tx>
          <c:spPr>
            <a:solidFill>
              <a:schemeClr val="accent4">
                <a:shade val="65000"/>
              </a:schemeClr>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'tablas dinámicas'!$G$81:$I$81</c:f>
              <c:numCache>
                <c:formatCode>General</c:formatCode>
                <c:ptCount val="3"/>
                <c:pt idx="0">
                  <c:v>2022</c:v>
                </c:pt>
                <c:pt idx="1">
                  <c:v>2023</c:v>
                </c:pt>
                <c:pt idx="2">
                  <c:v>2024</c:v>
                </c:pt>
              </c:numCache>
            </c:numRef>
          </c:cat>
          <c:val>
            <c:numRef>
              <c:f>'tablas dinámicas'!$G$84:$I$84</c:f>
              <c:numCache>
                <c:formatCode>0.00%</c:formatCode>
                <c:ptCount val="3"/>
                <c:pt idx="0">
                  <c:v>0.71799999999999997</c:v>
                </c:pt>
                <c:pt idx="1">
                  <c:v>0.8774193548387097</c:v>
                </c:pt>
                <c:pt idx="2">
                  <c:v>0.87662337662337664</c:v>
                </c:pt>
              </c:numCache>
            </c:numRef>
          </c:val>
          <c:extLst>
            <c:ext xmlns:c16="http://schemas.microsoft.com/office/drawing/2014/chart" uri="{C3380CC4-5D6E-409C-BE32-E72D297353CC}">
              <c16:uniqueId val="{00000002-97F6-4A4A-BDA6-57503945B7DD}"/>
            </c:ext>
          </c:extLst>
        </c:ser>
        <c:dLbls>
          <c:showLegendKey val="0"/>
          <c:showVal val="0"/>
          <c:showCatName val="0"/>
          <c:showSerName val="0"/>
          <c:showPercent val="0"/>
          <c:showBubbleSize val="0"/>
        </c:dLbls>
        <c:gapWidth val="150"/>
        <c:overlap val="100"/>
        <c:axId val="2171072"/>
        <c:axId val="2172992"/>
        <c:extLst/>
      </c:barChart>
      <c:catAx>
        <c:axId val="21710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2172992"/>
        <c:crosses val="autoZero"/>
        <c:auto val="1"/>
        <c:lblAlgn val="ctr"/>
        <c:lblOffset val="100"/>
        <c:noMultiLvlLbl val="0"/>
      </c:catAx>
      <c:valAx>
        <c:axId val="217299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2171072"/>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1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3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s-CO" sz="1300" b="1"/>
              <a:t>Evolución de los Índices</a:t>
            </a:r>
          </a:p>
        </c:rich>
      </c:tx>
      <c:overlay val="0"/>
      <c:spPr>
        <a:noFill/>
        <a:ln>
          <a:noFill/>
        </a:ln>
        <a:effectLst/>
      </c:spPr>
      <c:txPr>
        <a:bodyPr rot="0" spcFirstLastPara="1" vertOverflow="ellipsis" vert="horz" wrap="square" anchor="ctr" anchorCtr="1"/>
        <a:lstStyle/>
        <a:p>
          <a:pPr>
            <a:defRPr sz="13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title>
    <c:autoTitleDeleted val="0"/>
    <c:plotArea>
      <c:layout/>
      <c:barChart>
        <c:barDir val="col"/>
        <c:grouping val="clustered"/>
        <c:varyColors val="0"/>
        <c:ser>
          <c:idx val="0"/>
          <c:order val="0"/>
          <c:tx>
            <c:v>2022</c:v>
          </c:tx>
          <c:spPr>
            <a:solidFill>
              <a:schemeClr val="accent4">
                <a:tint val="6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anchor="ctr" anchorCtr="1"/>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'tablas dinámicas'!$A$1023:$A$1029</c15:sqref>
                  </c15:fullRef>
                </c:ext>
              </c:extLst>
              <c:f>'tablas dinámicas'!$A$1024:$A$1029</c:f>
              <c:strCache>
                <c:ptCount val="6"/>
                <c:pt idx="0">
                  <c:v>Prevención del daño antijurídico</c:v>
                </c:pt>
                <c:pt idx="1">
                  <c:v>Gestión extrajudicial</c:v>
                </c:pt>
                <c:pt idx="2">
                  <c:v>Gestión de la defensa judicial </c:v>
                </c:pt>
                <c:pt idx="3">
                  <c:v>Gestión del cumplimento de créditos judiciales</c:v>
                </c:pt>
                <c:pt idx="4">
                  <c:v>Gestión de los mecanismos para la protección y recuperación del patrimonio público</c:v>
                </c:pt>
                <c:pt idx="5">
                  <c:v>Gestión del conocimiento jurídico</c:v>
                </c:pt>
              </c:strCache>
            </c:strRef>
          </c:cat>
          <c:val>
            <c:numRef>
              <c:extLst>
                <c:ext xmlns:c15="http://schemas.microsoft.com/office/drawing/2012/chart" uri="{02D57815-91ED-43cb-92C2-25804820EDAC}">
                  <c15:fullRef>
                    <c15:sqref>'tablas dinámicas'!$B$1023:$B$1029</c15:sqref>
                  </c15:fullRef>
                </c:ext>
              </c:extLst>
              <c:f>'tablas dinámicas'!$B$1024:$B$1029</c:f>
              <c:numCache>
                <c:formatCode>General</c:formatCode>
                <c:ptCount val="6"/>
                <c:pt idx="1" formatCode="0.00">
                  <c:v>92.374487179487176</c:v>
                </c:pt>
                <c:pt idx="2" formatCode="0.00">
                  <c:v>92.778461538461556</c:v>
                </c:pt>
                <c:pt idx="3" formatCode="0.00">
                  <c:v>83.012820512820511</c:v>
                </c:pt>
                <c:pt idx="4" formatCode="0.00">
                  <c:v>95.512820512820511</c:v>
                </c:pt>
                <c:pt idx="5" formatCode="0.00">
                  <c:v>73.237179487179489</c:v>
                </c:pt>
              </c:numCache>
            </c:numRef>
          </c:val>
          <c:extLst>
            <c:ext xmlns:c16="http://schemas.microsoft.com/office/drawing/2014/chart" uri="{C3380CC4-5D6E-409C-BE32-E72D297353CC}">
              <c16:uniqueId val="{00000000-2907-4105-A4FE-BE3C0D0A4FA4}"/>
            </c:ext>
          </c:extLst>
        </c:ser>
        <c:ser>
          <c:idx val="1"/>
          <c:order val="1"/>
          <c:tx>
            <c:v>2023</c:v>
          </c:tx>
          <c:spPr>
            <a:solidFill>
              <a:schemeClr val="accent4"/>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anchor="ctr" anchorCtr="1"/>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'tablas dinámicas'!$A$1023:$A$1029</c15:sqref>
                  </c15:fullRef>
                </c:ext>
              </c:extLst>
              <c:f>'tablas dinámicas'!$A$1024:$A$1029</c:f>
              <c:strCache>
                <c:ptCount val="6"/>
                <c:pt idx="0">
                  <c:v>Prevención del daño antijurídico</c:v>
                </c:pt>
                <c:pt idx="1">
                  <c:v>Gestión extrajudicial</c:v>
                </c:pt>
                <c:pt idx="2">
                  <c:v>Gestión de la defensa judicial </c:v>
                </c:pt>
                <c:pt idx="3">
                  <c:v>Gestión del cumplimento de créditos judiciales</c:v>
                </c:pt>
                <c:pt idx="4">
                  <c:v>Gestión de los mecanismos para la protección y recuperación del patrimonio público</c:v>
                </c:pt>
                <c:pt idx="5">
                  <c:v>Gestión del conocimiento jurídico</c:v>
                </c:pt>
              </c:strCache>
            </c:strRef>
          </c:cat>
          <c:val>
            <c:numRef>
              <c:extLst>
                <c:ext xmlns:c15="http://schemas.microsoft.com/office/drawing/2012/chart" uri="{02D57815-91ED-43cb-92C2-25804820EDAC}">
                  <c15:fullRef>
                    <c15:sqref>'tablas dinámicas'!$C$1023:$C$1029</c15:sqref>
                  </c15:fullRef>
                </c:ext>
              </c:extLst>
              <c:f>'tablas dinámicas'!$C$1024:$C$1029</c:f>
              <c:numCache>
                <c:formatCode>General</c:formatCode>
                <c:ptCount val="6"/>
                <c:pt idx="1" formatCode="0.00">
                  <c:v>93.306025641025641</c:v>
                </c:pt>
                <c:pt idx="2" formatCode="0.00">
                  <c:v>94.038397435897437</c:v>
                </c:pt>
                <c:pt idx="3" formatCode="0.00">
                  <c:v>92.094230769230776</c:v>
                </c:pt>
                <c:pt idx="4" formatCode="0.00">
                  <c:v>93.990448717948723</c:v>
                </c:pt>
                <c:pt idx="5" formatCode="0.00">
                  <c:v>86.217948717948715</c:v>
                </c:pt>
              </c:numCache>
            </c:numRef>
          </c:val>
          <c:extLst>
            <c:ext xmlns:c16="http://schemas.microsoft.com/office/drawing/2014/chart" uri="{C3380CC4-5D6E-409C-BE32-E72D297353CC}">
              <c16:uniqueId val="{00000001-2907-4105-A4FE-BE3C0D0A4FA4}"/>
            </c:ext>
          </c:extLst>
        </c:ser>
        <c:ser>
          <c:idx val="2"/>
          <c:order val="2"/>
          <c:tx>
            <c:v>2024</c:v>
          </c:tx>
          <c:spPr>
            <a:solidFill>
              <a:schemeClr val="accent4">
                <a:shade val="6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'tablas dinámicas'!$A$1023:$A$1029</c15:sqref>
                  </c15:fullRef>
                </c:ext>
              </c:extLst>
              <c:f>'tablas dinámicas'!$A$1024:$A$1029</c:f>
              <c:strCache>
                <c:ptCount val="6"/>
                <c:pt idx="0">
                  <c:v>Prevención del daño antijurídico</c:v>
                </c:pt>
                <c:pt idx="1">
                  <c:v>Gestión extrajudicial</c:v>
                </c:pt>
                <c:pt idx="2">
                  <c:v>Gestión de la defensa judicial </c:v>
                </c:pt>
                <c:pt idx="3">
                  <c:v>Gestión del cumplimento de créditos judiciales</c:v>
                </c:pt>
                <c:pt idx="4">
                  <c:v>Gestión de los mecanismos para la protección y recuperación del patrimonio público</c:v>
                </c:pt>
                <c:pt idx="5">
                  <c:v>Gestión del conocimiento jurídico</c:v>
                </c:pt>
              </c:strCache>
            </c:strRef>
          </c:cat>
          <c:val>
            <c:numRef>
              <c:extLst>
                <c:ext xmlns:c15="http://schemas.microsoft.com/office/drawing/2012/chart" uri="{02D57815-91ED-43cb-92C2-25804820EDAC}">
                  <c15:fullRef>
                    <c15:sqref>'tablas dinámicas'!$D$1023:$D$1029</c15:sqref>
                  </c15:fullRef>
                </c:ext>
              </c:extLst>
              <c:f>'tablas dinámicas'!$D$1024:$D$1029</c:f>
              <c:numCache>
                <c:formatCode>0.00</c:formatCode>
                <c:ptCount val="6"/>
                <c:pt idx="0">
                  <c:v>94.58064516129032</c:v>
                </c:pt>
                <c:pt idx="1">
                  <c:v>93.706193548387105</c:v>
                </c:pt>
                <c:pt idx="2">
                  <c:v>94.794903225806465</c:v>
                </c:pt>
                <c:pt idx="3">
                  <c:v>95.860387096774204</c:v>
                </c:pt>
                <c:pt idx="4">
                  <c:v>94.462451612903223</c:v>
                </c:pt>
                <c:pt idx="5">
                  <c:v>88.516129032258064</c:v>
                </c:pt>
              </c:numCache>
            </c:numRef>
          </c:val>
          <c:extLst>
            <c:ext xmlns:c16="http://schemas.microsoft.com/office/drawing/2014/chart" uri="{C3380CC4-5D6E-409C-BE32-E72D297353CC}">
              <c16:uniqueId val="{00000002-2907-4105-A4FE-BE3C0D0A4FA4}"/>
            </c:ext>
          </c:extLst>
        </c:ser>
        <c:dLbls>
          <c:showLegendKey val="0"/>
          <c:showVal val="0"/>
          <c:showCatName val="0"/>
          <c:showSerName val="0"/>
          <c:showPercent val="0"/>
          <c:showBubbleSize val="0"/>
        </c:dLbls>
        <c:gapWidth val="219"/>
        <c:overlap val="-27"/>
        <c:axId val="957924224"/>
        <c:axId val="957923264"/>
      </c:barChart>
      <c:catAx>
        <c:axId val="957924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957923264"/>
        <c:crosses val="autoZero"/>
        <c:auto val="1"/>
        <c:lblAlgn val="ctr"/>
        <c:lblOffset val="100"/>
        <c:noMultiLvlLbl val="0"/>
      </c:catAx>
      <c:valAx>
        <c:axId val="95792326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957924224"/>
        <c:crosses val="autoZero"/>
        <c:crossBetween val="between"/>
      </c:valAx>
      <c:spPr>
        <a:noFill/>
        <a:ln>
          <a:noFill/>
        </a:ln>
        <a:effectLst/>
      </c:spPr>
    </c:plotArea>
    <c:legend>
      <c:legendPos val="b"/>
      <c:layout>
        <c:manualLayout>
          <c:xMode val="edge"/>
          <c:yMode val="edge"/>
          <c:x val="0.33048135161561965"/>
          <c:y val="0.90273247961494141"/>
          <c:w val="0.36297508149788149"/>
          <c:h val="7.0283390028336876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pivotSource>
    <c:name>[26-09-25 PDJ FURAG Nacional 2022-2023-2024.xlsx]tablas analisis sectorial!TablaDinámica22</c:name>
    <c:fmtId val="8"/>
  </c:pivotSource>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s-CO" sz="1100" b="1">
                <a:solidFill>
                  <a:schemeClr val="tx1"/>
                </a:solidFill>
              </a:rPr>
              <a:t>Evolución de cada índice por sector 2022 - 2023 - 2024</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title>
    <c:autoTitleDeleted val="0"/>
    <c:pivotFmts>
      <c:pivotFmt>
        <c:idx val="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6"/>
      </c:pivotFmt>
      <c:pivotFmt>
        <c:idx val="27"/>
      </c:pivotFmt>
      <c:pivotFmt>
        <c:idx val="28"/>
      </c:pivotFmt>
      <c:pivotFmt>
        <c:idx val="29"/>
      </c:pivotFmt>
      <c:pivotFmt>
        <c:idx val="30"/>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9"/>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40"/>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4"/>
          </a:solidFill>
          <a:ln>
            <a:noFill/>
          </a:ln>
          <a:effectLst/>
          <a:scene3d>
            <a:camera prst="orthographicFront"/>
            <a:lightRig rig="threePt" dir="t"/>
          </a:scene3d>
          <a:sp3d>
            <a:bevelT/>
          </a:sp3d>
        </c:spP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'tablas analisis sectorial'!$T$2</c:f>
              <c:strCache>
                <c:ptCount val="1"/>
                <c:pt idx="0">
                  <c:v>Promedio de POLÍTICA 9 Defensa Jurídica</c:v>
                </c:pt>
              </c:strCache>
            </c:strRef>
          </c:tx>
          <c:spPr>
            <a:solidFill>
              <a:schemeClr val="accent4">
                <a:tint val="48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'tablas analisis sectorial'!$S$3:$S$9</c:f>
              <c:multiLvlStrCache>
                <c:ptCount val="3"/>
                <c:lvl>
                  <c:pt idx="0">
                    <c:v>JUSTICIA Y DEL DERECHO</c:v>
                  </c:pt>
                  <c:pt idx="1">
                    <c:v>JUSTICIA Y DEL DERECHO</c:v>
                  </c:pt>
                  <c:pt idx="2">
                    <c:v>JUSTICIA Y DEL DERECHO</c:v>
                  </c:pt>
                </c:lvl>
                <c:lvl>
                  <c:pt idx="0">
                    <c:v>2022</c:v>
                  </c:pt>
                  <c:pt idx="1">
                    <c:v>2023</c:v>
                  </c:pt>
                  <c:pt idx="2">
                    <c:v>2024</c:v>
                  </c:pt>
                </c:lvl>
              </c:multiLvlStrCache>
            </c:multiLvlStrRef>
          </c:cat>
          <c:val>
            <c:numRef>
              <c:f>'tablas analisis sectorial'!$T$3:$T$9</c:f>
              <c:numCache>
                <c:formatCode>0.0</c:formatCode>
                <c:ptCount val="3"/>
                <c:pt idx="0">
                  <c:v>88.573999999999998</c:v>
                </c:pt>
                <c:pt idx="1">
                  <c:v>93.182000000000002</c:v>
                </c:pt>
                <c:pt idx="2">
                  <c:v>96.837999999999994</c:v>
                </c:pt>
              </c:numCache>
            </c:numRef>
          </c:val>
          <c:extLst>
            <c:ext xmlns:c16="http://schemas.microsoft.com/office/drawing/2014/chart" uri="{C3380CC4-5D6E-409C-BE32-E72D297353CC}">
              <c16:uniqueId val="{00000000-BF05-45AF-8188-6693DCDCD61F}"/>
            </c:ext>
          </c:extLst>
        </c:ser>
        <c:ser>
          <c:idx val="1"/>
          <c:order val="1"/>
          <c:tx>
            <c:strRef>
              <c:f>'tablas analisis sectorial'!$U$2</c:f>
              <c:strCache>
                <c:ptCount val="1"/>
                <c:pt idx="0">
                  <c:v>Gestión extrajudicial.</c:v>
                </c:pt>
              </c:strCache>
            </c:strRef>
          </c:tx>
          <c:spPr>
            <a:solidFill>
              <a:schemeClr val="accent4">
                <a:tint val="6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'tablas analisis sectorial'!$S$3:$S$9</c:f>
              <c:multiLvlStrCache>
                <c:ptCount val="3"/>
                <c:lvl>
                  <c:pt idx="0">
                    <c:v>JUSTICIA Y DEL DERECHO</c:v>
                  </c:pt>
                  <c:pt idx="1">
                    <c:v>JUSTICIA Y DEL DERECHO</c:v>
                  </c:pt>
                  <c:pt idx="2">
                    <c:v>JUSTICIA Y DEL DERECHO</c:v>
                  </c:pt>
                </c:lvl>
                <c:lvl>
                  <c:pt idx="0">
                    <c:v>2022</c:v>
                  </c:pt>
                  <c:pt idx="1">
                    <c:v>2023</c:v>
                  </c:pt>
                  <c:pt idx="2">
                    <c:v>2024</c:v>
                  </c:pt>
                </c:lvl>
              </c:multiLvlStrCache>
            </c:multiLvlStrRef>
          </c:cat>
          <c:val>
            <c:numRef>
              <c:f>'tablas analisis sectorial'!$U$3:$U$9</c:f>
              <c:numCache>
                <c:formatCode>0.0</c:formatCode>
                <c:ptCount val="3"/>
                <c:pt idx="0">
                  <c:v>97.5</c:v>
                </c:pt>
                <c:pt idx="1">
                  <c:v>95.555999999999997</c:v>
                </c:pt>
                <c:pt idx="2">
                  <c:v>97</c:v>
                </c:pt>
              </c:numCache>
            </c:numRef>
          </c:val>
          <c:extLst>
            <c:ext xmlns:c16="http://schemas.microsoft.com/office/drawing/2014/chart" uri="{C3380CC4-5D6E-409C-BE32-E72D297353CC}">
              <c16:uniqueId val="{00000001-BF05-45AF-8188-6693DCDCD61F}"/>
            </c:ext>
          </c:extLst>
        </c:ser>
        <c:ser>
          <c:idx val="2"/>
          <c:order val="2"/>
          <c:tx>
            <c:strRef>
              <c:f>'tablas analisis sectorial'!$V$2</c:f>
              <c:strCache>
                <c:ptCount val="1"/>
                <c:pt idx="0">
                  <c:v>Gestión de la defensa judicial.</c:v>
                </c:pt>
              </c:strCache>
            </c:strRef>
          </c:tx>
          <c:spPr>
            <a:solidFill>
              <a:schemeClr val="accent4">
                <a:tint val="83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'tablas analisis sectorial'!$S$3:$S$9</c:f>
              <c:multiLvlStrCache>
                <c:ptCount val="3"/>
                <c:lvl>
                  <c:pt idx="0">
                    <c:v>JUSTICIA Y DEL DERECHO</c:v>
                  </c:pt>
                  <c:pt idx="1">
                    <c:v>JUSTICIA Y DEL DERECHO</c:v>
                  </c:pt>
                  <c:pt idx="2">
                    <c:v>JUSTICIA Y DEL DERECHO</c:v>
                  </c:pt>
                </c:lvl>
                <c:lvl>
                  <c:pt idx="0">
                    <c:v>2022</c:v>
                  </c:pt>
                  <c:pt idx="1">
                    <c:v>2023</c:v>
                  </c:pt>
                  <c:pt idx="2">
                    <c:v>2024</c:v>
                  </c:pt>
                </c:lvl>
              </c:multiLvlStrCache>
            </c:multiLvlStrRef>
          </c:cat>
          <c:val>
            <c:numRef>
              <c:f>'tablas analisis sectorial'!$V$3:$V$9</c:f>
              <c:numCache>
                <c:formatCode>0.0</c:formatCode>
                <c:ptCount val="3"/>
                <c:pt idx="0">
                  <c:v>93.334000000000003</c:v>
                </c:pt>
                <c:pt idx="1">
                  <c:v>96</c:v>
                </c:pt>
                <c:pt idx="2">
                  <c:v>96.75</c:v>
                </c:pt>
              </c:numCache>
            </c:numRef>
          </c:val>
          <c:extLst>
            <c:ext xmlns:c16="http://schemas.microsoft.com/office/drawing/2014/chart" uri="{C3380CC4-5D6E-409C-BE32-E72D297353CC}">
              <c16:uniqueId val="{00000000-8A8F-4ECA-A688-776174EE79C9}"/>
            </c:ext>
          </c:extLst>
        </c:ser>
        <c:ser>
          <c:idx val="3"/>
          <c:order val="3"/>
          <c:tx>
            <c:strRef>
              <c:f>'tablas analisis sectorial'!$W$2</c:f>
              <c:strCache>
                <c:ptCount val="1"/>
                <c:pt idx="0">
                  <c:v>Gestión del cumplimento de créditos judiciales.</c:v>
                </c:pt>
              </c:strCache>
            </c:strRef>
          </c:tx>
          <c:spPr>
            <a:solidFill>
              <a:schemeClr val="accent4"/>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'tablas analisis sectorial'!$S$3:$S$9</c:f>
              <c:multiLvlStrCache>
                <c:ptCount val="3"/>
                <c:lvl>
                  <c:pt idx="0">
                    <c:v>JUSTICIA Y DEL DERECHO</c:v>
                  </c:pt>
                  <c:pt idx="1">
                    <c:v>JUSTICIA Y DEL DERECHO</c:v>
                  </c:pt>
                  <c:pt idx="2">
                    <c:v>JUSTICIA Y DEL DERECHO</c:v>
                  </c:pt>
                </c:lvl>
                <c:lvl>
                  <c:pt idx="0">
                    <c:v>2022</c:v>
                  </c:pt>
                  <c:pt idx="1">
                    <c:v>2023</c:v>
                  </c:pt>
                  <c:pt idx="2">
                    <c:v>2024</c:v>
                  </c:pt>
                </c:lvl>
              </c:multiLvlStrCache>
            </c:multiLvlStrRef>
          </c:cat>
          <c:val>
            <c:numRef>
              <c:f>'tablas analisis sectorial'!$W$3:$W$9</c:f>
              <c:numCache>
                <c:formatCode>0.0</c:formatCode>
                <c:ptCount val="3"/>
                <c:pt idx="0">
                  <c:v>74.073333333333338</c:v>
                </c:pt>
                <c:pt idx="1">
                  <c:v>90</c:v>
                </c:pt>
                <c:pt idx="2">
                  <c:v>100</c:v>
                </c:pt>
              </c:numCache>
            </c:numRef>
          </c:val>
          <c:extLst>
            <c:ext xmlns:c16="http://schemas.microsoft.com/office/drawing/2014/chart" uri="{C3380CC4-5D6E-409C-BE32-E72D297353CC}">
              <c16:uniqueId val="{00000001-8A8F-4ECA-A688-776174EE79C9}"/>
            </c:ext>
          </c:extLst>
        </c:ser>
        <c:ser>
          <c:idx val="4"/>
          <c:order val="4"/>
          <c:tx>
            <c:strRef>
              <c:f>'tablas analisis sectorial'!$X$2</c:f>
              <c:strCache>
                <c:ptCount val="1"/>
                <c:pt idx="0">
                  <c:v>Gestión de los mecanismos para la protección y recuperación del patrimonio público.</c:v>
                </c:pt>
              </c:strCache>
            </c:strRef>
          </c:tx>
          <c:spPr>
            <a:solidFill>
              <a:schemeClr val="accent4">
                <a:shade val="82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'tablas analisis sectorial'!$S$3:$S$9</c:f>
              <c:multiLvlStrCache>
                <c:ptCount val="3"/>
                <c:lvl>
                  <c:pt idx="0">
                    <c:v>JUSTICIA Y DEL DERECHO</c:v>
                  </c:pt>
                  <c:pt idx="1">
                    <c:v>JUSTICIA Y DEL DERECHO</c:v>
                  </c:pt>
                  <c:pt idx="2">
                    <c:v>JUSTICIA Y DEL DERECHO</c:v>
                  </c:pt>
                </c:lvl>
                <c:lvl>
                  <c:pt idx="0">
                    <c:v>2022</c:v>
                  </c:pt>
                  <c:pt idx="1">
                    <c:v>2023</c:v>
                  </c:pt>
                  <c:pt idx="2">
                    <c:v>2024</c:v>
                  </c:pt>
                </c:lvl>
              </c:multiLvlStrCache>
            </c:multiLvlStrRef>
          </c:cat>
          <c:val>
            <c:numRef>
              <c:f>'tablas analisis sectorial'!$X$3:$X$9</c:f>
              <c:numCache>
                <c:formatCode>0.0</c:formatCode>
                <c:ptCount val="3"/>
                <c:pt idx="0">
                  <c:v>83.333333333333329</c:v>
                </c:pt>
                <c:pt idx="1">
                  <c:v>95</c:v>
                </c:pt>
                <c:pt idx="2">
                  <c:v>97.5</c:v>
                </c:pt>
              </c:numCache>
            </c:numRef>
          </c:val>
          <c:extLst>
            <c:ext xmlns:c16="http://schemas.microsoft.com/office/drawing/2014/chart" uri="{C3380CC4-5D6E-409C-BE32-E72D297353CC}">
              <c16:uniqueId val="{00000002-8A8F-4ECA-A688-776174EE79C9}"/>
            </c:ext>
          </c:extLst>
        </c:ser>
        <c:ser>
          <c:idx val="5"/>
          <c:order val="5"/>
          <c:tx>
            <c:strRef>
              <c:f>'tablas analisis sectorial'!$Y$2</c:f>
              <c:strCache>
                <c:ptCount val="1"/>
                <c:pt idx="0">
                  <c:v>Gestión del conocimiento jurídico.</c:v>
                </c:pt>
              </c:strCache>
            </c:strRef>
          </c:tx>
          <c:spPr>
            <a:solidFill>
              <a:schemeClr val="accent4">
                <a:shade val="6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'tablas analisis sectorial'!$S$3:$S$9</c:f>
              <c:multiLvlStrCache>
                <c:ptCount val="3"/>
                <c:lvl>
                  <c:pt idx="0">
                    <c:v>JUSTICIA Y DEL DERECHO</c:v>
                  </c:pt>
                  <c:pt idx="1">
                    <c:v>JUSTICIA Y DEL DERECHO</c:v>
                  </c:pt>
                  <c:pt idx="2">
                    <c:v>JUSTICIA Y DEL DERECHO</c:v>
                  </c:pt>
                </c:lvl>
                <c:lvl>
                  <c:pt idx="0">
                    <c:v>2022</c:v>
                  </c:pt>
                  <c:pt idx="1">
                    <c:v>2023</c:v>
                  </c:pt>
                  <c:pt idx="2">
                    <c:v>2024</c:v>
                  </c:pt>
                </c:lvl>
              </c:multiLvlStrCache>
            </c:multiLvlStrRef>
          </c:cat>
          <c:val>
            <c:numRef>
              <c:f>'tablas analisis sectorial'!$Y$3:$Y$9</c:f>
              <c:numCache>
                <c:formatCode>0.0</c:formatCode>
                <c:ptCount val="3"/>
                <c:pt idx="0">
                  <c:v>62.981666666666662</c:v>
                </c:pt>
                <c:pt idx="1">
                  <c:v>80</c:v>
                </c:pt>
                <c:pt idx="2">
                  <c:v>92</c:v>
                </c:pt>
              </c:numCache>
            </c:numRef>
          </c:val>
          <c:extLst>
            <c:ext xmlns:c16="http://schemas.microsoft.com/office/drawing/2014/chart" uri="{C3380CC4-5D6E-409C-BE32-E72D297353CC}">
              <c16:uniqueId val="{00000003-8A8F-4ECA-A688-776174EE79C9}"/>
            </c:ext>
          </c:extLst>
        </c:ser>
        <c:ser>
          <c:idx val="6"/>
          <c:order val="6"/>
          <c:tx>
            <c:strRef>
              <c:f>'tablas analisis sectorial'!$Z$2</c:f>
              <c:strCache>
                <c:ptCount val="1"/>
                <c:pt idx="0">
                  <c:v>Prevención del daño antijurídico.</c:v>
                </c:pt>
              </c:strCache>
            </c:strRef>
          </c:tx>
          <c:spPr>
            <a:solidFill>
              <a:schemeClr val="accent4">
                <a:shade val="47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'tablas analisis sectorial'!$S$3:$S$9</c:f>
              <c:multiLvlStrCache>
                <c:ptCount val="3"/>
                <c:lvl>
                  <c:pt idx="0">
                    <c:v>JUSTICIA Y DEL DERECHO</c:v>
                  </c:pt>
                  <c:pt idx="1">
                    <c:v>JUSTICIA Y DEL DERECHO</c:v>
                  </c:pt>
                  <c:pt idx="2">
                    <c:v>JUSTICIA Y DEL DERECHO</c:v>
                  </c:pt>
                </c:lvl>
                <c:lvl>
                  <c:pt idx="0">
                    <c:v>2022</c:v>
                  </c:pt>
                  <c:pt idx="1">
                    <c:v>2023</c:v>
                  </c:pt>
                  <c:pt idx="2">
                    <c:v>2024</c:v>
                  </c:pt>
                </c:lvl>
              </c:multiLvlStrCache>
            </c:multiLvlStrRef>
          </c:cat>
          <c:val>
            <c:numRef>
              <c:f>'tablas analisis sectorial'!$Z$3:$Z$9</c:f>
              <c:numCache>
                <c:formatCode>0.0</c:formatCode>
                <c:ptCount val="3"/>
                <c:pt idx="2">
                  <c:v>100</c:v>
                </c:pt>
              </c:numCache>
            </c:numRef>
          </c:val>
          <c:extLst>
            <c:ext xmlns:c16="http://schemas.microsoft.com/office/drawing/2014/chart" uri="{C3380CC4-5D6E-409C-BE32-E72D297353CC}">
              <c16:uniqueId val="{00000004-8A8F-4ECA-A688-776174EE79C9}"/>
            </c:ext>
          </c:extLst>
        </c:ser>
        <c:dLbls>
          <c:showLegendKey val="0"/>
          <c:showVal val="0"/>
          <c:showCatName val="0"/>
          <c:showSerName val="0"/>
          <c:showPercent val="0"/>
          <c:showBubbleSize val="0"/>
        </c:dLbls>
        <c:gapWidth val="75"/>
        <c:overlap val="-25"/>
        <c:axId val="93629360"/>
        <c:axId val="93629840"/>
      </c:barChart>
      <c:catAx>
        <c:axId val="93629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93629840"/>
        <c:crosses val="autoZero"/>
        <c:auto val="1"/>
        <c:lblAlgn val="ctr"/>
        <c:lblOffset val="100"/>
        <c:noMultiLvlLbl val="0"/>
      </c:catAx>
      <c:valAx>
        <c:axId val="93629840"/>
        <c:scaling>
          <c:orientation val="minMax"/>
          <c:max val="11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93629360"/>
        <c:crosses val="autoZero"/>
        <c:crossBetween val="between"/>
      </c:valAx>
      <c:spPr>
        <a:noFill/>
        <a:ln w="25400">
          <a:noFill/>
        </a:ln>
        <a:effectLst/>
      </c:spPr>
    </c:plotArea>
    <c:legend>
      <c:legendPos val="b"/>
      <c:layout>
        <c:manualLayout>
          <c:xMode val="edge"/>
          <c:yMode val="edge"/>
          <c:x val="0"/>
          <c:y val="0.85872488930573432"/>
          <c:w val="1"/>
          <c:h val="0.1412751222728240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9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pivotSource>
    <c:name>[26-09-25 PDJ FURAG Nacional 2022-2023-2024.xlsx]tablas analisis sectorial!TablaDinámica1</c:name>
    <c:fmtId val="11"/>
  </c:pivotSource>
  <c:chart>
    <c:title>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title>
    <c:autoTitleDeleted val="0"/>
    <c:pivotFmts>
      <c:pivotFmt>
        <c:idx val="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8"/>
      </c:pivotFmt>
      <c:pivotFmt>
        <c:idx val="19"/>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4"/>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'tablas analisis sectorial'!$AC$2</c:f>
              <c:strCache>
                <c:ptCount val="1"/>
                <c:pt idx="0">
                  <c:v>Total</c:v>
                </c:pt>
              </c:strCache>
            </c:strRef>
          </c:tx>
          <c:spPr>
            <a:solidFill>
              <a:schemeClr val="accent4"/>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'tablas analisis sectorial'!$AB$3:$AB$23</c:f>
              <c:multiLvlStrCache>
                <c:ptCount val="17"/>
                <c:lvl>
                  <c:pt idx="0">
                    <c:v>AGENCIA NACIONAL DE DEFENSA JURIDICA DEL ESTADO</c:v>
                  </c:pt>
                  <c:pt idx="1">
                    <c:v>INSTITUTO NACIONAL PENITENCIARIO Y CARCELARIO</c:v>
                  </c:pt>
                  <c:pt idx="2">
                    <c:v>MINISTERIO DE JUSTICIA Y DEL DERECHO</c:v>
                  </c:pt>
                  <c:pt idx="3">
                    <c:v>SUPERINTENDENCIA DE NOTARIADO Y REGISTRO</c:v>
                  </c:pt>
                  <c:pt idx="4">
                    <c:v>UNIDAD DE BUSQUEDA DE PERSONAS DADAS POR DESAPARECIDAS EN EL CONTEXTO Y EN RAZON DEL CONFLICTO ARMADO</c:v>
                  </c:pt>
                  <c:pt idx="5">
                    <c:v>UNIDAD DE SERVICIOS PENITENCIARIOS Y CARCELARIOS</c:v>
                  </c:pt>
                  <c:pt idx="6">
                    <c:v>AGENCIA NACIONAL DE DEFENSA JURIDICA DEL ESTADO</c:v>
                  </c:pt>
                  <c:pt idx="7">
                    <c:v>INSTITUTO NACIONAL PENITENCIARIO Y CARCELARIO</c:v>
                  </c:pt>
                  <c:pt idx="8">
                    <c:v>MINISTERIO DE JUSTICIA Y DEL DERECHO</c:v>
                  </c:pt>
                  <c:pt idx="9">
                    <c:v>SUPERINTENDENCIA DE NOTARIADO Y REGISTRO</c:v>
                  </c:pt>
                  <c:pt idx="10">
                    <c:v>UNIDAD DE BUSQUEDA DE PERSONAS DADAS POR DESAPARECIDAS EN EL CONTEXTO Y EN RAZON DEL CONFLICTO ARMADO</c:v>
                  </c:pt>
                  <c:pt idx="11">
                    <c:v>UNIDAD DE SERVICIOS PENITENCIARIOS Y CARCELARIOS</c:v>
                  </c:pt>
                  <c:pt idx="12">
                    <c:v>AGENCIA NACIONAL DE DEFENSA JURIDICA DEL ESTADO</c:v>
                  </c:pt>
                  <c:pt idx="13">
                    <c:v>INSTITUTO NACIONAL PENITENCIARIO Y CARCELARIO</c:v>
                  </c:pt>
                  <c:pt idx="14">
                    <c:v>MINISTERIO DE JUSTICIA Y DEL DERECHO</c:v>
                  </c:pt>
                  <c:pt idx="15">
                    <c:v>SUPERINTENDENCIA DE NOTARIADO Y REGISTRO</c:v>
                  </c:pt>
                  <c:pt idx="16">
                    <c:v>UNIDAD DE SERVICIOS PENITENCIARIOS Y CARCELARIOS</c:v>
                  </c:pt>
                </c:lvl>
                <c:lvl>
                  <c:pt idx="0">
                    <c:v>2022</c:v>
                  </c:pt>
                  <c:pt idx="6">
                    <c:v>2023</c:v>
                  </c:pt>
                  <c:pt idx="12">
                    <c:v>2024</c:v>
                  </c:pt>
                </c:lvl>
              </c:multiLvlStrCache>
            </c:multiLvlStrRef>
          </c:cat>
          <c:val>
            <c:numRef>
              <c:f>'tablas analisis sectorial'!$AC$3:$AC$23</c:f>
              <c:numCache>
                <c:formatCode>0.0</c:formatCode>
                <c:ptCount val="17"/>
                <c:pt idx="0">
                  <c:v>100</c:v>
                </c:pt>
                <c:pt idx="1">
                  <c:v>100</c:v>
                </c:pt>
                <c:pt idx="2">
                  <c:v>88.1</c:v>
                </c:pt>
                <c:pt idx="3">
                  <c:v>90.48</c:v>
                </c:pt>
                <c:pt idx="5">
                  <c:v>64.290000000000006</c:v>
                </c:pt>
                <c:pt idx="6">
                  <c:v>100</c:v>
                </c:pt>
                <c:pt idx="7">
                  <c:v>97.73</c:v>
                </c:pt>
                <c:pt idx="8">
                  <c:v>97.73</c:v>
                </c:pt>
                <c:pt idx="9">
                  <c:v>100</c:v>
                </c:pt>
                <c:pt idx="11">
                  <c:v>70.45</c:v>
                </c:pt>
                <c:pt idx="12">
                  <c:v>100</c:v>
                </c:pt>
                <c:pt idx="13">
                  <c:v>100</c:v>
                </c:pt>
                <c:pt idx="14">
                  <c:v>98</c:v>
                </c:pt>
                <c:pt idx="15">
                  <c:v>100</c:v>
                </c:pt>
                <c:pt idx="16">
                  <c:v>86.19</c:v>
                </c:pt>
              </c:numCache>
            </c:numRef>
          </c:val>
          <c:extLst>
            <c:ext xmlns:c16="http://schemas.microsoft.com/office/drawing/2014/chart" uri="{C3380CC4-5D6E-409C-BE32-E72D297353CC}">
              <c16:uniqueId val="{00000000-EC2D-4C4D-AC23-BEE2F69CE643}"/>
            </c:ext>
          </c:extLst>
        </c:ser>
        <c:dLbls>
          <c:showLegendKey val="0"/>
          <c:showVal val="0"/>
          <c:showCatName val="0"/>
          <c:showSerName val="0"/>
          <c:showPercent val="0"/>
          <c:showBubbleSize val="0"/>
        </c:dLbls>
        <c:gapWidth val="219"/>
        <c:overlap val="-27"/>
        <c:axId val="1328535024"/>
        <c:axId val="1328535504"/>
      </c:barChart>
      <c:catAx>
        <c:axId val="1328535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328535504"/>
        <c:crosses val="autoZero"/>
        <c:auto val="1"/>
        <c:lblAlgn val="ctr"/>
        <c:lblOffset val="100"/>
        <c:noMultiLvlLbl val="0"/>
      </c:catAx>
      <c:valAx>
        <c:axId val="1328535504"/>
        <c:scaling>
          <c:orientation val="minMax"/>
          <c:min val="4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3285350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lumMod val="40000"/>
                <a:lumOff val="60000"/>
              </a:schemeClr>
            </a:solidFill>
            <a:ln>
              <a:noFill/>
            </a:ln>
            <a:effectLst>
              <a:outerShdw blurRad="76200" dir="18900000" sy="23000" kx="-1200000" algn="bl" rotWithShape="0">
                <a:prstClr val="black">
                  <a:alpha val="20000"/>
                </a:prstClr>
              </a:outerShdw>
            </a:effectLst>
            <a:scene3d>
              <a:camera prst="orthographicFront"/>
              <a:lightRig rig="threePt" dir="t"/>
            </a:scene3d>
            <a:sp3d>
              <a:bevelT w="69850"/>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lt1"/>
                    </a:solidFill>
                    <a:latin typeface="Verdana" panose="020B0604030504040204" pitchFamily="34" charset="0"/>
                    <a:ea typeface="Verdana" panose="020B0604030504040204" pitchFamily="34" charset="0"/>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'tablas dinámicas'!$C$1084:$G$1084</c:f>
              <c:strCache>
                <c:ptCount val="5"/>
                <c:pt idx="0">
                  <c:v>Gestión extrajudicial</c:v>
                </c:pt>
                <c:pt idx="1">
                  <c:v>Gestión de la defensa judicial </c:v>
                </c:pt>
                <c:pt idx="2">
                  <c:v>Gestión del cumplimento de créditos judiciales</c:v>
                </c:pt>
                <c:pt idx="3">
                  <c:v>Gestión de los mecanismos para la protección y recuperación del patrimonio público</c:v>
                </c:pt>
                <c:pt idx="4">
                  <c:v>Gestión del conocimiento jurídico</c:v>
                </c:pt>
              </c:strCache>
            </c:strRef>
          </c:cat>
          <c:val>
            <c:numRef>
              <c:f>'tablas dinámicas'!$C$1085:$G$1085</c:f>
              <c:numCache>
                <c:formatCode>0.0</c:formatCode>
                <c:ptCount val="5"/>
                <c:pt idx="0">
                  <c:v>100</c:v>
                </c:pt>
                <c:pt idx="1">
                  <c:v>91.67</c:v>
                </c:pt>
                <c:pt idx="2">
                  <c:v>100</c:v>
                </c:pt>
                <c:pt idx="3">
                  <c:v>100</c:v>
                </c:pt>
                <c:pt idx="4">
                  <c:v>70</c:v>
                </c:pt>
              </c:numCache>
            </c:numRef>
          </c:val>
          <c:extLst>
            <c:ext xmlns:c16="http://schemas.microsoft.com/office/drawing/2014/chart" uri="{C3380CC4-5D6E-409C-BE32-E72D297353CC}">
              <c16:uniqueId val="{00000000-DC81-4665-9AE3-D97D05094DB4}"/>
            </c:ext>
          </c:extLst>
        </c:ser>
        <c:dLbls>
          <c:showLegendKey val="0"/>
          <c:showVal val="0"/>
          <c:showCatName val="0"/>
          <c:showSerName val="0"/>
          <c:showPercent val="0"/>
          <c:showBubbleSize val="0"/>
        </c:dLbls>
        <c:gapWidth val="75"/>
        <c:overlap val="-25"/>
        <c:axId val="529302127"/>
        <c:axId val="529302607"/>
      </c:barChart>
      <c:catAx>
        <c:axId val="5293021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dk1">
                    <a:lumMod val="65000"/>
                    <a:lumOff val="35000"/>
                  </a:schemeClr>
                </a:solidFill>
                <a:effectLst/>
                <a:latin typeface="Verdana" panose="020B0604030504040204" pitchFamily="34" charset="0"/>
                <a:ea typeface="Verdana" panose="020B0604030504040204" pitchFamily="34" charset="0"/>
                <a:cs typeface="+mn-cs"/>
              </a:defRPr>
            </a:pPr>
            <a:endParaRPr lang="es-CO"/>
          </a:p>
        </c:txPr>
        <c:crossAx val="529302607"/>
        <c:crosses val="autoZero"/>
        <c:auto val="1"/>
        <c:lblAlgn val="ctr"/>
        <c:lblOffset val="100"/>
        <c:noMultiLvlLbl val="0"/>
      </c:catAx>
      <c:valAx>
        <c:axId val="529302607"/>
        <c:scaling>
          <c:orientation val="minMax"/>
          <c:max val="10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Verdana" panose="020B0604030504040204" pitchFamily="34" charset="0"/>
                <a:ea typeface="Verdana" panose="020B0604030504040204" pitchFamily="34" charset="0"/>
                <a:cs typeface="+mn-cs"/>
              </a:defRPr>
            </a:pPr>
            <a:endParaRPr lang="es-CO"/>
          </a:p>
        </c:txPr>
        <c:crossAx val="529302127"/>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barChart>
        <c:barDir val="col"/>
        <c:grouping val="clustered"/>
        <c:varyColors val="0"/>
        <c:ser>
          <c:idx val="0"/>
          <c:order val="0"/>
          <c:spPr>
            <a:gradFill>
              <a:gsLst>
                <a:gs pos="0">
                  <a:schemeClr val="accent4"/>
                </a:gs>
                <a:gs pos="100000">
                  <a:schemeClr val="accent4">
                    <a:lumMod val="84000"/>
                  </a:schemeClr>
                </a:gs>
              </a:gsLst>
              <a:lin ang="5400000" scaled="1"/>
            </a:gradFill>
            <a:ln>
              <a:noFill/>
            </a:ln>
            <a:effectLst>
              <a:outerShdw blurRad="76200" dir="18900000" sy="23000" kx="-1200000" algn="bl" rotWithShape="0">
                <a:prstClr val="black">
                  <a:alpha val="20000"/>
                </a:prstClr>
              </a:outerShdw>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lt1"/>
                    </a:solidFill>
                    <a:latin typeface="Verdana" panose="020B0604030504040204" pitchFamily="34" charset="0"/>
                    <a:ea typeface="Verdana" panose="020B0604030504040204" pitchFamily="34" charset="0"/>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'tablas dinámicas'!$C$1088:$G$1088</c:f>
              <c:strCache>
                <c:ptCount val="5"/>
                <c:pt idx="0">
                  <c:v>Gestión extrajudicial</c:v>
                </c:pt>
                <c:pt idx="1">
                  <c:v>Gestión de la defensa judicial </c:v>
                </c:pt>
                <c:pt idx="2">
                  <c:v>Gestión del cumplimento de créditos judiciales</c:v>
                </c:pt>
                <c:pt idx="3">
                  <c:v>Gestión de los mecanismos para la protección y recuperación del patrimonio público</c:v>
                </c:pt>
                <c:pt idx="4">
                  <c:v>Gestión del conocimiento jurídico</c:v>
                </c:pt>
              </c:strCache>
            </c:strRef>
          </c:cat>
          <c:val>
            <c:numRef>
              <c:f>'tablas dinámicas'!$C$1089:$G$1089</c:f>
              <c:numCache>
                <c:formatCode>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BF3D-4E32-B408-AF5C9FE1A608}"/>
            </c:ext>
          </c:extLst>
        </c:ser>
        <c:dLbls>
          <c:showLegendKey val="0"/>
          <c:showVal val="1"/>
          <c:showCatName val="0"/>
          <c:showSerName val="0"/>
          <c:showPercent val="0"/>
          <c:showBubbleSize val="0"/>
        </c:dLbls>
        <c:gapWidth val="75"/>
        <c:axId val="529302127"/>
        <c:axId val="529302607"/>
      </c:barChart>
      <c:catAx>
        <c:axId val="5293021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dk1">
                    <a:lumMod val="65000"/>
                    <a:lumOff val="35000"/>
                  </a:schemeClr>
                </a:solidFill>
                <a:effectLst/>
                <a:latin typeface="Verdana" panose="020B0604030504040204" pitchFamily="34" charset="0"/>
                <a:ea typeface="Verdana" panose="020B0604030504040204" pitchFamily="34" charset="0"/>
                <a:cs typeface="+mn-cs"/>
              </a:defRPr>
            </a:pPr>
            <a:endParaRPr lang="es-CO"/>
          </a:p>
        </c:txPr>
        <c:crossAx val="529302607"/>
        <c:crosses val="autoZero"/>
        <c:auto val="1"/>
        <c:lblAlgn val="ctr"/>
        <c:lblOffset val="100"/>
        <c:noMultiLvlLbl val="0"/>
      </c:catAx>
      <c:valAx>
        <c:axId val="529302607"/>
        <c:scaling>
          <c:orientation val="minMax"/>
          <c:max val="100"/>
          <c:min val="0"/>
        </c:scaling>
        <c:delete val="1"/>
        <c:axPos val="l"/>
        <c:numFmt formatCode="0.0" sourceLinked="1"/>
        <c:majorTickMark val="none"/>
        <c:minorTickMark val="none"/>
        <c:tickLblPos val="nextTo"/>
        <c:crossAx val="529302127"/>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dLbls>
          <c:showLegendKey val="0"/>
          <c:showVal val="0"/>
          <c:showCatName val="0"/>
          <c:showSerName val="0"/>
          <c:showPercent val="0"/>
          <c:showBubbleSize val="0"/>
          <c:showLeaderLines val="0"/>
        </c:dLbls>
        <c:firstSliceAng val="270"/>
      </c:pieChart>
      <c:spPr>
        <a:noFill/>
        <a:ln w="25400">
          <a:noFill/>
        </a:ln>
        <a:effectLst/>
      </c:spPr>
    </c:plotArea>
    <c:plotVisOnly val="1"/>
    <c:dispBlanksAs val="gap"/>
    <c:showDLblsOverMax val="0"/>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Reversed" id="24">
  <a:schemeClr val="accent4"/>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withinLinear" id="17">
  <a:schemeClr val="accent4"/>
</cs:colorStyle>
</file>

<file path=xl/charts/colors14.xml><?xml version="1.0" encoding="utf-8"?>
<cs:colorStyle xmlns:cs="http://schemas.microsoft.com/office/drawing/2012/chartStyle" xmlns:a="http://schemas.openxmlformats.org/drawingml/2006/main" meth="withinLinearReversed" id="24">
  <a:schemeClr val="accent4"/>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withinLinear" id="17">
  <a:schemeClr val="accent4"/>
</cs:colorStyle>
</file>

<file path=xl/charts/colors17.xml><?xml version="1.0" encoding="utf-8"?>
<cs:colorStyle xmlns:cs="http://schemas.microsoft.com/office/drawing/2012/chartStyle" xmlns:a="http://schemas.openxmlformats.org/drawingml/2006/main" meth="withinLinearReversed" id="24">
  <a:schemeClr val="accent4"/>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Reversed" id="24">
  <a:schemeClr val="accent4"/>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Reversed" id="24">
  <a:schemeClr val="accent4"/>
</cs:colorStyle>
</file>

<file path=xl/charts/colors4.xml><?xml version="1.0" encoding="utf-8"?>
<cs:colorStyle xmlns:cs="http://schemas.microsoft.com/office/drawing/2012/chartStyle" xmlns:a="http://schemas.openxmlformats.org/drawingml/2006/main" meth="withinLinearReversed" id="24">
  <a:schemeClr val="accent4"/>
</cs:colorStyle>
</file>

<file path=xl/charts/colors5.xml><?xml version="1.0" encoding="utf-8"?>
<cs:colorStyle xmlns:cs="http://schemas.microsoft.com/office/drawing/2012/chartStyle" xmlns:a="http://schemas.openxmlformats.org/drawingml/2006/main" meth="withinLinearReversed" id="24">
  <a:schemeClr val="accent4"/>
</cs:colorStyle>
</file>

<file path=xl/charts/colors6.xml><?xml version="1.0" encoding="utf-8"?>
<cs:colorStyle xmlns:cs="http://schemas.microsoft.com/office/drawing/2012/chartStyle" xmlns:a="http://schemas.openxmlformats.org/drawingml/2006/main" meth="withinLinearReversed" id="24">
  <a:schemeClr val="accent4"/>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withinLinearReversed" id="24">
  <a:schemeClr val="accent4"/>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17.xml"/><Relationship Id="rId7" Type="http://schemas.openxmlformats.org/officeDocument/2006/relationships/chart" Target="../charts/chart21.xml"/><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chart" Target="../charts/chart20.xml"/><Relationship Id="rId5" Type="http://schemas.openxmlformats.org/officeDocument/2006/relationships/chart" Target="../charts/chart19.xml"/><Relationship Id="rId4"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An&#225;lisis por entidad'!A1"/><Relationship Id="rId7" Type="http://schemas.openxmlformats.org/officeDocument/2006/relationships/image" Target="../media/image2.png"/><Relationship Id="rId2" Type="http://schemas.openxmlformats.org/officeDocument/2006/relationships/hyperlink" Target="#'An&#225;lisis de distribuci&#243;n'!A89"/><Relationship Id="rId1" Type="http://schemas.openxmlformats.org/officeDocument/2006/relationships/hyperlink" Target="#'An&#225;lisis General'!A1"/><Relationship Id="rId6" Type="http://schemas.openxmlformats.org/officeDocument/2006/relationships/hyperlink" Target="#Anexo!B7"/><Relationship Id="rId5" Type="http://schemas.openxmlformats.org/officeDocument/2006/relationships/hyperlink" Target="#PlanDeAcci&#243;n!B7"/><Relationship Id="rId4" Type="http://schemas.openxmlformats.org/officeDocument/2006/relationships/hyperlink" Target="#'An&#225;lisis Sectorial'!A1"/></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png"/><Relationship Id="rId1" Type="http://schemas.openxmlformats.org/officeDocument/2006/relationships/chart" Target="../charts/chart1.xml"/><Relationship Id="rId5" Type="http://schemas.openxmlformats.org/officeDocument/2006/relationships/hyperlink" Target="https://www.defensajuridica.gov.co/caja_herramientas/docs/Manual_Operativo_PDJ_MIPG_20082025.pdf" TargetMode="External"/><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2.png"/><Relationship Id="rId5" Type="http://schemas.openxmlformats.org/officeDocument/2006/relationships/hyperlink" Target="https://www.defensajuridica.gov.co/caja_herramientas/docs/Manual_Operativo_PDJ_MIPG_20082025.pdf" TargetMode="External"/><Relationship Id="rId4"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image" Target="../media/image2.png"/><Relationship Id="rId5" Type="http://schemas.openxmlformats.org/officeDocument/2006/relationships/hyperlink" Target="https://www.defensajuridica.gov.co/caja_herramientas/docs/Manual_Operativo_PDJ_MIPG_20082025.pdf" TargetMode="External"/><Relationship Id="rId4" Type="http://schemas.openxmlformats.org/officeDocument/2006/relationships/image" Target="../media/image3.png"/></Relationships>
</file>

<file path=xl/drawings/_rels/drawing7.xml.rels><?xml version="1.0" encoding="UTF-8" standalone="yes"?>
<Relationships xmlns="http://schemas.openxmlformats.org/package/2006/relationships"><Relationship Id="rId8" Type="http://schemas.openxmlformats.org/officeDocument/2006/relationships/chart" Target="../charts/chart13.xml"/><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image" Target="../media/image2.png"/><Relationship Id="rId6" Type="http://schemas.openxmlformats.org/officeDocument/2006/relationships/chart" Target="../charts/chart11.xml"/><Relationship Id="rId11" Type="http://schemas.openxmlformats.org/officeDocument/2006/relationships/hyperlink" Target="https://www.defensajuridica.gov.co/caja_herramientas/docs/Manual_Operativo_PDJ_MIPG_20082025.pdf" TargetMode="External"/><Relationship Id="rId5" Type="http://schemas.openxmlformats.org/officeDocument/2006/relationships/chart" Target="../charts/chart10.xml"/><Relationship Id="rId10" Type="http://schemas.openxmlformats.org/officeDocument/2006/relationships/image" Target="../media/image3.png"/><Relationship Id="rId4" Type="http://schemas.openxmlformats.org/officeDocument/2006/relationships/chart" Target="../charts/chart9.xml"/><Relationship Id="rId9"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761999</xdr:colOff>
      <xdr:row>32</xdr:row>
      <xdr:rowOff>19050</xdr:rowOff>
    </xdr:to>
    <xdr:pic>
      <xdr:nvPicPr>
        <xdr:cNvPr id="2" name="Imagen 1">
          <a:extLst>
            <a:ext uri="{FF2B5EF4-FFF2-40B4-BE49-F238E27FC236}">
              <a16:creationId xmlns:a16="http://schemas.microsoft.com/office/drawing/2014/main" id="{74424D45-2B34-40AD-BAC0-93A95994A09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3636" b="28694"/>
        <a:stretch>
          <a:fillRect/>
        </a:stretch>
      </xdr:blipFill>
      <xdr:spPr>
        <a:xfrm>
          <a:off x="0" y="0"/>
          <a:ext cx="7619999" cy="5810250"/>
        </a:xfrm>
        <a:prstGeom prst="rect">
          <a:avLst/>
        </a:prstGeom>
      </xdr:spPr>
    </xdr:pic>
    <xdr:clientData/>
  </xdr:twoCellAnchor>
  <xdr:twoCellAnchor editAs="oneCell">
    <xdr:from>
      <xdr:col>7</xdr:col>
      <xdr:colOff>123825</xdr:colOff>
      <xdr:row>0</xdr:row>
      <xdr:rowOff>0</xdr:rowOff>
    </xdr:from>
    <xdr:to>
      <xdr:col>9</xdr:col>
      <xdr:colOff>200025</xdr:colOff>
      <xdr:row>6</xdr:row>
      <xdr:rowOff>46325</xdr:rowOff>
    </xdr:to>
    <xdr:pic>
      <xdr:nvPicPr>
        <xdr:cNvPr id="5" name="Imagen 4">
          <a:extLst>
            <a:ext uri="{FF2B5EF4-FFF2-40B4-BE49-F238E27FC236}">
              <a16:creationId xmlns:a16="http://schemas.microsoft.com/office/drawing/2014/main" id="{78EF23D4-B035-4559-8B86-2BCC2482D9E7}"/>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5457825" y="0"/>
          <a:ext cx="1600200" cy="11321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533400</xdr:colOff>
      <xdr:row>0</xdr:row>
      <xdr:rowOff>114300</xdr:rowOff>
    </xdr:from>
    <xdr:to>
      <xdr:col>1</xdr:col>
      <xdr:colOff>2370666</xdr:colOff>
      <xdr:row>0</xdr:row>
      <xdr:rowOff>790575</xdr:rowOff>
    </xdr:to>
    <xdr:pic>
      <xdr:nvPicPr>
        <xdr:cNvPr id="2" name="Imagen 1" descr="Escudo de armas de Colombia con texto de Función Pública " title="Logo de Función Pública">
          <a:extLst>
            <a:ext uri="{FF2B5EF4-FFF2-40B4-BE49-F238E27FC236}">
              <a16:creationId xmlns:a16="http://schemas.microsoft.com/office/drawing/2014/main" id="{D1F5001A-1BE0-40E4-9057-620CFB5EBB6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0" y="114300"/>
          <a:ext cx="1837266" cy="676275"/>
        </a:xfrm>
        <a:prstGeom prst="rect">
          <a:avLst/>
        </a:prstGeom>
      </xdr:spPr>
    </xdr:pic>
    <xdr:clientData/>
  </xdr:twoCellAnchor>
  <xdr:twoCellAnchor editAs="oneCell">
    <xdr:from>
      <xdr:col>11</xdr:col>
      <xdr:colOff>140759</xdr:colOff>
      <xdr:row>0</xdr:row>
      <xdr:rowOff>202141</xdr:rowOff>
    </xdr:from>
    <xdr:to>
      <xdr:col>13</xdr:col>
      <xdr:colOff>182245</xdr:colOff>
      <xdr:row>0</xdr:row>
      <xdr:rowOff>726107</xdr:rowOff>
    </xdr:to>
    <xdr:pic>
      <xdr:nvPicPr>
        <xdr:cNvPr id="3" name="Imagen 2">
          <a:extLst>
            <a:ext uri="{FF2B5EF4-FFF2-40B4-BE49-F238E27FC236}">
              <a16:creationId xmlns:a16="http://schemas.microsoft.com/office/drawing/2014/main" id="{6D3D761C-A0F4-42AC-89CD-1EB92EA3B016}"/>
            </a:ext>
          </a:extLst>
        </xdr:cNvPr>
        <xdr:cNvPicPr>
          <a:picLocks noChangeAspect="1"/>
        </xdr:cNvPicPr>
      </xdr:nvPicPr>
      <xdr:blipFill>
        <a:blip xmlns:r="http://schemas.openxmlformats.org/officeDocument/2006/relationships" r:embed="rId2"/>
        <a:stretch>
          <a:fillRect/>
        </a:stretch>
      </xdr:blipFill>
      <xdr:spPr>
        <a:xfrm>
          <a:off x="14237759" y="202141"/>
          <a:ext cx="2394161" cy="52396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954355</xdr:colOff>
      <xdr:row>1</xdr:row>
      <xdr:rowOff>42862</xdr:rowOff>
    </xdr:from>
    <xdr:to>
      <xdr:col>4</xdr:col>
      <xdr:colOff>2911929</xdr:colOff>
      <xdr:row>8</xdr:row>
      <xdr:rowOff>171450</xdr:rowOff>
    </xdr:to>
    <xdr:graphicFrame macro="">
      <xdr:nvGraphicFramePr>
        <xdr:cNvPr id="3" name="Gráfico 2">
          <a:extLst>
            <a:ext uri="{FF2B5EF4-FFF2-40B4-BE49-F238E27FC236}">
              <a16:creationId xmlns:a16="http://schemas.microsoft.com/office/drawing/2014/main" id="{73C35A02-950C-6FFD-B4CC-4E06408433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777214</xdr:colOff>
      <xdr:row>2</xdr:row>
      <xdr:rowOff>154132</xdr:rowOff>
    </xdr:from>
    <xdr:to>
      <xdr:col>6</xdr:col>
      <xdr:colOff>854652</xdr:colOff>
      <xdr:row>10</xdr:row>
      <xdr:rowOff>92220</xdr:rowOff>
    </xdr:to>
    <xdr:graphicFrame macro="">
      <xdr:nvGraphicFramePr>
        <xdr:cNvPr id="4" name="Gráfico 3">
          <a:extLst>
            <a:ext uri="{FF2B5EF4-FFF2-40B4-BE49-F238E27FC236}">
              <a16:creationId xmlns:a16="http://schemas.microsoft.com/office/drawing/2014/main" id="{5F005A9B-FAF0-42DE-81FC-A9CA6D8C9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314325</xdr:colOff>
      <xdr:row>87</xdr:row>
      <xdr:rowOff>80962</xdr:rowOff>
    </xdr:from>
    <xdr:to>
      <xdr:col>7</xdr:col>
      <xdr:colOff>142876</xdr:colOff>
      <xdr:row>101</xdr:row>
      <xdr:rowOff>157162</xdr:rowOff>
    </xdr:to>
    <xdr:graphicFrame macro="">
      <xdr:nvGraphicFramePr>
        <xdr:cNvPr id="6" name="Gráfico 5">
          <a:extLst>
            <a:ext uri="{FF2B5EF4-FFF2-40B4-BE49-F238E27FC236}">
              <a16:creationId xmlns:a16="http://schemas.microsoft.com/office/drawing/2014/main" id="{320C1BA9-3D34-7C7B-3786-5546F7AB58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503466</xdr:colOff>
      <xdr:row>1017</xdr:row>
      <xdr:rowOff>163286</xdr:rowOff>
    </xdr:from>
    <xdr:to>
      <xdr:col>6</xdr:col>
      <xdr:colOff>77562</xdr:colOff>
      <xdr:row>1044</xdr:row>
      <xdr:rowOff>1</xdr:rowOff>
    </xdr:to>
    <xdr:graphicFrame macro="">
      <xdr:nvGraphicFramePr>
        <xdr:cNvPr id="7" name="Gráfico 6">
          <a:extLst>
            <a:ext uri="{FF2B5EF4-FFF2-40B4-BE49-F238E27FC236}">
              <a16:creationId xmlns:a16="http://schemas.microsoft.com/office/drawing/2014/main" id="{4B64C553-BF69-6835-D3B9-8C52EA353F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419100</xdr:colOff>
      <xdr:row>1045</xdr:row>
      <xdr:rowOff>128586</xdr:rowOff>
    </xdr:from>
    <xdr:to>
      <xdr:col>4</xdr:col>
      <xdr:colOff>1114425</xdr:colOff>
      <xdr:row>1066</xdr:row>
      <xdr:rowOff>38099</xdr:rowOff>
    </xdr:to>
    <xdr:graphicFrame macro="">
      <xdr:nvGraphicFramePr>
        <xdr:cNvPr id="8" name="Gráfico 7">
          <a:extLst>
            <a:ext uri="{FF2B5EF4-FFF2-40B4-BE49-F238E27FC236}">
              <a16:creationId xmlns:a16="http://schemas.microsoft.com/office/drawing/2014/main" id="{3B176906-0D8D-7038-F582-99FC381C39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623454</xdr:colOff>
      <xdr:row>1041</xdr:row>
      <xdr:rowOff>117763</xdr:rowOff>
    </xdr:from>
    <xdr:to>
      <xdr:col>8</xdr:col>
      <xdr:colOff>1904999</xdr:colOff>
      <xdr:row>1056</xdr:row>
      <xdr:rowOff>3463</xdr:rowOff>
    </xdr:to>
    <xdr:graphicFrame macro="">
      <xdr:nvGraphicFramePr>
        <xdr:cNvPr id="5" name="Gráfico 4">
          <a:extLst>
            <a:ext uri="{FF2B5EF4-FFF2-40B4-BE49-F238E27FC236}">
              <a16:creationId xmlns:a16="http://schemas.microsoft.com/office/drawing/2014/main" id="{C252F8F2-5E98-6A24-9844-952D9662EB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1147329</xdr:colOff>
      <xdr:row>1078</xdr:row>
      <xdr:rowOff>184439</xdr:rowOff>
    </xdr:from>
    <xdr:to>
      <xdr:col>9</xdr:col>
      <xdr:colOff>96116</xdr:colOff>
      <xdr:row>1096</xdr:row>
      <xdr:rowOff>70139</xdr:rowOff>
    </xdr:to>
    <xdr:graphicFrame macro="">
      <xdr:nvGraphicFramePr>
        <xdr:cNvPr id="9" name="Gráfico 8">
          <a:extLst>
            <a:ext uri="{FF2B5EF4-FFF2-40B4-BE49-F238E27FC236}">
              <a16:creationId xmlns:a16="http://schemas.microsoft.com/office/drawing/2014/main" id="{959139A4-69C3-9231-2C9F-5A55FA359A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352136</xdr:colOff>
      <xdr:row>9</xdr:row>
      <xdr:rowOff>591704</xdr:rowOff>
    </xdr:from>
    <xdr:to>
      <xdr:col>11</xdr:col>
      <xdr:colOff>479136</xdr:colOff>
      <xdr:row>9</xdr:row>
      <xdr:rowOff>1401329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95BE3F-A15B-4876-BD28-D4C99DC2CDF8}"/>
            </a:ext>
          </a:extLst>
        </xdr:cNvPr>
        <xdr:cNvSpPr/>
      </xdr:nvSpPr>
      <xdr:spPr>
        <a:xfrm>
          <a:off x="9652000" y="2505363"/>
          <a:ext cx="3997613" cy="809625"/>
        </a:xfrm>
        <a:prstGeom prst="roundRect">
          <a:avLst/>
        </a:prstGeom>
        <a:solidFill>
          <a:srgbClr val="009999"/>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Work sans"/>
            </a:rPr>
            <a:t>Análisis</a:t>
          </a:r>
          <a:r>
            <a:rPr lang="es-CO" sz="1600" b="1" baseline="0">
              <a:solidFill>
                <a:schemeClr val="bg1"/>
              </a:solidFill>
              <a:latin typeface="Work sans"/>
            </a:rPr>
            <a:t> general</a:t>
          </a:r>
          <a:endParaRPr lang="es-CO" sz="1600" b="1">
            <a:solidFill>
              <a:schemeClr val="bg1"/>
            </a:solidFill>
            <a:latin typeface="Work sans"/>
          </a:endParaRPr>
        </a:p>
      </xdr:txBody>
    </xdr:sp>
    <xdr:clientData/>
  </xdr:twoCellAnchor>
  <xdr:twoCellAnchor>
    <xdr:from>
      <xdr:col>9</xdr:col>
      <xdr:colOff>333375</xdr:colOff>
      <xdr:row>10</xdr:row>
      <xdr:rowOff>190500</xdr:rowOff>
    </xdr:from>
    <xdr:to>
      <xdr:col>11</xdr:col>
      <xdr:colOff>460375</xdr:colOff>
      <xdr:row>10</xdr:row>
      <xdr:rowOff>1000125</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37C8AC3A-D064-421E-917A-26E7A0ED4C7F}"/>
            </a:ext>
          </a:extLst>
        </xdr:cNvPr>
        <xdr:cNvSpPr/>
      </xdr:nvSpPr>
      <xdr:spPr>
        <a:xfrm>
          <a:off x="11372850" y="4019550"/>
          <a:ext cx="3994150" cy="809625"/>
        </a:xfrm>
        <a:prstGeom prst="roundRect">
          <a:avLst/>
        </a:prstGeom>
        <a:solidFill>
          <a:srgbClr val="009999"/>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Work sans"/>
            </a:rPr>
            <a:t>Análisis</a:t>
          </a:r>
          <a:r>
            <a:rPr lang="es-CO" sz="1600" b="1" baseline="0">
              <a:solidFill>
                <a:schemeClr val="bg1"/>
              </a:solidFill>
              <a:latin typeface="Work sans"/>
            </a:rPr>
            <a:t> de distribución</a:t>
          </a:r>
          <a:endParaRPr lang="es-CO" sz="1600" b="1">
            <a:solidFill>
              <a:schemeClr val="bg1"/>
            </a:solidFill>
            <a:latin typeface="Work sans"/>
          </a:endParaRPr>
        </a:p>
      </xdr:txBody>
    </xdr:sp>
    <xdr:clientData/>
  </xdr:twoCellAnchor>
  <xdr:twoCellAnchor>
    <xdr:from>
      <xdr:col>9</xdr:col>
      <xdr:colOff>317500</xdr:colOff>
      <xdr:row>12</xdr:row>
      <xdr:rowOff>197717</xdr:rowOff>
    </xdr:from>
    <xdr:to>
      <xdr:col>11</xdr:col>
      <xdr:colOff>444500</xdr:colOff>
      <xdr:row>12</xdr:row>
      <xdr:rowOff>1007342</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4B4C8C5B-7DBA-4E35-B746-FF51EB6C1721}"/>
            </a:ext>
          </a:extLst>
        </xdr:cNvPr>
        <xdr:cNvSpPr/>
      </xdr:nvSpPr>
      <xdr:spPr>
        <a:xfrm>
          <a:off x="9617364" y="8536422"/>
          <a:ext cx="3997613" cy="809625"/>
        </a:xfrm>
        <a:prstGeom prst="roundRect">
          <a:avLst/>
        </a:prstGeom>
        <a:solidFill>
          <a:srgbClr val="009999"/>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Work sans"/>
            </a:rPr>
            <a:t>Análisis</a:t>
          </a:r>
          <a:r>
            <a:rPr lang="es-CO" sz="1600" b="1" baseline="0">
              <a:solidFill>
                <a:schemeClr val="bg1"/>
              </a:solidFill>
              <a:latin typeface="Work sans"/>
            </a:rPr>
            <a:t> por entidad</a:t>
          </a:r>
          <a:endParaRPr lang="es-CO" sz="1600" b="1">
            <a:solidFill>
              <a:schemeClr val="bg1"/>
            </a:solidFill>
            <a:latin typeface="Work sans"/>
          </a:endParaRPr>
        </a:p>
      </xdr:txBody>
    </xdr:sp>
    <xdr:clientData/>
  </xdr:twoCellAnchor>
  <xdr:twoCellAnchor>
    <xdr:from>
      <xdr:col>9</xdr:col>
      <xdr:colOff>317500</xdr:colOff>
      <xdr:row>11</xdr:row>
      <xdr:rowOff>326159</xdr:rowOff>
    </xdr:from>
    <xdr:to>
      <xdr:col>11</xdr:col>
      <xdr:colOff>444500</xdr:colOff>
      <xdr:row>11</xdr:row>
      <xdr:rowOff>1135784</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4C8F1E9-3D2E-44EA-B41F-9B00A41F7E9D}"/>
            </a:ext>
          </a:extLst>
        </xdr:cNvPr>
        <xdr:cNvSpPr/>
      </xdr:nvSpPr>
      <xdr:spPr>
        <a:xfrm>
          <a:off x="9617364" y="7244773"/>
          <a:ext cx="3997613" cy="809625"/>
        </a:xfrm>
        <a:prstGeom prst="roundRect">
          <a:avLst/>
        </a:prstGeom>
        <a:solidFill>
          <a:srgbClr val="009999"/>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Work sans"/>
            </a:rPr>
            <a:t>Análisis sectorial</a:t>
          </a:r>
          <a:endParaRPr lang="es-CO" sz="1600" b="1" baseline="0">
            <a:solidFill>
              <a:schemeClr val="bg1"/>
            </a:solidFill>
            <a:latin typeface="Work sans"/>
          </a:endParaRPr>
        </a:p>
      </xdr:txBody>
    </xdr:sp>
    <xdr:clientData/>
  </xdr:twoCellAnchor>
  <xdr:twoCellAnchor>
    <xdr:from>
      <xdr:col>9</xdr:col>
      <xdr:colOff>412750</xdr:colOff>
      <xdr:row>13</xdr:row>
      <xdr:rowOff>0</xdr:rowOff>
    </xdr:from>
    <xdr:to>
      <xdr:col>11</xdr:col>
      <xdr:colOff>368300</xdr:colOff>
      <xdr:row>13</xdr:row>
      <xdr:rowOff>0</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56FF95E7-EE3F-47D5-8F68-70575E7C1461}"/>
            </a:ext>
          </a:extLst>
        </xdr:cNvPr>
        <xdr:cNvSpPr/>
      </xdr:nvSpPr>
      <xdr:spPr>
        <a:xfrm>
          <a:off x="11452225" y="7867650"/>
          <a:ext cx="3822700" cy="0"/>
        </a:xfrm>
        <a:prstGeom prst="roundRect">
          <a:avLst/>
        </a:prstGeom>
        <a:solidFill>
          <a:srgbClr val="009999"/>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Work sans"/>
            </a:rPr>
            <a:t>Plan de acción de la ANDJE</a:t>
          </a:r>
        </a:p>
      </xdr:txBody>
    </xdr:sp>
    <xdr:clientData/>
  </xdr:twoCellAnchor>
  <xdr:twoCellAnchor>
    <xdr:from>
      <xdr:col>9</xdr:col>
      <xdr:colOff>454025</xdr:colOff>
      <xdr:row>13</xdr:row>
      <xdr:rowOff>0</xdr:rowOff>
    </xdr:from>
    <xdr:to>
      <xdr:col>11</xdr:col>
      <xdr:colOff>409575</xdr:colOff>
      <xdr:row>13</xdr:row>
      <xdr:rowOff>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C9705A7F-5390-4F9E-A0B4-95729D198FA3}"/>
            </a:ext>
          </a:extLst>
        </xdr:cNvPr>
        <xdr:cNvSpPr/>
      </xdr:nvSpPr>
      <xdr:spPr>
        <a:xfrm>
          <a:off x="11493500" y="7867650"/>
          <a:ext cx="3822700" cy="0"/>
        </a:xfrm>
        <a:prstGeom prst="roundRect">
          <a:avLst/>
        </a:prstGeom>
        <a:solidFill>
          <a:srgbClr val="009999"/>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Work sans"/>
            </a:rPr>
            <a:t>Anexo</a:t>
          </a:r>
        </a:p>
      </xdr:txBody>
    </xdr:sp>
    <xdr:clientData/>
  </xdr:twoCellAnchor>
  <xdr:twoCellAnchor>
    <xdr:from>
      <xdr:col>1</xdr:col>
      <xdr:colOff>292100</xdr:colOff>
      <xdr:row>1</xdr:row>
      <xdr:rowOff>139700</xdr:rowOff>
    </xdr:from>
    <xdr:to>
      <xdr:col>4</xdr:col>
      <xdr:colOff>469900</xdr:colOff>
      <xdr:row>3</xdr:row>
      <xdr:rowOff>254000</xdr:rowOff>
    </xdr:to>
    <xdr:sp macro="" textlink="">
      <xdr:nvSpPr>
        <xdr:cNvPr id="8" name="Rectángulo 7">
          <a:extLst>
            <a:ext uri="{FF2B5EF4-FFF2-40B4-BE49-F238E27FC236}">
              <a16:creationId xmlns:a16="http://schemas.microsoft.com/office/drawing/2014/main" id="{F512E39C-F3C6-4FC1-8C7F-B808A9E97165}"/>
            </a:ext>
          </a:extLst>
        </xdr:cNvPr>
        <xdr:cNvSpPr/>
      </xdr:nvSpPr>
      <xdr:spPr>
        <a:xfrm>
          <a:off x="406400" y="215900"/>
          <a:ext cx="1787525" cy="581025"/>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787400</xdr:colOff>
      <xdr:row>1</xdr:row>
      <xdr:rowOff>177800</xdr:rowOff>
    </xdr:from>
    <xdr:to>
      <xdr:col>11</xdr:col>
      <xdr:colOff>1346200</xdr:colOff>
      <xdr:row>4</xdr:row>
      <xdr:rowOff>101600</xdr:rowOff>
    </xdr:to>
    <xdr:sp macro="" textlink="">
      <xdr:nvSpPr>
        <xdr:cNvPr id="10" name="Rectángulo 9">
          <a:extLst>
            <a:ext uri="{FF2B5EF4-FFF2-40B4-BE49-F238E27FC236}">
              <a16:creationId xmlns:a16="http://schemas.microsoft.com/office/drawing/2014/main" id="{BE0384B6-FE17-44A0-8FB7-1290F2173DDD}"/>
            </a:ext>
          </a:extLst>
        </xdr:cNvPr>
        <xdr:cNvSpPr/>
      </xdr:nvSpPr>
      <xdr:spPr>
        <a:xfrm>
          <a:off x="14293850" y="254000"/>
          <a:ext cx="1958975" cy="666750"/>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229178</xdr:colOff>
      <xdr:row>0</xdr:row>
      <xdr:rowOff>63501</xdr:rowOff>
    </xdr:from>
    <xdr:to>
      <xdr:col>4</xdr:col>
      <xdr:colOff>37931</xdr:colOff>
      <xdr:row>6</xdr:row>
      <xdr:rowOff>62336</xdr:rowOff>
    </xdr:to>
    <xdr:pic>
      <xdr:nvPicPr>
        <xdr:cNvPr id="12" name="Imagen 11">
          <a:extLst>
            <a:ext uri="{FF2B5EF4-FFF2-40B4-BE49-F238E27FC236}">
              <a16:creationId xmlns:a16="http://schemas.microsoft.com/office/drawing/2014/main" id="{00FBD152-E3B8-4A01-9FFB-60FE20348AC1}"/>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341746" y="63501"/>
          <a:ext cx="1410685" cy="1011949"/>
        </a:xfrm>
        <a:prstGeom prst="rect">
          <a:avLst/>
        </a:prstGeom>
      </xdr:spPr>
    </xdr:pic>
    <xdr:clientData/>
  </xdr:twoCellAnchor>
  <xdr:twoCellAnchor editAs="oneCell">
    <xdr:from>
      <xdr:col>11</xdr:col>
      <xdr:colOff>355024</xdr:colOff>
      <xdr:row>2</xdr:row>
      <xdr:rowOff>25977</xdr:rowOff>
    </xdr:from>
    <xdr:to>
      <xdr:col>12</xdr:col>
      <xdr:colOff>32040</xdr:colOff>
      <xdr:row>6</xdr:row>
      <xdr:rowOff>41010</xdr:rowOff>
    </xdr:to>
    <xdr:pic>
      <xdr:nvPicPr>
        <xdr:cNvPr id="9" name="Imagen 8">
          <a:extLst>
            <a:ext uri="{FF2B5EF4-FFF2-40B4-BE49-F238E27FC236}">
              <a16:creationId xmlns:a16="http://schemas.microsoft.com/office/drawing/2014/main" id="{7F75767B-70CE-9782-8671-AC938752B128}"/>
            </a:ext>
          </a:extLst>
        </xdr:cNvPr>
        <xdr:cNvPicPr>
          <a:picLocks noChangeAspect="1"/>
        </xdr:cNvPicPr>
      </xdr:nvPicPr>
      <xdr:blipFill>
        <a:blip xmlns:r="http://schemas.openxmlformats.org/officeDocument/2006/relationships" r:embed="rId8"/>
        <a:stretch>
          <a:fillRect/>
        </a:stretch>
      </xdr:blipFill>
      <xdr:spPr>
        <a:xfrm>
          <a:off x="13525501" y="103909"/>
          <a:ext cx="1079789" cy="9502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761999</xdr:colOff>
      <xdr:row>29</xdr:row>
      <xdr:rowOff>179293</xdr:rowOff>
    </xdr:from>
    <xdr:to>
      <xdr:col>15</xdr:col>
      <xdr:colOff>22411</xdr:colOff>
      <xdr:row>54</xdr:row>
      <xdr:rowOff>22411</xdr:rowOff>
    </xdr:to>
    <xdr:graphicFrame macro="">
      <xdr:nvGraphicFramePr>
        <xdr:cNvPr id="20" name="Gráfico 19">
          <a:extLst>
            <a:ext uri="{FF2B5EF4-FFF2-40B4-BE49-F238E27FC236}">
              <a16:creationId xmlns:a16="http://schemas.microsoft.com/office/drawing/2014/main" id="{536B09AA-A70C-488C-A4FB-45A2857B63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78441</xdr:colOff>
      <xdr:row>0</xdr:row>
      <xdr:rowOff>1</xdr:rowOff>
    </xdr:from>
    <xdr:to>
      <xdr:col>1</xdr:col>
      <xdr:colOff>1512794</xdr:colOff>
      <xdr:row>4</xdr:row>
      <xdr:rowOff>163189</xdr:rowOff>
    </xdr:to>
    <xdr:pic>
      <xdr:nvPicPr>
        <xdr:cNvPr id="24" name="Imagen 23">
          <a:extLst>
            <a:ext uri="{FF2B5EF4-FFF2-40B4-BE49-F238E27FC236}">
              <a16:creationId xmlns:a16="http://schemas.microsoft.com/office/drawing/2014/main" id="{C3D25130-0F6A-DD5B-7C75-4C0C0D996AEC}"/>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840441" y="1"/>
          <a:ext cx="1434353" cy="1014835"/>
        </a:xfrm>
        <a:prstGeom prst="rect">
          <a:avLst/>
        </a:prstGeom>
      </xdr:spPr>
    </xdr:pic>
    <xdr:clientData/>
  </xdr:twoCellAnchor>
  <xdr:twoCellAnchor>
    <xdr:from>
      <xdr:col>1</xdr:col>
      <xdr:colOff>0</xdr:colOff>
      <xdr:row>9</xdr:row>
      <xdr:rowOff>0</xdr:rowOff>
    </xdr:from>
    <xdr:to>
      <xdr:col>3</xdr:col>
      <xdr:colOff>134470</xdr:colOff>
      <xdr:row>28</xdr:row>
      <xdr:rowOff>168088</xdr:rowOff>
    </xdr:to>
    <xdr:graphicFrame macro="">
      <xdr:nvGraphicFramePr>
        <xdr:cNvPr id="5" name="Gráfico 4">
          <a:extLst>
            <a:ext uri="{FF2B5EF4-FFF2-40B4-BE49-F238E27FC236}">
              <a16:creationId xmlns:a16="http://schemas.microsoft.com/office/drawing/2014/main" id="{0BE56570-E0DA-4D53-8778-A64CC23417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12</xdr:col>
      <xdr:colOff>615763</xdr:colOff>
      <xdr:row>0</xdr:row>
      <xdr:rowOff>67236</xdr:rowOff>
    </xdr:from>
    <xdr:to>
      <xdr:col>13</xdr:col>
      <xdr:colOff>933552</xdr:colOff>
      <xdr:row>4</xdr:row>
      <xdr:rowOff>165804</xdr:rowOff>
    </xdr:to>
    <xdr:pic>
      <xdr:nvPicPr>
        <xdr:cNvPr id="2" name="Imagen 1">
          <a:extLst>
            <a:ext uri="{FF2B5EF4-FFF2-40B4-BE49-F238E27FC236}">
              <a16:creationId xmlns:a16="http://schemas.microsoft.com/office/drawing/2014/main" id="{F7CE64B1-4C4A-4957-8478-B6BA21D666ED}"/>
            </a:ext>
          </a:extLst>
        </xdr:cNvPr>
        <xdr:cNvPicPr>
          <a:picLocks noChangeAspect="1"/>
        </xdr:cNvPicPr>
      </xdr:nvPicPr>
      <xdr:blipFill>
        <a:blip xmlns:r="http://schemas.openxmlformats.org/officeDocument/2006/relationships" r:embed="rId4"/>
        <a:stretch>
          <a:fillRect/>
        </a:stretch>
      </xdr:blipFill>
      <xdr:spPr>
        <a:xfrm>
          <a:off x="15065188" y="67236"/>
          <a:ext cx="1079789" cy="965343"/>
        </a:xfrm>
        <a:prstGeom prst="rect">
          <a:avLst/>
        </a:prstGeom>
      </xdr:spPr>
    </xdr:pic>
    <xdr:clientData/>
  </xdr:twoCellAnchor>
  <xdr:twoCellAnchor>
    <xdr:from>
      <xdr:col>12</xdr:col>
      <xdr:colOff>133910</xdr:colOff>
      <xdr:row>7</xdr:row>
      <xdr:rowOff>44824</xdr:rowOff>
    </xdr:from>
    <xdr:to>
      <xdr:col>14</xdr:col>
      <xdr:colOff>186827</xdr:colOff>
      <xdr:row>12</xdr:row>
      <xdr:rowOff>37353</xdr:rowOff>
    </xdr:to>
    <xdr:sp macro="" textlink="">
      <xdr:nvSpPr>
        <xdr:cNvPr id="3" name="Elipse 2">
          <a:hlinkClick xmlns:r="http://schemas.openxmlformats.org/officeDocument/2006/relationships" r:id="rId5"/>
          <a:extLst>
            <a:ext uri="{FF2B5EF4-FFF2-40B4-BE49-F238E27FC236}">
              <a16:creationId xmlns:a16="http://schemas.microsoft.com/office/drawing/2014/main" id="{0E32C56D-8861-4A5F-B370-84334202B9A8}"/>
            </a:ext>
          </a:extLst>
        </xdr:cNvPr>
        <xdr:cNvSpPr/>
      </xdr:nvSpPr>
      <xdr:spPr>
        <a:xfrm>
          <a:off x="14583335" y="1454524"/>
          <a:ext cx="1767417" cy="897404"/>
        </a:xfrm>
        <a:prstGeom prst="ellipse">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t>Clic acá para</a:t>
          </a:r>
          <a:r>
            <a:rPr lang="es-CO" sz="1100" baseline="0"/>
            <a:t> saber como mejorar los índices de la PDJ</a:t>
          </a:r>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78441</xdr:colOff>
      <xdr:row>0</xdr:row>
      <xdr:rowOff>1</xdr:rowOff>
    </xdr:from>
    <xdr:to>
      <xdr:col>1</xdr:col>
      <xdr:colOff>1512794</xdr:colOff>
      <xdr:row>4</xdr:row>
      <xdr:rowOff>163189</xdr:rowOff>
    </xdr:to>
    <xdr:pic>
      <xdr:nvPicPr>
        <xdr:cNvPr id="3" name="Imagen 2">
          <a:extLst>
            <a:ext uri="{FF2B5EF4-FFF2-40B4-BE49-F238E27FC236}">
              <a16:creationId xmlns:a16="http://schemas.microsoft.com/office/drawing/2014/main" id="{026BC8AF-7C84-4E00-BC04-6026F7711404}"/>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840441" y="1"/>
          <a:ext cx="1434353" cy="1029963"/>
        </a:xfrm>
        <a:prstGeom prst="rect">
          <a:avLst/>
        </a:prstGeom>
      </xdr:spPr>
    </xdr:pic>
    <xdr:clientData/>
  </xdr:twoCellAnchor>
  <xdr:twoCellAnchor>
    <xdr:from>
      <xdr:col>1</xdr:col>
      <xdr:colOff>0</xdr:colOff>
      <xdr:row>13</xdr:row>
      <xdr:rowOff>0</xdr:rowOff>
    </xdr:from>
    <xdr:to>
      <xdr:col>13</xdr:col>
      <xdr:colOff>862853</xdr:colOff>
      <xdr:row>28</xdr:row>
      <xdr:rowOff>53788</xdr:rowOff>
    </xdr:to>
    <xdr:graphicFrame macro="">
      <xdr:nvGraphicFramePr>
        <xdr:cNvPr id="6" name="Gráfico 5">
          <a:extLst>
            <a:ext uri="{FF2B5EF4-FFF2-40B4-BE49-F238E27FC236}">
              <a16:creationId xmlns:a16="http://schemas.microsoft.com/office/drawing/2014/main" id="{BEC35D09-EAB9-4D06-A65D-43AD5361E3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34</xdr:row>
      <xdr:rowOff>1</xdr:rowOff>
    </xdr:from>
    <xdr:to>
      <xdr:col>13</xdr:col>
      <xdr:colOff>930088</xdr:colOff>
      <xdr:row>49</xdr:row>
      <xdr:rowOff>134471</xdr:rowOff>
    </xdr:to>
    <xdr:graphicFrame macro="">
      <xdr:nvGraphicFramePr>
        <xdr:cNvPr id="7" name="Gráfico 6">
          <a:extLst>
            <a:ext uri="{FF2B5EF4-FFF2-40B4-BE49-F238E27FC236}">
              <a16:creationId xmlns:a16="http://schemas.microsoft.com/office/drawing/2014/main" id="{84C853F8-6C6B-4052-ACA9-7BD8C6B34A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12</xdr:col>
      <xdr:colOff>638736</xdr:colOff>
      <xdr:row>1</xdr:row>
      <xdr:rowOff>0</xdr:rowOff>
    </xdr:from>
    <xdr:to>
      <xdr:col>14</xdr:col>
      <xdr:colOff>4025</xdr:colOff>
      <xdr:row>5</xdr:row>
      <xdr:rowOff>98568</xdr:rowOff>
    </xdr:to>
    <xdr:pic>
      <xdr:nvPicPr>
        <xdr:cNvPr id="8" name="Imagen 7">
          <a:extLst>
            <a:ext uri="{FF2B5EF4-FFF2-40B4-BE49-F238E27FC236}">
              <a16:creationId xmlns:a16="http://schemas.microsoft.com/office/drawing/2014/main" id="{E372F433-E34E-409F-97D2-70C3DD0AF395}"/>
            </a:ext>
          </a:extLst>
        </xdr:cNvPr>
        <xdr:cNvPicPr>
          <a:picLocks noChangeAspect="1"/>
        </xdr:cNvPicPr>
      </xdr:nvPicPr>
      <xdr:blipFill>
        <a:blip xmlns:r="http://schemas.openxmlformats.org/officeDocument/2006/relationships" r:embed="rId4"/>
        <a:stretch>
          <a:fillRect/>
        </a:stretch>
      </xdr:blipFill>
      <xdr:spPr>
        <a:xfrm>
          <a:off x="15094324" y="179294"/>
          <a:ext cx="1079789" cy="950215"/>
        </a:xfrm>
        <a:prstGeom prst="rect">
          <a:avLst/>
        </a:prstGeom>
      </xdr:spPr>
    </xdr:pic>
    <xdr:clientData/>
  </xdr:twoCellAnchor>
  <xdr:twoCellAnchor>
    <xdr:from>
      <xdr:col>11</xdr:col>
      <xdr:colOff>609039</xdr:colOff>
      <xdr:row>7</xdr:row>
      <xdr:rowOff>33618</xdr:rowOff>
    </xdr:from>
    <xdr:to>
      <xdr:col>13</xdr:col>
      <xdr:colOff>852456</xdr:colOff>
      <xdr:row>12</xdr:row>
      <xdr:rowOff>26147</xdr:rowOff>
    </xdr:to>
    <xdr:sp macro="" textlink="">
      <xdr:nvSpPr>
        <xdr:cNvPr id="9" name="Elipse 8">
          <a:hlinkClick xmlns:r="http://schemas.openxmlformats.org/officeDocument/2006/relationships" r:id="rId5"/>
          <a:extLst>
            <a:ext uri="{FF2B5EF4-FFF2-40B4-BE49-F238E27FC236}">
              <a16:creationId xmlns:a16="http://schemas.microsoft.com/office/drawing/2014/main" id="{0C1B9C9B-66E7-4959-971D-A684C33469E3}"/>
            </a:ext>
          </a:extLst>
        </xdr:cNvPr>
        <xdr:cNvSpPr/>
      </xdr:nvSpPr>
      <xdr:spPr>
        <a:xfrm>
          <a:off x="14296464" y="1443318"/>
          <a:ext cx="1767417" cy="897404"/>
        </a:xfrm>
        <a:prstGeom prst="ellipse">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t>Clic acá para</a:t>
          </a:r>
          <a:r>
            <a:rPr lang="es-CO" sz="1100" baseline="0"/>
            <a:t> saber como mejorar los índices de la PDJ</a:t>
          </a:r>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690562</xdr:colOff>
      <xdr:row>0</xdr:row>
      <xdr:rowOff>95250</xdr:rowOff>
    </xdr:from>
    <xdr:to>
      <xdr:col>2</xdr:col>
      <xdr:colOff>600915</xdr:colOff>
      <xdr:row>5</xdr:row>
      <xdr:rowOff>72841</xdr:rowOff>
    </xdr:to>
    <xdr:pic>
      <xdr:nvPicPr>
        <xdr:cNvPr id="8" name="Imagen 7">
          <a:extLst>
            <a:ext uri="{FF2B5EF4-FFF2-40B4-BE49-F238E27FC236}">
              <a16:creationId xmlns:a16="http://schemas.microsoft.com/office/drawing/2014/main" id="{3CBEF63C-6FC4-4BAF-9409-21245D82E763}"/>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690562" y="95250"/>
          <a:ext cx="1434353" cy="1014835"/>
        </a:xfrm>
        <a:prstGeom prst="rect">
          <a:avLst/>
        </a:prstGeom>
      </xdr:spPr>
    </xdr:pic>
    <xdr:clientData/>
  </xdr:twoCellAnchor>
  <xdr:twoCellAnchor>
    <xdr:from>
      <xdr:col>1</xdr:col>
      <xdr:colOff>168088</xdr:colOff>
      <xdr:row>24</xdr:row>
      <xdr:rowOff>0</xdr:rowOff>
    </xdr:from>
    <xdr:to>
      <xdr:col>18</xdr:col>
      <xdr:colOff>752475</xdr:colOff>
      <xdr:row>42</xdr:row>
      <xdr:rowOff>9525</xdr:rowOff>
    </xdr:to>
    <xdr:graphicFrame macro="">
      <xdr:nvGraphicFramePr>
        <xdr:cNvPr id="2" name="Gráfico 1">
          <a:extLst>
            <a:ext uri="{FF2B5EF4-FFF2-40B4-BE49-F238E27FC236}">
              <a16:creationId xmlns:a16="http://schemas.microsoft.com/office/drawing/2014/main" id="{2C893737-2484-4027-9A01-EA087CCD50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672353</xdr:colOff>
      <xdr:row>58</xdr:row>
      <xdr:rowOff>145676</xdr:rowOff>
    </xdr:from>
    <xdr:to>
      <xdr:col>19</xdr:col>
      <xdr:colOff>268941</xdr:colOff>
      <xdr:row>75</xdr:row>
      <xdr:rowOff>179293</xdr:rowOff>
    </xdr:to>
    <xdr:graphicFrame macro="">
      <xdr:nvGraphicFramePr>
        <xdr:cNvPr id="4" name="Gráfico 3">
          <a:extLst>
            <a:ext uri="{FF2B5EF4-FFF2-40B4-BE49-F238E27FC236}">
              <a16:creationId xmlns:a16="http://schemas.microsoft.com/office/drawing/2014/main" id="{EA054C40-DBF4-41EF-B6CA-94F5204734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5</xdr:col>
      <xdr:colOff>717175</xdr:colOff>
      <xdr:row>6</xdr:row>
      <xdr:rowOff>0</xdr:rowOff>
    </xdr:from>
    <xdr:to>
      <xdr:col>16</xdr:col>
      <xdr:colOff>381000</xdr:colOff>
      <xdr:row>24</xdr:row>
      <xdr:rowOff>22412</xdr:rowOff>
    </xdr:to>
    <mc:AlternateContent xmlns:mc="http://schemas.openxmlformats.org/markup-compatibility/2006" xmlns:a14="http://schemas.microsoft.com/office/drawing/2010/main">
      <mc:Choice Requires="a14">
        <xdr:graphicFrame macro="">
          <xdr:nvGraphicFramePr>
            <xdr:cNvPr id="6" name="Sector 1">
              <a:extLst>
                <a:ext uri="{FF2B5EF4-FFF2-40B4-BE49-F238E27FC236}">
                  <a16:creationId xmlns:a16="http://schemas.microsoft.com/office/drawing/2014/main" id="{2719B75A-5966-426B-BFB5-5313212C5BFC}"/>
                </a:ext>
              </a:extLst>
            </xdr:cNvPr>
            <xdr:cNvGraphicFramePr/>
          </xdr:nvGraphicFramePr>
          <xdr:xfrm>
            <a:off x="0" y="0"/>
            <a:ext cx="0" cy="0"/>
          </xdr:xfrm>
          <a:graphic>
            <a:graphicData uri="http://schemas.microsoft.com/office/drawing/2010/slicer">
              <sle:slicer xmlns:sle="http://schemas.microsoft.com/office/drawing/2010/slicer" name="Sector 1"/>
            </a:graphicData>
          </a:graphic>
        </xdr:graphicFrame>
      </mc:Choice>
      <mc:Fallback xmlns="">
        <xdr:sp macro="" textlink="">
          <xdr:nvSpPr>
            <xdr:cNvPr id="0" name=""/>
            <xdr:cNvSpPr>
              <a:spLocks noTextEdit="1"/>
            </xdr:cNvSpPr>
          </xdr:nvSpPr>
          <xdr:spPr>
            <a:xfrm>
              <a:off x="4527175" y="1210235"/>
              <a:ext cx="8079443" cy="3272118"/>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4</xdr:col>
      <xdr:colOff>100853</xdr:colOff>
      <xdr:row>43</xdr:row>
      <xdr:rowOff>89647</xdr:rowOff>
    </xdr:from>
    <xdr:to>
      <xdr:col>15</xdr:col>
      <xdr:colOff>616323</xdr:colOff>
      <xdr:row>58</xdr:row>
      <xdr:rowOff>67235</xdr:rowOff>
    </xdr:to>
    <mc:AlternateContent xmlns:mc="http://schemas.openxmlformats.org/markup-compatibility/2006" xmlns:a14="http://schemas.microsoft.com/office/drawing/2010/main">
      <mc:Choice Requires="a14">
        <xdr:graphicFrame macro="">
          <xdr:nvGraphicFramePr>
            <xdr:cNvPr id="10" name="Entidad 1">
              <a:extLst>
                <a:ext uri="{FF2B5EF4-FFF2-40B4-BE49-F238E27FC236}">
                  <a16:creationId xmlns:a16="http://schemas.microsoft.com/office/drawing/2014/main" id="{14B0BB0A-A7FC-4882-8F1A-898454A4AA34}"/>
                </a:ext>
              </a:extLst>
            </xdr:cNvPr>
            <xdr:cNvGraphicFramePr/>
          </xdr:nvGraphicFramePr>
          <xdr:xfrm>
            <a:off x="0" y="0"/>
            <a:ext cx="0" cy="0"/>
          </xdr:xfrm>
          <a:graphic>
            <a:graphicData uri="http://schemas.microsoft.com/office/drawing/2010/slicer">
              <sle:slicer xmlns:sle="http://schemas.microsoft.com/office/drawing/2010/slicer" name="Entidad 1"/>
            </a:graphicData>
          </a:graphic>
        </xdr:graphicFrame>
      </mc:Choice>
      <mc:Fallback xmlns="">
        <xdr:sp macro="" textlink="">
          <xdr:nvSpPr>
            <xdr:cNvPr id="0" name=""/>
            <xdr:cNvSpPr>
              <a:spLocks noTextEdit="1"/>
            </xdr:cNvSpPr>
          </xdr:nvSpPr>
          <xdr:spPr>
            <a:xfrm>
              <a:off x="3148853" y="7978588"/>
              <a:ext cx="8931088" cy="2667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2</xdr:col>
      <xdr:colOff>504265</xdr:colOff>
      <xdr:row>11</xdr:row>
      <xdr:rowOff>123265</xdr:rowOff>
    </xdr:from>
    <xdr:to>
      <xdr:col>5</xdr:col>
      <xdr:colOff>47065</xdr:colOff>
      <xdr:row>19</xdr:row>
      <xdr:rowOff>31937</xdr:rowOff>
    </xdr:to>
    <mc:AlternateContent xmlns:mc="http://schemas.openxmlformats.org/markup-compatibility/2006" xmlns:a14="http://schemas.microsoft.com/office/drawing/2010/main">
      <mc:Choice Requires="a14">
        <xdr:graphicFrame macro="">
          <xdr:nvGraphicFramePr>
            <xdr:cNvPr id="12" name="AÑO 1">
              <a:extLst>
                <a:ext uri="{FF2B5EF4-FFF2-40B4-BE49-F238E27FC236}">
                  <a16:creationId xmlns:a16="http://schemas.microsoft.com/office/drawing/2014/main" id="{3E2EC975-D48C-4310-91A3-FB1545B2782A}"/>
                </a:ext>
              </a:extLst>
            </xdr:cNvPr>
            <xdr:cNvGraphicFramePr/>
          </xdr:nvGraphicFramePr>
          <xdr:xfrm>
            <a:off x="0" y="0"/>
            <a:ext cx="0" cy="0"/>
          </xdr:xfrm>
          <a:graphic>
            <a:graphicData uri="http://schemas.microsoft.com/office/drawing/2010/slicer">
              <sle:slicer xmlns:sle="http://schemas.microsoft.com/office/drawing/2010/slicer" name="AÑO 1"/>
            </a:graphicData>
          </a:graphic>
        </xdr:graphicFrame>
      </mc:Choice>
      <mc:Fallback xmlns="">
        <xdr:sp macro="" textlink="">
          <xdr:nvSpPr>
            <xdr:cNvPr id="0" name=""/>
            <xdr:cNvSpPr>
              <a:spLocks noTextEdit="1"/>
            </xdr:cNvSpPr>
          </xdr:nvSpPr>
          <xdr:spPr>
            <a:xfrm>
              <a:off x="2028265" y="2252383"/>
              <a:ext cx="1828800" cy="1343025"/>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17</xdr:col>
      <xdr:colOff>67235</xdr:colOff>
      <xdr:row>0</xdr:row>
      <xdr:rowOff>67235</xdr:rowOff>
    </xdr:from>
    <xdr:to>
      <xdr:col>18</xdr:col>
      <xdr:colOff>385024</xdr:colOff>
      <xdr:row>4</xdr:row>
      <xdr:rowOff>165803</xdr:rowOff>
    </xdr:to>
    <xdr:pic>
      <xdr:nvPicPr>
        <xdr:cNvPr id="3" name="Imagen 2">
          <a:extLst>
            <a:ext uri="{FF2B5EF4-FFF2-40B4-BE49-F238E27FC236}">
              <a16:creationId xmlns:a16="http://schemas.microsoft.com/office/drawing/2014/main" id="{73605FE0-57DA-4C6C-95F7-5529B05F8478}"/>
            </a:ext>
          </a:extLst>
        </xdr:cNvPr>
        <xdr:cNvPicPr>
          <a:picLocks noChangeAspect="1"/>
        </xdr:cNvPicPr>
      </xdr:nvPicPr>
      <xdr:blipFill>
        <a:blip xmlns:r="http://schemas.openxmlformats.org/officeDocument/2006/relationships" r:embed="rId4"/>
        <a:stretch>
          <a:fillRect/>
        </a:stretch>
      </xdr:blipFill>
      <xdr:spPr>
        <a:xfrm>
          <a:off x="13054853" y="67235"/>
          <a:ext cx="1079789" cy="950215"/>
        </a:xfrm>
        <a:prstGeom prst="rect">
          <a:avLst/>
        </a:prstGeom>
      </xdr:spPr>
    </xdr:pic>
    <xdr:clientData/>
  </xdr:twoCellAnchor>
  <xdr:twoCellAnchor>
    <xdr:from>
      <xdr:col>16</xdr:col>
      <xdr:colOff>750794</xdr:colOff>
      <xdr:row>7</xdr:row>
      <xdr:rowOff>0</xdr:rowOff>
    </xdr:from>
    <xdr:to>
      <xdr:col>19</xdr:col>
      <xdr:colOff>232211</xdr:colOff>
      <xdr:row>11</xdr:row>
      <xdr:rowOff>149411</xdr:rowOff>
    </xdr:to>
    <xdr:sp macro="" textlink="">
      <xdr:nvSpPr>
        <xdr:cNvPr id="5" name="Elipse 4">
          <a:hlinkClick xmlns:r="http://schemas.openxmlformats.org/officeDocument/2006/relationships" r:id="rId5"/>
          <a:extLst>
            <a:ext uri="{FF2B5EF4-FFF2-40B4-BE49-F238E27FC236}">
              <a16:creationId xmlns:a16="http://schemas.microsoft.com/office/drawing/2014/main" id="{A77C15EA-C6CA-4D5F-96F6-E6137D97B468}"/>
            </a:ext>
          </a:extLst>
        </xdr:cNvPr>
        <xdr:cNvSpPr/>
      </xdr:nvSpPr>
      <xdr:spPr>
        <a:xfrm>
          <a:off x="12976412" y="1389529"/>
          <a:ext cx="1767417" cy="889000"/>
        </a:xfrm>
        <a:prstGeom prst="ellipse">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t>Clic acá para</a:t>
          </a:r>
          <a:r>
            <a:rPr lang="es-CO" sz="1100" baseline="0"/>
            <a:t> saber como mejorar los índices de la PDJ</a:t>
          </a:r>
          <a:endParaRPr lang="es-CO"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19</xdr:col>
      <xdr:colOff>744311</xdr:colOff>
      <xdr:row>2</xdr:row>
      <xdr:rowOff>152400</xdr:rowOff>
    </xdr:from>
    <xdr:to>
      <xdr:col>20</xdr:col>
      <xdr:colOff>1465729</xdr:colOff>
      <xdr:row>16</xdr:row>
      <xdr:rowOff>152400</xdr:rowOff>
    </xdr:to>
    <mc:AlternateContent xmlns:mc="http://schemas.openxmlformats.org/markup-compatibility/2006" xmlns:a14="http://schemas.microsoft.com/office/drawing/2010/main">
      <mc:Choice Requires="a14">
        <xdr:graphicFrame macro="">
          <xdr:nvGraphicFramePr>
            <xdr:cNvPr id="8" name="Sector">
              <a:extLst>
                <a:ext uri="{FF2B5EF4-FFF2-40B4-BE49-F238E27FC236}">
                  <a16:creationId xmlns:a16="http://schemas.microsoft.com/office/drawing/2014/main" id="{3B573BE9-BC57-DBF6-CF18-CC54A6E87F77}"/>
                </a:ext>
              </a:extLst>
            </xdr:cNvPr>
            <xdr:cNvGraphicFramePr/>
          </xdr:nvGraphicFramePr>
          <xdr:xfrm>
            <a:off x="0" y="0"/>
            <a:ext cx="0" cy="0"/>
          </xdr:xfrm>
          <a:graphic>
            <a:graphicData uri="http://schemas.microsoft.com/office/drawing/2010/slicer">
              <sle:slicer xmlns:sle="http://schemas.microsoft.com/office/drawing/2010/slicer" name="Sector"/>
            </a:graphicData>
          </a:graphic>
        </xdr:graphicFrame>
      </mc:Choice>
      <mc:Fallback xmlns="">
        <xdr:sp macro="" textlink="">
          <xdr:nvSpPr>
            <xdr:cNvPr id="0" name=""/>
            <xdr:cNvSpPr>
              <a:spLocks noTextEdit="1"/>
            </xdr:cNvSpPr>
          </xdr:nvSpPr>
          <xdr:spPr>
            <a:xfrm>
              <a:off x="19632386" y="1543050"/>
              <a:ext cx="3303814" cy="2667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27</xdr:col>
      <xdr:colOff>1085849</xdr:colOff>
      <xdr:row>14</xdr:row>
      <xdr:rowOff>154641</xdr:rowOff>
    </xdr:from>
    <xdr:to>
      <xdr:col>27</xdr:col>
      <xdr:colOff>6467474</xdr:colOff>
      <xdr:row>28</xdr:row>
      <xdr:rowOff>154641</xdr:rowOff>
    </xdr:to>
    <mc:AlternateContent xmlns:mc="http://schemas.openxmlformats.org/markup-compatibility/2006" xmlns:a14="http://schemas.microsoft.com/office/drawing/2010/main">
      <mc:Choice Requires="a14">
        <xdr:graphicFrame macro="">
          <xdr:nvGraphicFramePr>
            <xdr:cNvPr id="4" name="Entidad">
              <a:extLst>
                <a:ext uri="{FF2B5EF4-FFF2-40B4-BE49-F238E27FC236}">
                  <a16:creationId xmlns:a16="http://schemas.microsoft.com/office/drawing/2014/main" id="{1F8AA2BB-6A17-6731-6A7F-9DA0351F577A}"/>
                </a:ext>
              </a:extLst>
            </xdr:cNvPr>
            <xdr:cNvGraphicFramePr/>
          </xdr:nvGraphicFramePr>
          <xdr:xfrm>
            <a:off x="0" y="0"/>
            <a:ext cx="0" cy="0"/>
          </xdr:xfrm>
          <a:graphic>
            <a:graphicData uri="http://schemas.microsoft.com/office/drawing/2010/slicer">
              <sle:slicer xmlns:sle="http://schemas.microsoft.com/office/drawing/2010/slicer" name="Entidad"/>
            </a:graphicData>
          </a:graphic>
        </xdr:graphicFrame>
      </mc:Choice>
      <mc:Fallback xmlns="">
        <xdr:sp macro="" textlink="">
          <xdr:nvSpPr>
            <xdr:cNvPr id="0" name=""/>
            <xdr:cNvSpPr>
              <a:spLocks noTextEdit="1"/>
            </xdr:cNvSpPr>
          </xdr:nvSpPr>
          <xdr:spPr>
            <a:xfrm>
              <a:off x="42200231" y="3830170"/>
              <a:ext cx="5381625" cy="2667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18</xdr:col>
      <xdr:colOff>2409825</xdr:colOff>
      <xdr:row>4</xdr:row>
      <xdr:rowOff>9525</xdr:rowOff>
    </xdr:from>
    <xdr:to>
      <xdr:col>19</xdr:col>
      <xdr:colOff>1823757</xdr:colOff>
      <xdr:row>10</xdr:row>
      <xdr:rowOff>123825</xdr:rowOff>
    </xdr:to>
    <mc:AlternateContent xmlns:mc="http://schemas.openxmlformats.org/markup-compatibility/2006" xmlns:a14="http://schemas.microsoft.com/office/drawing/2010/main">
      <mc:Choice Requires="a14">
        <xdr:graphicFrame macro="">
          <xdr:nvGraphicFramePr>
            <xdr:cNvPr id="9" name="AÑO">
              <a:extLst>
                <a:ext uri="{FF2B5EF4-FFF2-40B4-BE49-F238E27FC236}">
                  <a16:creationId xmlns:a16="http://schemas.microsoft.com/office/drawing/2014/main" id="{70E3CD07-129A-B7DF-96F9-1B2AF09BF2BA}"/>
                </a:ext>
              </a:extLst>
            </xdr:cNvPr>
            <xdr:cNvGraphicFramePr/>
          </xdr:nvGraphicFramePr>
          <xdr:xfrm>
            <a:off x="0" y="0"/>
            <a:ext cx="0" cy="0"/>
          </xdr:xfrm>
          <a:graphic>
            <a:graphicData uri="http://schemas.microsoft.com/office/drawing/2010/slicer">
              <sle:slicer xmlns:sle="http://schemas.microsoft.com/office/drawing/2010/slicer" name="AÑO"/>
            </a:graphicData>
          </a:graphic>
        </xdr:graphicFrame>
      </mc:Choice>
      <mc:Fallback xmlns="">
        <xdr:sp macro="" textlink="">
          <xdr:nvSpPr>
            <xdr:cNvPr id="0" name=""/>
            <xdr:cNvSpPr>
              <a:spLocks noTextEdit="1"/>
            </xdr:cNvSpPr>
          </xdr:nvSpPr>
          <xdr:spPr>
            <a:xfrm>
              <a:off x="15363825" y="1781175"/>
              <a:ext cx="1828800" cy="12573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336177</xdr:colOff>
      <xdr:row>0</xdr:row>
      <xdr:rowOff>0</xdr:rowOff>
    </xdr:from>
    <xdr:to>
      <xdr:col>2</xdr:col>
      <xdr:colOff>246530</xdr:colOff>
      <xdr:row>11</xdr:row>
      <xdr:rowOff>148060</xdr:rowOff>
    </xdr:to>
    <xdr:pic>
      <xdr:nvPicPr>
        <xdr:cNvPr id="2" name="Imagen 1">
          <a:extLst>
            <a:ext uri="{FF2B5EF4-FFF2-40B4-BE49-F238E27FC236}">
              <a16:creationId xmlns:a16="http://schemas.microsoft.com/office/drawing/2014/main" id="{7F4915DA-B79C-4F5A-AB32-F01B51C71E02}"/>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336177" y="0"/>
          <a:ext cx="1434353" cy="999707"/>
        </a:xfrm>
        <a:prstGeom prst="rect">
          <a:avLst/>
        </a:prstGeom>
      </xdr:spPr>
    </xdr:pic>
    <xdr:clientData/>
  </xdr:twoCellAnchor>
  <xdr:twoCellAnchor>
    <xdr:from>
      <xdr:col>2</xdr:col>
      <xdr:colOff>402167</xdr:colOff>
      <xdr:row>42</xdr:row>
      <xdr:rowOff>66369</xdr:rowOff>
    </xdr:from>
    <xdr:to>
      <xdr:col>8</xdr:col>
      <xdr:colOff>79932</xdr:colOff>
      <xdr:row>57</xdr:row>
      <xdr:rowOff>176186</xdr:rowOff>
    </xdr:to>
    <xdr:graphicFrame macro="">
      <xdr:nvGraphicFramePr>
        <xdr:cNvPr id="25" name="Gráfico 24">
          <a:extLst>
            <a:ext uri="{FF2B5EF4-FFF2-40B4-BE49-F238E27FC236}">
              <a16:creationId xmlns:a16="http://schemas.microsoft.com/office/drawing/2014/main" id="{6AE341AD-0152-482B-8D47-15FDB7E8F8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493059</xdr:colOff>
      <xdr:row>42</xdr:row>
      <xdr:rowOff>60143</xdr:rowOff>
    </xdr:from>
    <xdr:to>
      <xdr:col>13</xdr:col>
      <xdr:colOff>715059</xdr:colOff>
      <xdr:row>57</xdr:row>
      <xdr:rowOff>169959</xdr:rowOff>
    </xdr:to>
    <xdr:graphicFrame macro="">
      <xdr:nvGraphicFramePr>
        <xdr:cNvPr id="4" name="Gráfico 3">
          <a:extLst>
            <a:ext uri="{FF2B5EF4-FFF2-40B4-BE49-F238E27FC236}">
              <a16:creationId xmlns:a16="http://schemas.microsoft.com/office/drawing/2014/main" id="{F542D4D0-44C1-44E1-AEA5-68429DA6B3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340919</xdr:colOff>
      <xdr:row>20</xdr:row>
      <xdr:rowOff>89646</xdr:rowOff>
    </xdr:from>
    <xdr:to>
      <xdr:col>13</xdr:col>
      <xdr:colOff>482399</xdr:colOff>
      <xdr:row>39</xdr:row>
      <xdr:rowOff>66920</xdr:rowOff>
    </xdr:to>
    <xdr:graphicFrame macro="">
      <xdr:nvGraphicFramePr>
        <xdr:cNvPr id="9" name="Gráfico 8">
          <a:extLst>
            <a:ext uri="{FF2B5EF4-FFF2-40B4-BE49-F238E27FC236}">
              <a16:creationId xmlns:a16="http://schemas.microsoft.com/office/drawing/2014/main" id="{EE18C46D-4003-4786-A205-8D2B85C331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521065</xdr:colOff>
      <xdr:row>20</xdr:row>
      <xdr:rowOff>1119</xdr:rowOff>
    </xdr:from>
    <xdr:to>
      <xdr:col>8</xdr:col>
      <xdr:colOff>521065</xdr:colOff>
      <xdr:row>34</xdr:row>
      <xdr:rowOff>200584</xdr:rowOff>
    </xdr:to>
    <xdr:graphicFrame macro="">
      <xdr:nvGraphicFramePr>
        <xdr:cNvPr id="5" name="Gráfico 4">
          <a:extLst>
            <a:ext uri="{FF2B5EF4-FFF2-40B4-BE49-F238E27FC236}">
              <a16:creationId xmlns:a16="http://schemas.microsoft.com/office/drawing/2014/main" id="{6D4B5C9C-3839-F0BE-A868-9CC230B737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392206</xdr:colOff>
      <xdr:row>20</xdr:row>
      <xdr:rowOff>1120</xdr:rowOff>
    </xdr:from>
    <xdr:to>
      <xdr:col>14</xdr:col>
      <xdr:colOff>392206</xdr:colOff>
      <xdr:row>34</xdr:row>
      <xdr:rowOff>200585</xdr:rowOff>
    </xdr:to>
    <xdr:graphicFrame macro="">
      <xdr:nvGraphicFramePr>
        <xdr:cNvPr id="10" name="Gráfico 9">
          <a:extLst>
            <a:ext uri="{FF2B5EF4-FFF2-40B4-BE49-F238E27FC236}">
              <a16:creationId xmlns:a16="http://schemas.microsoft.com/office/drawing/2014/main" id="{2EA9A46F-9544-9041-3C1F-C41BCE60D2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526676</xdr:colOff>
      <xdr:row>20</xdr:row>
      <xdr:rowOff>1120</xdr:rowOff>
    </xdr:from>
    <xdr:to>
      <xdr:col>20</xdr:col>
      <xdr:colOff>526676</xdr:colOff>
      <xdr:row>34</xdr:row>
      <xdr:rowOff>200585</xdr:rowOff>
    </xdr:to>
    <xdr:graphicFrame macro="">
      <xdr:nvGraphicFramePr>
        <xdr:cNvPr id="11" name="Gráfico 10">
          <a:extLst>
            <a:ext uri="{FF2B5EF4-FFF2-40B4-BE49-F238E27FC236}">
              <a16:creationId xmlns:a16="http://schemas.microsoft.com/office/drawing/2014/main" id="{D2EDC1CA-88BF-53F9-4CD5-824CFB0BA7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381005</xdr:colOff>
      <xdr:row>42</xdr:row>
      <xdr:rowOff>34239</xdr:rowOff>
    </xdr:from>
    <xdr:to>
      <xdr:col>20</xdr:col>
      <xdr:colOff>433920</xdr:colOff>
      <xdr:row>57</xdr:row>
      <xdr:rowOff>144055</xdr:rowOff>
    </xdr:to>
    <xdr:graphicFrame macro="">
      <xdr:nvGraphicFramePr>
        <xdr:cNvPr id="6" name="Gráfico 5">
          <a:extLst>
            <a:ext uri="{FF2B5EF4-FFF2-40B4-BE49-F238E27FC236}">
              <a16:creationId xmlns:a16="http://schemas.microsoft.com/office/drawing/2014/main" id="{86041949-61E1-457F-8341-E8E6824A6C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275165</xdr:colOff>
      <xdr:row>20</xdr:row>
      <xdr:rowOff>10583</xdr:rowOff>
    </xdr:from>
    <xdr:to>
      <xdr:col>2</xdr:col>
      <xdr:colOff>455082</xdr:colOff>
      <xdr:row>34</xdr:row>
      <xdr:rowOff>84666</xdr:rowOff>
    </xdr:to>
    <xdr:graphicFrame macro="">
      <xdr:nvGraphicFramePr>
        <xdr:cNvPr id="7" name="Gráfico 6">
          <a:extLst>
            <a:ext uri="{FF2B5EF4-FFF2-40B4-BE49-F238E27FC236}">
              <a16:creationId xmlns:a16="http://schemas.microsoft.com/office/drawing/2014/main" id="{F773B265-1EA6-4380-BAAB-725625C680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21</xdr:col>
      <xdr:colOff>137583</xdr:colOff>
      <xdr:row>0</xdr:row>
      <xdr:rowOff>0</xdr:rowOff>
    </xdr:from>
    <xdr:to>
      <xdr:col>22</xdr:col>
      <xdr:colOff>455372</xdr:colOff>
      <xdr:row>11</xdr:row>
      <xdr:rowOff>71798</xdr:rowOff>
    </xdr:to>
    <xdr:pic>
      <xdr:nvPicPr>
        <xdr:cNvPr id="12" name="Imagen 11">
          <a:extLst>
            <a:ext uri="{FF2B5EF4-FFF2-40B4-BE49-F238E27FC236}">
              <a16:creationId xmlns:a16="http://schemas.microsoft.com/office/drawing/2014/main" id="{C30D903F-67BC-44A1-BC94-714DD9977A8C}"/>
            </a:ext>
          </a:extLst>
        </xdr:cNvPr>
        <xdr:cNvPicPr>
          <a:picLocks noChangeAspect="1"/>
        </xdr:cNvPicPr>
      </xdr:nvPicPr>
      <xdr:blipFill>
        <a:blip xmlns:r="http://schemas.openxmlformats.org/officeDocument/2006/relationships" r:embed="rId10"/>
        <a:stretch>
          <a:fillRect/>
        </a:stretch>
      </xdr:blipFill>
      <xdr:spPr>
        <a:xfrm>
          <a:off x="16139583" y="0"/>
          <a:ext cx="1079789" cy="950215"/>
        </a:xfrm>
        <a:prstGeom prst="rect">
          <a:avLst/>
        </a:prstGeom>
      </xdr:spPr>
    </xdr:pic>
    <xdr:clientData/>
  </xdr:twoCellAnchor>
  <xdr:twoCellAnchor>
    <xdr:from>
      <xdr:col>20</xdr:col>
      <xdr:colOff>494241</xdr:colOff>
      <xdr:row>11</xdr:row>
      <xdr:rowOff>71967</xdr:rowOff>
    </xdr:from>
    <xdr:to>
      <xdr:col>22</xdr:col>
      <xdr:colOff>737658</xdr:colOff>
      <xdr:row>18</xdr:row>
      <xdr:rowOff>135467</xdr:rowOff>
    </xdr:to>
    <xdr:sp macro="" textlink="">
      <xdr:nvSpPr>
        <xdr:cNvPr id="13" name="Elipse 12">
          <a:hlinkClick xmlns:r="http://schemas.openxmlformats.org/officeDocument/2006/relationships" r:id="rId11"/>
          <a:extLst>
            <a:ext uri="{FF2B5EF4-FFF2-40B4-BE49-F238E27FC236}">
              <a16:creationId xmlns:a16="http://schemas.microsoft.com/office/drawing/2014/main" id="{3C3FEEDC-B970-4E2C-B0E6-9CF5AD02AE42}"/>
            </a:ext>
          </a:extLst>
        </xdr:cNvPr>
        <xdr:cNvSpPr/>
      </xdr:nvSpPr>
      <xdr:spPr>
        <a:xfrm>
          <a:off x="15734241" y="938742"/>
          <a:ext cx="1767417" cy="892175"/>
        </a:xfrm>
        <a:prstGeom prst="ellipse">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ctr"/>
          <a:r>
            <a:rPr lang="es-CO" sz="1100"/>
            <a:t>Clic acá para</a:t>
          </a:r>
          <a:r>
            <a:rPr lang="es-CO" sz="1100" baseline="0"/>
            <a:t> saber como mejorar los índices de la PDJ</a:t>
          </a:r>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14</xdr:col>
      <xdr:colOff>152400</xdr:colOff>
      <xdr:row>0</xdr:row>
      <xdr:rowOff>123825</xdr:rowOff>
    </xdr:from>
    <xdr:to>
      <xdr:col>19</xdr:col>
      <xdr:colOff>276225</xdr:colOff>
      <xdr:row>0</xdr:row>
      <xdr:rowOff>1025483</xdr:rowOff>
    </xdr:to>
    <xdr:pic>
      <xdr:nvPicPr>
        <xdr:cNvPr id="2" name="Imagen 1">
          <a:extLst>
            <a:ext uri="{FF2B5EF4-FFF2-40B4-BE49-F238E27FC236}">
              <a16:creationId xmlns:a16="http://schemas.microsoft.com/office/drawing/2014/main" id="{E1FF3346-82AA-4FA0-AFB0-EE26A06AF7F9}"/>
            </a:ext>
          </a:extLst>
        </xdr:cNvPr>
        <xdr:cNvPicPr>
          <a:picLocks noChangeAspect="1"/>
        </xdr:cNvPicPr>
      </xdr:nvPicPr>
      <xdr:blipFill>
        <a:blip xmlns:r="http://schemas.openxmlformats.org/officeDocument/2006/relationships" r:embed="rId1"/>
        <a:stretch>
          <a:fillRect/>
        </a:stretch>
      </xdr:blipFill>
      <xdr:spPr>
        <a:xfrm>
          <a:off x="12592050" y="123825"/>
          <a:ext cx="3933825" cy="90165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645795</xdr:colOff>
      <xdr:row>0</xdr:row>
      <xdr:rowOff>60960</xdr:rowOff>
    </xdr:from>
    <xdr:to>
      <xdr:col>1</xdr:col>
      <xdr:colOff>1605915</xdr:colOff>
      <xdr:row>0</xdr:row>
      <xdr:rowOff>697231</xdr:rowOff>
    </xdr:to>
    <xdr:pic>
      <xdr:nvPicPr>
        <xdr:cNvPr id="2" name="Imagen 1" descr="Escudo de armas de Colombia con texto de Función Pública " title="Logo de Función Pública">
          <a:extLst>
            <a:ext uri="{FF2B5EF4-FFF2-40B4-BE49-F238E27FC236}">
              <a16:creationId xmlns:a16="http://schemas.microsoft.com/office/drawing/2014/main" id="{62C3BA48-DAF5-4474-911A-AC17ACE9F6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5795" y="60960"/>
          <a:ext cx="1722120" cy="636271"/>
        </a:xfrm>
        <a:prstGeom prst="rect">
          <a:avLst/>
        </a:prstGeom>
      </xdr:spPr>
    </xdr:pic>
    <xdr:clientData/>
  </xdr:twoCellAnchor>
  <xdr:twoCellAnchor editAs="oneCell">
    <xdr:from>
      <xdr:col>10</xdr:col>
      <xdr:colOff>737235</xdr:colOff>
      <xdr:row>0</xdr:row>
      <xdr:rowOff>244898</xdr:rowOff>
    </xdr:from>
    <xdr:to>
      <xdr:col>13</xdr:col>
      <xdr:colOff>605155</xdr:colOff>
      <xdr:row>0</xdr:row>
      <xdr:rowOff>768864</xdr:rowOff>
    </xdr:to>
    <xdr:pic>
      <xdr:nvPicPr>
        <xdr:cNvPr id="3" name="Imagen 2">
          <a:extLst>
            <a:ext uri="{FF2B5EF4-FFF2-40B4-BE49-F238E27FC236}">
              <a16:creationId xmlns:a16="http://schemas.microsoft.com/office/drawing/2014/main" id="{BC365120-AB19-4CBC-BCC7-920B8011C44B}"/>
            </a:ext>
          </a:extLst>
        </xdr:cNvPr>
        <xdr:cNvPicPr>
          <a:picLocks noChangeAspect="1"/>
        </xdr:cNvPicPr>
      </xdr:nvPicPr>
      <xdr:blipFill>
        <a:blip xmlns:r="http://schemas.openxmlformats.org/officeDocument/2006/relationships" r:embed="rId2"/>
        <a:stretch>
          <a:fillRect/>
        </a:stretch>
      </xdr:blipFill>
      <xdr:spPr>
        <a:xfrm>
          <a:off x="13434060" y="244898"/>
          <a:ext cx="2372995" cy="52396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efensajuridica-my.sharepoint.com/Users/mayerly.torres/Documents/Archivo%20de%20entrenamiento/1.%20FURAG/20220510_HERRAMIENTA%20FURAG%20V%2022.0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de calor IDI y DJ"/>
      <sheetName val="base mapa"/>
      <sheetName val="Valores mapa "/>
      <sheetName val="DEPARTAMENTAL 2"/>
      <sheetName val="ÍNDICE"/>
      <sheetName val="MAPA DEPARTAMENTAL"/>
      <sheetName val="MAPA CAPITALES"/>
      <sheetName val="CAPITALES 2"/>
      <sheetName val="valores mapa dep DJ"/>
      <sheetName val="MAPAS DEFENSA JURPIDICA"/>
      <sheetName val="Torta base nacional"/>
      <sheetName val="Torte base"/>
      <sheetName val="Distribuciones nacional"/>
      <sheetName val="valores mapa capitales DJ"/>
      <sheetName val="mun x dep nal 2018"/>
      <sheetName val="mun x dep ter 2018"/>
      <sheetName val="Número de Entidades ter 2018"/>
      <sheetName val="Número de Entidades nal 2018"/>
      <sheetName val="NAL 2018"/>
      <sheetName val="MUN NAL 2018"/>
      <sheetName val="MUN TER 2018"/>
      <sheetName val="mun x dep nal 2019"/>
      <sheetName val="mun x dep ter 2019"/>
      <sheetName val="Número de entidades nal 2019"/>
      <sheetName val="Número de entidades ter 2019"/>
      <sheetName val="Gobernaciones2018"/>
      <sheetName val="Gobernaciones2019"/>
      <sheetName val="Gobernaciones2020"/>
      <sheetName val="NAL 2019"/>
      <sheetName val="MUN NAL 2019"/>
      <sheetName val="MUN TER 2019"/>
      <sheetName val="CODS Y NOM ENT"/>
      <sheetName val="2018 BASE 1 "/>
      <sheetName val="Entidades x sector 2018"/>
      <sheetName val="Entidades x sector 2019"/>
      <sheetName val="2018 DEP"/>
      <sheetName val="2018 BASE 2 DJ"/>
      <sheetName val="2019 BASE 1"/>
      <sheetName val="2019 DEP"/>
      <sheetName val="2019 BASE 2 DJ"/>
      <sheetName val="Dinámica 2019 1"/>
      <sheetName val="2020 BASE nacional"/>
      <sheetName val="2020 BASE territorial"/>
      <sheetName val="Dinámica 2018 DJ"/>
      <sheetName val="Dinámica 2019 DJ "/>
      <sheetName val="Dinámica 2018 1"/>
      <sheetName val="2018 2 nal"/>
      <sheetName val="2019 2 sec nal"/>
      <sheetName val="2018 2 sec nal"/>
      <sheetName val="TERRITORIAL DJ 20182"/>
      <sheetName val="TERRITORIAL DJ 20192"/>
      <sheetName val="entx dep 2018dj"/>
      <sheetName val="entx dep 2019 dj"/>
      <sheetName val="entx dep 2020 dj "/>
      <sheetName val="ENTIDADES NALES ORD"/>
      <sheetName val="ENTIDADES 2018"/>
      <sheetName val="ENTIDADES 2019"/>
      <sheetName val="ENTIDADES 2020"/>
      <sheetName val="ENTIDADES NACIONALES  buscador"/>
      <sheetName val="Distribuciones territorial"/>
      <sheetName val="ENTIDADES NACIONALES "/>
      <sheetName val="Listas"/>
      <sheetName val="ENTIDADES NACIONALES (Versión2)"/>
      <sheetName val="ENTIDADES TERRITORIALES buscado"/>
      <sheetName val="ENTIDADES TERRITORIALES"/>
      <sheetName val="lista territorial dj"/>
      <sheetName val="ter 2020 1 ENT"/>
      <sheetName val="ter 2018 1 ENT"/>
      <sheetName val="ter 2019 1 ENT"/>
      <sheetName val="TODAS TERRITORIALES 2019 2018 D"/>
      <sheetName val="TER 2018 2 DJENT"/>
      <sheetName val="TER 2019 2 DJ ENT"/>
      <sheetName val="UNIVERSO ENTI PDJ"/>
      <sheetName val="TER 2018"/>
      <sheetName val="TER 2020"/>
      <sheetName val="TER 2019"/>
      <sheetName val="COMPARATIVO TERRITORIAL"/>
      <sheetName val="FURAG con nal"/>
      <sheetName val="listas pestaña 2"/>
      <sheetName val="Prueba top 5 2019"/>
      <sheetName val="sectores 2018"/>
      <sheetName val="sectores 2019"/>
      <sheetName val="sectores 2020"/>
      <sheetName val="LISTAS sector"/>
      <sheetName val="Gráfica IDI"/>
      <sheetName val="ANÁLISIS SECTORIAL "/>
      <sheetName val="Entidades por sector 2018"/>
      <sheetName val="Entidades por sector 2019"/>
      <sheetName val="Entidades por sector 2020"/>
      <sheetName val="ENTIDADES POR SECTOR 1"/>
      <sheetName val="ENTIDADES POR SECTOR "/>
      <sheetName val="TOP 5 "/>
      <sheetName val="No de Entidades x sector"/>
      <sheetName val="2018 fur min"/>
      <sheetName val="2018 fur max"/>
      <sheetName val="2019 fur min"/>
      <sheetName val="2019 fur max"/>
      <sheetName val="2020 fur min"/>
      <sheetName val="2020 fur max"/>
      <sheetName val="Hoja8"/>
      <sheetName val="Hoja22"/>
      <sheetName val="20220510_HERRAMIENTA FURAG V 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GOBERNACIÓN DE AMAZONAS</v>
          </cell>
          <cell r="B3">
            <v>56.23</v>
          </cell>
          <cell r="C3">
            <v>43.61</v>
          </cell>
          <cell r="D3">
            <v>60.009999999999899</v>
          </cell>
          <cell r="E3">
            <v>45.88</v>
          </cell>
          <cell r="F3">
            <v>46.7</v>
          </cell>
          <cell r="G3">
            <v>61.07</v>
          </cell>
        </row>
        <row r="4">
          <cell r="A4" t="str">
            <v>GOBERNACIÓN DE ANTIOQUIA</v>
          </cell>
          <cell r="B4">
            <v>93.14</v>
          </cell>
          <cell r="C4">
            <v>92.97</v>
          </cell>
          <cell r="D4">
            <v>73.540000000000006</v>
          </cell>
          <cell r="E4">
            <v>75.689999999999898</v>
          </cell>
          <cell r="F4">
            <v>84.159999999999897</v>
          </cell>
          <cell r="G4">
            <v>77.079999999999899</v>
          </cell>
        </row>
        <row r="5">
          <cell r="A5" t="str">
            <v>GOBERNACIÓN DE ARAUCA</v>
          </cell>
          <cell r="B5">
            <v>68.61</v>
          </cell>
          <cell r="C5">
            <v>76.41</v>
          </cell>
          <cell r="D5">
            <v>79.379999999999896</v>
          </cell>
          <cell r="E5">
            <v>81.03</v>
          </cell>
          <cell r="F5">
            <v>75.290000000000006</v>
          </cell>
          <cell r="G5">
            <v>72.1099999999999</v>
          </cell>
        </row>
        <row r="6">
          <cell r="A6" t="str">
            <v>GOBERNACIÓN DE ARCHIPIÉLAGO_DE_SAN_ANDRÉS_Y_PROVIDENCIA</v>
          </cell>
          <cell r="B6">
            <v>77.67</v>
          </cell>
          <cell r="C6">
            <v>32.25</v>
          </cell>
          <cell r="D6">
            <v>44.939999999999898</v>
          </cell>
          <cell r="E6">
            <v>44.079999999999899</v>
          </cell>
          <cell r="F6">
            <v>41.28</v>
          </cell>
          <cell r="G6">
            <v>37.85</v>
          </cell>
        </row>
        <row r="7">
          <cell r="A7" t="str">
            <v>GOBERNACIÓN DE ATLÁNTICO</v>
          </cell>
          <cell r="B7">
            <v>71.73</v>
          </cell>
          <cell r="C7">
            <v>55.87</v>
          </cell>
          <cell r="D7">
            <v>38.03</v>
          </cell>
          <cell r="E7">
            <v>48.03</v>
          </cell>
          <cell r="F7">
            <v>58.7899999999999</v>
          </cell>
          <cell r="G7">
            <v>52.6099999999999</v>
          </cell>
        </row>
        <row r="8">
          <cell r="A8" t="str">
            <v>GOBERNACIÓN DE BOLÍVAR</v>
          </cell>
          <cell r="B8">
            <v>75.88</v>
          </cell>
          <cell r="C8">
            <v>86.98</v>
          </cell>
          <cell r="D8">
            <v>73.540000000000006</v>
          </cell>
          <cell r="E8">
            <v>75.689999999999898</v>
          </cell>
          <cell r="F8">
            <v>84.159999999999897</v>
          </cell>
          <cell r="G8">
            <v>67.25</v>
          </cell>
        </row>
        <row r="9">
          <cell r="A9" t="str">
            <v>GOBERNACIÓN DE BOYACÁ</v>
          </cell>
          <cell r="B9">
            <v>78.53</v>
          </cell>
          <cell r="C9">
            <v>84.12</v>
          </cell>
          <cell r="D9">
            <v>57.899999999999899</v>
          </cell>
          <cell r="E9">
            <v>62.35</v>
          </cell>
          <cell r="F9">
            <v>72.5</v>
          </cell>
          <cell r="G9">
            <v>62.979999999999897</v>
          </cell>
        </row>
        <row r="10">
          <cell r="A10" t="str">
            <v>GOBERNACIÓN DE CALDAS</v>
          </cell>
          <cell r="B10">
            <v>97.5285769083237</v>
          </cell>
          <cell r="C10">
            <v>78.709999999999994</v>
          </cell>
          <cell r="D10">
            <v>64.209999999999894</v>
          </cell>
          <cell r="E10">
            <v>75.689999999999898</v>
          </cell>
          <cell r="F10">
            <v>65.12</v>
          </cell>
          <cell r="G10">
            <v>68.349999999999895</v>
          </cell>
        </row>
        <row r="11">
          <cell r="A11" t="str">
            <v>GOBERNACIÓN DE CAQUETÁ</v>
          </cell>
          <cell r="B11">
            <v>68.52</v>
          </cell>
          <cell r="C11">
            <v>72.11</v>
          </cell>
          <cell r="D11">
            <v>68.760000000000005</v>
          </cell>
          <cell r="E11">
            <v>71.62</v>
          </cell>
          <cell r="F11">
            <v>80.73</v>
          </cell>
          <cell r="G11">
            <v>74.189999999999898</v>
          </cell>
        </row>
        <row r="12">
          <cell r="A12" t="str">
            <v>GOBERNACIÓN DE CASANARE</v>
          </cell>
          <cell r="B12">
            <v>75.760000000000005</v>
          </cell>
          <cell r="C12">
            <v>64.95</v>
          </cell>
          <cell r="D12">
            <v>65.569999999999894</v>
          </cell>
          <cell r="E12">
            <v>57.96</v>
          </cell>
          <cell r="F12">
            <v>56.85</v>
          </cell>
          <cell r="G12">
            <v>60.549999999999898</v>
          </cell>
        </row>
        <row r="13">
          <cell r="A13" t="str">
            <v>GOBERNACIÓN DE CAUCA</v>
          </cell>
          <cell r="B13">
            <v>57.71</v>
          </cell>
          <cell r="C13">
            <v>68.819999999999993</v>
          </cell>
          <cell r="D13">
            <v>64.599999999999895</v>
          </cell>
          <cell r="E13">
            <v>60.7899999999999</v>
          </cell>
          <cell r="F13">
            <v>71.049999999999898</v>
          </cell>
          <cell r="G13">
            <v>49.78</v>
          </cell>
        </row>
        <row r="14">
          <cell r="A14" t="str">
            <v>GOBERNACIÓN DE CESAR</v>
          </cell>
          <cell r="B14">
            <v>78.989999999999995</v>
          </cell>
          <cell r="C14">
            <v>89.17</v>
          </cell>
          <cell r="D14">
            <v>67.049999999999898</v>
          </cell>
          <cell r="E14">
            <v>69.969999999999899</v>
          </cell>
          <cell r="F14">
            <v>79.31</v>
          </cell>
          <cell r="G14">
            <v>71.14</v>
          </cell>
        </row>
        <row r="15">
          <cell r="A15" t="str">
            <v>GOBERNACIÓN DE CHOCÓ</v>
          </cell>
          <cell r="B15">
            <v>63.12</v>
          </cell>
          <cell r="C15">
            <v>52.05</v>
          </cell>
          <cell r="D15">
            <v>72.5</v>
          </cell>
          <cell r="E15">
            <v>63.07</v>
          </cell>
          <cell r="F15">
            <v>61.39</v>
          </cell>
          <cell r="G15">
            <v>56</v>
          </cell>
        </row>
        <row r="16">
          <cell r="A16" t="str">
            <v>GOBERNACIÓN DE CÓRDOBA</v>
          </cell>
          <cell r="B16">
            <v>72.5</v>
          </cell>
          <cell r="C16">
            <v>85.8</v>
          </cell>
          <cell r="D16">
            <v>84.099999999999895</v>
          </cell>
          <cell r="E16">
            <v>85.42</v>
          </cell>
          <cell r="F16">
            <v>92.049999999999898</v>
          </cell>
          <cell r="G16">
            <v>74.189999999999898</v>
          </cell>
        </row>
        <row r="17">
          <cell r="A17" t="str">
            <v>GOBERNACIÓN DE CUNDINAMARCA</v>
          </cell>
          <cell r="B17">
            <v>98.186804756425005</v>
          </cell>
          <cell r="C17">
            <v>99</v>
          </cell>
          <cell r="D17">
            <v>84.099999999999895</v>
          </cell>
          <cell r="E17">
            <v>85.42</v>
          </cell>
          <cell r="F17">
            <v>92.049999999999898</v>
          </cell>
          <cell r="G17">
            <v>86.9</v>
          </cell>
        </row>
        <row r="18">
          <cell r="A18" t="str">
            <v>GOBERNACIÓN DE GUAINÍA</v>
          </cell>
          <cell r="B18">
            <v>62.68</v>
          </cell>
          <cell r="C18">
            <v>99</v>
          </cell>
          <cell r="D18">
            <v>84.099999999999895</v>
          </cell>
          <cell r="E18">
            <v>85.42</v>
          </cell>
          <cell r="F18">
            <v>92.049999999999898</v>
          </cell>
          <cell r="G18">
            <v>86.9</v>
          </cell>
        </row>
        <row r="19">
          <cell r="A19" t="str">
            <v>GOBERNACIÓN DE GUAVIARE</v>
          </cell>
          <cell r="B19">
            <v>60.89</v>
          </cell>
          <cell r="C19">
            <v>92.97</v>
          </cell>
          <cell r="D19">
            <v>73.540000000000006</v>
          </cell>
          <cell r="E19">
            <v>75.689999999999898</v>
          </cell>
          <cell r="F19">
            <v>84.159999999999897</v>
          </cell>
          <cell r="G19">
            <v>77.079999999999899</v>
          </cell>
        </row>
        <row r="20">
          <cell r="A20" t="str">
            <v>GOBERNACIÓN DE HUILA</v>
          </cell>
          <cell r="B20">
            <v>82.54</v>
          </cell>
          <cell r="C20">
            <v>74.680000000000007</v>
          </cell>
          <cell r="D20">
            <v>68.760000000000005</v>
          </cell>
          <cell r="E20">
            <v>71.62</v>
          </cell>
          <cell r="F20">
            <v>80.73</v>
          </cell>
          <cell r="G20">
            <v>77.969999999999899</v>
          </cell>
        </row>
        <row r="21">
          <cell r="A21" t="str">
            <v>GOBERNACIÓN DE LA_GUAJIRA</v>
          </cell>
          <cell r="B21">
            <v>63.93</v>
          </cell>
          <cell r="C21">
            <v>64.959999999999994</v>
          </cell>
          <cell r="D21">
            <v>44.409999999999897</v>
          </cell>
          <cell r="E21">
            <v>62.35</v>
          </cell>
          <cell r="F21">
            <v>72.5</v>
          </cell>
          <cell r="G21">
            <v>52.979999999999897</v>
          </cell>
        </row>
        <row r="22">
          <cell r="A22" t="str">
            <v>GOBERNACIÓN DE MAGDALENA</v>
          </cell>
          <cell r="B22">
            <v>63.79</v>
          </cell>
          <cell r="C22">
            <v>48.42</v>
          </cell>
          <cell r="D22">
            <v>45.979999999999897</v>
          </cell>
          <cell r="E22">
            <v>53.469999999999899</v>
          </cell>
          <cell r="F22">
            <v>52.689999999999898</v>
          </cell>
          <cell r="G22">
            <v>45.57</v>
          </cell>
        </row>
        <row r="23">
          <cell r="A23" t="str">
            <v>GOBERNACIÓN DE META</v>
          </cell>
          <cell r="B23">
            <v>97.6666666666667</v>
          </cell>
          <cell r="C23">
            <v>90.16</v>
          </cell>
          <cell r="D23">
            <v>68.760000000000005</v>
          </cell>
          <cell r="E23">
            <v>85.42</v>
          </cell>
          <cell r="F23">
            <v>92.049999999999898</v>
          </cell>
          <cell r="G23">
            <v>86.9</v>
          </cell>
        </row>
        <row r="24">
          <cell r="A24" t="str">
            <v>GOBERNACIÓN DE NARIÑO</v>
          </cell>
          <cell r="B24">
            <v>73.45</v>
          </cell>
          <cell r="C24">
            <v>70.19</v>
          </cell>
          <cell r="D24">
            <v>59.43</v>
          </cell>
          <cell r="E24">
            <v>63.579999999999899</v>
          </cell>
          <cell r="F24">
            <v>61.829999999999899</v>
          </cell>
          <cell r="G24">
            <v>58.46</v>
          </cell>
        </row>
        <row r="25">
          <cell r="A25" t="str">
            <v>GOBERNACIÓN DE NORTE_DE_SANTANDER</v>
          </cell>
          <cell r="B25">
            <v>80.05</v>
          </cell>
          <cell r="C25">
            <v>99</v>
          </cell>
          <cell r="D25">
            <v>84.099999999999895</v>
          </cell>
          <cell r="E25">
            <v>85.42</v>
          </cell>
          <cell r="F25">
            <v>92.049999999999898</v>
          </cell>
          <cell r="G25">
            <v>86.9</v>
          </cell>
        </row>
        <row r="26">
          <cell r="A26" t="str">
            <v>GOBERNACIÓN DE PUTUMAYO</v>
          </cell>
          <cell r="B26">
            <v>56.52</v>
          </cell>
          <cell r="C26">
            <v>61.28</v>
          </cell>
          <cell r="D26">
            <v>48.3599999999999</v>
          </cell>
          <cell r="E26">
            <v>55.189999999999898</v>
          </cell>
          <cell r="F26">
            <v>54.299999999999898</v>
          </cell>
          <cell r="G26">
            <v>66.400000000000006</v>
          </cell>
        </row>
        <row r="27">
          <cell r="A27" t="str">
            <v>GOBERNACIÓN DE QUINDÍO</v>
          </cell>
          <cell r="B27">
            <v>94.3</v>
          </cell>
          <cell r="C27">
            <v>93.23</v>
          </cell>
          <cell r="D27">
            <v>84.099999999999895</v>
          </cell>
          <cell r="E27">
            <v>85.42</v>
          </cell>
          <cell r="F27">
            <v>92.049999999999898</v>
          </cell>
          <cell r="G27">
            <v>86.9</v>
          </cell>
        </row>
        <row r="28">
          <cell r="A28" t="str">
            <v>GOBERNACIÓN DE RISARALDA</v>
          </cell>
          <cell r="B28">
            <v>83.05</v>
          </cell>
          <cell r="C28">
            <v>92.97</v>
          </cell>
          <cell r="D28">
            <v>73.540000000000006</v>
          </cell>
          <cell r="E28">
            <v>75.689999999999898</v>
          </cell>
          <cell r="F28">
            <v>84.159999999999897</v>
          </cell>
          <cell r="G28">
            <v>77.079999999999899</v>
          </cell>
        </row>
        <row r="29">
          <cell r="A29" t="str">
            <v>GOBERNACIÓN DE SANTANDER</v>
          </cell>
          <cell r="B29">
            <v>75.75</v>
          </cell>
          <cell r="C29">
            <v>68.38</v>
          </cell>
          <cell r="D29">
            <v>70.95</v>
          </cell>
          <cell r="E29">
            <v>55.34</v>
          </cell>
          <cell r="F29">
            <v>54.439999999999898</v>
          </cell>
          <cell r="G29">
            <v>74.7</v>
          </cell>
        </row>
        <row r="30">
          <cell r="A30" t="str">
            <v>GOBERNACIÓN DE SUCRE</v>
          </cell>
          <cell r="B30">
            <v>74.069999999999993</v>
          </cell>
          <cell r="C30">
            <v>74.22</v>
          </cell>
          <cell r="D30">
            <v>79.379999999999896</v>
          </cell>
          <cell r="E30">
            <v>81.03</v>
          </cell>
          <cell r="F30">
            <v>75.290000000000006</v>
          </cell>
          <cell r="G30">
            <v>82.5</v>
          </cell>
        </row>
        <row r="31">
          <cell r="A31" t="str">
            <v>GOBERNACIÓN DE TOLIMA</v>
          </cell>
          <cell r="B31">
            <v>78.45</v>
          </cell>
          <cell r="C31">
            <v>77.239999999999995</v>
          </cell>
          <cell r="D31">
            <v>79.379999999999896</v>
          </cell>
          <cell r="E31">
            <v>81.03</v>
          </cell>
          <cell r="F31">
            <v>75.290000000000006</v>
          </cell>
          <cell r="G31">
            <v>82.5</v>
          </cell>
        </row>
        <row r="32">
          <cell r="A32" t="str">
            <v>GOBERNACIÓN DE VALLE_DEL_CAUCA</v>
          </cell>
          <cell r="B32">
            <v>76.86</v>
          </cell>
          <cell r="C32">
            <v>65.39</v>
          </cell>
          <cell r="D32">
            <v>59.43</v>
          </cell>
          <cell r="E32">
            <v>47.2899999999999</v>
          </cell>
          <cell r="F32">
            <v>58.07</v>
          </cell>
          <cell r="G32">
            <v>45.57</v>
          </cell>
        </row>
        <row r="33">
          <cell r="A33" t="str">
            <v>GOBERNACIÓN DE VAUPÉS</v>
          </cell>
          <cell r="B33">
            <v>54.93</v>
          </cell>
          <cell r="C33">
            <v>32.43</v>
          </cell>
          <cell r="D33">
            <v>41.03</v>
          </cell>
          <cell r="E33">
            <v>37.439999999999898</v>
          </cell>
          <cell r="F33">
            <v>38.549999999999898</v>
          </cell>
          <cell r="G33">
            <v>29.21</v>
          </cell>
        </row>
        <row r="34">
          <cell r="A34" t="str">
            <v>GOBERNACIÓN DE VICHADA</v>
          </cell>
          <cell r="B34">
            <v>61.41</v>
          </cell>
          <cell r="C34">
            <v>55.62</v>
          </cell>
          <cell r="D34">
            <v>73.209999999999894</v>
          </cell>
          <cell r="E34">
            <v>60.399999999999899</v>
          </cell>
          <cell r="F34">
            <v>62.259999999999899</v>
          </cell>
          <cell r="G34">
            <v>46.46</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2">
          <cell r="B2" t="str">
            <v>ADMINISTRADORA COLOMBIANA DE PENSIONES</v>
          </cell>
          <cell r="C2" t="str">
            <v>8000</v>
          </cell>
          <cell r="D2" t="str">
            <v>ADMINISTRADORA COLOMBIANA DE PENSIONES</v>
          </cell>
          <cell r="E2">
            <v>93.86</v>
          </cell>
          <cell r="F2">
            <v>87.709171891930254</v>
          </cell>
          <cell r="G2">
            <v>73.900000000000006</v>
          </cell>
          <cell r="H2">
            <v>75.25</v>
          </cell>
          <cell r="I2">
            <v>79.969999999999899</v>
          </cell>
          <cell r="J2">
            <v>76.03</v>
          </cell>
        </row>
        <row r="3">
          <cell r="B3" t="str">
            <v>ADMINISTRADORA DE LOS RECURSOS DEL SISTEMA GENERAL DE SEGURIDAD SOCIAL EN SALUD</v>
          </cell>
          <cell r="C3" t="str">
            <v>8176</v>
          </cell>
          <cell r="D3" t="str">
            <v>ADMINISTRADORA DE LOS RECURSOS DEL SISTEMA GENERAL DE SEGURIDAD SOCIAL EN SALUD</v>
          </cell>
          <cell r="E3">
            <v>78.27</v>
          </cell>
          <cell r="F3">
            <v>63.888447442175874</v>
          </cell>
          <cell r="G3">
            <v>60.49</v>
          </cell>
          <cell r="H3">
            <v>62.159999999999897</v>
          </cell>
          <cell r="I3">
            <v>69.150000000000006</v>
          </cell>
          <cell r="J3">
            <v>63.02</v>
          </cell>
        </row>
        <row r="4">
          <cell r="B4" t="str">
            <v>ADMINISTRADORA DEL MONOPOLIO RENTÍSTICO DE LOS JUEGOS DE SUERTE Y AZAR</v>
          </cell>
          <cell r="C4" t="str">
            <v>8026</v>
          </cell>
          <cell r="D4" t="str">
            <v>ADMINISTRADORA DEL MONOPOLIO RENTÍSTICO DE LOS JUEGOS DE SUERTE Y AZAR</v>
          </cell>
          <cell r="E4">
            <v>78.260000000000005</v>
          </cell>
          <cell r="F4">
            <v>80.122271154683474</v>
          </cell>
          <cell r="G4">
            <v>73.900000000000006</v>
          </cell>
          <cell r="H4">
            <v>75.25</v>
          </cell>
          <cell r="I4">
            <v>79.969999999999899</v>
          </cell>
          <cell r="J4">
            <v>66.28</v>
          </cell>
        </row>
        <row r="5">
          <cell r="B5" t="str">
            <v>AGENCIA DE DESARROLLO RURAL</v>
          </cell>
          <cell r="C5" t="str">
            <v>8117</v>
          </cell>
          <cell r="D5" t="str">
            <v>AGENCIA DE DESARROLLO RURAL</v>
          </cell>
          <cell r="E5">
            <v>73.569999999999993</v>
          </cell>
          <cell r="F5">
            <v>73.797868813273681</v>
          </cell>
          <cell r="G5">
            <v>73.900000000000006</v>
          </cell>
          <cell r="H5">
            <v>75.25</v>
          </cell>
          <cell r="I5">
            <v>79.969999999999899</v>
          </cell>
          <cell r="J5">
            <v>69.17</v>
          </cell>
        </row>
        <row r="6">
          <cell r="B6" t="str">
            <v>AGENCIA DE RENOVACIÓN DEL TERRITORIO</v>
          </cell>
          <cell r="C6" t="str">
            <v>8115</v>
          </cell>
          <cell r="D6" t="str">
            <v>AGENCIA DE RENOVACIÓN DEL TERRITORIO</v>
          </cell>
          <cell r="E6">
            <v>81.400000000000006</v>
          </cell>
          <cell r="F6">
            <v>87.709171891930254</v>
          </cell>
          <cell r="G6">
            <v>73.900000000000006</v>
          </cell>
          <cell r="H6">
            <v>75.25</v>
          </cell>
          <cell r="I6">
            <v>79.969999999999899</v>
          </cell>
          <cell r="J6">
            <v>76.03</v>
          </cell>
        </row>
        <row r="7">
          <cell r="B7" t="str">
            <v>AGENCIA DEL INSPECTOR GENERAL DE TRIBUTOS, RENTAS Y CONTRIBUCIONES PARAFISCALES</v>
          </cell>
          <cell r="C7" t="str">
            <v>8035</v>
          </cell>
          <cell r="D7" t="str">
            <v>AGENCIA DEL INSPECTOR GENERAL DE TRIBUTOS, RENTAS Y CONTRIBUCIONES PARAFISCALES</v>
          </cell>
          <cell r="E7">
            <v>80.34</v>
          </cell>
          <cell r="F7">
            <v>68.342922914279939</v>
          </cell>
          <cell r="G7">
            <v>60.49</v>
          </cell>
          <cell r="H7">
            <v>56.469999999999899</v>
          </cell>
          <cell r="I7">
            <v>64.03</v>
          </cell>
          <cell r="J7">
            <v>63.02</v>
          </cell>
        </row>
        <row r="8">
          <cell r="B8" t="str">
            <v>AGENCIA LOGÍSTICA DE LAS FUERZAS MILITARES</v>
          </cell>
          <cell r="C8" t="str">
            <v>6345</v>
          </cell>
          <cell r="D8" t="str">
            <v>AGENCIA LOGÍSTICA DE LAS FUERZAS MILITARES</v>
          </cell>
          <cell r="E8">
            <v>98.385597082953495</v>
          </cell>
          <cell r="F8">
            <v>87.709171891930254</v>
          </cell>
          <cell r="G8">
            <v>73.900000000000006</v>
          </cell>
          <cell r="H8">
            <v>75.25</v>
          </cell>
          <cell r="I8">
            <v>79.969999999999899</v>
          </cell>
          <cell r="J8">
            <v>76.03</v>
          </cell>
        </row>
        <row r="9">
          <cell r="B9" t="str">
            <v>AGENCIA NACIONAL DE CONTRATACIÓN PÚBLICA -COLOMBIA COMPRA EFICIENTE-</v>
          </cell>
          <cell r="C9" t="str">
            <v>8033</v>
          </cell>
          <cell r="D9" t="str">
            <v>AGENCIA NACIONAL DE CONTRATACIÓN PÚBLICA -COLOMBIA COMPRA EFICIENTE-</v>
          </cell>
          <cell r="E9">
            <v>83.89</v>
          </cell>
          <cell r="F9">
            <v>87.709171891930254</v>
          </cell>
          <cell r="G9">
            <v>73.900000000000006</v>
          </cell>
          <cell r="H9">
            <v>75.25</v>
          </cell>
          <cell r="I9">
            <v>79.969999999999899</v>
          </cell>
          <cell r="J9">
            <v>76.03</v>
          </cell>
        </row>
        <row r="10">
          <cell r="B10" t="str">
            <v>AGENCIA NACIONAL DE DEFENSA JURÍDICA DEL ESTADO</v>
          </cell>
          <cell r="C10" t="str">
            <v>8023</v>
          </cell>
          <cell r="D10" t="str">
            <v>AGENCIA NACIONAL DE DEFENSA JURÍDICA DEL ESTADO</v>
          </cell>
          <cell r="E10">
            <v>94.96</v>
          </cell>
          <cell r="F10">
            <v>87.709171891930254</v>
          </cell>
          <cell r="G10">
            <v>73.900000000000006</v>
          </cell>
          <cell r="H10">
            <v>75.25</v>
          </cell>
          <cell r="I10">
            <v>79.969999999999899</v>
          </cell>
          <cell r="J10">
            <v>76.03</v>
          </cell>
        </row>
        <row r="11">
          <cell r="B11" t="str">
            <v>AGENCIA NACIONAL DE HIDROCARBUROS</v>
          </cell>
          <cell r="C11" t="str">
            <v>5199</v>
          </cell>
          <cell r="D11" t="str">
            <v>AGENCIA NACIONAL DE HIDROCARBUROS</v>
          </cell>
          <cell r="E11">
            <v>69.239999999999995</v>
          </cell>
          <cell r="F11">
            <v>87.709171891930254</v>
          </cell>
          <cell r="G11">
            <v>73.900000000000006</v>
          </cell>
          <cell r="H11">
            <v>75.25</v>
          </cell>
          <cell r="I11">
            <v>79.969999999999899</v>
          </cell>
          <cell r="J11">
            <v>76.03</v>
          </cell>
        </row>
        <row r="12">
          <cell r="B12" t="str">
            <v>AGENCIA NACIONAL DE INFRAESTRUCTURA.</v>
          </cell>
          <cell r="C12" t="str">
            <v>5202</v>
          </cell>
          <cell r="D12" t="str">
            <v>AGENCIA NACIONAL DE INFRAESTRUCTURA.</v>
          </cell>
          <cell r="E12">
            <v>85.69</v>
          </cell>
          <cell r="F12">
            <v>62.030430935095026</v>
          </cell>
          <cell r="G12">
            <v>66.049999999999898</v>
          </cell>
          <cell r="H12">
            <v>67.67</v>
          </cell>
          <cell r="I12">
            <v>63.829999999999899</v>
          </cell>
          <cell r="J12">
            <v>68.469999999999899</v>
          </cell>
        </row>
        <row r="13">
          <cell r="B13" t="str">
            <v>AGENCIA NACIONAL DE MINERÍA</v>
          </cell>
          <cell r="C13" t="str">
            <v>8024</v>
          </cell>
          <cell r="D13" t="str">
            <v>AGENCIA NACIONAL DE MINERÍA</v>
          </cell>
          <cell r="E13">
            <v>71.67</v>
          </cell>
          <cell r="F13">
            <v>75.012725760211168</v>
          </cell>
          <cell r="G13">
            <v>70.349999999999895</v>
          </cell>
          <cell r="H13">
            <v>65.010000000000005</v>
          </cell>
          <cell r="I13">
            <v>71.599999999999895</v>
          </cell>
          <cell r="J13">
            <v>72.62</v>
          </cell>
        </row>
        <row r="14">
          <cell r="B14" t="str">
            <v>AGENCIA NACIONAL DE SEGURIDAD VIAL</v>
          </cell>
          <cell r="C14" t="str">
            <v>0461</v>
          </cell>
          <cell r="D14" t="str">
            <v>AGENCIA NACIONAL DE SEGURIDAD VIAL</v>
          </cell>
          <cell r="E14">
            <v>74.489999999999995</v>
          </cell>
          <cell r="F14">
            <v>77.609184725234385</v>
          </cell>
          <cell r="G14">
            <v>60.49</v>
          </cell>
          <cell r="H14">
            <v>62.159999999999897</v>
          </cell>
          <cell r="I14">
            <v>69.150000000000006</v>
          </cell>
          <cell r="J14">
            <v>63.02</v>
          </cell>
        </row>
        <row r="15">
          <cell r="B15" t="str">
            <v>AGENCIA NACIONAL DE TIERRAS</v>
          </cell>
          <cell r="C15" t="str">
            <v>8116</v>
          </cell>
          <cell r="D15" t="str">
            <v>AGENCIA NACIONAL DE TIERRAS</v>
          </cell>
          <cell r="E15">
            <v>76.48</v>
          </cell>
          <cell r="F15">
            <v>87.709171891930254</v>
          </cell>
          <cell r="G15">
            <v>73.900000000000006</v>
          </cell>
          <cell r="H15">
            <v>75.25</v>
          </cell>
          <cell r="I15">
            <v>79.969999999999899</v>
          </cell>
          <cell r="J15">
            <v>76.03</v>
          </cell>
        </row>
        <row r="16">
          <cell r="B16" t="str">
            <v>AGENCIA NACIONAL DEL ESPECTRO</v>
          </cell>
          <cell r="C16" t="str">
            <v>8001</v>
          </cell>
          <cell r="D16" t="str">
            <v>AGENCIA NACIONAL DEL ESPECTRO</v>
          </cell>
          <cell r="E16">
            <v>92.62</v>
          </cell>
          <cell r="F16">
            <v>85.041250753557776</v>
          </cell>
          <cell r="G16">
            <v>70.349999999999895</v>
          </cell>
          <cell r="H16">
            <v>71.829999999999899</v>
          </cell>
          <cell r="I16">
            <v>77.23</v>
          </cell>
          <cell r="J16">
            <v>72.62</v>
          </cell>
        </row>
        <row r="17">
          <cell r="B17" t="str">
            <v>AGENCIA NACIONAL INMOBILIARIA VIRGILIO BARCO VARGAS</v>
          </cell>
          <cell r="C17" t="str">
            <v>8039</v>
          </cell>
          <cell r="D17" t="str">
            <v>AGENCIA NACIONAL INMOBILIARIA VIRGILIO BARCO VARGAS</v>
          </cell>
          <cell r="E17">
            <v>81.790000000000006</v>
          </cell>
          <cell r="F17">
            <v>85.041250753557776</v>
          </cell>
          <cell r="G17">
            <v>70.349999999999895</v>
          </cell>
          <cell r="H17">
            <v>71.829999999999899</v>
          </cell>
          <cell r="I17">
            <v>77.23</v>
          </cell>
          <cell r="J17">
            <v>72.62</v>
          </cell>
        </row>
        <row r="18">
          <cell r="B18" t="str">
            <v>AGENCIA PARA LA REINCORPORACIÓN Y LA NORMALIZACIÓN</v>
          </cell>
          <cell r="C18" t="str">
            <v>8025</v>
          </cell>
          <cell r="D18" t="str">
            <v>AGENCIA PARA LA REINCORPORACIÓN Y LA NORMALIZACIÓN</v>
          </cell>
          <cell r="E18">
            <v>94.66</v>
          </cell>
          <cell r="F18">
            <v>81.825452952840919</v>
          </cell>
          <cell r="G18">
            <v>73.900000000000006</v>
          </cell>
          <cell r="H18">
            <v>75.25</v>
          </cell>
          <cell r="I18">
            <v>79.969999999999899</v>
          </cell>
          <cell r="J18">
            <v>76.03</v>
          </cell>
        </row>
        <row r="19">
          <cell r="B19" t="str">
            <v>AGENCIA PRESIDENCIAL DE COOPERACIÓN INTERNACIONAL DE COLOMBIA</v>
          </cell>
          <cell r="C19" t="str">
            <v>8044</v>
          </cell>
          <cell r="D19" t="str">
            <v>AGENCIA PRESIDENCIAL DE COOPERACIÓN INTERNACIONAL DE COLOMBIA</v>
          </cell>
          <cell r="E19">
            <v>82.5</v>
          </cell>
          <cell r="F19">
            <v>87.709171891930254</v>
          </cell>
          <cell r="G19">
            <v>73.900000000000006</v>
          </cell>
          <cell r="H19">
            <v>75.25</v>
          </cell>
          <cell r="I19">
            <v>79.969999999999899</v>
          </cell>
          <cell r="J19">
            <v>76.03</v>
          </cell>
        </row>
        <row r="20">
          <cell r="B20" t="str">
            <v>ARCHIVO GENERAL DE LA NACIÓN</v>
          </cell>
          <cell r="C20" t="str">
            <v>0917</v>
          </cell>
          <cell r="D20" t="str">
            <v>ARCHIVO GENERAL DE LA NACIÓN</v>
          </cell>
          <cell r="E20">
            <v>74.400000000000006</v>
          </cell>
          <cell r="F20">
            <v>61.411092099401415</v>
          </cell>
          <cell r="G20">
            <v>52</v>
          </cell>
          <cell r="H20">
            <v>53.38</v>
          </cell>
          <cell r="I20">
            <v>51.82</v>
          </cell>
          <cell r="J20">
            <v>54.68</v>
          </cell>
        </row>
        <row r="21">
          <cell r="B21" t="str">
            <v>ARTESANÍAS DE COLOMBIA S.A.</v>
          </cell>
          <cell r="C21" t="str">
            <v>6135</v>
          </cell>
          <cell r="D21" t="str">
            <v>ARTESANÍAS DE COLOMBIA S.A.</v>
          </cell>
          <cell r="E21">
            <v>87.27</v>
          </cell>
          <cell r="F21">
            <v>87.709171891930254</v>
          </cell>
          <cell r="G21">
            <v>73.900000000000006</v>
          </cell>
          <cell r="H21">
            <v>75.25</v>
          </cell>
          <cell r="I21">
            <v>79.969999999999899</v>
          </cell>
          <cell r="J21">
            <v>76.03</v>
          </cell>
        </row>
        <row r="22">
          <cell r="B22" t="str">
            <v>AUTORIDAD NACIONAL DE ACUICULTURA Y PESCA</v>
          </cell>
          <cell r="C22" t="str">
            <v>8037</v>
          </cell>
          <cell r="D22" t="str">
            <v>AUTORIDAD NACIONAL DE ACUICULTURA Y PESCA</v>
          </cell>
          <cell r="E22">
            <v>65.44</v>
          </cell>
          <cell r="F22">
            <v>77.204232409588556</v>
          </cell>
          <cell r="G22">
            <v>73.900000000000006</v>
          </cell>
          <cell r="H22">
            <v>67.95</v>
          </cell>
          <cell r="I22">
            <v>74.06</v>
          </cell>
          <cell r="J22">
            <v>76.03</v>
          </cell>
        </row>
        <row r="23">
          <cell r="B23" t="str">
            <v>AUTORIDAD NACIONAL DE LICENCIAS AMBIENTALES</v>
          </cell>
          <cell r="C23" t="str">
            <v>8020</v>
          </cell>
          <cell r="D23" t="str">
            <v>AUTORIDAD NACIONAL DE LICENCIAS AMBIENTALES</v>
          </cell>
          <cell r="E23">
            <v>87.53</v>
          </cell>
          <cell r="F23">
            <v>87.709171891930254</v>
          </cell>
          <cell r="G23">
            <v>73.900000000000006</v>
          </cell>
          <cell r="H23">
            <v>75.25</v>
          </cell>
          <cell r="I23">
            <v>79.969999999999899</v>
          </cell>
          <cell r="J23">
            <v>76.03</v>
          </cell>
        </row>
        <row r="24">
          <cell r="B24" t="str">
            <v>BANCO AGRARIO DE COLOMBIA S.A.</v>
          </cell>
          <cell r="C24" t="str">
            <v>6193</v>
          </cell>
          <cell r="D24" t="str">
            <v>BANCO AGRARIO DE COLOMBIA S.A.</v>
          </cell>
          <cell r="E24">
            <v>84.24</v>
          </cell>
          <cell r="F24">
            <v>82.039839472888701</v>
          </cell>
          <cell r="G24">
            <v>73.900000000000006</v>
          </cell>
          <cell r="H24">
            <v>75.25</v>
          </cell>
          <cell r="I24">
            <v>79.969999999999899</v>
          </cell>
          <cell r="J24">
            <v>76.03</v>
          </cell>
        </row>
        <row r="25">
          <cell r="B25" t="str">
            <v>BANCO DE COMERCIO EXTERIOR DE COLOMBIA S.A.</v>
          </cell>
          <cell r="C25" t="str">
            <v>6365</v>
          </cell>
          <cell r="D25" t="str">
            <v>BANCO DE COMERCIO EXTERIOR DE COLOMBIA S.A.</v>
          </cell>
          <cell r="E25">
            <v>75.09</v>
          </cell>
          <cell r="F25">
            <v>74.536311271216078</v>
          </cell>
          <cell r="G25">
            <v>56.5</v>
          </cell>
          <cell r="H25">
            <v>58.1099999999999</v>
          </cell>
          <cell r="I25">
            <v>65.53</v>
          </cell>
          <cell r="J25">
            <v>59.1</v>
          </cell>
        </row>
        <row r="26">
          <cell r="B26" t="str">
            <v>CAJA DE RETIRO DE LAS FUERZAS MILITARES</v>
          </cell>
          <cell r="C26" t="str">
            <v>0253</v>
          </cell>
          <cell r="D26" t="str">
            <v>CAJA DE RETIRO DE LAS FUERZAS MILITARES</v>
          </cell>
          <cell r="E26">
            <v>92.04</v>
          </cell>
          <cell r="F26">
            <v>82.635357584132564</v>
          </cell>
          <cell r="G26">
            <v>73.900000000000006</v>
          </cell>
          <cell r="H26">
            <v>68.92</v>
          </cell>
          <cell r="I26">
            <v>79.969999999999899</v>
          </cell>
          <cell r="J26">
            <v>69.7</v>
          </cell>
        </row>
        <row r="27">
          <cell r="B27" t="str">
            <v>CAJA DE SUELDOS DE RETIRO DE LA POLICÍA NACIONAL</v>
          </cell>
          <cell r="C27" t="str">
            <v>0254</v>
          </cell>
          <cell r="D27" t="str">
            <v>CAJA DE SUELDOS DE RETIRO DE LA POLICÍA NACIONAL</v>
          </cell>
          <cell r="E27">
            <v>81.36</v>
          </cell>
          <cell r="F27">
            <v>85.041250753557776</v>
          </cell>
          <cell r="G27">
            <v>70.349999999999895</v>
          </cell>
          <cell r="H27">
            <v>71.829999999999899</v>
          </cell>
          <cell r="I27">
            <v>77.23</v>
          </cell>
          <cell r="J27">
            <v>72.62</v>
          </cell>
        </row>
        <row r="28">
          <cell r="B28" t="str">
            <v>CAJA PROMOTORA DE VIVIENDA MILITAR Y DE POLICÍA</v>
          </cell>
          <cell r="C28" t="str">
            <v>5291</v>
          </cell>
          <cell r="D28" t="str">
            <v>CAJA PROMOTORA DE VIVIENDA MILITAR Y DE POLICÍA</v>
          </cell>
          <cell r="E28">
            <v>98.653600729261598</v>
          </cell>
          <cell r="F28">
            <v>87.709171891930254</v>
          </cell>
          <cell r="G28">
            <v>73.900000000000006</v>
          </cell>
          <cell r="H28">
            <v>75.25</v>
          </cell>
          <cell r="I28">
            <v>79.969999999999899</v>
          </cell>
          <cell r="J28">
            <v>76.03</v>
          </cell>
        </row>
        <row r="29">
          <cell r="B29" t="str">
            <v>CANAL REGIONAL DE TELEVISION DEL CARIBE LTDA</v>
          </cell>
          <cell r="C29" t="str">
            <v>6239</v>
          </cell>
          <cell r="D29" t="str">
            <v>CANAL REGIONAL DE TELEVISION DEL CARIBE LTDA</v>
          </cell>
          <cell r="E29">
            <v>62.02</v>
          </cell>
          <cell r="F29">
            <v>36.399331427159311</v>
          </cell>
          <cell r="G29">
            <v>45.979999999999897</v>
          </cell>
          <cell r="H29">
            <v>57.2899999999999</v>
          </cell>
          <cell r="I29">
            <v>56.399999999999899</v>
          </cell>
          <cell r="J29">
            <v>45.31</v>
          </cell>
        </row>
        <row r="30">
          <cell r="B30" t="str">
            <v>CANAL REGIONAL DE TELEVISION TEVEANDINA LTDA</v>
          </cell>
          <cell r="C30" t="str">
            <v>5834</v>
          </cell>
          <cell r="D30" t="str">
            <v>CANAL REGIONAL DE TELEVISION TEVEANDINA LTDA</v>
          </cell>
          <cell r="E30">
            <v>72.84</v>
          </cell>
          <cell r="F30">
            <v>64.079013237773907</v>
          </cell>
          <cell r="G30">
            <v>59.84</v>
          </cell>
          <cell r="H30">
            <v>53.049999999999898</v>
          </cell>
          <cell r="I30">
            <v>51.509999999999899</v>
          </cell>
          <cell r="J30">
            <v>62.39</v>
          </cell>
        </row>
        <row r="31">
          <cell r="B31" t="str">
            <v>CENTRAL DE ABASTOS DE CÚCUTA S.A.</v>
          </cell>
          <cell r="C31" t="str">
            <v>8054</v>
          </cell>
          <cell r="D31" t="str">
            <v>CENTRAL DE ABASTOS DE CÚCUTA S.A.</v>
          </cell>
          <cell r="E31">
            <v>44.9</v>
          </cell>
        </row>
        <row r="32">
          <cell r="B32" t="str">
            <v>CENTRAL DE INVERSIONES S.A.</v>
          </cell>
          <cell r="C32" t="str">
            <v>6168</v>
          </cell>
          <cell r="D32" t="str">
            <v>CENTRAL DE INVERSIONES S.A.</v>
          </cell>
          <cell r="E32">
            <v>85.44</v>
          </cell>
          <cell r="F32">
            <v>72.714025850809861</v>
          </cell>
          <cell r="G32">
            <v>59.979999999999897</v>
          </cell>
          <cell r="H32">
            <v>65.989999999999895</v>
          </cell>
          <cell r="I32">
            <v>68.67</v>
          </cell>
          <cell r="J32">
            <v>62.509999999999899</v>
          </cell>
        </row>
        <row r="33">
          <cell r="B33" t="str">
            <v>CENTRO DE DIAGNOSTICO AUTOMOTOR DE CALDAS LTDA                                                                          </v>
          </cell>
          <cell r="C33" t="str">
            <v>1426</v>
          </cell>
          <cell r="D33" t="str">
            <v>CENTRO DE DIAGNÓSTICO AUTOMOTOR DE CALDAS LTDA                                                                          </v>
          </cell>
          <cell r="E33">
            <v>55.62</v>
          </cell>
        </row>
        <row r="34">
          <cell r="B34" t="str">
            <v>CENTRO DE MEMORIA HISTÓRICA</v>
          </cell>
          <cell r="C34" t="str">
            <v>8042</v>
          </cell>
          <cell r="D34" t="str">
            <v>CENTRO DE MEMORIA HISTÓRICA</v>
          </cell>
          <cell r="E34">
            <v>82.22</v>
          </cell>
          <cell r="F34">
            <v>68.307191827605294</v>
          </cell>
          <cell r="G34">
            <v>64.2</v>
          </cell>
          <cell r="H34">
            <v>59.78</v>
          </cell>
          <cell r="I34">
            <v>57.53</v>
          </cell>
          <cell r="J34">
            <v>66.67</v>
          </cell>
        </row>
        <row r="35">
          <cell r="B35" t="str">
            <v>CLUB MILITAR</v>
          </cell>
          <cell r="C35" t="str">
            <v>5265</v>
          </cell>
          <cell r="D35" t="str">
            <v>CLUB MILITAR</v>
          </cell>
          <cell r="E35">
            <v>68.37</v>
          </cell>
          <cell r="F35">
            <v>63.126184259783727</v>
          </cell>
          <cell r="G35">
            <v>64.2</v>
          </cell>
          <cell r="H35">
            <v>56.7899999999999</v>
          </cell>
          <cell r="I35">
            <v>54.92</v>
          </cell>
          <cell r="J35">
            <v>66.67</v>
          </cell>
        </row>
        <row r="36">
          <cell r="B36" t="str">
            <v>COMISIÓN DE REGULACIÓN DE AGUA POTABLE Y SANEAMIENTO BÁSICO</v>
          </cell>
          <cell r="C36" t="str">
            <v>0236</v>
          </cell>
          <cell r="D36" t="str">
            <v>COMISIÓN DE REGULACIÓN DE AGUA POTABLE Y SANEAMIENTO BÁSICO</v>
          </cell>
          <cell r="E36">
            <v>85.97</v>
          </cell>
          <cell r="F36">
            <v>87.709171891930254</v>
          </cell>
          <cell r="G36">
            <v>73.900000000000006</v>
          </cell>
          <cell r="H36">
            <v>75.25</v>
          </cell>
          <cell r="I36">
            <v>79.969999999999899</v>
          </cell>
          <cell r="J36">
            <v>76.03</v>
          </cell>
        </row>
        <row r="37">
          <cell r="B37" t="str">
            <v>COMISIÓN DE REGULACIÓN DE COMUNICACIONES</v>
          </cell>
          <cell r="C37" t="str">
            <v>0235</v>
          </cell>
          <cell r="D37" t="str">
            <v>COMISIÓN DE REGULACIÓN DE COMUNICACIONES</v>
          </cell>
          <cell r="E37">
            <v>86.1</v>
          </cell>
          <cell r="F37">
            <v>87.709171891930254</v>
          </cell>
          <cell r="G37">
            <v>73.900000000000006</v>
          </cell>
          <cell r="H37">
            <v>75.25</v>
          </cell>
          <cell r="I37">
            <v>79.969999999999899</v>
          </cell>
          <cell r="J37">
            <v>76.03</v>
          </cell>
        </row>
        <row r="38">
          <cell r="B38" t="str">
            <v>COMISIÓN DE REGULACIÓN DE ENERGÍA Y GAS</v>
          </cell>
          <cell r="C38" t="str">
            <v>5254</v>
          </cell>
          <cell r="D38" t="str">
            <v>COMISIÓN DE REGULACIÓN DE ENERGÍA Y GAS</v>
          </cell>
          <cell r="E38">
            <v>78.91</v>
          </cell>
          <cell r="F38">
            <v>74.405297286742424</v>
          </cell>
          <cell r="G38">
            <v>66.049999999999898</v>
          </cell>
          <cell r="H38">
            <v>67.67</v>
          </cell>
          <cell r="I38">
            <v>73.819999999999894</v>
          </cell>
          <cell r="J38">
            <v>68.469999999999899</v>
          </cell>
        </row>
        <row r="39">
          <cell r="B39" t="str">
            <v>CORPORACIÓN AGENCIA NACIONAL DE GOBIERNO DIGITAL</v>
          </cell>
          <cell r="C39" t="str">
            <v>8309</v>
          </cell>
          <cell r="D39" t="str">
            <v>CORPORACIÓN AGENCIA NACIONAL DE GOBIERNO DIGITAL</v>
          </cell>
          <cell r="E39">
            <v>56.95</v>
          </cell>
        </row>
        <row r="40">
          <cell r="B40" t="str">
            <v>CORPORACIÓN COLOMBIANA DE INVESTIGACIÓN AGROPECUARIA</v>
          </cell>
          <cell r="C40" t="str">
            <v>6418</v>
          </cell>
          <cell r="D40" t="str">
            <v>CORPORACIÓN COLOMBIANA DE INVESTIGACIÓN AGROPECUARIA</v>
          </cell>
          <cell r="E40">
            <v>72.55</v>
          </cell>
          <cell r="F40">
            <v>59.731731025693726</v>
          </cell>
          <cell r="G40">
            <v>61.49</v>
          </cell>
          <cell r="H40">
            <v>53.2899999999999</v>
          </cell>
          <cell r="I40">
            <v>61.0399999999999</v>
          </cell>
          <cell r="J40">
            <v>64.010000000000005</v>
          </cell>
        </row>
        <row r="41">
          <cell r="B41" t="str">
            <v>CORPORACIÓN DE ALTA TECNOLOGÍA PARA LA DEFENSA</v>
          </cell>
          <cell r="C41" t="str">
            <v>8187</v>
          </cell>
          <cell r="D41" t="str">
            <v>CORPORACIÓN DE ALTA TECNOLOGÍA PARA LA DEFENSA</v>
          </cell>
          <cell r="E41">
            <v>49.97</v>
          </cell>
        </row>
        <row r="42">
          <cell r="B42" t="str">
            <v>CORPORACIÓN DE CIENCIA Y TECNOLOGÍA PARA EL DESARROLLO DE LA INDUSTRIA NAVAL</v>
          </cell>
          <cell r="C42" t="str">
            <v>8050</v>
          </cell>
          <cell r="D42" t="str">
            <v>CORPORACIÓN DE CIENCIA Y TECNOLOGÍA PARA EL DESARROLLO DE LA INDUSTRIA NAVAL</v>
          </cell>
          <cell r="E42">
            <v>98.399270738377396</v>
          </cell>
          <cell r="F42">
            <v>87.709171891930254</v>
          </cell>
          <cell r="G42">
            <v>73.900000000000006</v>
          </cell>
          <cell r="H42">
            <v>75.25</v>
          </cell>
          <cell r="I42">
            <v>79.969999999999899</v>
          </cell>
          <cell r="J42">
            <v>76.03</v>
          </cell>
        </row>
        <row r="43">
          <cell r="B43" t="str">
            <v>CORPORACIÓN DE LA INDUSTRIA AERONÁUTICA COLOMBIANA S.A.</v>
          </cell>
          <cell r="C43" t="str">
            <v>5293</v>
          </cell>
          <cell r="D43" t="str">
            <v>CORPORACIÓN DE LA INDUSTRIA AERONÁÚTICA COLOMBIANA S.A.</v>
          </cell>
          <cell r="E43">
            <v>92.73</v>
          </cell>
          <cell r="F43">
            <v>70.570160650331971</v>
          </cell>
          <cell r="G43">
            <v>56.5</v>
          </cell>
          <cell r="H43">
            <v>58.1099999999999</v>
          </cell>
          <cell r="I43">
            <v>65.53</v>
          </cell>
          <cell r="J43">
            <v>59.1</v>
          </cell>
        </row>
        <row r="44">
          <cell r="B44" t="str">
            <v>CORPORACIÓN NACIONAL PARA LA RECONSTRUCCIÓN DE LA CUENCA DEL RÍO PÁEZ Y ZONAS ALEDAÑAS</v>
          </cell>
          <cell r="C44" t="str">
            <v>5253</v>
          </cell>
          <cell r="D44" t="str">
            <v>CORPORACIÓN NACIONAL PARA LA RECONSTRUCCIÓN DE LA CUENCA DEL RIO PÁEZ Y ZONAS ALEDAÑAS</v>
          </cell>
          <cell r="E44">
            <v>80.13</v>
          </cell>
          <cell r="F44">
            <v>87.709171891930254</v>
          </cell>
          <cell r="G44">
            <v>73.900000000000006</v>
          </cell>
          <cell r="H44">
            <v>75.25</v>
          </cell>
          <cell r="I44">
            <v>79.969999999999899</v>
          </cell>
          <cell r="J44">
            <v>76.03</v>
          </cell>
        </row>
        <row r="45">
          <cell r="B45" t="str">
            <v>DEFENSA CIVIL COLOMBIANA</v>
          </cell>
          <cell r="C45" t="str">
            <v>0273</v>
          </cell>
          <cell r="D45" t="str">
            <v>DEFENSA CIVIL COLOMBIANA</v>
          </cell>
          <cell r="E45">
            <v>80.81</v>
          </cell>
          <cell r="F45">
            <v>75.858361478177443</v>
          </cell>
          <cell r="G45">
            <v>73.900000000000006</v>
          </cell>
          <cell r="H45">
            <v>67.95</v>
          </cell>
          <cell r="I45">
            <v>74.06</v>
          </cell>
          <cell r="J45">
            <v>76.03</v>
          </cell>
        </row>
        <row r="46">
          <cell r="B46" t="str">
            <v>DEPARTAMENTO ADMINISTRATIVO DE LA FUNCIÓN PÚBLICA</v>
          </cell>
          <cell r="C46" t="str">
            <v>0022</v>
          </cell>
          <cell r="D46" t="str">
            <v>DEPARTAMENTO ADMINISTRATIVO DE LA FUNCIÓN PÚBLICA</v>
          </cell>
          <cell r="E46">
            <v>88.56</v>
          </cell>
          <cell r="F46">
            <v>87.709171891930254</v>
          </cell>
          <cell r="G46">
            <v>73.900000000000006</v>
          </cell>
          <cell r="H46">
            <v>75.25</v>
          </cell>
          <cell r="I46">
            <v>79.969999999999899</v>
          </cell>
          <cell r="J46">
            <v>76.03</v>
          </cell>
        </row>
        <row r="47">
          <cell r="B47" t="str">
            <v>DEPARTAMENTO ADMINISTRATIVO DE LA PRESIDENCIA DE LA REPÚBLICA</v>
          </cell>
          <cell r="C47" t="str">
            <v>0018</v>
          </cell>
          <cell r="D47" t="str">
            <v>DEPARTAMENTO ADMINISTRATIVO DE LA PRESIDENCIA DE LA REPÚBLICA</v>
          </cell>
          <cell r="E47">
            <v>78.61</v>
          </cell>
          <cell r="F47">
            <v>69.498228050093019</v>
          </cell>
          <cell r="G47">
            <v>54.99</v>
          </cell>
          <cell r="H47">
            <v>51.28</v>
          </cell>
          <cell r="I47">
            <v>59.119999999999898</v>
          </cell>
          <cell r="J47">
            <v>57.6099999999999</v>
          </cell>
        </row>
        <row r="48">
          <cell r="B48" t="str">
            <v>DEPARTAMENTO ADMINISTRATIVO DIRECCIÓN NACIONAL DE INTELIGENCIA</v>
          </cell>
          <cell r="C48" t="str">
            <v>8043</v>
          </cell>
          <cell r="D48" t="e">
            <v>#N/A</v>
          </cell>
          <cell r="F48">
            <v>87.709171891930254</v>
          </cell>
          <cell r="G48">
            <v>73.900000000000006</v>
          </cell>
          <cell r="H48">
            <v>75.25</v>
          </cell>
          <cell r="I48">
            <v>79.969999999999899</v>
          </cell>
          <cell r="J48">
            <v>76.03</v>
          </cell>
        </row>
        <row r="49">
          <cell r="B49" t="str">
            <v>DEPARTAMENTO ADMINISTRATIVO NACIONAL DE ESTADÍSTICA</v>
          </cell>
          <cell r="C49" t="str">
            <v>0020</v>
          </cell>
          <cell r="D49" t="str">
            <v>DEPARTAMENTO ADMINISTRATIVO NACIONAL DE ESTADÍSTICA</v>
          </cell>
          <cell r="E49">
            <v>76.33</v>
          </cell>
          <cell r="F49">
            <v>82.039839472888701</v>
          </cell>
          <cell r="G49">
            <v>73.900000000000006</v>
          </cell>
          <cell r="H49">
            <v>67.95</v>
          </cell>
          <cell r="I49">
            <v>74.06</v>
          </cell>
          <cell r="J49">
            <v>76.03</v>
          </cell>
        </row>
        <row r="50">
          <cell r="B50" t="str">
            <v>DEPARTAMENTO ADMINISTRATIVO PARA LA PROSPERIDAD SOCIAL</v>
          </cell>
          <cell r="C50" t="str">
            <v>8030</v>
          </cell>
          <cell r="D50" t="str">
            <v>DEPARTAMENTO ADMINISTRATIVO PARA LA PROSPERIDAD SOCIAL</v>
          </cell>
          <cell r="E50">
            <v>89.18</v>
          </cell>
          <cell r="F50">
            <v>76.989845889540788</v>
          </cell>
          <cell r="G50">
            <v>73.900000000000006</v>
          </cell>
          <cell r="H50">
            <v>75.25</v>
          </cell>
          <cell r="I50">
            <v>79.969999999999899</v>
          </cell>
          <cell r="J50">
            <v>76.03</v>
          </cell>
        </row>
        <row r="51">
          <cell r="B51" t="str">
            <v>DEPARTAMENTO NACIONAL DE PLANEACIÓN</v>
          </cell>
          <cell r="C51" t="str">
            <v>0021</v>
          </cell>
          <cell r="D51" t="str">
            <v>DEPARTAMENTO NACIONAL DE PLANEACIÓN</v>
          </cell>
          <cell r="E51">
            <v>98.210574293527799</v>
          </cell>
          <cell r="F51">
            <v>77.108949511789547</v>
          </cell>
          <cell r="G51">
            <v>59.84</v>
          </cell>
          <cell r="H51">
            <v>61.509999999999899</v>
          </cell>
          <cell r="I51">
            <v>68.579999999999899</v>
          </cell>
          <cell r="J51">
            <v>62.39</v>
          </cell>
        </row>
        <row r="52">
          <cell r="B52" t="str">
            <v>DIRECCIÓN NACIONAL DE BOMBEROS</v>
          </cell>
          <cell r="C52" t="str">
            <v>8110</v>
          </cell>
          <cell r="D52" t="str">
            <v>DIRECCIÓN NACIONAL DE BOMBEROS</v>
          </cell>
          <cell r="E52">
            <v>70.12</v>
          </cell>
          <cell r="F52">
            <v>60.18432479023906</v>
          </cell>
          <cell r="G52">
            <v>56.5</v>
          </cell>
          <cell r="H52">
            <v>52.75</v>
          </cell>
          <cell r="I52">
            <v>51.24</v>
          </cell>
          <cell r="J52">
            <v>53.1099999999999</v>
          </cell>
        </row>
        <row r="53">
          <cell r="B53" t="str">
            <v>DIRECCIÓN NACIONAL DE DERECHO DE AUTOR</v>
          </cell>
          <cell r="C53" t="str">
            <v>0876</v>
          </cell>
          <cell r="D53" t="str">
            <v>DIRECCIÓN NACIONAL DE DERECHO DE AUTOR</v>
          </cell>
          <cell r="E53">
            <v>68.7</v>
          </cell>
          <cell r="F53">
            <v>55.360628089163797</v>
          </cell>
          <cell r="G53">
            <v>53.469999999999899</v>
          </cell>
          <cell r="H53">
            <v>61.729999999999897</v>
          </cell>
          <cell r="I53">
            <v>60.189999999999898</v>
          </cell>
          <cell r="J53">
            <v>51.369999999999898</v>
          </cell>
        </row>
        <row r="54">
          <cell r="B54" t="str">
            <v>EMPRESA NACIONAL PROMOTORA DEL DESARROLLO TERRITORIAL</v>
          </cell>
          <cell r="C54" t="str">
            <v>0284</v>
          </cell>
          <cell r="D54" t="str">
            <v>EMPRESA NACIONAL PROMOTORA DEL DESARROLLO TERRITORIAL</v>
          </cell>
          <cell r="E54">
            <v>79.38</v>
          </cell>
          <cell r="F54">
            <v>70.998933690427549</v>
          </cell>
          <cell r="G54">
            <v>69.260000000000005</v>
          </cell>
          <cell r="H54">
            <v>70.78</v>
          </cell>
          <cell r="I54">
            <v>66.1099999999999</v>
          </cell>
          <cell r="J54">
            <v>71.579999999999899</v>
          </cell>
        </row>
        <row r="55">
          <cell r="B55" t="str">
            <v>EMPRESA SOCIAL DEL ESTADO CENTRO DERMATOLÓGICO FEDERICO LLERAS ACOSTA</v>
          </cell>
          <cell r="C55" t="str">
            <v>1040</v>
          </cell>
          <cell r="D55" t="str">
            <v>EMPRESA SOCIAL DEL ESTADO CENTRO DERMATOLÓGICO FEDERICO LLERAS ACOSTA</v>
          </cell>
          <cell r="E55">
            <v>85.28</v>
          </cell>
          <cell r="F55">
            <v>80.420030210305413</v>
          </cell>
          <cell r="G55">
            <v>64.2</v>
          </cell>
          <cell r="H55">
            <v>65.849999999999895</v>
          </cell>
          <cell r="I55">
            <v>72.31</v>
          </cell>
          <cell r="J55">
            <v>66.67</v>
          </cell>
        </row>
        <row r="56">
          <cell r="B56" t="str">
            <v>ESCUELA SUPERIOR DE ADMINISTRACIÓN PÚBLICA</v>
          </cell>
          <cell r="C56" t="str">
            <v>0276</v>
          </cell>
          <cell r="D56" t="str">
            <v>ESCUELA SUPERIOR DE ADMINISTRACIÓN PÚBLICA</v>
          </cell>
          <cell r="E56">
            <v>88.76</v>
          </cell>
          <cell r="F56">
            <v>76.989845889540788</v>
          </cell>
          <cell r="G56">
            <v>73.900000000000006</v>
          </cell>
          <cell r="H56">
            <v>75.25</v>
          </cell>
          <cell r="I56">
            <v>79.969999999999899</v>
          </cell>
          <cell r="J56">
            <v>76.03</v>
          </cell>
        </row>
        <row r="57">
          <cell r="B57" t="str">
            <v>ESCUELA TECNOLÓGICA INSTITUTO TÉCNICO CENTRAL</v>
          </cell>
          <cell r="C57" t="str">
            <v>0826</v>
          </cell>
          <cell r="D57" t="str">
            <v>ESCUELA TECNOLÓGICA INSTITUTO TÉCNICO CENTRAL</v>
          </cell>
          <cell r="E57">
            <v>88.85</v>
          </cell>
          <cell r="F57">
            <v>79.776870650162053</v>
          </cell>
          <cell r="G57">
            <v>70.349999999999895</v>
          </cell>
          <cell r="H57">
            <v>65.010000000000005</v>
          </cell>
          <cell r="I57">
            <v>71.599999999999895</v>
          </cell>
          <cell r="J57">
            <v>72.62</v>
          </cell>
        </row>
        <row r="58">
          <cell r="B58" t="str">
            <v>FIDUCIARIA LA PREVISORA S.A.</v>
          </cell>
          <cell r="C58" t="str">
            <v>5333</v>
          </cell>
          <cell r="D58" t="str">
            <v>FIDUCIARIA LA PREVISORA S.A.</v>
          </cell>
          <cell r="E58">
            <v>76.53</v>
          </cell>
          <cell r="F58">
            <v>79.395739058965972</v>
          </cell>
          <cell r="G58">
            <v>73.900000000000006</v>
          </cell>
          <cell r="H58">
            <v>75.25</v>
          </cell>
          <cell r="I58">
            <v>79.969999999999899</v>
          </cell>
          <cell r="J58">
            <v>76.03</v>
          </cell>
        </row>
        <row r="59">
          <cell r="B59" t="str">
            <v>FINANCIERA DE DESARROLLO TERRITORIAL S.A.</v>
          </cell>
          <cell r="C59" t="str">
            <v>5326</v>
          </cell>
          <cell r="D59" t="str">
            <v>FINANCIERA DE DESARROLLO TERRITORIAL S.A.</v>
          </cell>
          <cell r="E59">
            <v>98.428441203281693</v>
          </cell>
          <cell r="F59">
            <v>87.709171891930254</v>
          </cell>
          <cell r="G59">
            <v>73.900000000000006</v>
          </cell>
          <cell r="H59">
            <v>75.25</v>
          </cell>
          <cell r="I59">
            <v>79.969999999999899</v>
          </cell>
          <cell r="J59">
            <v>76.03</v>
          </cell>
        </row>
        <row r="60">
          <cell r="B60" t="str">
            <v>FONDO ADAPTACIÓN</v>
          </cell>
          <cell r="C60" t="str">
            <v>8040</v>
          </cell>
          <cell r="D60" t="str">
            <v>FONDO ADAPTACIÓN</v>
          </cell>
          <cell r="E60">
            <v>94.51</v>
          </cell>
          <cell r="F60">
            <v>87.709171891930254</v>
          </cell>
          <cell r="G60">
            <v>73.900000000000006</v>
          </cell>
          <cell r="H60">
            <v>75.25</v>
          </cell>
          <cell r="I60">
            <v>79.969999999999899</v>
          </cell>
          <cell r="J60">
            <v>76.03</v>
          </cell>
        </row>
        <row r="61">
          <cell r="B61" t="str">
            <v>FONDO DE GARANTÍAS DE ENTIDADES COOPERATIVAS</v>
          </cell>
          <cell r="C61" t="str">
            <v>5325</v>
          </cell>
          <cell r="D61" t="str">
            <v>FONDO DE GARANTÍAS DE ENTIDADES COOPERATIVAS</v>
          </cell>
          <cell r="E61">
            <v>88.87</v>
          </cell>
          <cell r="F61">
            <v>87.709171891930254</v>
          </cell>
          <cell r="G61">
            <v>73.900000000000006</v>
          </cell>
          <cell r="H61">
            <v>75.25</v>
          </cell>
          <cell r="I61">
            <v>79.969999999999899</v>
          </cell>
          <cell r="J61">
            <v>76.03</v>
          </cell>
        </row>
        <row r="62">
          <cell r="B62" t="str">
            <v>FONDO DE GARANTÍAS DE INSTITUCIONES FINANCIERAS</v>
          </cell>
          <cell r="C62" t="str">
            <v>5324</v>
          </cell>
          <cell r="D62" t="str">
            <v>FONDO DE GARANTÍAS DE INSTITUCIONES FINANCIERAS</v>
          </cell>
          <cell r="E62">
            <v>94.35</v>
          </cell>
          <cell r="F62">
            <v>78.371447907626532</v>
          </cell>
          <cell r="G62">
            <v>61.49</v>
          </cell>
          <cell r="H62">
            <v>63.17</v>
          </cell>
          <cell r="I62">
            <v>70.019999999999897</v>
          </cell>
          <cell r="J62">
            <v>64.010000000000005</v>
          </cell>
        </row>
        <row r="63">
          <cell r="B63" t="str">
            <v>FONDO DE PASIVO SOCIAL DE FERROCARRILES NACIONALES DE COLOMBIA</v>
          </cell>
          <cell r="C63" t="str">
            <v>0932</v>
          </cell>
          <cell r="D63" t="str">
            <v>FONDO DE PASIVO SOCIAL DE FERROCARRILES NACIONALES DE COLOMBIA</v>
          </cell>
          <cell r="E63">
            <v>79.739999999999995</v>
          </cell>
          <cell r="F63">
            <v>74.536311271216078</v>
          </cell>
          <cell r="G63">
            <v>56.5</v>
          </cell>
          <cell r="H63">
            <v>58.1099999999999</v>
          </cell>
          <cell r="I63">
            <v>65.53</v>
          </cell>
          <cell r="J63">
            <v>59.1</v>
          </cell>
        </row>
        <row r="64">
          <cell r="B64" t="str">
            <v>FONDO DE PREVISIÓN SOCIAL DEL CONGRESO DE LA REPÚBLICA</v>
          </cell>
          <cell r="C64" t="str">
            <v>0376</v>
          </cell>
          <cell r="D64" t="str">
            <v>FONDO DE PREVISIÓN SOCIAL DEL CONGRESO DE LA REPÚBLICA</v>
          </cell>
          <cell r="E64">
            <v>84.77</v>
          </cell>
          <cell r="F64">
            <v>87.709171891930254</v>
          </cell>
          <cell r="G64">
            <v>73.900000000000006</v>
          </cell>
          <cell r="H64">
            <v>75.25</v>
          </cell>
          <cell r="I64">
            <v>79.969999999999899</v>
          </cell>
          <cell r="J64">
            <v>76.03</v>
          </cell>
        </row>
        <row r="65">
          <cell r="B65" t="str">
            <v>FONDO NACIONAL DE AHORRO</v>
          </cell>
          <cell r="C65" t="str">
            <v>0281</v>
          </cell>
          <cell r="D65" t="str">
            <v>FONDO NACIONAL DE AHORRO</v>
          </cell>
          <cell r="E65">
            <v>82.71</v>
          </cell>
          <cell r="F65">
            <v>87.709171891930254</v>
          </cell>
          <cell r="G65">
            <v>73.900000000000006</v>
          </cell>
          <cell r="H65">
            <v>75.25</v>
          </cell>
          <cell r="I65">
            <v>79.969999999999899</v>
          </cell>
          <cell r="J65">
            <v>76.03</v>
          </cell>
        </row>
        <row r="66">
          <cell r="B66" t="str">
            <v>FONDO NACIONAL DE GARANTÍAS S.A.</v>
          </cell>
          <cell r="C66" t="str">
            <v>6137</v>
          </cell>
          <cell r="D66" t="str">
            <v>FONDO NACIONAL DE GARANTÍAS S.A.</v>
          </cell>
          <cell r="E66">
            <v>93.4</v>
          </cell>
          <cell r="F66">
            <v>85.041250753557776</v>
          </cell>
          <cell r="G66">
            <v>70.349999999999895</v>
          </cell>
          <cell r="H66">
            <v>71.829999999999899</v>
          </cell>
          <cell r="I66">
            <v>77.23</v>
          </cell>
          <cell r="J66">
            <v>72.62</v>
          </cell>
        </row>
        <row r="67">
          <cell r="B67" t="str">
            <v>FONDO PARA EL FINANCIAMIENTO DEL SECTOR AGROPECUARIO.</v>
          </cell>
          <cell r="C67" t="str">
            <v>6421</v>
          </cell>
          <cell r="D67" t="str">
            <v>FONDO PARA EL FINANCIAMIENTO DEL SECTOR AGROPECUARIO.</v>
          </cell>
          <cell r="E67">
            <v>72.25</v>
          </cell>
          <cell r="F67">
            <v>77.609184725234385</v>
          </cell>
          <cell r="G67">
            <v>60.49</v>
          </cell>
          <cell r="H67">
            <v>62.159999999999897</v>
          </cell>
          <cell r="I67">
            <v>69.150000000000006</v>
          </cell>
          <cell r="J67">
            <v>63.02</v>
          </cell>
        </row>
        <row r="68">
          <cell r="B68" t="str">
            <v>FONDO ROTATORIO DE LA POLICÍA NACIONAL</v>
          </cell>
          <cell r="C68" t="str">
            <v>0280</v>
          </cell>
          <cell r="D68" t="str">
            <v>FONDO ROTATORIO DE LA POLICÍA NACIONAL</v>
          </cell>
          <cell r="E68">
            <v>98.1649954421149</v>
          </cell>
          <cell r="F68">
            <v>87.709171891930254</v>
          </cell>
          <cell r="G68">
            <v>73.900000000000006</v>
          </cell>
          <cell r="H68">
            <v>75.25</v>
          </cell>
          <cell r="I68">
            <v>79.969999999999899</v>
          </cell>
          <cell r="J68">
            <v>76.03</v>
          </cell>
        </row>
        <row r="69">
          <cell r="B69" t="str">
            <v>HOSPITAL MILITAR CENTRAL</v>
          </cell>
          <cell r="C69" t="str">
            <v>5294</v>
          </cell>
          <cell r="D69" t="str">
            <v>HOSPITAL MILITAR CENTRAL</v>
          </cell>
          <cell r="E69">
            <v>98.245214220601596</v>
          </cell>
          <cell r="F69">
            <v>87.709171891930254</v>
          </cell>
          <cell r="G69">
            <v>73.900000000000006</v>
          </cell>
          <cell r="H69">
            <v>75.25</v>
          </cell>
          <cell r="I69">
            <v>79.969999999999899</v>
          </cell>
          <cell r="J69">
            <v>76.03</v>
          </cell>
        </row>
        <row r="70">
          <cell r="B70" t="str">
            <v>IMPRENTA NACIONAL DE COLOMBIA</v>
          </cell>
          <cell r="C70" t="str">
            <v>2030</v>
          </cell>
          <cell r="D70" t="str">
            <v>IMPRENTA NACIONAL DE COLOMBIA</v>
          </cell>
          <cell r="E70">
            <v>65.739999999999995</v>
          </cell>
          <cell r="F70">
            <v>69.915090727963729</v>
          </cell>
          <cell r="G70">
            <v>57.64</v>
          </cell>
          <cell r="H70">
            <v>75.25</v>
          </cell>
          <cell r="I70">
            <v>79.969999999999899</v>
          </cell>
          <cell r="J70">
            <v>53.31</v>
          </cell>
        </row>
        <row r="71">
          <cell r="B71" t="str">
            <v>INDUSTRIA MILITAR</v>
          </cell>
          <cell r="C71" t="str">
            <v>5290</v>
          </cell>
          <cell r="D71" t="str">
            <v>INDUSTRIA MILITAR</v>
          </cell>
          <cell r="E71">
            <v>81.34</v>
          </cell>
          <cell r="F71">
            <v>81.992198023989204</v>
          </cell>
          <cell r="G71">
            <v>73.900000000000006</v>
          </cell>
          <cell r="H71">
            <v>75.25</v>
          </cell>
          <cell r="I71">
            <v>79.969999999999899</v>
          </cell>
          <cell r="J71">
            <v>69.17</v>
          </cell>
        </row>
        <row r="72">
          <cell r="B72" t="str">
            <v>INSTITUTO CARO Y CUERVO</v>
          </cell>
          <cell r="C72" t="str">
            <v>0305</v>
          </cell>
          <cell r="D72" t="str">
            <v>INSTITUTO CARO Y CUERVO</v>
          </cell>
          <cell r="E72">
            <v>56.62</v>
          </cell>
          <cell r="F72">
            <v>71.380065281623615</v>
          </cell>
          <cell r="G72">
            <v>59.84</v>
          </cell>
          <cell r="H72">
            <v>61.509999999999899</v>
          </cell>
          <cell r="I72">
            <v>68.579999999999899</v>
          </cell>
          <cell r="J72">
            <v>55.13</v>
          </cell>
        </row>
        <row r="73">
          <cell r="B73" t="str">
            <v>INSTITUTO COLOMBIANO AGROPECUARIO</v>
          </cell>
          <cell r="C73" t="str">
            <v>0292</v>
          </cell>
          <cell r="D73" t="str">
            <v>INSTITUTO COLOMBIANO AGROPECUARIO</v>
          </cell>
          <cell r="E73">
            <v>71.400000000000006</v>
          </cell>
          <cell r="F73">
            <v>79.717318839037645</v>
          </cell>
          <cell r="G73">
            <v>63.27</v>
          </cell>
          <cell r="H73">
            <v>64.930000000000007</v>
          </cell>
          <cell r="I73">
            <v>71.53</v>
          </cell>
          <cell r="J73">
            <v>65.75</v>
          </cell>
        </row>
        <row r="74">
          <cell r="B74" t="str">
            <v>INSTITUTO COLOMBIANO DE ANTROPOLOGÍA E HISTORIA</v>
          </cell>
          <cell r="C74" t="str">
            <v>5298</v>
          </cell>
          <cell r="D74" t="str">
            <v>INSTITUTO COLOMBIANO DE ANTROPOLOGÍA E HISTORIA</v>
          </cell>
          <cell r="E74">
            <v>66.459999999999994</v>
          </cell>
          <cell r="F74">
            <v>68.366743638729702</v>
          </cell>
          <cell r="G74">
            <v>55.02</v>
          </cell>
          <cell r="H74">
            <v>60.479999999999897</v>
          </cell>
          <cell r="I74">
            <v>64.079999999999899</v>
          </cell>
          <cell r="J74">
            <v>57.63</v>
          </cell>
        </row>
        <row r="75">
          <cell r="B75" t="str">
            <v>INSTITUTO COLOMBIANO DE BIENESTAR FAMILIAR</v>
          </cell>
          <cell r="C75" t="str">
            <v>0296</v>
          </cell>
          <cell r="D75" t="str">
            <v>INSTITUTO COLOMBIANO DE BIENESTAR FAMILIAR</v>
          </cell>
          <cell r="E75">
            <v>92.44</v>
          </cell>
          <cell r="F75">
            <v>82.635357584132564</v>
          </cell>
          <cell r="G75">
            <v>73.900000000000006</v>
          </cell>
          <cell r="H75">
            <v>68.92</v>
          </cell>
          <cell r="I75">
            <v>79.969999999999899</v>
          </cell>
          <cell r="J75">
            <v>69.7</v>
          </cell>
        </row>
        <row r="76">
          <cell r="B76" t="str">
            <v>INSTITUTO COLOMBIANO DE CRÉDITO EDUCATIVO Y ESTUDIOS TÉCNICOS EN EL EXTERIOR "MARIANO OSPINA PÉREZ"</v>
          </cell>
          <cell r="C76" t="str">
            <v>0669</v>
          </cell>
          <cell r="D76" t="str">
            <v>INSTITUTO COLOMBIANO DE CRÉDITO EDUCATIVO Y ESTUDIOS TÉCNICOS EN EL EXTERIOR "MARÍANO OSPINA PÉREZ"</v>
          </cell>
          <cell r="E76">
            <v>98.474931631722896</v>
          </cell>
          <cell r="F76">
            <v>83.623917648797374</v>
          </cell>
          <cell r="G76">
            <v>68.459999999999894</v>
          </cell>
          <cell r="H76">
            <v>70.010000000000005</v>
          </cell>
          <cell r="I76">
            <v>75.75</v>
          </cell>
          <cell r="J76">
            <v>70.81</v>
          </cell>
        </row>
        <row r="77">
          <cell r="B77" t="str">
            <v>INSTITUTO COLOMBIANO PARA LA EVALUACIÓN DE LA EDUCACIÓN</v>
          </cell>
          <cell r="C77" t="str">
            <v>0312</v>
          </cell>
          <cell r="D77" t="str">
            <v>INSTITUTO COLOMBIANO PARA LA EVALUACIÓN DE LA EDUCACIÓN</v>
          </cell>
          <cell r="E77">
            <v>96.78</v>
          </cell>
          <cell r="F77">
            <v>87.709171891930254</v>
          </cell>
          <cell r="G77">
            <v>73.900000000000006</v>
          </cell>
          <cell r="H77">
            <v>75.25</v>
          </cell>
          <cell r="I77">
            <v>79.969999999999899</v>
          </cell>
          <cell r="J77">
            <v>76.03</v>
          </cell>
        </row>
        <row r="78">
          <cell r="B78" t="str">
            <v>INSTITUTO DE CASAS FISCALES DEL EJÉRCITO</v>
          </cell>
          <cell r="C78" t="str">
            <v>5289</v>
          </cell>
          <cell r="D78" t="str">
            <v>INSTITUTO DE CASAS FISCALES DEL EJÉRCITO</v>
          </cell>
          <cell r="E78">
            <v>71.87</v>
          </cell>
          <cell r="F78">
            <v>82.730640481931573</v>
          </cell>
          <cell r="G78">
            <v>67.269999999999897</v>
          </cell>
          <cell r="H78">
            <v>68.849999999999895</v>
          </cell>
          <cell r="I78">
            <v>74.799999999999898</v>
          </cell>
          <cell r="J78">
            <v>69.650000000000006</v>
          </cell>
        </row>
        <row r="79">
          <cell r="B79" t="str">
            <v>INSTITUTO DE HIDROLOGÍA, METEOROLOGÍA Y ESTUDIOS AMBIENTALES</v>
          </cell>
          <cell r="C79" t="str">
            <v>5295</v>
          </cell>
          <cell r="D79" t="str">
            <v>INSTITUTO DE HIDROLOGÍA, METEOROLOGÍA Y ESTUDIOS AMBIENTALES</v>
          </cell>
          <cell r="E79">
            <v>77.64</v>
          </cell>
          <cell r="F79">
            <v>87.709171891930254</v>
          </cell>
          <cell r="G79">
            <v>73.900000000000006</v>
          </cell>
          <cell r="H79">
            <v>75.25</v>
          </cell>
          <cell r="I79">
            <v>79.969999999999899</v>
          </cell>
          <cell r="J79">
            <v>76.03</v>
          </cell>
        </row>
        <row r="80">
          <cell r="B80" t="str">
            <v>INSTITUTO DE PLANIFICACIÓN Y PROMOCIÓN DE SOLUCIONES ENERGÉTICAS PARA LAS ZONAS NO INTERCONECTADAS</v>
          </cell>
          <cell r="C80" t="str">
            <v>5255</v>
          </cell>
          <cell r="D80" t="str">
            <v>INSTITUTO DE PLANIFICACIÓN Y PROMOCIÓN DE SOLUCIONES ENERGÉTICAS PARA LAS ZONAS NO INTERCONECTADAS</v>
          </cell>
          <cell r="E80">
            <v>73.56</v>
          </cell>
          <cell r="F80">
            <v>70.832188619279265</v>
          </cell>
          <cell r="G80">
            <v>68.459999999999894</v>
          </cell>
          <cell r="H80">
            <v>60.24</v>
          </cell>
          <cell r="I80">
            <v>67.45</v>
          </cell>
          <cell r="J80">
            <v>70.81</v>
          </cell>
        </row>
        <row r="81">
          <cell r="B81" t="str">
            <v>INSTITUTO GEOGRÁFICO AGUSTÍN CODAZZI</v>
          </cell>
          <cell r="C81" t="str">
            <v>0291</v>
          </cell>
          <cell r="D81" t="str">
            <v>INSTITUTO GEOGRÁFICO AGUSTÍN CODAZZI</v>
          </cell>
          <cell r="E81">
            <v>84.09</v>
          </cell>
          <cell r="F81">
            <v>87.709171891930254</v>
          </cell>
          <cell r="G81">
            <v>73.900000000000006</v>
          </cell>
          <cell r="H81">
            <v>75.25</v>
          </cell>
          <cell r="I81">
            <v>79.969999999999899</v>
          </cell>
          <cell r="J81">
            <v>76.03</v>
          </cell>
        </row>
        <row r="82">
          <cell r="B82" t="str">
            <v>INSTITUTO NACIONAL DE CANCEROLOGÍA, EMPRESA SOCIAL DEL ESTADO</v>
          </cell>
          <cell r="C82" t="str">
            <v>0297</v>
          </cell>
          <cell r="D82" t="str">
            <v>INSTITUTO NACIONAL DE CANCEROLOGÍA, EMPRESA SOCIAL DEL ESTADO</v>
          </cell>
          <cell r="E82">
            <v>86.81</v>
          </cell>
          <cell r="F82">
            <v>81.813542590616038</v>
          </cell>
          <cell r="G82">
            <v>66.049999999999898</v>
          </cell>
          <cell r="H82">
            <v>67.67</v>
          </cell>
          <cell r="I82">
            <v>73.819999999999894</v>
          </cell>
          <cell r="J82">
            <v>68.469999999999899</v>
          </cell>
        </row>
        <row r="83">
          <cell r="B83" t="str">
            <v>INSTITUTO NACIONAL DE FORMACIÓN TÉCNICA PROFESIONAL DE SAN JUAN DEL CESAR</v>
          </cell>
          <cell r="C83" t="str">
            <v>0913</v>
          </cell>
          <cell r="D83" t="str">
            <v>INSTITUTO NACIONAL DE FORMACIÓN TÉCNICA PROFESIONAL DE SAN JUAN DEL CESAR</v>
          </cell>
          <cell r="E83">
            <v>98.199635369188698</v>
          </cell>
          <cell r="F83">
            <v>82.325688166285772</v>
          </cell>
          <cell r="G83">
            <v>73.900000000000006</v>
          </cell>
          <cell r="H83">
            <v>68.17</v>
          </cell>
          <cell r="I83">
            <v>79.969999999999899</v>
          </cell>
          <cell r="J83">
            <v>68.989999999999895</v>
          </cell>
        </row>
        <row r="84">
          <cell r="B84" t="str">
            <v>INSTITUTO NACIONAL DE FORMACIÓN TÉCNICA PROFESIONAL DEL DEPARTAMENTO DE SAN ANDRÉS, PROVIDENCIA Y SANTA CATALINA</v>
          </cell>
          <cell r="C84" t="str">
            <v>0824</v>
          </cell>
          <cell r="D84" t="str">
            <v>INSTITUTO NACIONAL DE FORMACIÓN TÉCNICA PROFESIONAL DEL DEPARTAMENTO DE SAN ANDRÉS, PROVIDENCIA Y SANTA CATALINA</v>
          </cell>
          <cell r="E84">
            <v>90.36</v>
          </cell>
          <cell r="F84">
            <v>87.709171891930254</v>
          </cell>
          <cell r="G84">
            <v>73.900000000000006</v>
          </cell>
          <cell r="H84">
            <v>75.25</v>
          </cell>
          <cell r="I84">
            <v>79.969999999999899</v>
          </cell>
          <cell r="J84">
            <v>76.03</v>
          </cell>
        </row>
        <row r="85">
          <cell r="B85" t="str">
            <v>INSTITUTO NACIONAL DE METROLOGÍA</v>
          </cell>
          <cell r="C85" t="str">
            <v>8036</v>
          </cell>
          <cell r="D85" t="str">
            <v>INSTITUTO NACIONAL DE METROLOGÍA</v>
          </cell>
          <cell r="E85">
            <v>87.83</v>
          </cell>
          <cell r="F85">
            <v>79.193262901143058</v>
          </cell>
          <cell r="G85">
            <v>62.57</v>
          </cell>
          <cell r="H85">
            <v>64.239999999999895</v>
          </cell>
          <cell r="I85">
            <v>70.95</v>
          </cell>
          <cell r="J85">
            <v>65.069999999999894</v>
          </cell>
        </row>
        <row r="86">
          <cell r="B86" t="str">
            <v>INSTITUTO NACIONAL DE SALUD</v>
          </cell>
          <cell r="C86" t="str">
            <v>0299</v>
          </cell>
          <cell r="D86" t="e">
            <v>#N/A</v>
          </cell>
          <cell r="E86">
            <v>86.43</v>
          </cell>
          <cell r="F86">
            <v>64.519696640094367</v>
          </cell>
          <cell r="G86">
            <v>60.49</v>
          </cell>
          <cell r="H86">
            <v>57.469999999999899</v>
          </cell>
          <cell r="I86">
            <v>69.150000000000006</v>
          </cell>
          <cell r="J86">
            <v>52.689999999999898</v>
          </cell>
        </row>
        <row r="87">
          <cell r="B87" t="str">
            <v>INSTITUTO NACIONAL DE VÍAS</v>
          </cell>
          <cell r="C87" t="str">
            <v>0827</v>
          </cell>
          <cell r="D87" t="str">
            <v>INSTITUTO NACIONAL DE VÍAS</v>
          </cell>
          <cell r="E87">
            <v>82.37</v>
          </cell>
          <cell r="F87">
            <v>71.594451801671411</v>
          </cell>
          <cell r="G87">
            <v>66.049999999999898</v>
          </cell>
          <cell r="H87">
            <v>67.67</v>
          </cell>
          <cell r="I87">
            <v>73.819999999999894</v>
          </cell>
          <cell r="J87">
            <v>68.469999999999899</v>
          </cell>
        </row>
        <row r="88">
          <cell r="B88" t="str">
            <v>INSTITUTO NACIONAL DE VIGILANCIA DE MEDICAMENTOS Y ALIMENTOS</v>
          </cell>
          <cell r="C88" t="str">
            <v>0234</v>
          </cell>
          <cell r="D88" t="str">
            <v>INSTITUTO NACIONAL DE VIGILANCIA DE MEDICAMENTOS Y ALIMENTOS</v>
          </cell>
          <cell r="E88">
            <v>87.71</v>
          </cell>
          <cell r="F88">
            <v>75.012725760211168</v>
          </cell>
          <cell r="G88">
            <v>70.349999999999895</v>
          </cell>
          <cell r="H88">
            <v>65.010000000000005</v>
          </cell>
          <cell r="I88">
            <v>71.599999999999895</v>
          </cell>
          <cell r="J88">
            <v>72.62</v>
          </cell>
        </row>
        <row r="89">
          <cell r="B89" t="str">
            <v>INSTITUTO NACIONAL PARA CIEGOS</v>
          </cell>
          <cell r="C89" t="str">
            <v>0313</v>
          </cell>
          <cell r="D89" t="str">
            <v>INSTITUTO NACIONAL PARA CIEGOS</v>
          </cell>
          <cell r="E89">
            <v>93.15</v>
          </cell>
          <cell r="F89">
            <v>87.709171891930254</v>
          </cell>
          <cell r="G89">
            <v>73.900000000000006</v>
          </cell>
          <cell r="H89">
            <v>75.25</v>
          </cell>
          <cell r="I89">
            <v>79.969999999999899</v>
          </cell>
          <cell r="J89">
            <v>76.03</v>
          </cell>
        </row>
        <row r="90">
          <cell r="B90" t="str">
            <v>INSTITUTO NACIONAL PARA SORDOS</v>
          </cell>
          <cell r="C90" t="str">
            <v>0314</v>
          </cell>
          <cell r="D90" t="str">
            <v>INSTITUTO NACIONAL PARA SORDOS</v>
          </cell>
          <cell r="E90">
            <v>90.23</v>
          </cell>
          <cell r="F90">
            <v>78.335716820951902</v>
          </cell>
          <cell r="G90">
            <v>70.349999999999895</v>
          </cell>
          <cell r="H90">
            <v>71.829999999999899</v>
          </cell>
          <cell r="I90">
            <v>77.23</v>
          </cell>
          <cell r="J90">
            <v>72.62</v>
          </cell>
        </row>
        <row r="91">
          <cell r="B91" t="str">
            <v>INSTITUTO NACIONAL PENITENCIARIO Y CARCELARIO</v>
          </cell>
          <cell r="C91" t="str">
            <v>5759</v>
          </cell>
          <cell r="D91" t="str">
            <v>INSTITUTO NACIONAL PENITENCIARIO Y CARCELARIO</v>
          </cell>
          <cell r="E91">
            <v>79.92</v>
          </cell>
          <cell r="F91">
            <v>66.151416264902537</v>
          </cell>
          <cell r="G91">
            <v>73.900000000000006</v>
          </cell>
          <cell r="H91">
            <v>58.5399999999999</v>
          </cell>
          <cell r="I91">
            <v>65.930000000000007</v>
          </cell>
          <cell r="J91">
            <v>61.119999999999898</v>
          </cell>
        </row>
        <row r="92">
          <cell r="B92" t="str">
            <v>INSTITUTO TÉCNICO NACIONAL DE COMERCIO "SIMÓN RODRÍGUEZ"</v>
          </cell>
          <cell r="C92" t="str">
            <v>0915</v>
          </cell>
          <cell r="D92" t="str">
            <v>INSTITUTO TÉCNICO NACIONAL DE COMERCIO "SIMÓN RODRÍGUEZ"</v>
          </cell>
          <cell r="E92">
            <v>88.52</v>
          </cell>
          <cell r="F92">
            <v>83.385710404299843</v>
          </cell>
          <cell r="G92">
            <v>68.03</v>
          </cell>
          <cell r="H92">
            <v>75.25</v>
          </cell>
          <cell r="I92">
            <v>75.459999999999894</v>
          </cell>
          <cell r="J92">
            <v>70.409999999999897</v>
          </cell>
        </row>
        <row r="93">
          <cell r="B93" t="str">
            <v>INSTITUTO TOLIMENSE DE FORMACIÓN TÉCNICA PROFESIONAL</v>
          </cell>
          <cell r="C93" t="str">
            <v>0822</v>
          </cell>
          <cell r="D93" t="str">
            <v>INSTITUTO TOLIMENSE DE FORMACIÓN TÉCNICA PROFESIONAL</v>
          </cell>
          <cell r="E93">
            <v>89.01</v>
          </cell>
          <cell r="F93">
            <v>55.11051048244137</v>
          </cell>
          <cell r="G93">
            <v>48.719999999999899</v>
          </cell>
          <cell r="H93">
            <v>48.259999999999899</v>
          </cell>
          <cell r="I93">
            <v>43.59</v>
          </cell>
          <cell r="J93">
            <v>45.619999999999898</v>
          </cell>
        </row>
        <row r="94">
          <cell r="B94" t="str">
            <v>LA PREVISORA S.A. COMPAÑÍA DE SEGUROS</v>
          </cell>
          <cell r="C94" t="str">
            <v>5327</v>
          </cell>
          <cell r="D94" t="str">
            <v>LA PREVISORA S.A. COMPAÑÍA DE SEGUROS</v>
          </cell>
          <cell r="E94">
            <v>80.66</v>
          </cell>
          <cell r="F94">
            <v>76.799280093942755</v>
          </cell>
          <cell r="G94">
            <v>66.049999999999898</v>
          </cell>
          <cell r="H94">
            <v>67.67</v>
          </cell>
          <cell r="I94">
            <v>73.819999999999894</v>
          </cell>
          <cell r="J94">
            <v>68.469999999999899</v>
          </cell>
        </row>
        <row r="95">
          <cell r="B95" t="str">
            <v>MINISTERIO DE AGRICULTURA Y DESARROLLO RURAL</v>
          </cell>
          <cell r="C95" t="str">
            <v>0006</v>
          </cell>
          <cell r="D95" t="str">
            <v>MINISTERIO DE AGRICULTURA Y DESARROLLO RURAL</v>
          </cell>
          <cell r="E95">
            <v>76.680000000000007</v>
          </cell>
          <cell r="F95">
            <v>87.709171891930254</v>
          </cell>
          <cell r="G95">
            <v>73.900000000000006</v>
          </cell>
          <cell r="H95">
            <v>75.25</v>
          </cell>
          <cell r="I95">
            <v>79.969999999999899</v>
          </cell>
          <cell r="J95">
            <v>76.03</v>
          </cell>
        </row>
        <row r="96">
          <cell r="B96" t="str">
            <v>MINISTERIO DE AMBIENTE Y DESARROLLO SOSTENIBLE</v>
          </cell>
          <cell r="C96" t="str">
            <v>8003</v>
          </cell>
          <cell r="D96" t="str">
            <v>MINISTERIO DE AMBIENTE Y DESARROLLO SOSTENIBLE</v>
          </cell>
          <cell r="E96">
            <v>81.53</v>
          </cell>
          <cell r="F96">
            <v>61.018050145980467</v>
          </cell>
          <cell r="G96">
            <v>66.049999999999898</v>
          </cell>
          <cell r="H96">
            <v>61.38</v>
          </cell>
          <cell r="I96">
            <v>68.469999999999899</v>
          </cell>
          <cell r="J96">
            <v>68.469999999999899</v>
          </cell>
        </row>
        <row r="97">
          <cell r="B97" t="str">
            <v>MINISTERIO DE CIENCIA, TECNOLOGÍA E INNOVACIÓN</v>
          </cell>
          <cell r="C97" t="str">
            <v>5338</v>
          </cell>
          <cell r="D97" t="str">
            <v>MINISTERIO DE CIENCIA, TECNOLOGÍA E INNOVACIÓN</v>
          </cell>
          <cell r="E97">
            <v>88.88</v>
          </cell>
          <cell r="F97">
            <v>81.992198023989204</v>
          </cell>
          <cell r="G97">
            <v>73.900000000000006</v>
          </cell>
          <cell r="H97">
            <v>75.25</v>
          </cell>
          <cell r="I97">
            <v>79.969999999999899</v>
          </cell>
          <cell r="J97">
            <v>69.17</v>
          </cell>
        </row>
        <row r="98">
          <cell r="B98" t="str">
            <v>MINISTERIO DE COMERCIO, INDUSTRIA Y TURISMO</v>
          </cell>
          <cell r="C98" t="str">
            <v>5203</v>
          </cell>
          <cell r="D98" t="str">
            <v>MINISTERIO DE COMERCIO, INDUSTRIA Y TURISMO</v>
          </cell>
          <cell r="E98">
            <v>92.48</v>
          </cell>
          <cell r="F98">
            <v>87.709171891930254</v>
          </cell>
          <cell r="G98">
            <v>73.900000000000006</v>
          </cell>
          <cell r="H98">
            <v>75.25</v>
          </cell>
          <cell r="I98">
            <v>79.969999999999899</v>
          </cell>
          <cell r="J98">
            <v>76.03</v>
          </cell>
        </row>
        <row r="99">
          <cell r="B99" t="str">
            <v>MINISTERIO DE CULTURA</v>
          </cell>
          <cell r="C99" t="str">
            <v>0016</v>
          </cell>
          <cell r="D99" t="str">
            <v>MINISTERIO DE CULTURA</v>
          </cell>
          <cell r="E99">
            <v>73.53</v>
          </cell>
          <cell r="F99">
            <v>58.493053354306497</v>
          </cell>
          <cell r="G99">
            <v>52.43</v>
          </cell>
          <cell r="H99">
            <v>47.52</v>
          </cell>
          <cell r="I99">
            <v>47.329999999999899</v>
          </cell>
          <cell r="J99">
            <v>50.43</v>
          </cell>
        </row>
        <row r="100">
          <cell r="B100" t="str">
            <v>MINISTERIO DE DEFENSA NACIONAL</v>
          </cell>
          <cell r="C100" t="str">
            <v>0005</v>
          </cell>
          <cell r="D100" t="str">
            <v>MINISTERIO DE DEFENSA NACIONAL</v>
          </cell>
          <cell r="E100">
            <v>78.37</v>
          </cell>
          <cell r="F100">
            <v>84.219435760041236</v>
          </cell>
          <cell r="G100">
            <v>69.260000000000005</v>
          </cell>
          <cell r="H100">
            <v>70.78</v>
          </cell>
          <cell r="I100">
            <v>76.379999999999896</v>
          </cell>
          <cell r="J100">
            <v>71.579999999999899</v>
          </cell>
        </row>
        <row r="101">
          <cell r="B101" t="str">
            <v>MINISTERIO DE EDUCACIÓN NACIONAL</v>
          </cell>
          <cell r="C101" t="str">
            <v>0011</v>
          </cell>
          <cell r="D101" t="str">
            <v>MINISTERIO DE EDUCACIÓN NACIONAL</v>
          </cell>
          <cell r="E101">
            <v>99.827711941659103</v>
          </cell>
          <cell r="F101">
            <v>79.395739058965972</v>
          </cell>
          <cell r="G101">
            <v>73.900000000000006</v>
          </cell>
          <cell r="H101">
            <v>75.25</v>
          </cell>
          <cell r="I101">
            <v>79.969999999999899</v>
          </cell>
          <cell r="J101">
            <v>76.03</v>
          </cell>
        </row>
        <row r="102">
          <cell r="B102" t="str">
            <v>MINISTERIO DE HACIENDA Y CRÉDITO PÚBLICO</v>
          </cell>
          <cell r="C102" t="str">
            <v>0004</v>
          </cell>
          <cell r="D102" t="str">
            <v>MINISTERIO DE HACIENDA Y CRÉDITO PÚBLICO</v>
          </cell>
          <cell r="E102">
            <v>94.11</v>
          </cell>
          <cell r="F102">
            <v>66.723113651696636</v>
          </cell>
          <cell r="G102">
            <v>56.5</v>
          </cell>
          <cell r="H102">
            <v>58.1099999999999</v>
          </cell>
          <cell r="I102">
            <v>65.53</v>
          </cell>
          <cell r="J102">
            <v>59.1</v>
          </cell>
        </row>
        <row r="103">
          <cell r="B103" t="str">
            <v>MINISTERIO DE JUSTICIA Y DEL DERECHO</v>
          </cell>
          <cell r="C103" t="str">
            <v>8005</v>
          </cell>
          <cell r="D103" t="str">
            <v>MINISTERIO DE JUSTICIA Y DEL DERECHO</v>
          </cell>
          <cell r="E103">
            <v>87.27</v>
          </cell>
          <cell r="F103">
            <v>82.039839472888701</v>
          </cell>
          <cell r="G103">
            <v>73.900000000000006</v>
          </cell>
          <cell r="H103">
            <v>67.95</v>
          </cell>
          <cell r="I103">
            <v>74.06</v>
          </cell>
          <cell r="J103">
            <v>76.03</v>
          </cell>
        </row>
        <row r="104">
          <cell r="B104" t="str">
            <v>MINISTERIO DE MINAS Y ENERGÍA</v>
          </cell>
          <cell r="C104" t="str">
            <v>0009</v>
          </cell>
          <cell r="D104" t="str">
            <v>MINISTERIO DE MINAS Y ENERGÍA</v>
          </cell>
          <cell r="E104">
            <v>85.77</v>
          </cell>
          <cell r="F104">
            <v>73.154709253130321</v>
          </cell>
          <cell r="G104">
            <v>66.049999999999898</v>
          </cell>
          <cell r="H104">
            <v>67.67</v>
          </cell>
          <cell r="I104">
            <v>63.829999999999899</v>
          </cell>
          <cell r="J104">
            <v>68.469999999999899</v>
          </cell>
        </row>
        <row r="105">
          <cell r="B105" t="str">
            <v>MINISTERIO DE RELACIONES EXTERIORES</v>
          </cell>
          <cell r="C105" t="str">
            <v>0002</v>
          </cell>
          <cell r="D105" t="str">
            <v>MINISTERIO DE RELACIONES EXTERIORES</v>
          </cell>
          <cell r="E105">
            <v>90.75</v>
          </cell>
          <cell r="F105">
            <v>87.709171891930254</v>
          </cell>
          <cell r="G105">
            <v>73.900000000000006</v>
          </cell>
          <cell r="H105">
            <v>75.25</v>
          </cell>
          <cell r="I105">
            <v>79.969999999999899</v>
          </cell>
          <cell r="J105">
            <v>76.03</v>
          </cell>
        </row>
        <row r="106">
          <cell r="B106" t="str">
            <v>MINISTERIO DE SALUD Y PROTECCIÓN SOCIAL</v>
          </cell>
          <cell r="C106" t="str">
            <v>8006</v>
          </cell>
          <cell r="D106" t="str">
            <v>MINISTERIO DE SALUD Y PROTECCIÓN SOCIAL</v>
          </cell>
          <cell r="E106">
            <v>98.454876937101204</v>
          </cell>
          <cell r="F106">
            <v>87.709171891930254</v>
          </cell>
          <cell r="G106">
            <v>73.900000000000006</v>
          </cell>
          <cell r="H106">
            <v>75.25</v>
          </cell>
          <cell r="I106">
            <v>79.969999999999899</v>
          </cell>
          <cell r="J106">
            <v>76.03</v>
          </cell>
        </row>
        <row r="107">
          <cell r="B107" t="str">
            <v>MINISTERIO DE TECNOLOGÍAS DE LA INFORMACIÓN Y LAS COMUNICACIONES</v>
          </cell>
          <cell r="C107" t="str">
            <v>0012</v>
          </cell>
          <cell r="D107" t="str">
            <v>MINISTERIO DE TECNOLOGÍAS DE LA INFORMACIÓN Y LAS COMUNICACIONES</v>
          </cell>
          <cell r="E107">
            <v>98.178669097538702</v>
          </cell>
          <cell r="F107">
            <v>87.709171891930254</v>
          </cell>
          <cell r="G107">
            <v>73.900000000000006</v>
          </cell>
          <cell r="H107">
            <v>75.25</v>
          </cell>
          <cell r="I107">
            <v>79.969999999999899</v>
          </cell>
          <cell r="J107">
            <v>76.03</v>
          </cell>
        </row>
        <row r="108">
          <cell r="B108" t="str">
            <v>MINISTERIO DE TRANSPORTE</v>
          </cell>
          <cell r="C108" t="str">
            <v>0013</v>
          </cell>
          <cell r="D108" t="str">
            <v>MINISTERIO DE TRANSPORTE</v>
          </cell>
          <cell r="E108">
            <v>86.94</v>
          </cell>
          <cell r="F108">
            <v>87.709171891930254</v>
          </cell>
          <cell r="G108">
            <v>73.900000000000006</v>
          </cell>
          <cell r="H108">
            <v>75.25</v>
          </cell>
          <cell r="I108">
            <v>79.969999999999899</v>
          </cell>
          <cell r="J108">
            <v>76.03</v>
          </cell>
        </row>
        <row r="109">
          <cell r="B109" t="str">
            <v>MINISTERIO DE VIVIENDA, CIUDAD Y TERRITORIO</v>
          </cell>
          <cell r="C109" t="str">
            <v>8004</v>
          </cell>
          <cell r="D109" t="str">
            <v>MINISTERIO DE VIVIENDA, CIUDAD Y TERRITORIO</v>
          </cell>
          <cell r="E109">
            <v>74.7</v>
          </cell>
          <cell r="F109">
            <v>82.039839472888701</v>
          </cell>
          <cell r="G109">
            <v>73.900000000000006</v>
          </cell>
          <cell r="H109">
            <v>75.25</v>
          </cell>
          <cell r="I109">
            <v>79.969999999999899</v>
          </cell>
          <cell r="J109">
            <v>76.03</v>
          </cell>
        </row>
        <row r="110">
          <cell r="B110" t="str">
            <v>MINISTERIO DEL DEPORTE</v>
          </cell>
          <cell r="C110" t="str">
            <v>8038</v>
          </cell>
          <cell r="D110" t="str">
            <v>MINISTERIO DEL DEPORTE</v>
          </cell>
          <cell r="E110">
            <v>76.25</v>
          </cell>
          <cell r="F110">
            <v>77.609184725234385</v>
          </cell>
          <cell r="G110">
            <v>60.49</v>
          </cell>
          <cell r="H110">
            <v>62.159999999999897</v>
          </cell>
          <cell r="I110">
            <v>69.150000000000006</v>
          </cell>
          <cell r="J110">
            <v>63.02</v>
          </cell>
        </row>
        <row r="111">
          <cell r="B111" t="str">
            <v>MINISTERIO DEL INTERIOR</v>
          </cell>
          <cell r="C111" t="str">
            <v>8008</v>
          </cell>
          <cell r="D111" t="str">
            <v>MINISTERIO DEL INTERIOR</v>
          </cell>
          <cell r="E111">
            <v>88.21</v>
          </cell>
          <cell r="F111">
            <v>82.039839472888701</v>
          </cell>
          <cell r="G111">
            <v>73.900000000000006</v>
          </cell>
          <cell r="H111">
            <v>67.95</v>
          </cell>
          <cell r="I111">
            <v>74.06</v>
          </cell>
          <cell r="J111">
            <v>76.03</v>
          </cell>
        </row>
        <row r="112">
          <cell r="B112" t="str">
            <v>MINISTERIO DEL TRABAJO</v>
          </cell>
          <cell r="C112" t="str">
            <v>8007</v>
          </cell>
          <cell r="D112" t="str">
            <v>MINISTERIO DEL TRABAJO</v>
          </cell>
          <cell r="E112">
            <v>79.89</v>
          </cell>
          <cell r="F112">
            <v>87.709171891930254</v>
          </cell>
          <cell r="G112">
            <v>73.900000000000006</v>
          </cell>
          <cell r="H112">
            <v>75.25</v>
          </cell>
          <cell r="I112">
            <v>79.969999999999899</v>
          </cell>
          <cell r="J112">
            <v>76.03</v>
          </cell>
        </row>
        <row r="113">
          <cell r="B113" t="str">
            <v>PARQUES NACIONALES NATURALES DE COLOMBIA</v>
          </cell>
          <cell r="C113" t="str">
            <v>8019</v>
          </cell>
          <cell r="D113" t="str">
            <v>PARQUES NACIONALES NATURALES DE COLOMBIA</v>
          </cell>
          <cell r="E113">
            <v>74.489999999999995</v>
          </cell>
          <cell r="F113">
            <v>74.250462577819036</v>
          </cell>
          <cell r="G113">
            <v>73.900000000000006</v>
          </cell>
          <cell r="H113">
            <v>64.459999999999894</v>
          </cell>
          <cell r="I113">
            <v>71.14</v>
          </cell>
          <cell r="J113">
            <v>67.629999999999896</v>
          </cell>
        </row>
        <row r="114">
          <cell r="B114" t="str">
            <v>POSITIVA COMPAÑÍA DE SEGUROS S.A.</v>
          </cell>
          <cell r="C114" t="str">
            <v>6468</v>
          </cell>
          <cell r="D114" t="str">
            <v>POSITIVA COMPAÑÍA DE SEGUROS S.A.</v>
          </cell>
          <cell r="E114">
            <v>95.03</v>
          </cell>
          <cell r="F114">
            <v>87.709171891930254</v>
          </cell>
          <cell r="G114">
            <v>73.900000000000006</v>
          </cell>
          <cell r="H114">
            <v>75.25</v>
          </cell>
          <cell r="I114">
            <v>79.969999999999899</v>
          </cell>
          <cell r="J114">
            <v>76.03</v>
          </cell>
        </row>
        <row r="115">
          <cell r="B115" t="str">
            <v>SANATORIO DE AGUA DE DIOS, EMPRESA SOCIAL DEL ESTADO</v>
          </cell>
          <cell r="C115" t="str">
            <v>0289</v>
          </cell>
          <cell r="D115" t="str">
            <v>SANATORIO DE AGUA DE DIOS, EMPRESA SOCIAL DEL ESTADO</v>
          </cell>
          <cell r="E115">
            <v>75.2</v>
          </cell>
          <cell r="F115">
            <v>64.960380042414826</v>
          </cell>
          <cell r="G115">
            <v>70.349999999999895</v>
          </cell>
          <cell r="H115">
            <v>61.719999999999899</v>
          </cell>
          <cell r="I115">
            <v>59.159999999999897</v>
          </cell>
          <cell r="J115">
            <v>72.62</v>
          </cell>
        </row>
        <row r="116">
          <cell r="B116" t="str">
            <v>SANATORIO DE CONTRATACIÓN, EMPRESA SOCIAL DEL ESTADO</v>
          </cell>
          <cell r="C116" t="str">
            <v>0290</v>
          </cell>
          <cell r="D116" t="str">
            <v>SANATORIO DE CONTRATACIÓN, EMPRESA SOCIAL DEL ESTADO</v>
          </cell>
          <cell r="E116">
            <v>74.37</v>
          </cell>
          <cell r="F116">
            <v>60.255786963588321</v>
          </cell>
          <cell r="G116">
            <v>66.049999999999898</v>
          </cell>
          <cell r="H116">
            <v>57.0399999999999</v>
          </cell>
          <cell r="I116">
            <v>55.14</v>
          </cell>
          <cell r="J116">
            <v>68.469999999999899</v>
          </cell>
        </row>
        <row r="117">
          <cell r="B117" t="str">
            <v>SERVICIO AÉREO A TERRITORIOS NACIONALES S.A.</v>
          </cell>
          <cell r="C117" t="str">
            <v>5292</v>
          </cell>
          <cell r="D117" t="str">
            <v>SERVICIO AÉREO A TERRITORIOS NACIONALES S.A.</v>
          </cell>
          <cell r="E117">
            <v>81.95</v>
          </cell>
          <cell r="F117">
            <v>81.25375556604682</v>
          </cell>
          <cell r="G117">
            <v>65.31</v>
          </cell>
          <cell r="H117">
            <v>66.939999999999898</v>
          </cell>
          <cell r="I117">
            <v>73.219999999999899</v>
          </cell>
          <cell r="J117">
            <v>67.75</v>
          </cell>
        </row>
        <row r="118">
          <cell r="B118" t="str">
            <v>SERVICIO GEOLÓGICO COLOMBIANO</v>
          </cell>
          <cell r="C118" t="str">
            <v>5249</v>
          </cell>
          <cell r="D118" t="e">
            <v>#N/A</v>
          </cell>
          <cell r="F118">
            <v>75.798809667053064</v>
          </cell>
          <cell r="G118">
            <v>64.2</v>
          </cell>
          <cell r="H118">
            <v>65.849999999999895</v>
          </cell>
          <cell r="I118">
            <v>72.31</v>
          </cell>
          <cell r="J118">
            <v>66.67</v>
          </cell>
        </row>
        <row r="119">
          <cell r="B119" t="str">
            <v>SERVICIO NACIONAL DE APRENDIZAJE</v>
          </cell>
          <cell r="C119" t="str">
            <v>0347</v>
          </cell>
          <cell r="D119" t="str">
            <v>SERVICIO NACIONAL DE APRENDIZAJE</v>
          </cell>
          <cell r="E119">
            <v>94.93</v>
          </cell>
          <cell r="F119">
            <v>87.709171891930254</v>
          </cell>
          <cell r="G119">
            <v>73.900000000000006</v>
          </cell>
          <cell r="H119">
            <v>75.25</v>
          </cell>
          <cell r="I119">
            <v>79.969999999999899</v>
          </cell>
          <cell r="J119">
            <v>76.03</v>
          </cell>
        </row>
        <row r="120">
          <cell r="B120" t="str">
            <v>SERVICIOS POSTALES NACIONALES S.A.</v>
          </cell>
          <cell r="C120" t="str">
            <v>6363</v>
          </cell>
          <cell r="D120" t="str">
            <v>SERVICIOS POSTALES NACIONALES S.A.</v>
          </cell>
          <cell r="E120">
            <v>81.34</v>
          </cell>
          <cell r="F120">
            <v>85.041250753557776</v>
          </cell>
          <cell r="G120">
            <v>70.349999999999895</v>
          </cell>
          <cell r="H120">
            <v>71.829999999999899</v>
          </cell>
          <cell r="I120">
            <v>77.23</v>
          </cell>
          <cell r="J120">
            <v>72.62</v>
          </cell>
        </row>
        <row r="121">
          <cell r="B121" t="str">
            <v>SOCIEDAD DE ACTIVOS ESPECIALES S.A.S.</v>
          </cell>
          <cell r="C121" t="str">
            <v>7342</v>
          </cell>
          <cell r="D121" t="str">
            <v>SOCIEDAD DE ACTIVOS ESPECIALES S.A.S.</v>
          </cell>
          <cell r="E121">
            <v>80.03</v>
          </cell>
          <cell r="F121">
            <v>76.989845889540788</v>
          </cell>
          <cell r="G121">
            <v>73.900000000000006</v>
          </cell>
          <cell r="H121">
            <v>75.25</v>
          </cell>
          <cell r="I121">
            <v>79.969999999999899</v>
          </cell>
          <cell r="J121">
            <v>76.03</v>
          </cell>
        </row>
        <row r="122">
          <cell r="B122" t="str">
            <v>SOCIEDAD FIDUCIARIA DE DESARROLLO AGROPECUARIO S.A.</v>
          </cell>
          <cell r="C122" t="str">
            <v>8047</v>
          </cell>
          <cell r="D122" t="str">
            <v>SOCIEDAD FIDUCIARIA DE DESARROLLO AGROPECUARIO S.A.</v>
          </cell>
          <cell r="E122">
            <v>81.069999999999993</v>
          </cell>
          <cell r="F122">
            <v>80.122271154683474</v>
          </cell>
          <cell r="G122">
            <v>73.900000000000006</v>
          </cell>
          <cell r="H122">
            <v>75.25</v>
          </cell>
          <cell r="I122">
            <v>79.969999999999899</v>
          </cell>
          <cell r="J122">
            <v>66.28</v>
          </cell>
        </row>
        <row r="123">
          <cell r="B123" t="str">
            <v>SOCIEDAD HOTELERA TEQUENDAMA S.A.</v>
          </cell>
          <cell r="C123" t="str">
            <v>5288</v>
          </cell>
          <cell r="D123" t="str">
            <v>SOCIEDAD HOTELERA TEQUENDAMA S.A.</v>
          </cell>
          <cell r="E123">
            <v>79.64</v>
          </cell>
          <cell r="F123">
            <v>87.709171891930254</v>
          </cell>
          <cell r="G123">
            <v>73.900000000000006</v>
          </cell>
          <cell r="H123">
            <v>75.25</v>
          </cell>
          <cell r="I123">
            <v>79.969999999999899</v>
          </cell>
          <cell r="J123">
            <v>76.03</v>
          </cell>
        </row>
        <row r="124">
          <cell r="B124" t="str">
            <v>SOCIEDAD RADIO TELEVISIÓN NACIONAL DE COLOMBIA</v>
          </cell>
          <cell r="C124" t="str">
            <v>6342</v>
          </cell>
          <cell r="D124" t="str">
            <v>SOCIEDAD RADIO TELEVISIÓN NACIONAL DE COLOMBIA</v>
          </cell>
          <cell r="E124">
            <v>82.13</v>
          </cell>
          <cell r="F124">
            <v>87.709171891930254</v>
          </cell>
          <cell r="G124">
            <v>73.900000000000006</v>
          </cell>
          <cell r="H124">
            <v>75.25</v>
          </cell>
          <cell r="I124">
            <v>79.969999999999899</v>
          </cell>
          <cell r="J124">
            <v>76.03</v>
          </cell>
        </row>
        <row r="125">
          <cell r="B125" t="str">
            <v>SUPERINTENDENCIA DE INDUSTRIA Y COMERCIO</v>
          </cell>
          <cell r="C125" t="str">
            <v>0031</v>
          </cell>
          <cell r="D125" t="str">
            <v>SUPERINTENDENCIA DE INDUSTRIA Y COMERCIO</v>
          </cell>
          <cell r="E125">
            <v>96.78</v>
          </cell>
          <cell r="F125">
            <v>87.709171891930254</v>
          </cell>
          <cell r="G125">
            <v>73.900000000000006</v>
          </cell>
          <cell r="H125">
            <v>75.25</v>
          </cell>
          <cell r="I125">
            <v>79.969999999999899</v>
          </cell>
          <cell r="J125">
            <v>76.03</v>
          </cell>
        </row>
        <row r="126">
          <cell r="B126" t="str">
            <v>SUPERINTENDENCIA DE LA ECONOMÍA SOLIDARIA</v>
          </cell>
          <cell r="C126" t="str">
            <v>5251</v>
          </cell>
          <cell r="D126" t="str">
            <v>SUPERINTENDENCIA DE LA ECONOMÍA SOLIDARIA</v>
          </cell>
          <cell r="E126">
            <v>87.12</v>
          </cell>
          <cell r="F126">
            <v>81.825452952840919</v>
          </cell>
          <cell r="G126">
            <v>73.900000000000006</v>
          </cell>
          <cell r="H126">
            <v>75.25</v>
          </cell>
          <cell r="I126">
            <v>79.969999999999899</v>
          </cell>
          <cell r="J126">
            <v>76.03</v>
          </cell>
        </row>
        <row r="127">
          <cell r="B127" t="str">
            <v>SUPERINTENDENCIA DE NOTARIADO Y REGISTRO</v>
          </cell>
          <cell r="C127" t="str">
            <v>0027</v>
          </cell>
          <cell r="D127" t="str">
            <v>SUPERINTENDENCIA DE NOTARIADO Y REGISTRO</v>
          </cell>
          <cell r="E127">
            <v>73.92</v>
          </cell>
          <cell r="F127">
            <v>80.372388761405915</v>
          </cell>
          <cell r="G127">
            <v>64.129999999999896</v>
          </cell>
          <cell r="H127">
            <v>65.78</v>
          </cell>
          <cell r="I127">
            <v>72.25</v>
          </cell>
          <cell r="J127">
            <v>66.599999999999895</v>
          </cell>
        </row>
        <row r="128">
          <cell r="B128" t="str">
            <v>SUPERINTENDENCIA DE SERVICIOS PÚBLICOS DOMICILIARIOS</v>
          </cell>
          <cell r="C128" t="str">
            <v>0033</v>
          </cell>
          <cell r="D128" t="str">
            <v>SUPERINTENDENCIA DE SERVICIOS PÚBLICOS DOMICILIARIOS</v>
          </cell>
          <cell r="E128">
            <v>87.01</v>
          </cell>
          <cell r="F128">
            <v>75.798809667053064</v>
          </cell>
          <cell r="G128">
            <v>64.2</v>
          </cell>
          <cell r="H128">
            <v>65.849999999999895</v>
          </cell>
          <cell r="I128">
            <v>72.31</v>
          </cell>
          <cell r="J128">
            <v>66.67</v>
          </cell>
        </row>
        <row r="129">
          <cell r="B129" t="str">
            <v>SUPERINTENDENCIA DE SOCIEDADES</v>
          </cell>
          <cell r="C129" t="str">
            <v>0030</v>
          </cell>
          <cell r="D129" t="str">
            <v>SUPERINTENDENCIA DE SOCIEDADES</v>
          </cell>
          <cell r="E129">
            <v>99.151321786691</v>
          </cell>
          <cell r="F129">
            <v>80.491492383654673</v>
          </cell>
          <cell r="G129">
            <v>73.900000000000006</v>
          </cell>
          <cell r="H129">
            <v>75.25</v>
          </cell>
          <cell r="I129">
            <v>79.969999999999899</v>
          </cell>
          <cell r="J129">
            <v>76.03</v>
          </cell>
        </row>
        <row r="130">
          <cell r="B130" t="str">
            <v>SUPERINTENDENCIA DE TRANSPORTE</v>
          </cell>
          <cell r="C130" t="str">
            <v>0034</v>
          </cell>
          <cell r="D130" t="str">
            <v>SUPERINTENDENCIA DE TRANSPORTE</v>
          </cell>
          <cell r="E130">
            <v>79.72</v>
          </cell>
          <cell r="F130">
            <v>60.398711310286856</v>
          </cell>
          <cell r="G130">
            <v>52.92</v>
          </cell>
          <cell r="H130">
            <v>58.1099999999999</v>
          </cell>
          <cell r="I130">
            <v>52.719999999999899</v>
          </cell>
          <cell r="J130">
            <v>55.56</v>
          </cell>
        </row>
        <row r="131">
          <cell r="B131" t="str">
            <v>SUPERINTENDENCIA DE VIGILANCIA Y SEGURIDAD PRIVADA</v>
          </cell>
          <cell r="C131" t="str">
            <v>5259</v>
          </cell>
          <cell r="D131" t="str">
            <v>SUPERINTENDENCIA DE VIGILANCIA Y SEGURIDAD PRIVADA</v>
          </cell>
          <cell r="E131">
            <v>80.44</v>
          </cell>
          <cell r="F131">
            <v>87.709171891930254</v>
          </cell>
          <cell r="G131">
            <v>73.900000000000006</v>
          </cell>
          <cell r="H131">
            <v>75.25</v>
          </cell>
          <cell r="I131">
            <v>79.969999999999899</v>
          </cell>
          <cell r="J131">
            <v>76.03</v>
          </cell>
        </row>
        <row r="132">
          <cell r="B132" t="str">
            <v>SUPERINTENDENCIA DEL SUBSIDIO FAMILIAR</v>
          </cell>
          <cell r="C132" t="str">
            <v>0028</v>
          </cell>
          <cell r="D132" t="str">
            <v>SUPERINTENDENCIA DEL SUBSIDIO FAMILIAR</v>
          </cell>
          <cell r="E132">
            <v>87.17</v>
          </cell>
          <cell r="F132">
            <v>87.709171891930254</v>
          </cell>
          <cell r="G132">
            <v>73.900000000000006</v>
          </cell>
          <cell r="H132">
            <v>75.25</v>
          </cell>
          <cell r="I132">
            <v>79.969999999999899</v>
          </cell>
          <cell r="J132">
            <v>76.03</v>
          </cell>
        </row>
        <row r="133">
          <cell r="B133" t="str">
            <v>SUPERINTENDENCIA FINANCIERA DE COLOMBIA</v>
          </cell>
          <cell r="C133" t="str">
            <v>6344</v>
          </cell>
          <cell r="D133" t="str">
            <v>SUPERINTENDENCIA FINANCIERA DE COLOMBIA</v>
          </cell>
          <cell r="E133">
            <v>99.503190519598903</v>
          </cell>
          <cell r="F133">
            <v>87.709171891930254</v>
          </cell>
          <cell r="G133">
            <v>73.900000000000006</v>
          </cell>
          <cell r="H133">
            <v>75.25</v>
          </cell>
          <cell r="I133">
            <v>79.969999999999899</v>
          </cell>
          <cell r="J133">
            <v>76.03</v>
          </cell>
        </row>
        <row r="134">
          <cell r="B134" t="str">
            <v>SUPERINTENDENCIA NACIONAL DE SALUD</v>
          </cell>
          <cell r="C134" t="str">
            <v>0029</v>
          </cell>
          <cell r="D134" t="str">
            <v>SUPERINTENDENCIA NACIONAL DE SALUD</v>
          </cell>
          <cell r="E134">
            <v>83.74</v>
          </cell>
          <cell r="F134">
            <v>85.041250753557776</v>
          </cell>
          <cell r="G134">
            <v>70.349999999999895</v>
          </cell>
          <cell r="H134">
            <v>71.829999999999899</v>
          </cell>
          <cell r="I134">
            <v>77.23</v>
          </cell>
          <cell r="J134">
            <v>72.62</v>
          </cell>
        </row>
        <row r="135">
          <cell r="B135" t="str">
            <v>TELECAFE LTDA.</v>
          </cell>
          <cell r="C135" t="str">
            <v>6158</v>
          </cell>
          <cell r="D135" t="e">
            <v>#N/A</v>
          </cell>
          <cell r="E135">
            <v>60.71</v>
          </cell>
        </row>
        <row r="136">
          <cell r="B136" t="str">
            <v>UNIDAD ADMINISTRATIVA ESPECIAL CONTADURÍA GENERAL DE LA NACIÓN</v>
          </cell>
          <cell r="C136" t="str">
            <v>0897</v>
          </cell>
          <cell r="D136" t="str">
            <v>UNIDAD ADMINISTRATIVA ESPECIAL CONTADURÍA GENERAL DE LA NACIÓN</v>
          </cell>
          <cell r="E136">
            <v>87.94</v>
          </cell>
          <cell r="F136">
            <v>87.709171891930254</v>
          </cell>
          <cell r="G136">
            <v>73.900000000000006</v>
          </cell>
          <cell r="H136">
            <v>75.25</v>
          </cell>
          <cell r="I136">
            <v>79.969999999999899</v>
          </cell>
          <cell r="J136">
            <v>76.03</v>
          </cell>
        </row>
        <row r="137">
          <cell r="B137" t="str">
            <v>UNIDAD ADMINISTRATIVA ESPECIAL DE AERONÁUTICA CIVIL</v>
          </cell>
          <cell r="C137" t="str">
            <v>5937</v>
          </cell>
          <cell r="D137" t="str">
            <v>UNIDAD ADMINISTRATIVA ESPECIAL DE AERONÁÚTICA CIVIL</v>
          </cell>
          <cell r="E137">
            <v>93.88</v>
          </cell>
          <cell r="F137">
            <v>82.039839472888701</v>
          </cell>
          <cell r="G137">
            <v>73.900000000000006</v>
          </cell>
          <cell r="H137">
            <v>75.25</v>
          </cell>
          <cell r="I137">
            <v>79.969999999999899</v>
          </cell>
          <cell r="J137">
            <v>76.03</v>
          </cell>
        </row>
        <row r="138">
          <cell r="B138" t="str">
            <v>UNIDAD ADMINISTRATIVA ESPECIAL DE GESTIÓN DE RESTITUCIÓN DE TIERRAS DESPOJADAS</v>
          </cell>
          <cell r="C138" t="str">
            <v>8062</v>
          </cell>
          <cell r="D138" t="str">
            <v>UNIDAD ADMINISTRATIVA ESPECIAL DE GESTIÓN DE RESTITUCIÓN DE TIERRAS DESPOJADAS</v>
          </cell>
          <cell r="E138">
            <v>88.61</v>
          </cell>
          <cell r="F138">
            <v>71.320513470499236</v>
          </cell>
          <cell r="G138">
            <v>59.84</v>
          </cell>
          <cell r="H138">
            <v>61.509999999999899</v>
          </cell>
          <cell r="I138">
            <v>68.579999999999899</v>
          </cell>
          <cell r="J138">
            <v>62.39</v>
          </cell>
        </row>
        <row r="139">
          <cell r="B139" t="str">
            <v>UNIDAD ADMINISTRATIVA ESPECIAL DE GESTIÓN PENSIONAL Y CONTRIBUCIONES PARAFISCALES DE LA PROTECCIÓN SOCIAL</v>
          </cell>
          <cell r="C139" t="str">
            <v>8002</v>
          </cell>
          <cell r="D139" t="str">
            <v>UNIDAD ADMINISTRATIVA ESPECIAL DE GESTIÓN PENSIONAL Y CONTRIBUCIONES PARAFISCALES DE LA PROTECCIÓN SOCIAL</v>
          </cell>
          <cell r="E139">
            <v>98.059252506836799</v>
          </cell>
          <cell r="F139">
            <v>82.039839472888701</v>
          </cell>
          <cell r="G139">
            <v>73.900000000000006</v>
          </cell>
          <cell r="H139">
            <v>75.25</v>
          </cell>
          <cell r="I139">
            <v>79.969999999999899</v>
          </cell>
          <cell r="J139">
            <v>76.03</v>
          </cell>
        </row>
        <row r="140">
          <cell r="B140" t="str">
            <v>UNIDAD ADMINISTRATIVA ESPECIAL DE ORGANIZACIONES SOLIDARIAS</v>
          </cell>
          <cell r="C140" t="str">
            <v>0032</v>
          </cell>
          <cell r="D140" t="str">
            <v>UNIDAD ADMINISTRATIVA ESPECIAL DE ORGANIZACIONES SOLIDARIAS</v>
          </cell>
          <cell r="E140">
            <v>88.96</v>
          </cell>
          <cell r="F140">
            <v>80.420030210305413</v>
          </cell>
          <cell r="G140">
            <v>64.2</v>
          </cell>
          <cell r="H140">
            <v>65.849999999999895</v>
          </cell>
          <cell r="I140">
            <v>72.31</v>
          </cell>
          <cell r="J140">
            <v>66.67</v>
          </cell>
        </row>
        <row r="141">
          <cell r="B141" t="str">
            <v>UNIDAD ADMINISTRATIVA ESPECIAL DEL SERVICIO PUBLICO DE EMPLEO</v>
          </cell>
          <cell r="C141" t="str">
            <v>8112</v>
          </cell>
          <cell r="D141" t="str">
            <v>UNIDAD ADMINISTRATIVA ESPECIAL DEL SERVICIO PUBLICO DE EMPLEO</v>
          </cell>
          <cell r="E141">
            <v>77.569999999999993</v>
          </cell>
          <cell r="F141">
            <v>87.709171891930254</v>
          </cell>
          <cell r="G141">
            <v>73.900000000000006</v>
          </cell>
          <cell r="H141">
            <v>75.25</v>
          </cell>
          <cell r="I141">
            <v>79.969999999999899</v>
          </cell>
          <cell r="J141">
            <v>76.03</v>
          </cell>
        </row>
        <row r="142">
          <cell r="B142" t="str">
            <v>UNIDAD ADMINISTRATIVA ESPECIAL DIRECCIÓN DE IMPUESTOS Y ADUANAS NACIONALES</v>
          </cell>
          <cell r="C142" t="str">
            <v>0870</v>
          </cell>
          <cell r="D142" t="str">
            <v>UNIDAD ADMINISTRATIVA ESPECIAL DIRECCIÓN DE IMPUESTOS Y ADUANAS NACIONALES</v>
          </cell>
          <cell r="E142">
            <v>81.88</v>
          </cell>
          <cell r="F142">
            <v>76.21567234492376</v>
          </cell>
          <cell r="G142">
            <v>68.459999999999894</v>
          </cell>
          <cell r="H142">
            <v>70.010000000000005</v>
          </cell>
          <cell r="I142">
            <v>75.75</v>
          </cell>
          <cell r="J142">
            <v>70.81</v>
          </cell>
        </row>
        <row r="143">
          <cell r="B143" t="str">
            <v>UNIDAD ADMINISTRATIVA ESPECIAL JUNTA CENTRAL DE CONTADORES</v>
          </cell>
          <cell r="C143" t="str">
            <v>0401</v>
          </cell>
          <cell r="D143" t="str">
            <v>UNIDAD ADMINISTRATIVA ESPECIAL JUNTA CENTRAL DE CONTADÓRES</v>
          </cell>
          <cell r="E143">
            <v>82.53</v>
          </cell>
          <cell r="F143">
            <v>72.118507739566013</v>
          </cell>
          <cell r="G143">
            <v>73.900000000000006</v>
          </cell>
          <cell r="H143">
            <v>75.25</v>
          </cell>
          <cell r="I143">
            <v>69.17</v>
          </cell>
          <cell r="J143">
            <v>76.03</v>
          </cell>
        </row>
        <row r="144">
          <cell r="B144" t="str">
            <v>UNIDAD ADMINISTRATIVA ESPECIAL MIGRACIÓN COLOMBIA</v>
          </cell>
          <cell r="C144" t="str">
            <v>8021</v>
          </cell>
          <cell r="D144" t="str">
            <v>UNIDAD ADMINISTRATIVA ESPECIAL MIGRACIÓN COLOMBIA</v>
          </cell>
          <cell r="E144">
            <v>86.34</v>
          </cell>
          <cell r="F144">
            <v>70.379594854733938</v>
          </cell>
          <cell r="G144">
            <v>70.349999999999895</v>
          </cell>
          <cell r="H144">
            <v>71.829999999999899</v>
          </cell>
          <cell r="I144">
            <v>77.23</v>
          </cell>
          <cell r="J144">
            <v>64.719999999999899</v>
          </cell>
        </row>
        <row r="145">
          <cell r="B145" t="str">
            <v>UNIDAD ADMINISTRATIVA ESPECIAL PARA LA ATENCIÓN Y REPARACIÓN INTEGRAL A LAS VÍCTIMAS</v>
          </cell>
          <cell r="C145" t="str">
            <v>8041</v>
          </cell>
          <cell r="D145" t="str">
            <v>UNIDAD ADMINISTRATIVA ESPECIAL PARA LA ATENCIÓN Y REPARACIÓN INTEGRAL A LAS VÍCTIMAS</v>
          </cell>
          <cell r="E145">
            <v>94.34</v>
          </cell>
          <cell r="F145">
            <v>82.039839472888701</v>
          </cell>
          <cell r="G145">
            <v>73.900000000000006</v>
          </cell>
          <cell r="H145">
            <v>67.95</v>
          </cell>
          <cell r="I145">
            <v>74.06</v>
          </cell>
          <cell r="J145">
            <v>76.03</v>
          </cell>
        </row>
        <row r="146">
          <cell r="B146" t="str">
            <v>UNIDAD DE PLANEACIÓN MINERO ENERGÉTICA</v>
          </cell>
          <cell r="C146" t="str">
            <v>0880</v>
          </cell>
          <cell r="D146" t="str">
            <v>UNIDAD DE PLANEACIÓN MINERO ENERGÉTICA</v>
          </cell>
          <cell r="E146">
            <v>80.400000000000006</v>
          </cell>
          <cell r="F146">
            <v>67.020872707318574</v>
          </cell>
          <cell r="G146">
            <v>61.5</v>
          </cell>
          <cell r="H146">
            <v>58.31</v>
          </cell>
          <cell r="I146">
            <v>62.18</v>
          </cell>
          <cell r="J146">
            <v>64</v>
          </cell>
        </row>
        <row r="147">
          <cell r="B147" t="str">
            <v>UNIDAD DE PLANIFICACIÓN DE TIERRAS RURALES, ADECUACIÓN DE TIERRAS Y USOS AGROPECUARIOS</v>
          </cell>
          <cell r="C147" t="str">
            <v>8027</v>
          </cell>
          <cell r="D147" t="str">
            <v>UNIDAD DE PLANIFICACIÓN DE TIERRAS RURALES, ADECUACIÓN DE TIERRAS Y USOS AGROPECUARIOS</v>
          </cell>
          <cell r="E147">
            <v>79.459999999999994</v>
          </cell>
          <cell r="F147">
            <v>82.039839472888701</v>
          </cell>
          <cell r="G147">
            <v>73.900000000000006</v>
          </cell>
          <cell r="H147">
            <v>75.25</v>
          </cell>
          <cell r="I147">
            <v>79.969999999999899</v>
          </cell>
          <cell r="J147">
            <v>76.03</v>
          </cell>
        </row>
        <row r="148">
          <cell r="B148" t="str">
            <v>UNIDAD DE PROYECCIÓN NORMATIVA Y ESTUDIOS DE REGULACIÓN FINANCIERA</v>
          </cell>
          <cell r="C148" t="str">
            <v>8034</v>
          </cell>
          <cell r="D148" t="str">
            <v>UNIDAD DE PROYECCIÓN NORMATIVA Y ESTUDIOS DE REGULACIÓN FINANCIERA</v>
          </cell>
          <cell r="E148">
            <v>89.72</v>
          </cell>
        </row>
        <row r="149">
          <cell r="B149" t="str">
            <v>UNIDAD DE SERVICIOS PENITENCIARIOS Y CARCELARIOS</v>
          </cell>
          <cell r="C149" t="str">
            <v>8029</v>
          </cell>
          <cell r="D149" t="str">
            <v>UNIDAD DE SERVICIOS PENITENCIARIOS Y CARCELARIOS</v>
          </cell>
          <cell r="E149">
            <v>71.47</v>
          </cell>
          <cell r="F149">
            <v>58.064280314210919</v>
          </cell>
          <cell r="G149">
            <v>56.53</v>
          </cell>
          <cell r="H149">
            <v>57.469999999999899</v>
          </cell>
          <cell r="I149">
            <v>56.1099999999999</v>
          </cell>
          <cell r="J149">
            <v>55.06</v>
          </cell>
        </row>
        <row r="150">
          <cell r="B150" t="str">
            <v>UNIDAD NACIONAL DE PROTECCIÓN</v>
          </cell>
          <cell r="C150" t="str">
            <v>8022</v>
          </cell>
          <cell r="D150" t="str">
            <v>UNIDAD NACIONAL DE PROTECCIÓN</v>
          </cell>
          <cell r="E150">
            <v>68.459999999999994</v>
          </cell>
          <cell r="F150">
            <v>87.709171891930254</v>
          </cell>
          <cell r="G150">
            <v>73.900000000000006</v>
          </cell>
          <cell r="H150">
            <v>75.25</v>
          </cell>
          <cell r="I150">
            <v>79.969999999999899</v>
          </cell>
          <cell r="J150">
            <v>76.03</v>
          </cell>
        </row>
        <row r="151">
          <cell r="B151" t="str">
            <v>UNIDAD NACIONAL PARA LA GESTIÓN DEL RIESGO DE DESASTRES</v>
          </cell>
          <cell r="C151" t="str">
            <v>8028</v>
          </cell>
          <cell r="D151" t="str">
            <v>UNIDAD NACIONAL PARA LA GESTIÓN DEL RIESGO DE DESASTRES</v>
          </cell>
          <cell r="E151">
            <v>74.83</v>
          </cell>
          <cell r="F151">
            <v>87.709171891930254</v>
          </cell>
          <cell r="G151">
            <v>73.900000000000006</v>
          </cell>
          <cell r="H151">
            <v>75.25</v>
          </cell>
          <cell r="I151">
            <v>79.969999999999899</v>
          </cell>
          <cell r="J151">
            <v>76.03</v>
          </cell>
        </row>
        <row r="152">
          <cell r="B152" t="str">
            <v>UNIVERSIDAD COLEGIO MAYOR DE CUNDINAMARCA</v>
          </cell>
          <cell r="C152" t="str">
            <v>0371</v>
          </cell>
          <cell r="D152" t="e">
            <v>#N/A</v>
          </cell>
          <cell r="F152">
            <v>64.007551064424632</v>
          </cell>
          <cell r="G152">
            <v>66.049999999999898</v>
          </cell>
          <cell r="H152">
            <v>58.31</v>
          </cell>
          <cell r="I152">
            <v>56.25</v>
          </cell>
          <cell r="J152">
            <v>68.469999999999899</v>
          </cell>
        </row>
        <row r="153">
          <cell r="B153" t="str">
            <v>UNIVERSIDAD DE CALDAS</v>
          </cell>
          <cell r="C153" t="str">
            <v>0354</v>
          </cell>
          <cell r="D153" t="e">
            <v>#N/A</v>
          </cell>
          <cell r="F153">
            <v>59.124302552224989</v>
          </cell>
          <cell r="G153">
            <v>64.2</v>
          </cell>
          <cell r="H153">
            <v>51.509999999999899</v>
          </cell>
          <cell r="I153">
            <v>50.07</v>
          </cell>
          <cell r="J153">
            <v>66.67</v>
          </cell>
        </row>
        <row r="154">
          <cell r="B154" t="str">
            <v>UNIVERSIDAD DE CORDOBA</v>
          </cell>
          <cell r="C154" t="str">
            <v>0357</v>
          </cell>
          <cell r="D154" t="e">
            <v>#N/A</v>
          </cell>
          <cell r="F154">
            <v>70.987023328202667</v>
          </cell>
          <cell r="G154">
            <v>66.049999999999898</v>
          </cell>
          <cell r="H154">
            <v>67.67</v>
          </cell>
          <cell r="I154">
            <v>73.819999999999894</v>
          </cell>
          <cell r="J154">
            <v>61.17</v>
          </cell>
        </row>
        <row r="155">
          <cell r="B155" t="str">
            <v>UNIVERSIDAD DE LA AMAZONIA</v>
          </cell>
          <cell r="C155" t="str">
            <v>0370</v>
          </cell>
          <cell r="D155" t="e">
            <v>#N/A</v>
          </cell>
        </row>
        <row r="156">
          <cell r="B156" t="str">
            <v>UNIVERSIDAD DE LOS LLANOS</v>
          </cell>
          <cell r="C156" t="str">
            <v>0360</v>
          </cell>
          <cell r="D156" t="e">
            <v>#N/A</v>
          </cell>
          <cell r="F156">
            <v>69.426765876743772</v>
          </cell>
          <cell r="G156">
            <v>56.5</v>
          </cell>
          <cell r="H156">
            <v>58.1099999999999</v>
          </cell>
          <cell r="I156">
            <v>65.53</v>
          </cell>
          <cell r="J156">
            <v>59.1</v>
          </cell>
        </row>
        <row r="157">
          <cell r="B157" t="str">
            <v>UNIVERSIDAD DEL CAUCA</v>
          </cell>
          <cell r="C157" t="str">
            <v>0355</v>
          </cell>
          <cell r="D157" t="e">
            <v>#N/A</v>
          </cell>
          <cell r="F157">
            <v>67.723584078586327</v>
          </cell>
          <cell r="G157">
            <v>64.2</v>
          </cell>
          <cell r="H157">
            <v>65.849999999999895</v>
          </cell>
          <cell r="I157">
            <v>62.46</v>
          </cell>
          <cell r="J157">
            <v>59.63</v>
          </cell>
        </row>
        <row r="158">
          <cell r="B158" t="str">
            <v>UNIVERSIDAD DEL PACIFICO</v>
          </cell>
          <cell r="C158" t="str">
            <v>5860</v>
          </cell>
          <cell r="D158" t="e">
            <v>#N/A</v>
          </cell>
          <cell r="F158">
            <v>38.352630832039175</v>
          </cell>
          <cell r="G158">
            <v>64.2</v>
          </cell>
          <cell r="H158">
            <v>46.2899999999999</v>
          </cell>
          <cell r="I158">
            <v>50.07</v>
          </cell>
          <cell r="J158">
            <v>48.2</v>
          </cell>
        </row>
        <row r="159">
          <cell r="B159" t="str">
            <v>UNIVERSIDAD MILITAR NUEVA GRANADA</v>
          </cell>
          <cell r="C159" t="str">
            <v>5258</v>
          </cell>
          <cell r="D159" t="e">
            <v>#N/A</v>
          </cell>
        </row>
        <row r="160">
          <cell r="B160" t="str">
            <v>UNIVERSIDAD NACIONAL ABIERTA Y A DISTANCIA -UNAD</v>
          </cell>
          <cell r="C160" t="str">
            <v>0365</v>
          </cell>
          <cell r="D160" t="e">
            <v>#N/A</v>
          </cell>
          <cell r="F160">
            <v>62.113803470669176</v>
          </cell>
          <cell r="G160">
            <v>56.5</v>
          </cell>
          <cell r="H160">
            <v>58.1099999999999</v>
          </cell>
          <cell r="I160">
            <v>65.53</v>
          </cell>
          <cell r="J160">
            <v>59.1</v>
          </cell>
        </row>
        <row r="161">
          <cell r="B161" t="str">
            <v>UNIVERSIDAD NACIONAL DE COLOMBIA</v>
          </cell>
          <cell r="C161" t="str">
            <v>0356</v>
          </cell>
          <cell r="D161" t="e">
            <v>#N/A</v>
          </cell>
          <cell r="F161">
            <v>71.118037312676321</v>
          </cell>
          <cell r="G161">
            <v>64.349999999999895</v>
          </cell>
          <cell r="H161">
            <v>60.88</v>
          </cell>
          <cell r="I161">
            <v>72.430000000000007</v>
          </cell>
          <cell r="J161">
            <v>61.75</v>
          </cell>
        </row>
        <row r="162">
          <cell r="B162" t="str">
            <v>UNIVERSIDAD PEDAGOGICA NACIONAL</v>
          </cell>
          <cell r="C162" t="str">
            <v>0358</v>
          </cell>
          <cell r="D162" t="e">
            <v>#N/A</v>
          </cell>
        </row>
        <row r="163">
          <cell r="B163" t="str">
            <v>UNIVERSIDAD PEDAGOGICA Y TECNOLOGICA DE COLOMBIA</v>
          </cell>
          <cell r="C163" t="str">
            <v>0359</v>
          </cell>
          <cell r="D163" t="e">
            <v>#N/A</v>
          </cell>
          <cell r="F163">
            <v>61.375361012726785</v>
          </cell>
          <cell r="G163">
            <v>56.5</v>
          </cell>
          <cell r="H163">
            <v>58.1099999999999</v>
          </cell>
          <cell r="I163">
            <v>56.079999999999899</v>
          </cell>
          <cell r="J163">
            <v>55.09</v>
          </cell>
        </row>
        <row r="164">
          <cell r="B164" t="str">
            <v>UNIVERSIDAD POPULAR DEL CESAR</v>
          </cell>
          <cell r="C164" t="str">
            <v>0363</v>
          </cell>
          <cell r="D164" t="e">
            <v>#N/A</v>
          </cell>
          <cell r="F164">
            <v>52.633155139666925</v>
          </cell>
          <cell r="G164">
            <v>56.5</v>
          </cell>
          <cell r="H164">
            <v>52.7</v>
          </cell>
          <cell r="I164">
            <v>56.079999999999899</v>
          </cell>
          <cell r="J164">
            <v>42.619999999999898</v>
          </cell>
        </row>
        <row r="165">
          <cell r="B165" t="str">
            <v>UNIVERSIDAD SURCOLOMBIANA</v>
          </cell>
          <cell r="C165" t="str">
            <v>0361</v>
          </cell>
          <cell r="D165" t="e">
            <v>#N/A</v>
          </cell>
          <cell r="F165">
            <v>52.704617313016186</v>
          </cell>
          <cell r="G165">
            <v>48.77</v>
          </cell>
          <cell r="H165">
            <v>44.95</v>
          </cell>
          <cell r="I165">
            <v>53.03</v>
          </cell>
          <cell r="J165">
            <v>55.09</v>
          </cell>
        </row>
        <row r="166">
          <cell r="B166" t="str">
            <v>UNIVERSIDAD TECNOLOGICA DE PEREIRA</v>
          </cell>
          <cell r="C166" t="str">
            <v>0364</v>
          </cell>
          <cell r="D166" t="e">
            <v>#N/A</v>
          </cell>
          <cell r="F166">
            <v>46.368304609381525</v>
          </cell>
          <cell r="G166">
            <v>56.439999999999898</v>
          </cell>
          <cell r="H166">
            <v>35.659999999999897</v>
          </cell>
          <cell r="I166">
            <v>44.3599999999999</v>
          </cell>
          <cell r="J166">
            <v>46.99</v>
          </cell>
        </row>
        <row r="167">
          <cell r="B167" t="str">
            <v>UNIVERSIDAD TECNOLOGICA DEL CHOCO DIEGO LUIS CORDOBA</v>
          </cell>
          <cell r="C167" t="str">
            <v>0362</v>
          </cell>
          <cell r="D167" t="e">
            <v>#N/A</v>
          </cell>
          <cell r="F167">
            <v>55.181972655790645</v>
          </cell>
          <cell r="G167">
            <v>60.49</v>
          </cell>
          <cell r="H167">
            <v>56.469999999999899</v>
          </cell>
          <cell r="I167">
            <v>54.64</v>
          </cell>
          <cell r="J167">
            <v>56.509999999999899</v>
          </cell>
        </row>
      </sheetData>
      <sheetData sheetId="58"/>
      <sheetData sheetId="59"/>
      <sheetData sheetId="60"/>
      <sheetData sheetId="61"/>
      <sheetData sheetId="62"/>
      <sheetData sheetId="63"/>
      <sheetData sheetId="64"/>
      <sheetData sheetId="65"/>
      <sheetData sheetId="66">
        <row r="2">
          <cell r="A2" t="str">
            <v>ABASTOS GUADALAJARA DE BUGA</v>
          </cell>
          <cell r="B2" t="str">
            <v>0001</v>
          </cell>
          <cell r="C2">
            <v>39.409999999999997</v>
          </cell>
          <cell r="I2" t="e">
            <v>#N/A</v>
          </cell>
        </row>
        <row r="3">
          <cell r="A3" t="str">
            <v>ADMINISTRACIÓN PÚBLICA COOPERATIVA DE SERVICIOS PÚBLICOS AGUAS DE SAN FRANCISCO CORDOBA</v>
          </cell>
          <cell r="B3" t="str">
            <v>0014</v>
          </cell>
          <cell r="C3">
            <v>50.72</v>
          </cell>
          <cell r="I3" t="e">
            <v>#N/A</v>
          </cell>
        </row>
        <row r="4">
          <cell r="A4" t="str">
            <v>ADMINISTRACION PUBLICA COOPERATIVA DE SERVICIOS PUBLICOS DE NUEVA GRANADA</v>
          </cell>
          <cell r="B4" t="str">
            <v>8406</v>
          </cell>
          <cell r="C4">
            <v>47.89</v>
          </cell>
          <cell r="D4">
            <v>55.75</v>
          </cell>
          <cell r="E4">
            <v>68.760000000000005</v>
          </cell>
          <cell r="F4">
            <v>52.53</v>
          </cell>
          <cell r="G4">
            <v>51.7899999999999</v>
          </cell>
          <cell r="H4">
            <v>86.9</v>
          </cell>
          <cell r="I4" t="str">
            <v>ADMINISTRACIÓN PUBLICA COOPERATIVA DE SERVICIOS PÚBLICOS DE NUEVA GRANADA</v>
          </cell>
        </row>
        <row r="5">
          <cell r="A5" t="str">
            <v>ADMINISTRACIÓN PÚBLICA COOPERATIVA DEL MUNICIPIO DE ENCINO</v>
          </cell>
          <cell r="B5" t="str">
            <v>0023</v>
          </cell>
          <cell r="C5">
            <v>71.680000000000007</v>
          </cell>
          <cell r="I5" t="e">
            <v>#N/A</v>
          </cell>
        </row>
        <row r="6">
          <cell r="A6" t="str">
            <v>ADMINISTRADOR DEL PATRIMONIO ESCINDIDO DE EMPRESAS VARIAS DE MEDELLIN ESP - APEV</v>
          </cell>
          <cell r="B6" t="str">
            <v>8210</v>
          </cell>
          <cell r="C6">
            <v>63.31</v>
          </cell>
          <cell r="I6" t="e">
            <v>#N/A</v>
          </cell>
        </row>
        <row r="7">
          <cell r="A7" t="str">
            <v>AEROPUERTO INTERNACIONAL SANTA ANA S.A.</v>
          </cell>
          <cell r="B7" t="str">
            <v>0024</v>
          </cell>
          <cell r="C7">
            <v>42.12</v>
          </cell>
          <cell r="I7" t="e">
            <v>#N/A</v>
          </cell>
        </row>
        <row r="8">
          <cell r="A8" t="str">
            <v>AEROPUERTO MATECAÑA</v>
          </cell>
          <cell r="B8" t="str">
            <v>0025</v>
          </cell>
          <cell r="C8">
            <v>68.64</v>
          </cell>
          <cell r="D8">
            <v>99</v>
          </cell>
          <cell r="E8">
            <v>84.099999999999895</v>
          </cell>
          <cell r="F8">
            <v>85.42</v>
          </cell>
          <cell r="G8">
            <v>92.049999999999898</v>
          </cell>
          <cell r="H8">
            <v>86.9</v>
          </cell>
          <cell r="I8" t="str">
            <v>AEROPUERTO MATECAÑA</v>
          </cell>
        </row>
        <row r="9">
          <cell r="A9" t="str">
            <v>AEROPUERTO OLAYA HERRERA</v>
          </cell>
          <cell r="B9" t="str">
            <v>0026</v>
          </cell>
          <cell r="C9">
            <v>78.63</v>
          </cell>
          <cell r="D9">
            <v>99</v>
          </cell>
          <cell r="E9">
            <v>84.099999999999895</v>
          </cell>
          <cell r="F9">
            <v>85.42</v>
          </cell>
          <cell r="G9">
            <v>92.049999999999898</v>
          </cell>
          <cell r="H9">
            <v>86.9</v>
          </cell>
          <cell r="I9" t="str">
            <v>AEROPUERTO OLAYA HERRERA</v>
          </cell>
        </row>
        <row r="10">
          <cell r="A10" t="str">
            <v>AGENCIA DE CUNDINAMARCA PARA LA PAZ Y EL POSTCONFLICTO</v>
          </cell>
          <cell r="B10" t="str">
            <v>4356</v>
          </cell>
          <cell r="C10">
            <v>65.2</v>
          </cell>
          <cell r="I10" t="e">
            <v>#N/A</v>
          </cell>
        </row>
        <row r="11">
          <cell r="A11" t="str">
            <v>AGENCIA DE DESARROLLO LOCAL DE ITAGÜI</v>
          </cell>
          <cell r="B11" t="str">
            <v>4560</v>
          </cell>
          <cell r="C11">
            <v>70.95</v>
          </cell>
          <cell r="I11" t="e">
            <v>#N/A</v>
          </cell>
        </row>
        <row r="12">
          <cell r="A12" t="str">
            <v>AGENCIA DE EDUCACIÓN SUPERIOR DE MEDELLÍN</v>
          </cell>
          <cell r="B12" t="str">
            <v>3007</v>
          </cell>
          <cell r="C12">
            <v>73.760000000000005</v>
          </cell>
          <cell r="D12">
            <v>92.99</v>
          </cell>
          <cell r="E12">
            <v>84.099999999999895</v>
          </cell>
          <cell r="F12">
            <v>85.42</v>
          </cell>
          <cell r="G12">
            <v>92.049999999999898</v>
          </cell>
          <cell r="H12">
            <v>86.9</v>
          </cell>
          <cell r="I12" t="str">
            <v>AGENCIA DE EDUCACIÓN SUPERIOR DE MEDELLÍN</v>
          </cell>
        </row>
        <row r="13">
          <cell r="A13" t="str">
            <v xml:space="preserve">AGENCIA PARA LA COOPERACIÓN INTERNACIONAL DE MEDELLÍN - ACI
</v>
          </cell>
          <cell r="B13" t="str">
            <v>8233</v>
          </cell>
          <cell r="C13">
            <v>68.31</v>
          </cell>
          <cell r="I13" t="e">
            <v>#N/A</v>
          </cell>
        </row>
        <row r="14">
          <cell r="A14" t="str">
            <v>AGENCIA PARA LAS ALIANZAS PÚBLICO PRIVADAS</v>
          </cell>
          <cell r="B14" t="str">
            <v>4316</v>
          </cell>
          <cell r="C14">
            <v>63.93</v>
          </cell>
          <cell r="D14">
            <v>79.709999999999994</v>
          </cell>
          <cell r="E14">
            <v>84.099999999999895</v>
          </cell>
          <cell r="F14">
            <v>85.42</v>
          </cell>
          <cell r="G14">
            <v>78.23</v>
          </cell>
          <cell r="H14">
            <v>77.969999999999899</v>
          </cell>
          <cell r="I14" t="str">
            <v>AGENCIA PARA LA GESTIÓN DEL PAISAJE, EL PATRIMONIO Y LAS ALIANZAS PÚBLICO PRIVADAS</v>
          </cell>
        </row>
        <row r="15">
          <cell r="A15" t="str">
            <v>INSTITUTO DE DESARROLLO DEL META</v>
          </cell>
          <cell r="B15" t="str">
            <v>4551</v>
          </cell>
          <cell r="C15">
            <v>52.67</v>
          </cell>
          <cell r="D15">
            <v>50.14</v>
          </cell>
          <cell r="E15">
            <v>51.869999999999898</v>
          </cell>
          <cell r="F15">
            <v>51.329999999999899</v>
          </cell>
          <cell r="G15">
            <v>50.649999999999899</v>
          </cell>
          <cell r="H15">
            <v>48.02</v>
          </cell>
          <cell r="I15" t="str">
            <v>AGENCIA PARA LA INFRAESTRUCTURA DEL META</v>
          </cell>
        </row>
        <row r="16">
          <cell r="A16" t="str">
            <v>AGUA Y ASEO DEL MACIZO S.A.S</v>
          </cell>
          <cell r="B16" t="str">
            <v>6248</v>
          </cell>
          <cell r="C16">
            <v>46.79</v>
          </cell>
          <cell r="D16">
            <v>54.58</v>
          </cell>
          <cell r="E16">
            <v>68.760000000000005</v>
          </cell>
          <cell r="F16">
            <v>58.92</v>
          </cell>
          <cell r="G16">
            <v>57.719999999999899</v>
          </cell>
          <cell r="H16">
            <v>74.189999999999898</v>
          </cell>
          <cell r="I16" t="str">
            <v>AGUA Y ASEO DEL MACIZO S.A.S</v>
          </cell>
        </row>
        <row r="17">
          <cell r="A17" t="str">
            <v>AGUAS Y ASEO DE SUBACHOQUE S.A</v>
          </cell>
          <cell r="B17" t="str">
            <v>0038</v>
          </cell>
          <cell r="C17">
            <v>56.63</v>
          </cell>
          <cell r="D17">
            <v>67.37</v>
          </cell>
          <cell r="E17">
            <v>84.099999999999895</v>
          </cell>
          <cell r="F17">
            <v>58.92</v>
          </cell>
          <cell r="G17">
            <v>69.299999999999898</v>
          </cell>
          <cell r="H17">
            <v>77.969999999999899</v>
          </cell>
          <cell r="I17" t="str">
            <v>AGUAS Y ASEO DE SUBACHOQUE S.A</v>
          </cell>
        </row>
        <row r="18">
          <cell r="A18" t="str">
            <v>ALCALDÍA DE ABEJORRAL</v>
          </cell>
          <cell r="B18" t="str">
            <v>0048</v>
          </cell>
          <cell r="C18">
            <v>70.16</v>
          </cell>
          <cell r="D18">
            <v>54.78</v>
          </cell>
          <cell r="E18">
            <v>75.209999999999894</v>
          </cell>
          <cell r="F18">
            <v>46.63</v>
          </cell>
          <cell r="G18">
            <v>52.57</v>
          </cell>
          <cell r="H18">
            <v>58.07</v>
          </cell>
          <cell r="I18" t="str">
            <v>ALCALDÍA DE ABEJORRAL</v>
          </cell>
        </row>
        <row r="19">
          <cell r="A19" t="str">
            <v>ALCALDÍA DE ÁBREGO</v>
          </cell>
          <cell r="B19" t="str">
            <v>0049</v>
          </cell>
          <cell r="C19">
            <v>72.010000000000005</v>
          </cell>
          <cell r="D19">
            <v>74.209999999999994</v>
          </cell>
          <cell r="E19">
            <v>84.099999999999895</v>
          </cell>
          <cell r="F19">
            <v>76.06</v>
          </cell>
          <cell r="G19">
            <v>71.760000000000005</v>
          </cell>
          <cell r="H19">
            <v>67.14</v>
          </cell>
          <cell r="I19" t="str">
            <v>ALCALDÍA DE ÁBREGO</v>
          </cell>
        </row>
        <row r="20">
          <cell r="A20" t="str">
            <v>ALCALDÍA DE ABRIAQUÍ</v>
          </cell>
          <cell r="B20" t="str">
            <v>0050</v>
          </cell>
          <cell r="C20">
            <v>36.520000000000003</v>
          </cell>
          <cell r="D20">
            <v>28.17</v>
          </cell>
          <cell r="E20">
            <v>31.85</v>
          </cell>
          <cell r="F20">
            <v>31.44</v>
          </cell>
          <cell r="G20">
            <v>32.03</v>
          </cell>
          <cell r="H20">
            <v>33.35</v>
          </cell>
          <cell r="I20" t="str">
            <v>ALCALDÍA DE ABRIAQUÍ</v>
          </cell>
        </row>
        <row r="21">
          <cell r="A21" t="str">
            <v>ALCALDÍA DE ACACÍAS</v>
          </cell>
          <cell r="B21" t="str">
            <v>0051</v>
          </cell>
          <cell r="C21">
            <v>85.88</v>
          </cell>
          <cell r="D21">
            <v>53.16</v>
          </cell>
          <cell r="E21">
            <v>61.06</v>
          </cell>
          <cell r="F21">
            <v>65.069999999999894</v>
          </cell>
          <cell r="G21">
            <v>63.1</v>
          </cell>
          <cell r="H21">
            <v>68.650000000000006</v>
          </cell>
          <cell r="I21" t="str">
            <v>ALCALDÍA DE ACACÍAS</v>
          </cell>
        </row>
        <row r="22">
          <cell r="A22" t="str">
            <v>ALCALDÍA DE ACANDÍ</v>
          </cell>
          <cell r="B22" t="str">
            <v>0052</v>
          </cell>
          <cell r="C22">
            <v>71.22</v>
          </cell>
          <cell r="D22">
            <v>67.91</v>
          </cell>
          <cell r="E22">
            <v>68.760000000000005</v>
          </cell>
          <cell r="F22">
            <v>71.62</v>
          </cell>
          <cell r="G22">
            <v>68.409999999999897</v>
          </cell>
          <cell r="H22">
            <v>86.9</v>
          </cell>
          <cell r="I22" t="str">
            <v>ALCALDÍA DE ACANDÍ</v>
          </cell>
        </row>
        <row r="23">
          <cell r="A23" t="str">
            <v>ALCALDÍA DE ACEVEDO</v>
          </cell>
          <cell r="B23" t="str">
            <v>0053</v>
          </cell>
          <cell r="C23">
            <v>81.8</v>
          </cell>
          <cell r="D23">
            <v>70.489999999999995</v>
          </cell>
          <cell r="E23">
            <v>56.969999999999899</v>
          </cell>
          <cell r="F23">
            <v>61.6099999999999</v>
          </cell>
          <cell r="G23">
            <v>60.119999999999898</v>
          </cell>
          <cell r="H23">
            <v>62.159999999999897</v>
          </cell>
          <cell r="I23" t="str">
            <v>ALCALDÍA DE ACEVEDO</v>
          </cell>
        </row>
        <row r="24">
          <cell r="A24" t="str">
            <v>ALCALDÍA DE ACHÍ</v>
          </cell>
          <cell r="B24" t="str">
            <v>0054</v>
          </cell>
          <cell r="C24">
            <v>46.89</v>
          </cell>
          <cell r="D24">
            <v>45.51</v>
          </cell>
          <cell r="E24">
            <v>48.979999999999897</v>
          </cell>
          <cell r="F24">
            <v>56.939999999999898</v>
          </cell>
          <cell r="G24">
            <v>54.85</v>
          </cell>
          <cell r="H24">
            <v>40.75</v>
          </cell>
          <cell r="I24" t="str">
            <v>ALCALDÍA DE ACHÍ</v>
          </cell>
        </row>
        <row r="25">
          <cell r="A25" t="str">
            <v>ALCALDÍA DE AGUA DE DIOS</v>
          </cell>
          <cell r="B25" t="str">
            <v>0055</v>
          </cell>
          <cell r="C25">
            <v>58.63</v>
          </cell>
          <cell r="D25">
            <v>72.42</v>
          </cell>
          <cell r="E25">
            <v>75.209999999999894</v>
          </cell>
          <cell r="F25">
            <v>65.069999999999894</v>
          </cell>
          <cell r="G25">
            <v>63.1</v>
          </cell>
          <cell r="H25">
            <v>67.14</v>
          </cell>
          <cell r="I25" t="str">
            <v>ALCALDÍA DE AGUA DE DIOS</v>
          </cell>
        </row>
        <row r="26">
          <cell r="A26" t="str">
            <v>ALCALDÍA DE AGUACHICA</v>
          </cell>
          <cell r="B26" t="str">
            <v>0056</v>
          </cell>
          <cell r="C26">
            <v>48.52</v>
          </cell>
          <cell r="D26">
            <v>40.06</v>
          </cell>
          <cell r="E26">
            <v>24.12</v>
          </cell>
          <cell r="F26">
            <v>25.329999999999899</v>
          </cell>
          <cell r="G26">
            <v>26.46</v>
          </cell>
          <cell r="H26">
            <v>26.39</v>
          </cell>
          <cell r="I26" t="str">
            <v>ALCALDÍA DE AGUACHÍCA</v>
          </cell>
        </row>
        <row r="27">
          <cell r="A27" t="str">
            <v>ALCALDÍA DE AGUADA SANTANDER</v>
          </cell>
          <cell r="B27" t="str">
            <v>0057</v>
          </cell>
          <cell r="C27">
            <v>48.54</v>
          </cell>
          <cell r="D27">
            <v>66.709999999999994</v>
          </cell>
          <cell r="E27">
            <v>59.43</v>
          </cell>
          <cell r="F27">
            <v>46.74</v>
          </cell>
          <cell r="G27">
            <v>52.689999999999898</v>
          </cell>
          <cell r="H27">
            <v>55.59</v>
          </cell>
          <cell r="I27" t="str">
            <v>ALCALDÍA DE AGUADA SANTANDER</v>
          </cell>
        </row>
        <row r="28">
          <cell r="A28" t="str">
            <v>ALCALDÍA DE AGUADAS CALDAS</v>
          </cell>
          <cell r="B28" t="str">
            <v>0058</v>
          </cell>
          <cell r="C28">
            <v>64.47</v>
          </cell>
          <cell r="D28">
            <v>77.52</v>
          </cell>
          <cell r="E28">
            <v>84.099999999999895</v>
          </cell>
          <cell r="F28">
            <v>85.42</v>
          </cell>
          <cell r="G28">
            <v>78.23</v>
          </cell>
          <cell r="H28">
            <v>74.189999999999898</v>
          </cell>
          <cell r="I28" t="str">
            <v>ALCALDÍA DE AGUADAS CALDAS</v>
          </cell>
        </row>
        <row r="29">
          <cell r="A29" t="str">
            <v>ALCALDÍA DE AGUAZUL</v>
          </cell>
          <cell r="B29" t="str">
            <v>0320</v>
          </cell>
          <cell r="C29">
            <v>69.989999999999995</v>
          </cell>
          <cell r="D29">
            <v>72.39</v>
          </cell>
          <cell r="E29">
            <v>59.43</v>
          </cell>
          <cell r="F29">
            <v>63.579999999999899</v>
          </cell>
          <cell r="G29">
            <v>61.829999999999899</v>
          </cell>
          <cell r="H29">
            <v>55.39</v>
          </cell>
          <cell r="I29" t="str">
            <v>ALCALDÍA DE AGUAZUL</v>
          </cell>
        </row>
        <row r="30">
          <cell r="A30" t="str">
            <v>ALCALDÍA DE AGUSTÍN CODAZZI</v>
          </cell>
          <cell r="B30" t="str">
            <v>0059</v>
          </cell>
          <cell r="C30">
            <v>56.56</v>
          </cell>
          <cell r="D30">
            <v>49.57</v>
          </cell>
          <cell r="E30">
            <v>53.1</v>
          </cell>
          <cell r="F30">
            <v>56.939999999999898</v>
          </cell>
          <cell r="G30">
            <v>57.31</v>
          </cell>
          <cell r="H30">
            <v>51.969999999999899</v>
          </cell>
          <cell r="I30" t="str">
            <v>ALCALDÍA DE AGUSTÍN CODAZZI</v>
          </cell>
        </row>
        <row r="31">
          <cell r="A31" t="str">
            <v>ALCALDÍA DE AIPE</v>
          </cell>
          <cell r="B31" t="str">
            <v>0060</v>
          </cell>
          <cell r="C31">
            <v>58.08</v>
          </cell>
          <cell r="D31">
            <v>69.03</v>
          </cell>
          <cell r="E31">
            <v>76.84</v>
          </cell>
          <cell r="F31">
            <v>66.260000000000005</v>
          </cell>
          <cell r="G31">
            <v>64.099999999999895</v>
          </cell>
          <cell r="H31">
            <v>68.439999999999898</v>
          </cell>
          <cell r="I31" t="str">
            <v>ALCALDÍA DE AIPE</v>
          </cell>
        </row>
        <row r="32">
          <cell r="A32" t="str">
            <v>ALCALDÍA DE ALBÁN NARIÑO</v>
          </cell>
          <cell r="B32" t="str">
            <v>0062</v>
          </cell>
          <cell r="C32">
            <v>67.48</v>
          </cell>
          <cell r="D32">
            <v>27.37</v>
          </cell>
          <cell r="E32">
            <v>56.729999999999897</v>
          </cell>
          <cell r="F32">
            <v>48.659999999999897</v>
          </cell>
          <cell r="G32">
            <v>49.409999999999897</v>
          </cell>
          <cell r="H32">
            <v>42.25</v>
          </cell>
          <cell r="I32" t="str">
            <v>ALCALDÍA DE ALBÁN NARIÑO</v>
          </cell>
        </row>
        <row r="33">
          <cell r="A33" t="str">
            <v>ALCALDÍA DE ALBÁN CUNDINAMARCA</v>
          </cell>
          <cell r="B33" t="str">
            <v>0061</v>
          </cell>
          <cell r="C33">
            <v>50.41</v>
          </cell>
          <cell r="D33">
            <v>62.2</v>
          </cell>
          <cell r="E33">
            <v>49.56</v>
          </cell>
          <cell r="F33">
            <v>61.92</v>
          </cell>
          <cell r="G33">
            <v>54.78</v>
          </cell>
          <cell r="H33">
            <v>56.64</v>
          </cell>
          <cell r="I33" t="str">
            <v>ALCALDÍA DE ALBÁN CUNDINAMARCA</v>
          </cell>
        </row>
        <row r="34">
          <cell r="A34" t="str">
            <v>ALCALDÍA DE ALBANIA GUAJIRA</v>
          </cell>
          <cell r="B34" t="str">
            <v>0064</v>
          </cell>
          <cell r="C34">
            <v>45.74</v>
          </cell>
          <cell r="D34">
            <v>85.46</v>
          </cell>
          <cell r="E34">
            <v>77.92</v>
          </cell>
          <cell r="F34">
            <v>79.680000000000007</v>
          </cell>
          <cell r="G34">
            <v>74.349999999999895</v>
          </cell>
          <cell r="H34">
            <v>81.150000000000006</v>
          </cell>
          <cell r="I34" t="str">
            <v>ALCALDÍA DE ALBÁNIA GUAJIRA</v>
          </cell>
        </row>
        <row r="35">
          <cell r="A35" t="str">
            <v>ALCALDÍA DE ALBANIA CAQUETÁ</v>
          </cell>
          <cell r="B35" t="str">
            <v>0063</v>
          </cell>
          <cell r="C35">
            <v>57.52</v>
          </cell>
          <cell r="D35">
            <v>64.260000000000005</v>
          </cell>
          <cell r="E35">
            <v>68.62</v>
          </cell>
          <cell r="F35">
            <v>71.34</v>
          </cell>
          <cell r="G35">
            <v>68.189999999999898</v>
          </cell>
          <cell r="H35">
            <v>65.73</v>
          </cell>
          <cell r="I35" t="str">
            <v>ALCALDÍA DE ALBÁNIA CAQUETÁ</v>
          </cell>
        </row>
        <row r="36">
          <cell r="A36" t="str">
            <v>ALCALDÍA DE ALBANIA -SANTANDER</v>
          </cell>
          <cell r="B36" t="str">
            <v>0321</v>
          </cell>
          <cell r="C36">
            <v>87.16</v>
          </cell>
          <cell r="D36">
            <v>83.07</v>
          </cell>
          <cell r="E36">
            <v>73.209999999999894</v>
          </cell>
          <cell r="F36">
            <v>85.42</v>
          </cell>
          <cell r="G36">
            <v>71.34</v>
          </cell>
          <cell r="H36">
            <v>76.64</v>
          </cell>
          <cell r="I36" t="str">
            <v>ALCALDÍA DE ALBÁNIA -SANTANDER</v>
          </cell>
        </row>
        <row r="37">
          <cell r="A37" t="str">
            <v>ALCALDÍA DE ALCALÁ</v>
          </cell>
          <cell r="B37" t="str">
            <v>0065</v>
          </cell>
          <cell r="C37">
            <v>63.39</v>
          </cell>
          <cell r="D37">
            <v>37.46</v>
          </cell>
          <cell r="E37">
            <v>37.130000000000003</v>
          </cell>
          <cell r="F37">
            <v>54.8599999999999</v>
          </cell>
          <cell r="G37">
            <v>45.57</v>
          </cell>
          <cell r="H37">
            <v>47.469999999999899</v>
          </cell>
          <cell r="I37" t="str">
            <v>ALCALDÍA DE ALCALÁ</v>
          </cell>
        </row>
        <row r="38">
          <cell r="A38" t="str">
            <v>ALCALDÍA DE ALDANA</v>
          </cell>
          <cell r="B38" t="str">
            <v>0322</v>
          </cell>
          <cell r="C38">
            <v>61.78</v>
          </cell>
          <cell r="D38">
            <v>68.11</v>
          </cell>
          <cell r="E38">
            <v>52.09</v>
          </cell>
          <cell r="F38">
            <v>57.96</v>
          </cell>
          <cell r="G38">
            <v>56.85</v>
          </cell>
          <cell r="H38">
            <v>69.790000000000006</v>
          </cell>
          <cell r="I38" t="str">
            <v>ALCALDÍA DE ALDANA</v>
          </cell>
        </row>
        <row r="39">
          <cell r="A39" t="str">
            <v>ALCALDÍA DE ALEJANDRÍA</v>
          </cell>
          <cell r="B39" t="str">
            <v>0067</v>
          </cell>
          <cell r="C39">
            <v>55.59</v>
          </cell>
          <cell r="D39">
            <v>47.82</v>
          </cell>
          <cell r="E39">
            <v>28.64</v>
          </cell>
          <cell r="F39">
            <v>49.38</v>
          </cell>
          <cell r="G39">
            <v>40.07</v>
          </cell>
          <cell r="H39">
            <v>46.35</v>
          </cell>
          <cell r="I39" t="str">
            <v>ALCALDÍA DE ALEJANDRÍA</v>
          </cell>
        </row>
        <row r="40">
          <cell r="A40" t="str">
            <v>ALCALDÍA DE ALGARROBO</v>
          </cell>
          <cell r="B40" t="str">
            <v>0068</v>
          </cell>
          <cell r="C40">
            <v>90.01</v>
          </cell>
          <cell r="D40">
            <v>71.02</v>
          </cell>
          <cell r="E40">
            <v>45.979999999999897</v>
          </cell>
          <cell r="F40">
            <v>63.579999999999899</v>
          </cell>
          <cell r="G40">
            <v>61.829999999999899</v>
          </cell>
          <cell r="H40">
            <v>64.31</v>
          </cell>
          <cell r="I40" t="str">
            <v>ALCALDÍA DE ALGARROBO</v>
          </cell>
        </row>
        <row r="41">
          <cell r="A41" t="str">
            <v>ALCALDÍA DE ALGECIRAS</v>
          </cell>
          <cell r="B41" t="str">
            <v>0069</v>
          </cell>
          <cell r="C41">
            <v>58.49</v>
          </cell>
          <cell r="D41">
            <v>18.93</v>
          </cell>
          <cell r="E41">
            <v>24.12</v>
          </cell>
          <cell r="F41">
            <v>30.2899999999999</v>
          </cell>
          <cell r="G41">
            <v>18.489999999999899</v>
          </cell>
          <cell r="H41">
            <v>28.739999999999899</v>
          </cell>
          <cell r="I41" t="str">
            <v>ALCALDÍA DE ALGECIRAS</v>
          </cell>
        </row>
        <row r="42">
          <cell r="A42" t="str">
            <v>ALCALDÍA DE ALMAGUER</v>
          </cell>
          <cell r="B42" t="str">
            <v>0070</v>
          </cell>
          <cell r="C42">
            <v>45.84</v>
          </cell>
          <cell r="D42">
            <v>50.02</v>
          </cell>
          <cell r="E42">
            <v>53.1</v>
          </cell>
          <cell r="F42">
            <v>58.24</v>
          </cell>
          <cell r="G42">
            <v>51.71</v>
          </cell>
          <cell r="H42">
            <v>51.509999999999899</v>
          </cell>
          <cell r="I42" t="str">
            <v>ALCALDÍA DE ALMAGUER</v>
          </cell>
        </row>
        <row r="43">
          <cell r="A43" t="str">
            <v>ALCALDÍA DE ALMEIDA</v>
          </cell>
          <cell r="B43" t="str">
            <v>0071</v>
          </cell>
          <cell r="C43">
            <v>57.73</v>
          </cell>
          <cell r="D43">
            <v>75.88</v>
          </cell>
          <cell r="E43">
            <v>68.760000000000005</v>
          </cell>
          <cell r="F43">
            <v>85.42</v>
          </cell>
          <cell r="G43">
            <v>78.23</v>
          </cell>
          <cell r="H43">
            <v>86.9</v>
          </cell>
          <cell r="I43" t="str">
            <v>ALCALDÍA DE ALMEIDA</v>
          </cell>
        </row>
        <row r="44">
          <cell r="A44" t="str">
            <v>ALCALDÍA DE ALPUJARRA</v>
          </cell>
          <cell r="B44" t="str">
            <v>0072</v>
          </cell>
          <cell r="C44">
            <v>59.95</v>
          </cell>
          <cell r="D44">
            <v>53.51</v>
          </cell>
          <cell r="E44">
            <v>38.03</v>
          </cell>
          <cell r="F44">
            <v>48.03</v>
          </cell>
          <cell r="G44">
            <v>47.45</v>
          </cell>
          <cell r="H44">
            <v>57.81</v>
          </cell>
          <cell r="I44" t="str">
            <v>ALCALDÍA DE ALPUJARRA</v>
          </cell>
        </row>
        <row r="45">
          <cell r="A45" t="str">
            <v>ALCALDÍA DE ALTAMIRA</v>
          </cell>
          <cell r="B45" t="str">
            <v>0073</v>
          </cell>
          <cell r="C45">
            <v>59.25</v>
          </cell>
          <cell r="D45">
            <v>44.64</v>
          </cell>
          <cell r="E45">
            <v>31.85</v>
          </cell>
          <cell r="F45">
            <v>31.44</v>
          </cell>
          <cell r="G45">
            <v>32.03</v>
          </cell>
          <cell r="H45">
            <v>44.469999999999899</v>
          </cell>
          <cell r="I45" t="str">
            <v>ALCALDÍA DE ALTAMIRA</v>
          </cell>
        </row>
        <row r="46">
          <cell r="A46" t="str">
            <v>ALCALDÍA DE ALTO BAUDÓ  (PIE DE PATÓ)</v>
          </cell>
          <cell r="B46" t="str">
            <v>0074</v>
          </cell>
          <cell r="C46">
            <v>64.39</v>
          </cell>
          <cell r="D46">
            <v>67.53</v>
          </cell>
          <cell r="E46">
            <v>57.17</v>
          </cell>
          <cell r="F46">
            <v>60.009999999999899</v>
          </cell>
          <cell r="G46">
            <v>71.319999999999894</v>
          </cell>
          <cell r="H46">
            <v>49.78</v>
          </cell>
          <cell r="I46" t="str">
            <v>ALCALDÍA DE ALTO BAUDÓ  (PIE DE PATÓ)</v>
          </cell>
        </row>
        <row r="47">
          <cell r="A47" t="str">
            <v>ALCALDÍA DE ALTOS DEL ROSARIO - BOLÍVAR</v>
          </cell>
          <cell r="B47" t="str">
            <v>0323</v>
          </cell>
          <cell r="C47">
            <v>87.24</v>
          </cell>
          <cell r="D47">
            <v>99</v>
          </cell>
          <cell r="E47">
            <v>84.099999999999895</v>
          </cell>
          <cell r="F47">
            <v>85.42</v>
          </cell>
          <cell r="G47">
            <v>92.049999999999898</v>
          </cell>
          <cell r="H47">
            <v>86.9</v>
          </cell>
          <cell r="I47" t="str">
            <v>ALCALDÍA DE ALTOS DEL ROSARIO - BOLÍVAR</v>
          </cell>
        </row>
        <row r="48">
          <cell r="A48" t="str">
            <v>ALCALDÍA DE ALVARADO</v>
          </cell>
          <cell r="B48" t="str">
            <v>0076</v>
          </cell>
          <cell r="C48">
            <v>59.82</v>
          </cell>
          <cell r="D48">
            <v>88.35</v>
          </cell>
          <cell r="E48">
            <v>84.099999999999895</v>
          </cell>
          <cell r="F48">
            <v>85.42</v>
          </cell>
          <cell r="G48">
            <v>78.23</v>
          </cell>
          <cell r="H48">
            <v>86.9</v>
          </cell>
          <cell r="I48" t="str">
            <v>ALCALDÍA DE ALVARADO</v>
          </cell>
        </row>
        <row r="49">
          <cell r="A49" t="str">
            <v>ALCALDÍA DE AMAGÁ</v>
          </cell>
          <cell r="B49" t="str">
            <v>0077</v>
          </cell>
          <cell r="C49">
            <v>48.59</v>
          </cell>
          <cell r="D49">
            <v>59.08</v>
          </cell>
          <cell r="E49">
            <v>45.979999999999897</v>
          </cell>
          <cell r="F49">
            <v>53.469999999999899</v>
          </cell>
          <cell r="G49">
            <v>52.689999999999898</v>
          </cell>
          <cell r="H49">
            <v>64.31</v>
          </cell>
          <cell r="I49" t="str">
            <v>ALCALDÍA DE AMAGÁ</v>
          </cell>
        </row>
        <row r="50">
          <cell r="A50" t="str">
            <v>ALCALDÍA DE AMALFI</v>
          </cell>
          <cell r="B50" t="str">
            <v>0078</v>
          </cell>
          <cell r="C50">
            <v>63.61</v>
          </cell>
          <cell r="D50">
            <v>46.16</v>
          </cell>
          <cell r="E50">
            <v>45.979999999999897</v>
          </cell>
          <cell r="F50">
            <v>53.469999999999899</v>
          </cell>
          <cell r="G50">
            <v>52.689999999999898</v>
          </cell>
          <cell r="H50">
            <v>54.24</v>
          </cell>
          <cell r="I50" t="str">
            <v>ALCALDÍA DE AMALFI</v>
          </cell>
        </row>
        <row r="51">
          <cell r="A51" t="str">
            <v>ALCALDÍA DE AMBALEMA</v>
          </cell>
          <cell r="B51" t="str">
            <v>0079</v>
          </cell>
          <cell r="C51">
            <v>60.6</v>
          </cell>
          <cell r="D51">
            <v>40.53</v>
          </cell>
          <cell r="E51">
            <v>44.409999999999897</v>
          </cell>
          <cell r="F51">
            <v>35.590000000000003</v>
          </cell>
          <cell r="G51">
            <v>45.659999999999897</v>
          </cell>
          <cell r="H51">
            <v>41.18</v>
          </cell>
          <cell r="I51" t="str">
            <v>ALCALDÍA DE AMBALEMA</v>
          </cell>
        </row>
        <row r="52">
          <cell r="A52" t="str">
            <v>ALCALDÍA DE ANAPOIMA</v>
          </cell>
          <cell r="B52" t="str">
            <v>0081</v>
          </cell>
          <cell r="C52">
            <v>67.94</v>
          </cell>
          <cell r="D52">
            <v>75.349999999999994</v>
          </cell>
          <cell r="E52">
            <v>84.099999999999895</v>
          </cell>
          <cell r="F52">
            <v>71.62</v>
          </cell>
          <cell r="G52">
            <v>80.73</v>
          </cell>
          <cell r="H52">
            <v>86.9</v>
          </cell>
          <cell r="I52" t="str">
            <v>ALCALDÍA DE ANAPOIMA</v>
          </cell>
        </row>
        <row r="53">
          <cell r="A53" t="str">
            <v>ALCALDÍA DE ANCUYA</v>
          </cell>
          <cell r="B53" t="str">
            <v>0082</v>
          </cell>
          <cell r="C53">
            <v>62.75</v>
          </cell>
          <cell r="D53">
            <v>66.23</v>
          </cell>
          <cell r="E53">
            <v>69.23</v>
          </cell>
          <cell r="F53">
            <v>68.469999999999899</v>
          </cell>
          <cell r="G53">
            <v>68.629999999999896</v>
          </cell>
          <cell r="H53">
            <v>43.42</v>
          </cell>
          <cell r="I53" t="str">
            <v>ALCALDÍA DE ANCUYA</v>
          </cell>
        </row>
        <row r="54">
          <cell r="A54" t="str">
            <v>ALCALDÍA DE ANDALUCÍA</v>
          </cell>
          <cell r="B54" t="str">
            <v>0083</v>
          </cell>
          <cell r="C54">
            <v>67.77</v>
          </cell>
          <cell r="D54">
            <v>71.3</v>
          </cell>
          <cell r="E54">
            <v>68.760000000000005</v>
          </cell>
          <cell r="F54">
            <v>64.129999999999896</v>
          </cell>
          <cell r="G54">
            <v>62.299999999999898</v>
          </cell>
          <cell r="H54">
            <v>86.9</v>
          </cell>
          <cell r="I54" t="str">
            <v>ALCALDÍA DE ANDALUCÍA</v>
          </cell>
        </row>
        <row r="55">
          <cell r="A55" t="str">
            <v>ALCALDÍA DE ANDES</v>
          </cell>
          <cell r="B55" t="str">
            <v>0084</v>
          </cell>
          <cell r="C55">
            <v>50.45</v>
          </cell>
          <cell r="D55">
            <v>60.2</v>
          </cell>
          <cell r="E55">
            <v>58.8599999999999</v>
          </cell>
          <cell r="F55">
            <v>60.369999999999898</v>
          </cell>
          <cell r="G55">
            <v>50.729999999999897</v>
          </cell>
          <cell r="H55">
            <v>64</v>
          </cell>
          <cell r="I55" t="str">
            <v>ALCALDÍA DE ANDES</v>
          </cell>
        </row>
        <row r="56">
          <cell r="A56" t="str">
            <v>ALCALDÍA DE ANGELÓPOLIS</v>
          </cell>
          <cell r="B56" t="str">
            <v>0085</v>
          </cell>
          <cell r="C56">
            <v>55.77</v>
          </cell>
          <cell r="D56">
            <v>54.7</v>
          </cell>
          <cell r="E56">
            <v>45.979999999999897</v>
          </cell>
          <cell r="F56">
            <v>45.88</v>
          </cell>
          <cell r="G56">
            <v>45.34</v>
          </cell>
          <cell r="H56">
            <v>64.31</v>
          </cell>
          <cell r="I56" t="str">
            <v>ALCALDÍA DE ANGELÓPOLIS</v>
          </cell>
        </row>
        <row r="57">
          <cell r="A57" t="str">
            <v>ALCALDÍA DE ANGOSTURA</v>
          </cell>
          <cell r="B57" t="str">
            <v>0086</v>
          </cell>
          <cell r="C57">
            <v>69.98</v>
          </cell>
          <cell r="D57">
            <v>49.1</v>
          </cell>
          <cell r="E57">
            <v>43.439999999999898</v>
          </cell>
          <cell r="F57">
            <v>34.35</v>
          </cell>
          <cell r="G57">
            <v>33.71</v>
          </cell>
          <cell r="H57">
            <v>62.159999999999897</v>
          </cell>
          <cell r="I57" t="str">
            <v>ALCALDÍA DE ANGOSTURA</v>
          </cell>
        </row>
        <row r="58">
          <cell r="A58" t="str">
            <v>ALCALDÍA DE ANOLAIMA</v>
          </cell>
          <cell r="B58" t="str">
            <v>0087</v>
          </cell>
          <cell r="C58">
            <v>37.76</v>
          </cell>
          <cell r="D58">
            <v>47.68</v>
          </cell>
          <cell r="E58">
            <v>44.409999999999897</v>
          </cell>
          <cell r="F58">
            <v>50.939999999999898</v>
          </cell>
          <cell r="G58">
            <v>50.28</v>
          </cell>
          <cell r="H58">
            <v>52.979999999999897</v>
          </cell>
          <cell r="I58" t="str">
            <v>ALCALDÍA DE ANOLAIMA</v>
          </cell>
        </row>
        <row r="59">
          <cell r="A59" t="str">
            <v>ALCALDÍA DE ANORÍ</v>
          </cell>
          <cell r="B59" t="str">
            <v>0088</v>
          </cell>
          <cell r="C59">
            <v>62.34</v>
          </cell>
          <cell r="D59">
            <v>66.31</v>
          </cell>
          <cell r="E59">
            <v>57.189999999999898</v>
          </cell>
          <cell r="F59">
            <v>61.92</v>
          </cell>
          <cell r="G59">
            <v>60.39</v>
          </cell>
          <cell r="H59">
            <v>74.7</v>
          </cell>
          <cell r="I59" t="str">
            <v>ALCALDÍA DE ANORÍ</v>
          </cell>
        </row>
        <row r="60">
          <cell r="A60" t="str">
            <v>ALCALDÍA DE ANSERMA CALDAS</v>
          </cell>
          <cell r="B60" t="str">
            <v>0089</v>
          </cell>
          <cell r="C60">
            <v>70.81</v>
          </cell>
          <cell r="D60">
            <v>63.55</v>
          </cell>
          <cell r="E60">
            <v>57.189999999999898</v>
          </cell>
          <cell r="F60">
            <v>65.689999999999898</v>
          </cell>
          <cell r="G60">
            <v>63.619999999999898</v>
          </cell>
          <cell r="H60">
            <v>65.079999999999899</v>
          </cell>
          <cell r="I60" t="str">
            <v>ALCALDÍA DE ANSERMA CALDAS</v>
          </cell>
        </row>
        <row r="61">
          <cell r="A61" t="str">
            <v>ALCALDÍA DE ANSERMANUEVO VALLE DEL CAUCA</v>
          </cell>
          <cell r="B61" t="str">
            <v>0090</v>
          </cell>
          <cell r="C61">
            <v>67.03</v>
          </cell>
          <cell r="D61">
            <v>86.67</v>
          </cell>
          <cell r="E61">
            <v>75.209999999999894</v>
          </cell>
          <cell r="F61">
            <v>77.209999999999894</v>
          </cell>
          <cell r="G61">
            <v>85.409999999999897</v>
          </cell>
          <cell r="H61">
            <v>67.14</v>
          </cell>
          <cell r="I61" t="str">
            <v>ALCALDÍA DE ANSERMANUEVO VALLE DEL CAUCA</v>
          </cell>
        </row>
        <row r="62">
          <cell r="A62" t="str">
            <v>ALCALDÍA DE ANZÁ</v>
          </cell>
          <cell r="B62" t="str">
            <v>0091</v>
          </cell>
          <cell r="C62">
            <v>55.21</v>
          </cell>
          <cell r="D62">
            <v>84.19</v>
          </cell>
          <cell r="E62">
            <v>75.209999999999894</v>
          </cell>
          <cell r="F62">
            <v>77.209999999999894</v>
          </cell>
          <cell r="G62">
            <v>72.599999999999895</v>
          </cell>
          <cell r="H62">
            <v>78.629999999999896</v>
          </cell>
          <cell r="I62" t="str">
            <v>ALCALDÍA DE ANZÁ</v>
          </cell>
        </row>
        <row r="63">
          <cell r="A63" t="str">
            <v>ALCALDÍA DE ANZOÁTEGUI</v>
          </cell>
          <cell r="B63" t="str">
            <v>0092</v>
          </cell>
          <cell r="C63">
            <v>59.78</v>
          </cell>
          <cell r="D63">
            <v>66.58</v>
          </cell>
          <cell r="E63">
            <v>49.619999999999898</v>
          </cell>
          <cell r="F63">
            <v>49.85</v>
          </cell>
          <cell r="G63">
            <v>60.56</v>
          </cell>
          <cell r="H63">
            <v>67.519999999999897</v>
          </cell>
          <cell r="I63" t="str">
            <v>ALCALDÍA DE ANZOÁTEGUI</v>
          </cell>
        </row>
        <row r="64">
          <cell r="A64" t="str">
            <v>ALCALDÍA DE APARTADÓ</v>
          </cell>
          <cell r="B64" t="str">
            <v>0093</v>
          </cell>
          <cell r="C64">
            <v>65.790000000000006</v>
          </cell>
          <cell r="D64">
            <v>90.16</v>
          </cell>
          <cell r="E64">
            <v>68.760000000000005</v>
          </cell>
          <cell r="F64">
            <v>85.42</v>
          </cell>
          <cell r="G64">
            <v>92.049999999999898</v>
          </cell>
          <cell r="H64">
            <v>86.9</v>
          </cell>
          <cell r="I64" t="str">
            <v>ALCALDÍA DE APARTADÓ</v>
          </cell>
        </row>
        <row r="65">
          <cell r="A65" t="str">
            <v>ALCALDÍA DE APÍA</v>
          </cell>
          <cell r="B65" t="str">
            <v>0094</v>
          </cell>
          <cell r="C65">
            <v>59.27</v>
          </cell>
          <cell r="D65">
            <v>88.35</v>
          </cell>
          <cell r="E65">
            <v>84.099999999999895</v>
          </cell>
          <cell r="F65">
            <v>85.42</v>
          </cell>
          <cell r="G65">
            <v>78.23</v>
          </cell>
          <cell r="H65">
            <v>86.9</v>
          </cell>
          <cell r="I65" t="str">
            <v>ALCALDÍA DE APÍA</v>
          </cell>
        </row>
        <row r="66">
          <cell r="A66" t="str">
            <v>ALCALDÍA DE APULO</v>
          </cell>
          <cell r="B66" t="str">
            <v>0095</v>
          </cell>
          <cell r="C66">
            <v>60.03</v>
          </cell>
          <cell r="D66">
            <v>44.36</v>
          </cell>
          <cell r="E66">
            <v>56.729999999999897</v>
          </cell>
          <cell r="F66">
            <v>71.62</v>
          </cell>
          <cell r="G66">
            <v>60.159999999999897</v>
          </cell>
          <cell r="H66">
            <v>63.52</v>
          </cell>
          <cell r="I66" t="str">
            <v>ALCALDÍA DE APULO</v>
          </cell>
        </row>
        <row r="67">
          <cell r="A67" t="str">
            <v>ALCALDÍA DE AQUITANIA</v>
          </cell>
          <cell r="B67" t="str">
            <v>0096</v>
          </cell>
          <cell r="C67">
            <v>54.31</v>
          </cell>
          <cell r="D67">
            <v>68.87</v>
          </cell>
          <cell r="E67">
            <v>70.95</v>
          </cell>
          <cell r="F67">
            <v>73.379999999999896</v>
          </cell>
          <cell r="G67">
            <v>82.23</v>
          </cell>
          <cell r="H67">
            <v>67.579999999999899</v>
          </cell>
          <cell r="I67" t="str">
            <v>ALCALDÍA DE AQUITANIA</v>
          </cell>
        </row>
        <row r="68">
          <cell r="A68" t="str">
            <v>ALCALDÍA DE ARACATACA</v>
          </cell>
          <cell r="B68" t="str">
            <v>0097</v>
          </cell>
          <cell r="C68">
            <v>47.91</v>
          </cell>
          <cell r="D68">
            <v>49.12</v>
          </cell>
          <cell r="E68">
            <v>52.719999999999899</v>
          </cell>
          <cell r="F68">
            <v>55.75</v>
          </cell>
          <cell r="G68">
            <v>56.009999999999899</v>
          </cell>
          <cell r="H68">
            <v>49.259999999999899</v>
          </cell>
          <cell r="I68" t="str">
            <v>ALCALDÍA DE ARACATACA</v>
          </cell>
        </row>
        <row r="69">
          <cell r="A69" t="str">
            <v>ALCALDÍA DE ARANZAZU</v>
          </cell>
          <cell r="B69" t="str">
            <v>0098</v>
          </cell>
          <cell r="C69">
            <v>60.94</v>
          </cell>
          <cell r="D69">
            <v>49.5</v>
          </cell>
          <cell r="E69">
            <v>48.75</v>
          </cell>
          <cell r="F69">
            <v>43.579999999999899</v>
          </cell>
          <cell r="G69">
            <v>33.89</v>
          </cell>
          <cell r="H69">
            <v>45.409999999999897</v>
          </cell>
          <cell r="I69" t="str">
            <v>ALCALDÍA DE ARANZAZU</v>
          </cell>
        </row>
        <row r="70">
          <cell r="A70" t="str">
            <v>ALCALDÍA DE ARATOCA</v>
          </cell>
          <cell r="B70" t="str">
            <v>0099</v>
          </cell>
          <cell r="C70">
            <v>59.74</v>
          </cell>
          <cell r="D70">
            <v>63.58</v>
          </cell>
          <cell r="E70">
            <v>84.099999999999895</v>
          </cell>
          <cell r="F70">
            <v>62.43</v>
          </cell>
          <cell r="G70">
            <v>68.409999999999897</v>
          </cell>
          <cell r="H70">
            <v>65.510000000000005</v>
          </cell>
          <cell r="I70" t="str">
            <v>ALCALDÍA DE ARATOCA</v>
          </cell>
        </row>
        <row r="71">
          <cell r="A71" t="str">
            <v>ALCALDÍA DE ARAUCA</v>
          </cell>
          <cell r="B71" t="str">
            <v>0100</v>
          </cell>
          <cell r="C71">
            <v>62.78</v>
          </cell>
          <cell r="D71">
            <v>99</v>
          </cell>
          <cell r="E71">
            <v>84.099999999999895</v>
          </cell>
          <cell r="F71">
            <v>85.42</v>
          </cell>
          <cell r="G71">
            <v>92.049999999999898</v>
          </cell>
          <cell r="H71">
            <v>86.9</v>
          </cell>
          <cell r="I71" t="str">
            <v>ALCALDÍA DE ARAUCA</v>
          </cell>
        </row>
        <row r="72">
          <cell r="A72" t="str">
            <v>ALCALDÍA DE ARAUQUITA</v>
          </cell>
          <cell r="B72" t="str">
            <v>0324</v>
          </cell>
          <cell r="C72">
            <v>59.01</v>
          </cell>
          <cell r="D72">
            <v>41.25</v>
          </cell>
          <cell r="E72">
            <v>44.85</v>
          </cell>
          <cell r="F72">
            <v>50.759999999999899</v>
          </cell>
          <cell r="G72">
            <v>51.469999999999899</v>
          </cell>
          <cell r="H72">
            <v>42.1</v>
          </cell>
          <cell r="I72" t="str">
            <v>ALCALDÍA DE ARAUQUITA</v>
          </cell>
        </row>
        <row r="73">
          <cell r="A73" t="str">
            <v>ALCALDÍA DE ARBELÁEZ</v>
          </cell>
          <cell r="B73" t="str">
            <v>0101</v>
          </cell>
          <cell r="C73">
            <v>60.5</v>
          </cell>
          <cell r="D73">
            <v>22.65</v>
          </cell>
          <cell r="E73">
            <v>30.07</v>
          </cell>
          <cell r="F73">
            <v>39.439999999999898</v>
          </cell>
          <cell r="G73">
            <v>36</v>
          </cell>
          <cell r="H73">
            <v>27.48</v>
          </cell>
          <cell r="I73" t="str">
            <v>ALCALDÍA DE ARBELÁEZ</v>
          </cell>
        </row>
        <row r="74">
          <cell r="A74" t="str">
            <v>ALCALDÍA DE ARBOLEDA NARIÑO</v>
          </cell>
          <cell r="B74" t="str">
            <v>0102</v>
          </cell>
          <cell r="C74">
            <v>50.71</v>
          </cell>
          <cell r="D74">
            <v>54.89</v>
          </cell>
          <cell r="E74">
            <v>52.09</v>
          </cell>
          <cell r="F74">
            <v>40.719999999999899</v>
          </cell>
          <cell r="G74">
            <v>40.189999999999898</v>
          </cell>
          <cell r="H74">
            <v>59.2899999999999</v>
          </cell>
          <cell r="I74" t="str">
            <v>ALCALDÍA DE ARBOLEDA NARIÑO</v>
          </cell>
        </row>
        <row r="75">
          <cell r="A75" t="str">
            <v>ALCALDÍA DE ARBOLEDAS</v>
          </cell>
          <cell r="B75" t="str">
            <v>0103</v>
          </cell>
          <cell r="C75">
            <v>56.1</v>
          </cell>
          <cell r="D75">
            <v>54.09</v>
          </cell>
          <cell r="E75">
            <v>44.85</v>
          </cell>
          <cell r="F75">
            <v>60.009999999999899</v>
          </cell>
          <cell r="G75">
            <v>60.1</v>
          </cell>
          <cell r="H75">
            <v>42.1</v>
          </cell>
          <cell r="I75" t="str">
            <v>ALCALDÍA DE ARBOLEDAS</v>
          </cell>
        </row>
        <row r="76">
          <cell r="A76" t="str">
            <v>ALCALDÍA DE ARBOLETES</v>
          </cell>
          <cell r="B76" t="str">
            <v>0104</v>
          </cell>
          <cell r="C76">
            <v>41.29</v>
          </cell>
          <cell r="D76">
            <v>53.55</v>
          </cell>
          <cell r="E76">
            <v>43.439999999999898</v>
          </cell>
          <cell r="F76">
            <v>45.53</v>
          </cell>
          <cell r="G76">
            <v>45</v>
          </cell>
          <cell r="H76">
            <v>43.549999999999898</v>
          </cell>
          <cell r="I76" t="str">
            <v>ALCALDÍA DE ARBOLETES</v>
          </cell>
        </row>
        <row r="77">
          <cell r="A77" t="str">
            <v>ALCALDÍA DE ARCABUCO</v>
          </cell>
          <cell r="B77" t="str">
            <v>0105</v>
          </cell>
          <cell r="C77">
            <v>49.5</v>
          </cell>
          <cell r="D77">
            <v>75.94</v>
          </cell>
          <cell r="E77">
            <v>65.569999999999894</v>
          </cell>
          <cell r="F77">
            <v>68.7</v>
          </cell>
          <cell r="G77">
            <v>66.099999999999895</v>
          </cell>
          <cell r="H77">
            <v>69.790000000000006</v>
          </cell>
          <cell r="I77" t="str">
            <v>ALCALDÍA DE ARCABUCO</v>
          </cell>
        </row>
        <row r="78">
          <cell r="A78" t="str">
            <v>ALCALDÍA DE ARENAL</v>
          </cell>
          <cell r="B78" t="str">
            <v>0106</v>
          </cell>
          <cell r="C78">
            <v>58.87</v>
          </cell>
          <cell r="D78">
            <v>69.89</v>
          </cell>
          <cell r="E78">
            <v>84.099999999999895</v>
          </cell>
          <cell r="F78">
            <v>85.42</v>
          </cell>
          <cell r="G78">
            <v>78.23</v>
          </cell>
          <cell r="H78">
            <v>64.6099999999999</v>
          </cell>
          <cell r="I78" t="str">
            <v>ALCALDÍA DE ARENAL</v>
          </cell>
        </row>
        <row r="79">
          <cell r="A79" t="str">
            <v>ALCALDÍA DE ARGELIA ANTIOQUIA</v>
          </cell>
          <cell r="B79" t="str">
            <v>0107</v>
          </cell>
          <cell r="C79">
            <v>58.17</v>
          </cell>
          <cell r="D79">
            <v>47.99</v>
          </cell>
          <cell r="E79">
            <v>45.979999999999897</v>
          </cell>
          <cell r="F79">
            <v>42.57</v>
          </cell>
          <cell r="G79">
            <v>42.06</v>
          </cell>
          <cell r="H79">
            <v>64.31</v>
          </cell>
          <cell r="I79" t="str">
            <v>ALCALDÍA DE ARGELIA ANTIOQUIA</v>
          </cell>
        </row>
        <row r="80">
          <cell r="A80" t="str">
            <v>ALCALDÍA DE ARGELIA CAUCA</v>
          </cell>
          <cell r="B80" t="str">
            <v>0108</v>
          </cell>
          <cell r="C80">
            <v>44.12</v>
          </cell>
          <cell r="D80">
            <v>43.85</v>
          </cell>
          <cell r="E80">
            <v>39.259999999999899</v>
          </cell>
          <cell r="F80">
            <v>50.5</v>
          </cell>
          <cell r="G80">
            <v>48.24</v>
          </cell>
          <cell r="H80">
            <v>23.44</v>
          </cell>
          <cell r="I80" t="str">
            <v>ALCALDÍA DE ARGELIA CAUCA</v>
          </cell>
        </row>
        <row r="81">
          <cell r="A81" t="str">
            <v>ALCALDÍA DE ARGELIA VALLE DEL CAUCA</v>
          </cell>
          <cell r="B81" t="str">
            <v>0109</v>
          </cell>
          <cell r="C81">
            <v>60.2</v>
          </cell>
          <cell r="D81">
            <v>62.1</v>
          </cell>
          <cell r="E81">
            <v>44.7</v>
          </cell>
          <cell r="F81">
            <v>61.6099999999999</v>
          </cell>
          <cell r="G81">
            <v>51.85</v>
          </cell>
          <cell r="H81">
            <v>33.219999999999899</v>
          </cell>
          <cell r="I81" t="str">
            <v>ALCALDÍA DE ARGELIA VALLE DEL CAUCA</v>
          </cell>
        </row>
        <row r="82">
          <cell r="A82" t="str">
            <v>ALCALDÍA DE ARIGUANÍ  </v>
          </cell>
          <cell r="B82" t="str">
            <v>0110</v>
          </cell>
          <cell r="C82">
            <v>66.8</v>
          </cell>
          <cell r="D82">
            <v>70.290000000000006</v>
          </cell>
          <cell r="E82">
            <v>77.92</v>
          </cell>
          <cell r="F82">
            <v>68.969999999999899</v>
          </cell>
          <cell r="G82">
            <v>74.349999999999895</v>
          </cell>
          <cell r="H82">
            <v>59.969999999999899</v>
          </cell>
          <cell r="I82" t="str">
            <v>ALCALDÍA DE ARIGUANÍ  </v>
          </cell>
        </row>
        <row r="83">
          <cell r="A83" t="str">
            <v>ALCALDÍA DE ARJONA</v>
          </cell>
          <cell r="B83" t="str">
            <v>0111</v>
          </cell>
          <cell r="C83">
            <v>46.04</v>
          </cell>
          <cell r="D83">
            <v>59.64</v>
          </cell>
          <cell r="E83">
            <v>73.540000000000006</v>
          </cell>
          <cell r="F83">
            <v>52.259999999999899</v>
          </cell>
          <cell r="G83">
            <v>62.899999999999899</v>
          </cell>
          <cell r="H83">
            <v>59.77</v>
          </cell>
          <cell r="I83" t="str">
            <v>ALCALDÍA DE ARJONA</v>
          </cell>
        </row>
        <row r="84">
          <cell r="A84" t="str">
            <v>ALCALDÍA DE ARMENIA ANTIOQUIA</v>
          </cell>
          <cell r="B84" t="str">
            <v>0112</v>
          </cell>
          <cell r="C84">
            <v>48.87</v>
          </cell>
          <cell r="D84">
            <v>38.01</v>
          </cell>
          <cell r="E84">
            <v>30.07</v>
          </cell>
          <cell r="F84">
            <v>34.35</v>
          </cell>
          <cell r="G84">
            <v>23.34</v>
          </cell>
          <cell r="H84">
            <v>42.18</v>
          </cell>
          <cell r="I84" t="str">
            <v>ALCALDÍA DE ARMENIA ANTIOQUIA</v>
          </cell>
        </row>
        <row r="85">
          <cell r="A85" t="str">
            <v>ALCALDÍA DE ARMENIA - QUINDIO</v>
          </cell>
          <cell r="B85" t="str">
            <v>4834</v>
          </cell>
          <cell r="C85">
            <v>79.58</v>
          </cell>
          <cell r="D85">
            <v>83.05</v>
          </cell>
          <cell r="E85">
            <v>57.17</v>
          </cell>
          <cell r="F85">
            <v>68.7</v>
          </cell>
          <cell r="G85">
            <v>71.319999999999894</v>
          </cell>
          <cell r="H85">
            <v>62.03</v>
          </cell>
          <cell r="I85" t="str">
            <v>ALCALDÍA DE ARMENIA - QUINDÍO</v>
          </cell>
        </row>
        <row r="86">
          <cell r="A86" t="str">
            <v>ALCALDÍA DE ARMERO GUAYABAL</v>
          </cell>
          <cell r="B86" t="str">
            <v>0114</v>
          </cell>
          <cell r="C86">
            <v>57.77</v>
          </cell>
          <cell r="D86">
            <v>44.26</v>
          </cell>
          <cell r="E86">
            <v>51.869999999999898</v>
          </cell>
          <cell r="F86">
            <v>37.009999999999899</v>
          </cell>
          <cell r="G86">
            <v>36.439999999999898</v>
          </cell>
          <cell r="H86">
            <v>57.81</v>
          </cell>
          <cell r="I86" t="str">
            <v>ALCALDÍA DE ARMERO GUAYABAL</v>
          </cell>
        </row>
        <row r="87">
          <cell r="A87" t="str">
            <v>ALCALDÍA DE ARROYOHONDO</v>
          </cell>
          <cell r="B87" t="str">
            <v>0115</v>
          </cell>
          <cell r="C87">
            <v>42.48</v>
          </cell>
          <cell r="D87">
            <v>45.48</v>
          </cell>
          <cell r="E87">
            <v>30.07</v>
          </cell>
          <cell r="F87">
            <v>45.119999999999898</v>
          </cell>
          <cell r="G87">
            <v>42.43</v>
          </cell>
          <cell r="H87">
            <v>27.48</v>
          </cell>
          <cell r="I87" t="str">
            <v>ALCALDÍA DE ARROYOHONDO</v>
          </cell>
        </row>
        <row r="88">
          <cell r="A88" t="str">
            <v>ALCALDÍA DE ASTREA</v>
          </cell>
          <cell r="B88" t="str">
            <v>0325</v>
          </cell>
          <cell r="C88">
            <v>38.57</v>
          </cell>
          <cell r="D88">
            <v>19.440000000000001</v>
          </cell>
          <cell r="E88">
            <v>24.12</v>
          </cell>
          <cell r="F88">
            <v>30.82</v>
          </cell>
          <cell r="G88">
            <v>31.98</v>
          </cell>
          <cell r="H88">
            <v>15.4499999999999</v>
          </cell>
          <cell r="I88" t="str">
            <v>ALCALDÍA DE ASTREA</v>
          </cell>
        </row>
        <row r="89">
          <cell r="A89" t="str">
            <v>ALCALDÍA DE ATACO</v>
          </cell>
          <cell r="B89" t="str">
            <v>0116</v>
          </cell>
          <cell r="C89">
            <v>71.959999999999994</v>
          </cell>
          <cell r="D89">
            <v>64.59</v>
          </cell>
          <cell r="E89">
            <v>68.760000000000005</v>
          </cell>
          <cell r="F89">
            <v>85.42</v>
          </cell>
          <cell r="G89">
            <v>78.23</v>
          </cell>
          <cell r="H89">
            <v>74.189999999999898</v>
          </cell>
          <cell r="I89" t="str">
            <v>ALCALDÍA DE ATACO</v>
          </cell>
        </row>
        <row r="90">
          <cell r="A90" t="str">
            <v>ALCALDÍA DE ATRATO</v>
          </cell>
          <cell r="B90" t="str">
            <v>0117</v>
          </cell>
          <cell r="C90">
            <v>76.680000000000007</v>
          </cell>
          <cell r="D90">
            <v>80.44</v>
          </cell>
          <cell r="E90">
            <v>84.099999999999895</v>
          </cell>
          <cell r="F90">
            <v>85.42</v>
          </cell>
          <cell r="G90">
            <v>78.23</v>
          </cell>
          <cell r="H90">
            <v>86.9</v>
          </cell>
          <cell r="I90" t="str">
            <v>ALCALDÍA DE ATRATO</v>
          </cell>
        </row>
        <row r="91">
          <cell r="A91" t="str">
            <v>ALCALDÍA DE AYAPEL</v>
          </cell>
          <cell r="B91" t="str">
            <v>0118</v>
          </cell>
          <cell r="C91">
            <v>41.72</v>
          </cell>
          <cell r="D91">
            <v>65.72</v>
          </cell>
          <cell r="E91">
            <v>57.189999999999898</v>
          </cell>
          <cell r="F91">
            <v>61.92</v>
          </cell>
          <cell r="G91">
            <v>60.39</v>
          </cell>
          <cell r="H91">
            <v>74.7</v>
          </cell>
          <cell r="I91" t="str">
            <v>ALCALDÍA DE AYAPEL</v>
          </cell>
        </row>
        <row r="92">
          <cell r="A92" t="str">
            <v>ALCALDÍA DE BAGADÓ</v>
          </cell>
          <cell r="B92" t="str">
            <v>0119</v>
          </cell>
          <cell r="C92">
            <v>60.11</v>
          </cell>
          <cell r="D92">
            <v>48.1</v>
          </cell>
          <cell r="E92">
            <v>34.42</v>
          </cell>
          <cell r="F92">
            <v>54.18</v>
          </cell>
          <cell r="G92">
            <v>54.57</v>
          </cell>
          <cell r="H92">
            <v>33.07</v>
          </cell>
          <cell r="I92" t="str">
            <v>ALCALDÍA DE BAGADÓ</v>
          </cell>
        </row>
        <row r="93">
          <cell r="A93" t="str">
            <v>ALCALDÍA DE BAHÍA SOLANO</v>
          </cell>
          <cell r="B93" t="str">
            <v>0120</v>
          </cell>
          <cell r="C93">
            <v>43.43</v>
          </cell>
          <cell r="D93">
            <v>74.78</v>
          </cell>
          <cell r="E93">
            <v>70.95</v>
          </cell>
          <cell r="F93">
            <v>73.379999999999896</v>
          </cell>
          <cell r="G93">
            <v>69.769999999999897</v>
          </cell>
          <cell r="H93">
            <v>74.7</v>
          </cell>
          <cell r="I93" t="str">
            <v>ALCALDÍA DE BAHÍA SOLANO</v>
          </cell>
        </row>
        <row r="94">
          <cell r="A94" t="str">
            <v>ALCALDÍA DE BAJO BAUDÓ (PIZARRO)</v>
          </cell>
          <cell r="B94" t="str">
            <v>0121</v>
          </cell>
          <cell r="C94">
            <v>61.5</v>
          </cell>
          <cell r="D94">
            <v>72.489999999999995</v>
          </cell>
          <cell r="E94">
            <v>84.099999999999895</v>
          </cell>
          <cell r="F94">
            <v>85.42</v>
          </cell>
          <cell r="G94">
            <v>92.049999999999898</v>
          </cell>
          <cell r="H94">
            <v>74.189999999999898</v>
          </cell>
          <cell r="I94" t="str">
            <v>ALCALDÍA DE BAJO BAUDÓ (PIZARRO)</v>
          </cell>
        </row>
        <row r="95">
          <cell r="A95" t="str">
            <v>ALCALDÍA DE BALBOA CAUCA</v>
          </cell>
          <cell r="B95" t="str">
            <v>0122</v>
          </cell>
          <cell r="C95">
            <v>26.46</v>
          </cell>
          <cell r="D95">
            <v>40.119999999999997</v>
          </cell>
          <cell r="E95">
            <v>37.74</v>
          </cell>
          <cell r="F95">
            <v>35.64</v>
          </cell>
          <cell r="G95">
            <v>36.369999999999898</v>
          </cell>
          <cell r="H95">
            <v>33.200000000000003</v>
          </cell>
          <cell r="I95" t="str">
            <v>ALCALDÍA DE BALBOA CAUCA</v>
          </cell>
        </row>
        <row r="96">
          <cell r="A96" t="str">
            <v>ALCALDÍA DE BALBOA RISARALDA</v>
          </cell>
          <cell r="B96" t="str">
            <v>0123</v>
          </cell>
          <cell r="C96">
            <v>49.33</v>
          </cell>
          <cell r="D96">
            <v>67.03</v>
          </cell>
          <cell r="E96">
            <v>60.009999999999899</v>
          </cell>
          <cell r="F96">
            <v>71.62</v>
          </cell>
          <cell r="G96">
            <v>62.259999999999899</v>
          </cell>
          <cell r="H96">
            <v>67.25</v>
          </cell>
          <cell r="I96" t="str">
            <v>ALCALDÍA DE BALBOA RISARALDA</v>
          </cell>
        </row>
        <row r="97">
          <cell r="A97" t="str">
            <v>ALCALDÍA DE BARANOA</v>
          </cell>
          <cell r="B97" t="str">
            <v>0046</v>
          </cell>
          <cell r="C97">
            <v>62.94</v>
          </cell>
          <cell r="D97">
            <v>55.06</v>
          </cell>
          <cell r="E97">
            <v>45.979999999999897</v>
          </cell>
          <cell r="F97">
            <v>47.2899999999999</v>
          </cell>
          <cell r="G97">
            <v>46.729999999999897</v>
          </cell>
          <cell r="H97">
            <v>64.31</v>
          </cell>
          <cell r="I97" t="str">
            <v>ALCALDÍA DE BARANOA</v>
          </cell>
        </row>
        <row r="98">
          <cell r="A98" t="str">
            <v>ALCALDÍA DE BARAYA</v>
          </cell>
          <cell r="B98" t="str">
            <v>0124</v>
          </cell>
          <cell r="C98">
            <v>68.7</v>
          </cell>
          <cell r="D98">
            <v>59.25</v>
          </cell>
          <cell r="E98">
            <v>51.729999999999897</v>
          </cell>
          <cell r="F98">
            <v>62.24</v>
          </cell>
          <cell r="G98">
            <v>55.0399999999999</v>
          </cell>
          <cell r="H98">
            <v>68.349999999999895</v>
          </cell>
          <cell r="I98" t="str">
            <v>ALCALDÍA DE BARAYA</v>
          </cell>
        </row>
        <row r="99">
          <cell r="A99" t="str">
            <v>ALCALDÍA DE BARBACOAS</v>
          </cell>
          <cell r="B99" t="str">
            <v>0327</v>
          </cell>
          <cell r="C99">
            <v>69.760000000000005</v>
          </cell>
          <cell r="D99">
            <v>49.74</v>
          </cell>
          <cell r="E99">
            <v>39.5</v>
          </cell>
          <cell r="F99">
            <v>46.899999999999899</v>
          </cell>
          <cell r="G99">
            <v>37.469999999999899</v>
          </cell>
          <cell r="H99">
            <v>49.299999999999898</v>
          </cell>
          <cell r="I99" t="str">
            <v>ALCALDÍA DE BARBACOAS</v>
          </cell>
        </row>
        <row r="100">
          <cell r="A100" t="str">
            <v>ALCALDÍA DE BARBOSA - ANTIOQUIA</v>
          </cell>
          <cell r="B100" t="str">
            <v>0125</v>
          </cell>
          <cell r="C100">
            <v>55.83</v>
          </cell>
          <cell r="D100">
            <v>57.41</v>
          </cell>
          <cell r="E100">
            <v>60.009999999999899</v>
          </cell>
          <cell r="F100">
            <v>76.06</v>
          </cell>
          <cell r="G100">
            <v>65.37</v>
          </cell>
          <cell r="H100">
            <v>57.35</v>
          </cell>
          <cell r="I100" t="str">
            <v>ALCALDÍA DE BARBOSA - ANTIOQUIA</v>
          </cell>
        </row>
        <row r="101">
          <cell r="A101" t="str">
            <v>ALCALDÍA DE BARBOSA SANTANDER</v>
          </cell>
          <cell r="B101" t="str">
            <v>0328</v>
          </cell>
          <cell r="C101">
            <v>68.510000000000005</v>
          </cell>
          <cell r="D101">
            <v>64.25</v>
          </cell>
          <cell r="E101">
            <v>58.8599999999999</v>
          </cell>
          <cell r="F101">
            <v>61.92</v>
          </cell>
          <cell r="G101">
            <v>63.82</v>
          </cell>
          <cell r="H101">
            <v>44.74</v>
          </cell>
          <cell r="I101" t="str">
            <v>ALCALDÍA DE BARBOSA SANTANDER</v>
          </cell>
        </row>
        <row r="102">
          <cell r="A102" t="str">
            <v>ALCALDÍA DE BARICHARA</v>
          </cell>
          <cell r="B102" t="str">
            <v>0126</v>
          </cell>
          <cell r="C102">
            <v>70.180000000000007</v>
          </cell>
          <cell r="D102">
            <v>72.400000000000006</v>
          </cell>
          <cell r="E102">
            <v>65.569999999999894</v>
          </cell>
          <cell r="F102">
            <v>68.7</v>
          </cell>
          <cell r="G102">
            <v>66.099999999999895</v>
          </cell>
          <cell r="H102">
            <v>69.790000000000006</v>
          </cell>
          <cell r="I102" t="str">
            <v>ALCALDÍA DE BARICHARA</v>
          </cell>
        </row>
        <row r="103">
          <cell r="A103" t="str">
            <v>ALCALDÍA DE BARRANCA DE UPÍA</v>
          </cell>
          <cell r="B103" t="str">
            <v>0127</v>
          </cell>
          <cell r="C103">
            <v>46.41</v>
          </cell>
          <cell r="D103">
            <v>41.8</v>
          </cell>
          <cell r="E103">
            <v>38.03</v>
          </cell>
          <cell r="F103">
            <v>37.009999999999899</v>
          </cell>
          <cell r="G103">
            <v>36.439999999999898</v>
          </cell>
          <cell r="H103">
            <v>39.299999999999898</v>
          </cell>
          <cell r="I103" t="str">
            <v>ALCALDÍA DE BARRANCA DE UPÍA</v>
          </cell>
        </row>
        <row r="104">
          <cell r="A104" t="str">
            <v>ALCALDÍA DE BARRANCABERMEJA</v>
          </cell>
          <cell r="B104" t="str">
            <v>0329</v>
          </cell>
          <cell r="C104">
            <v>76.2</v>
          </cell>
          <cell r="D104">
            <v>81.92</v>
          </cell>
          <cell r="E104">
            <v>84.099999999999895</v>
          </cell>
          <cell r="F104">
            <v>85.42</v>
          </cell>
          <cell r="G104">
            <v>78.23</v>
          </cell>
          <cell r="H104">
            <v>74.189999999999898</v>
          </cell>
          <cell r="I104" t="str">
            <v>ALCALDÍA DE BARRANCABERMEJA</v>
          </cell>
        </row>
        <row r="105">
          <cell r="A105" t="str">
            <v>ALCALDÍA DE BARRANCAS</v>
          </cell>
          <cell r="B105" t="str">
            <v>0128</v>
          </cell>
          <cell r="C105">
            <v>56.16</v>
          </cell>
          <cell r="D105">
            <v>65.09</v>
          </cell>
          <cell r="E105">
            <v>62.92</v>
          </cell>
          <cell r="F105">
            <v>77.209999999999894</v>
          </cell>
          <cell r="G105">
            <v>64.31</v>
          </cell>
          <cell r="H105">
            <v>47.979999999999897</v>
          </cell>
          <cell r="I105" t="str">
            <v>ALCALDÍA DE BARRANCAS</v>
          </cell>
        </row>
        <row r="106">
          <cell r="A106" t="str">
            <v>ALCALDÍA DE BARRANCO DE LOBA</v>
          </cell>
          <cell r="B106" t="str">
            <v>0129</v>
          </cell>
          <cell r="C106">
            <v>76.42</v>
          </cell>
          <cell r="D106">
            <v>34.94</v>
          </cell>
          <cell r="E106">
            <v>60.009999999999899</v>
          </cell>
          <cell r="F106">
            <v>42.27</v>
          </cell>
          <cell r="G106">
            <v>46.7</v>
          </cell>
          <cell r="H106">
            <v>46.46</v>
          </cell>
          <cell r="I106" t="str">
            <v>ALCALDÍA DE BARRANCO DE LOBA</v>
          </cell>
        </row>
        <row r="107">
          <cell r="A107" t="str">
            <v>ALCALDÍA DE BECERRIL</v>
          </cell>
          <cell r="B107" t="str">
            <v>0130</v>
          </cell>
          <cell r="C107">
            <v>69</v>
          </cell>
          <cell r="D107">
            <v>63.98</v>
          </cell>
          <cell r="E107">
            <v>57.17</v>
          </cell>
          <cell r="F107">
            <v>60.009999999999899</v>
          </cell>
          <cell r="G107">
            <v>60.1</v>
          </cell>
          <cell r="H107">
            <v>46.59</v>
          </cell>
          <cell r="I107" t="str">
            <v>ALCALDÍA DE BECERRIL</v>
          </cell>
        </row>
        <row r="108">
          <cell r="A108" t="str">
            <v>ALCALDÍA DE BELALCÁZAR</v>
          </cell>
          <cell r="B108" t="str">
            <v>0131</v>
          </cell>
          <cell r="C108">
            <v>72.17</v>
          </cell>
          <cell r="D108">
            <v>70.290000000000006</v>
          </cell>
          <cell r="E108">
            <v>69.62</v>
          </cell>
          <cell r="F108">
            <v>60.939999999999898</v>
          </cell>
          <cell r="G108">
            <v>59.53</v>
          </cell>
          <cell r="H108">
            <v>62.6099999999999</v>
          </cell>
          <cell r="I108" t="str">
            <v>ALCALDÍA DE BELALCÁZAR</v>
          </cell>
        </row>
        <row r="109">
          <cell r="A109" t="str">
            <v>ALCALDÍA DE BELÉN BOYACÁ</v>
          </cell>
          <cell r="B109" t="str">
            <v>0132</v>
          </cell>
          <cell r="C109">
            <v>52.61</v>
          </cell>
          <cell r="D109">
            <v>83.47</v>
          </cell>
          <cell r="E109">
            <v>68.760000000000005</v>
          </cell>
          <cell r="F109">
            <v>85.42</v>
          </cell>
          <cell r="G109">
            <v>92.049999999999898</v>
          </cell>
          <cell r="H109">
            <v>74.189999999999898</v>
          </cell>
          <cell r="I109" t="str">
            <v>ALCALDÍA DE BELÉN BOYACÁ</v>
          </cell>
        </row>
        <row r="110">
          <cell r="A110" t="str">
            <v>ALCALDÍA DE BELÉN - NARIÑO</v>
          </cell>
          <cell r="B110" t="str">
            <v>0133</v>
          </cell>
          <cell r="C110">
            <v>47.93</v>
          </cell>
          <cell r="D110">
            <v>62.14</v>
          </cell>
          <cell r="E110">
            <v>56.969999999999899</v>
          </cell>
          <cell r="F110">
            <v>45.53</v>
          </cell>
          <cell r="G110">
            <v>45</v>
          </cell>
          <cell r="H110">
            <v>52.21</v>
          </cell>
          <cell r="I110" t="str">
            <v>ALCALDÍA DE BELÉN - NARIÑO</v>
          </cell>
        </row>
        <row r="111">
          <cell r="A111" t="str">
            <v>ALCALDÍA DE BELÉN DE LOS ANDAQUÍES</v>
          </cell>
          <cell r="B111" t="str">
            <v>0045</v>
          </cell>
          <cell r="C111">
            <v>46.09</v>
          </cell>
          <cell r="D111">
            <v>76.099999999999994</v>
          </cell>
          <cell r="E111">
            <v>84.099999999999895</v>
          </cell>
          <cell r="F111">
            <v>85.42</v>
          </cell>
          <cell r="G111">
            <v>78.23</v>
          </cell>
          <cell r="H111">
            <v>86.9</v>
          </cell>
          <cell r="I111" t="str">
            <v>ALCALDÍA DE BELÉN DE LOS ANDAQUÍES</v>
          </cell>
        </row>
        <row r="112">
          <cell r="A112" t="str">
            <v>ALCALDÍA DE BELÉN DE UMBRÍA</v>
          </cell>
          <cell r="B112" t="str">
            <v>0135</v>
          </cell>
          <cell r="C112">
            <v>66.489999999999995</v>
          </cell>
          <cell r="D112">
            <v>62.12</v>
          </cell>
          <cell r="E112">
            <v>62.92</v>
          </cell>
          <cell r="F112">
            <v>77.209999999999894</v>
          </cell>
          <cell r="G112">
            <v>64.31</v>
          </cell>
          <cell r="H112">
            <v>58.159999999999897</v>
          </cell>
          <cell r="I112" t="str">
            <v>ALCALDÍA DE BELÉN DE UMBRÍA</v>
          </cell>
        </row>
        <row r="113">
          <cell r="A113" t="str">
            <v>ALCALDÍA DE BELLO</v>
          </cell>
          <cell r="B113" t="str">
            <v>0330</v>
          </cell>
          <cell r="C113">
            <v>97.029152282316801</v>
          </cell>
          <cell r="D113">
            <v>74.53</v>
          </cell>
          <cell r="E113">
            <v>84.099999999999895</v>
          </cell>
          <cell r="F113">
            <v>85.42</v>
          </cell>
          <cell r="G113">
            <v>78.23</v>
          </cell>
          <cell r="H113">
            <v>74.189999999999898</v>
          </cell>
          <cell r="I113" t="str">
            <v>ALCALDÍA DE BELLO</v>
          </cell>
        </row>
        <row r="114">
          <cell r="A114" t="str">
            <v>ALCALDÍA DE BELMIRA</v>
          </cell>
          <cell r="B114" t="str">
            <v>0136</v>
          </cell>
          <cell r="C114">
            <v>52.22</v>
          </cell>
          <cell r="D114">
            <v>52.31</v>
          </cell>
          <cell r="E114">
            <v>44.939999999999898</v>
          </cell>
          <cell r="F114">
            <v>51.5399999999999</v>
          </cell>
          <cell r="G114">
            <v>52.13</v>
          </cell>
          <cell r="H114">
            <v>32.42</v>
          </cell>
          <cell r="I114" t="str">
            <v>ALCALDÍA DE BELMIRA</v>
          </cell>
        </row>
        <row r="115">
          <cell r="A115" t="str">
            <v>ALCALDÍA DE BELTRÁN</v>
          </cell>
          <cell r="B115" t="str">
            <v>0331</v>
          </cell>
          <cell r="C115">
            <v>63.42</v>
          </cell>
          <cell r="D115">
            <v>82.18</v>
          </cell>
          <cell r="E115">
            <v>70.95</v>
          </cell>
          <cell r="F115">
            <v>73.379999999999896</v>
          </cell>
          <cell r="G115">
            <v>69.769999999999897</v>
          </cell>
          <cell r="H115">
            <v>74.7</v>
          </cell>
          <cell r="I115" t="str">
            <v>ALCALDÍA DE BELTRÁN</v>
          </cell>
        </row>
        <row r="116">
          <cell r="A116" t="str">
            <v>ALCALDÍA DE BERBEO BOYACÁ</v>
          </cell>
          <cell r="B116" t="str">
            <v>0137</v>
          </cell>
          <cell r="C116">
            <v>69.2</v>
          </cell>
          <cell r="D116">
            <v>49.97</v>
          </cell>
          <cell r="E116">
            <v>68.760000000000005</v>
          </cell>
          <cell r="F116">
            <v>53.619999999999898</v>
          </cell>
          <cell r="G116">
            <v>62.299999999999898</v>
          </cell>
          <cell r="H116">
            <v>52.7899999999999</v>
          </cell>
          <cell r="I116" t="str">
            <v>ALCALDÍA DE BERBEO BOYACÁ</v>
          </cell>
        </row>
        <row r="117">
          <cell r="A117" t="str">
            <v>ALCALDÍA DE BETANIA</v>
          </cell>
          <cell r="B117" t="str">
            <v>0138</v>
          </cell>
          <cell r="C117">
            <v>54.27</v>
          </cell>
          <cell r="D117">
            <v>74.540000000000006</v>
          </cell>
          <cell r="E117">
            <v>69.62</v>
          </cell>
          <cell r="F117">
            <v>72.209999999999894</v>
          </cell>
          <cell r="G117">
            <v>68.87</v>
          </cell>
          <cell r="H117">
            <v>73.48</v>
          </cell>
          <cell r="I117" t="str">
            <v>ALCALDÍA DE BETANIA</v>
          </cell>
        </row>
        <row r="118">
          <cell r="A118" t="str">
            <v>ALCALDÍA DE BETÉITIVA</v>
          </cell>
          <cell r="B118" t="str">
            <v>0139</v>
          </cell>
          <cell r="C118">
            <v>50.58</v>
          </cell>
          <cell r="D118">
            <v>41.27</v>
          </cell>
          <cell r="E118">
            <v>56.729999999999897</v>
          </cell>
          <cell r="F118">
            <v>48.659999999999897</v>
          </cell>
          <cell r="G118">
            <v>49.409999999999897</v>
          </cell>
          <cell r="H118">
            <v>42.25</v>
          </cell>
          <cell r="I118" t="str">
            <v>ALCALDÍA DE BETÉITIVA</v>
          </cell>
        </row>
        <row r="119">
          <cell r="A119" t="str">
            <v>ALCALDÍA DE BETULIA ANTIOQUIA</v>
          </cell>
          <cell r="B119" t="str">
            <v>0332</v>
          </cell>
          <cell r="C119">
            <v>63.5</v>
          </cell>
          <cell r="D119">
            <v>63.87</v>
          </cell>
          <cell r="E119">
            <v>84.099999999999895</v>
          </cell>
          <cell r="F119">
            <v>71.62</v>
          </cell>
          <cell r="G119">
            <v>68.409999999999897</v>
          </cell>
          <cell r="H119">
            <v>74.189999999999898</v>
          </cell>
          <cell r="I119" t="str">
            <v>ALCALDÍA DE BETULIA ANTIOQUIA</v>
          </cell>
        </row>
        <row r="120">
          <cell r="A120" t="str">
            <v>ALCALDÍA DE BETULIA SANTANDER</v>
          </cell>
          <cell r="B120" t="str">
            <v>0140</v>
          </cell>
          <cell r="C120">
            <v>47.11</v>
          </cell>
          <cell r="D120">
            <v>66.37</v>
          </cell>
          <cell r="E120">
            <v>38.03</v>
          </cell>
          <cell r="F120">
            <v>57.659999999999897</v>
          </cell>
          <cell r="G120">
            <v>68.099999999999895</v>
          </cell>
          <cell r="H120">
            <v>48.02</v>
          </cell>
          <cell r="I120" t="str">
            <v>ALCALDÍA DE BETULIA SANTANDER</v>
          </cell>
        </row>
        <row r="121">
          <cell r="A121" t="str">
            <v>ALCALDÍA DE BITUIMA</v>
          </cell>
          <cell r="B121" t="str">
            <v>0141</v>
          </cell>
          <cell r="C121">
            <v>53.57</v>
          </cell>
          <cell r="D121">
            <v>57.51</v>
          </cell>
          <cell r="E121">
            <v>73.209999999999894</v>
          </cell>
          <cell r="F121">
            <v>54.759999999999899</v>
          </cell>
          <cell r="G121">
            <v>66.209999999999894</v>
          </cell>
          <cell r="H121">
            <v>57.399999999999899</v>
          </cell>
          <cell r="I121" t="str">
            <v>ALCALDÍA DE BITUIMA</v>
          </cell>
        </row>
        <row r="122">
          <cell r="A122" t="str">
            <v>ALCALDÍA DE BOAVITA</v>
          </cell>
          <cell r="B122" t="str">
            <v>0142</v>
          </cell>
          <cell r="C122">
            <v>79.03</v>
          </cell>
          <cell r="D122">
            <v>65.25</v>
          </cell>
          <cell r="E122">
            <v>68.760000000000005</v>
          </cell>
          <cell r="F122">
            <v>52.53</v>
          </cell>
          <cell r="G122">
            <v>51.7899999999999</v>
          </cell>
          <cell r="H122">
            <v>86.9</v>
          </cell>
          <cell r="I122" t="str">
            <v>ALCALDÍA DE BOAVITA</v>
          </cell>
        </row>
        <row r="123">
          <cell r="A123" t="str">
            <v>ALCALDÍA DE BOCHALEMA</v>
          </cell>
          <cell r="B123" t="str">
            <v>0143</v>
          </cell>
          <cell r="C123">
            <v>60.58</v>
          </cell>
          <cell r="D123">
            <v>73.13</v>
          </cell>
          <cell r="E123">
            <v>64.73</v>
          </cell>
          <cell r="F123">
            <v>72.31</v>
          </cell>
          <cell r="G123">
            <v>81.319999999999894</v>
          </cell>
          <cell r="H123">
            <v>70.469999999999899</v>
          </cell>
          <cell r="I123" t="str">
            <v>ALCALDÍA DE BOCHALEMA</v>
          </cell>
        </row>
        <row r="124">
          <cell r="A124" t="str">
            <v>ALCALDÍA DE BOJACÁ</v>
          </cell>
          <cell r="B124" t="str">
            <v>0144</v>
          </cell>
          <cell r="C124">
            <v>68.59</v>
          </cell>
          <cell r="D124">
            <v>49.33</v>
          </cell>
          <cell r="E124">
            <v>57.899999999999899</v>
          </cell>
          <cell r="F124">
            <v>52.369999999999898</v>
          </cell>
          <cell r="G124">
            <v>51.64</v>
          </cell>
          <cell r="H124">
            <v>54.1099999999999</v>
          </cell>
          <cell r="I124" t="str">
            <v>ALCALDÍA DE BOJACÁ</v>
          </cell>
        </row>
        <row r="125">
          <cell r="A125" t="str">
            <v>ALCALDÍA DE BOJAYÁ  </v>
          </cell>
          <cell r="B125" t="str">
            <v>0145</v>
          </cell>
          <cell r="C125">
            <v>58.29</v>
          </cell>
          <cell r="D125">
            <v>10</v>
          </cell>
          <cell r="E125">
            <v>24.12</v>
          </cell>
          <cell r="F125">
            <v>17.510000000000002</v>
          </cell>
          <cell r="G125">
            <v>18.489999999999899</v>
          </cell>
          <cell r="H125">
            <v>15.4499999999999</v>
          </cell>
          <cell r="I125" t="str">
            <v>ALCALDÍA DE BOJAYÁ  </v>
          </cell>
        </row>
        <row r="126">
          <cell r="A126" t="str">
            <v>ALCALDÍA DE BOLÍVAR SANTANDER</v>
          </cell>
          <cell r="B126" t="str">
            <v>0146</v>
          </cell>
          <cell r="C126">
            <v>65.14</v>
          </cell>
          <cell r="D126">
            <v>41.63</v>
          </cell>
          <cell r="E126">
            <v>31.85</v>
          </cell>
          <cell r="F126">
            <v>25.329999999999899</v>
          </cell>
          <cell r="G126">
            <v>32.03</v>
          </cell>
          <cell r="H126">
            <v>31.12</v>
          </cell>
          <cell r="I126" t="str">
            <v>ALCALDÍA DE BOLÍVAR SANTANDER</v>
          </cell>
        </row>
        <row r="127">
          <cell r="A127" t="str">
            <v>ALCALDÍA DE BOLÍVAR VALLE DEL CAUCA</v>
          </cell>
          <cell r="B127" t="str">
            <v>0147</v>
          </cell>
          <cell r="C127">
            <v>60.01</v>
          </cell>
          <cell r="D127">
            <v>60.38</v>
          </cell>
          <cell r="E127">
            <v>51.6099999999999</v>
          </cell>
          <cell r="F127">
            <v>41.07</v>
          </cell>
          <cell r="G127">
            <v>41.899999999999899</v>
          </cell>
          <cell r="H127">
            <v>49.729999999999897</v>
          </cell>
          <cell r="I127" t="str">
            <v>ALCALDÍA DE BOLÍVAR VALLE DEL CAUCA</v>
          </cell>
        </row>
        <row r="128">
          <cell r="A128" t="str">
            <v>ALCALDÍA DE BOLÍVAR CAUCA</v>
          </cell>
          <cell r="B128" t="str">
            <v>0148</v>
          </cell>
          <cell r="C128">
            <v>50.51</v>
          </cell>
          <cell r="D128">
            <v>56.94</v>
          </cell>
          <cell r="E128">
            <v>44.409999999999897</v>
          </cell>
          <cell r="F128">
            <v>62.35</v>
          </cell>
          <cell r="G128">
            <v>60.77</v>
          </cell>
          <cell r="H128">
            <v>57.27</v>
          </cell>
          <cell r="I128" t="str">
            <v>ALCALDÍA DE BOLÍVAR CAUCA</v>
          </cell>
        </row>
        <row r="129">
          <cell r="A129" t="str">
            <v>ALCALDÍA DE BOSCONIA</v>
          </cell>
          <cell r="B129" t="str">
            <v>0149</v>
          </cell>
          <cell r="C129">
            <v>59.5</v>
          </cell>
          <cell r="D129">
            <v>68.989999999999995</v>
          </cell>
          <cell r="E129">
            <v>67.049999999999898</v>
          </cell>
          <cell r="F129">
            <v>59.049999999999898</v>
          </cell>
          <cell r="G129">
            <v>69.42</v>
          </cell>
          <cell r="H129">
            <v>71.14</v>
          </cell>
          <cell r="I129" t="str">
            <v>ALCALDÍA DE BOSCONIA</v>
          </cell>
        </row>
        <row r="130">
          <cell r="A130" t="str">
            <v>ALCALDÍA DE BOYACÁ BOYACÁ</v>
          </cell>
          <cell r="B130" t="str">
            <v>0333</v>
          </cell>
          <cell r="C130">
            <v>74.72</v>
          </cell>
          <cell r="D130">
            <v>74.400000000000006</v>
          </cell>
          <cell r="E130">
            <v>49.3599999999999</v>
          </cell>
          <cell r="F130">
            <v>61.6099999999999</v>
          </cell>
          <cell r="G130">
            <v>65.42</v>
          </cell>
          <cell r="H130">
            <v>47.219999999999899</v>
          </cell>
          <cell r="I130" t="str">
            <v>ALCALDÍA DE BOYACÁ</v>
          </cell>
        </row>
        <row r="131">
          <cell r="A131" t="str">
            <v>ALCALDÍA DE BRICEÑO</v>
          </cell>
          <cell r="B131" t="str">
            <v>0150</v>
          </cell>
          <cell r="C131">
            <v>51.2</v>
          </cell>
          <cell r="D131">
            <v>47.91</v>
          </cell>
          <cell r="E131">
            <v>52.09</v>
          </cell>
          <cell r="F131">
            <v>46.899999999999899</v>
          </cell>
          <cell r="G131">
            <v>46.35</v>
          </cell>
          <cell r="H131">
            <v>50.549999999999898</v>
          </cell>
          <cell r="I131" t="str">
            <v>ALCALDÍA DE BRICEÑO</v>
          </cell>
        </row>
        <row r="132">
          <cell r="A132" t="str">
            <v>ALCALDÍA DE BRICEÑO BOYACÁ</v>
          </cell>
          <cell r="B132" t="str">
            <v>0151</v>
          </cell>
          <cell r="C132">
            <v>54.96</v>
          </cell>
          <cell r="D132">
            <v>53.96</v>
          </cell>
          <cell r="E132">
            <v>57.189999999999898</v>
          </cell>
          <cell r="F132">
            <v>54.229999999999897</v>
          </cell>
          <cell r="G132">
            <v>60.39</v>
          </cell>
          <cell r="H132">
            <v>55.0399999999999</v>
          </cell>
          <cell r="I132" t="str">
            <v>ALCALDÍA DE BRICEÑO BOYACÁ</v>
          </cell>
        </row>
        <row r="133">
          <cell r="A133" t="str">
            <v>ALCALDÍA DE BUCARAMANGA</v>
          </cell>
          <cell r="B133" t="str">
            <v>0152</v>
          </cell>
          <cell r="C133">
            <v>73.41</v>
          </cell>
          <cell r="D133">
            <v>99</v>
          </cell>
          <cell r="E133">
            <v>84.099999999999895</v>
          </cell>
          <cell r="F133">
            <v>85.42</v>
          </cell>
          <cell r="G133">
            <v>92.049999999999898</v>
          </cell>
          <cell r="H133">
            <v>86.9</v>
          </cell>
          <cell r="I133" t="str">
            <v>ALCALDÍA DE BUCARAMANGA</v>
          </cell>
        </row>
        <row r="134">
          <cell r="A134" t="str">
            <v>ALCALDÍA DE BUCARASICA</v>
          </cell>
          <cell r="B134" t="str">
            <v>0153</v>
          </cell>
          <cell r="C134">
            <v>63.59</v>
          </cell>
          <cell r="D134">
            <v>50.4</v>
          </cell>
          <cell r="E134">
            <v>46.149999999999899</v>
          </cell>
          <cell r="F134">
            <v>41.74</v>
          </cell>
          <cell r="G134">
            <v>36.630000000000003</v>
          </cell>
          <cell r="H134">
            <v>53.77</v>
          </cell>
          <cell r="I134" t="str">
            <v>ALCALDÍA DE BUCARASICA</v>
          </cell>
        </row>
        <row r="135">
          <cell r="A135" t="str">
            <v>ALCALDÍA DE BUENAVISTA - BOYACÁ</v>
          </cell>
          <cell r="B135" t="str">
            <v>0156</v>
          </cell>
          <cell r="C135">
            <v>59.64</v>
          </cell>
          <cell r="D135">
            <v>65.78</v>
          </cell>
          <cell r="E135">
            <v>63.049999999999898</v>
          </cell>
          <cell r="F135">
            <v>58.21</v>
          </cell>
          <cell r="G135">
            <v>64.349999999999895</v>
          </cell>
          <cell r="H135">
            <v>45.13</v>
          </cell>
          <cell r="I135" t="str">
            <v>ALCALDÍA DE BUENAVISTA - BOYACÁ</v>
          </cell>
        </row>
        <row r="136">
          <cell r="A136" t="str">
            <v>ALCALDÍA DE BUENAVISTA - CORDOBA</v>
          </cell>
          <cell r="B136" t="str">
            <v>0157</v>
          </cell>
          <cell r="C136">
            <v>47.95</v>
          </cell>
          <cell r="D136">
            <v>45.47</v>
          </cell>
          <cell r="E136">
            <v>44.649999999999899</v>
          </cell>
          <cell r="F136">
            <v>48.03</v>
          </cell>
          <cell r="G136">
            <v>42.59</v>
          </cell>
          <cell r="H136">
            <v>34.31</v>
          </cell>
          <cell r="I136" t="str">
            <v>ALCALDÍA DE BUENAVISTA - CÓRDOBA</v>
          </cell>
        </row>
        <row r="137">
          <cell r="A137" t="str">
            <v>ALCALDÍA DE BUENAVISTA - QUINDIO</v>
          </cell>
          <cell r="B137" t="str">
            <v>0158</v>
          </cell>
          <cell r="C137">
            <v>51.49</v>
          </cell>
          <cell r="D137">
            <v>68.87</v>
          </cell>
          <cell r="E137">
            <v>64.599999999999895</v>
          </cell>
          <cell r="F137">
            <v>49.53</v>
          </cell>
          <cell r="G137">
            <v>48.909999999999897</v>
          </cell>
          <cell r="H137">
            <v>68.92</v>
          </cell>
          <cell r="I137" t="str">
            <v>ALCALDÍA DE BUENAVISTA - QUINDÍO</v>
          </cell>
        </row>
        <row r="138">
          <cell r="A138" t="str">
            <v>ALCALDÍA DE BUENAVISTA - SUCRE</v>
          </cell>
          <cell r="B138" t="str">
            <v>0159</v>
          </cell>
          <cell r="C138">
            <v>43.39</v>
          </cell>
          <cell r="D138">
            <v>49.17</v>
          </cell>
          <cell r="E138">
            <v>51.149999999999899</v>
          </cell>
          <cell r="F138">
            <v>57.25</v>
          </cell>
          <cell r="G138">
            <v>56.2</v>
          </cell>
          <cell r="H138">
            <v>58.5</v>
          </cell>
          <cell r="I138" t="str">
            <v>ALCALDÍA DE BUENAVISTA - SUCRE</v>
          </cell>
        </row>
        <row r="139">
          <cell r="A139" t="str">
            <v>ALCALDÍA DE BUENOS AIRES</v>
          </cell>
          <cell r="B139" t="str">
            <v>0160</v>
          </cell>
          <cell r="C139">
            <v>44.71</v>
          </cell>
          <cell r="D139">
            <v>60.54</v>
          </cell>
          <cell r="E139">
            <v>57.189999999999898</v>
          </cell>
          <cell r="F139">
            <v>60.369999999999898</v>
          </cell>
          <cell r="G139">
            <v>59.02</v>
          </cell>
          <cell r="H139">
            <v>63.689999999999898</v>
          </cell>
          <cell r="I139" t="str">
            <v>ALCALDÍA DE BUENOS AIRES</v>
          </cell>
        </row>
        <row r="140">
          <cell r="A140" t="str">
            <v>ALCALDÍA DE BUESACO</v>
          </cell>
          <cell r="B140" t="str">
            <v>0334</v>
          </cell>
          <cell r="C140">
            <v>46.82</v>
          </cell>
          <cell r="D140">
            <v>49.78</v>
          </cell>
          <cell r="E140">
            <v>49.3599999999999</v>
          </cell>
          <cell r="F140">
            <v>43.82</v>
          </cell>
          <cell r="G140">
            <v>44.659999999999897</v>
          </cell>
          <cell r="H140">
            <v>36.649999999999899</v>
          </cell>
          <cell r="I140" t="str">
            <v>ALCALDÍA DE BUESACO</v>
          </cell>
        </row>
        <row r="141">
          <cell r="A141" t="str">
            <v>ALCALDÍA DE BUGALAGRANDE</v>
          </cell>
          <cell r="B141" t="str">
            <v>0161</v>
          </cell>
          <cell r="C141">
            <v>64.75</v>
          </cell>
          <cell r="D141">
            <v>58.87</v>
          </cell>
          <cell r="E141">
            <v>45.979999999999897</v>
          </cell>
          <cell r="F141">
            <v>56.88</v>
          </cell>
          <cell r="G141">
            <v>55.8599999999999</v>
          </cell>
          <cell r="H141">
            <v>54.24</v>
          </cell>
          <cell r="I141" t="str">
            <v>ALCALDÍA DE BUGALAGRANDE</v>
          </cell>
        </row>
        <row r="142">
          <cell r="A142" t="str">
            <v>ALCALDÍA DE BURITICÁ</v>
          </cell>
          <cell r="B142" t="str">
            <v>0162</v>
          </cell>
          <cell r="C142">
            <v>71.87</v>
          </cell>
          <cell r="D142">
            <v>57.26</v>
          </cell>
          <cell r="E142">
            <v>70.95</v>
          </cell>
          <cell r="F142">
            <v>61.92</v>
          </cell>
          <cell r="G142">
            <v>60.39</v>
          </cell>
          <cell r="H142">
            <v>57.899999999999899</v>
          </cell>
          <cell r="I142" t="str">
            <v>ALCALDÍA DE BURITICÁ</v>
          </cell>
        </row>
        <row r="143">
          <cell r="A143" t="str">
            <v>ALCALDÍA DE BUSBANZÁ</v>
          </cell>
          <cell r="B143" t="str">
            <v>0163</v>
          </cell>
          <cell r="C143">
            <v>55.79</v>
          </cell>
          <cell r="D143">
            <v>61.71</v>
          </cell>
          <cell r="E143">
            <v>61.06</v>
          </cell>
          <cell r="F143">
            <v>77.209999999999894</v>
          </cell>
          <cell r="G143">
            <v>72.599999999999895</v>
          </cell>
          <cell r="H143">
            <v>67.14</v>
          </cell>
          <cell r="I143" t="str">
            <v>ALCALDÍA DE BUSBANZÁ</v>
          </cell>
        </row>
        <row r="144">
          <cell r="A144" t="str">
            <v>ALCALDÍA DE CABRERA - CUNDINAMARCA</v>
          </cell>
          <cell r="B144" t="str">
            <v>0164</v>
          </cell>
          <cell r="C144">
            <v>78.63</v>
          </cell>
          <cell r="D144">
            <v>70.38</v>
          </cell>
          <cell r="E144">
            <v>84.099999999999895</v>
          </cell>
          <cell r="F144">
            <v>76.06</v>
          </cell>
          <cell r="G144">
            <v>71.760000000000005</v>
          </cell>
          <cell r="H144">
            <v>74.189999999999898</v>
          </cell>
          <cell r="I144" t="str">
            <v>ALCALDÍA DE CABRERA - CUNDINAMARCA</v>
          </cell>
        </row>
        <row r="145">
          <cell r="A145" t="str">
            <v>ALCALDÍA DE CABRERA - SANTANDER</v>
          </cell>
          <cell r="B145" t="str">
            <v>0165</v>
          </cell>
          <cell r="C145">
            <v>61.33</v>
          </cell>
          <cell r="D145">
            <v>64.349999999999994</v>
          </cell>
          <cell r="E145">
            <v>79.379999999999896</v>
          </cell>
          <cell r="F145">
            <v>56</v>
          </cell>
          <cell r="G145">
            <v>55.049999999999898</v>
          </cell>
          <cell r="H145">
            <v>82.5</v>
          </cell>
          <cell r="I145" t="str">
            <v>ALCALDÍA DE CABRERA - SANTANDER</v>
          </cell>
        </row>
        <row r="146">
          <cell r="A146" t="str">
            <v>ALCALDÍA DE CABUYARO</v>
          </cell>
          <cell r="B146" t="str">
            <v>0166</v>
          </cell>
          <cell r="C146">
            <v>56.65</v>
          </cell>
          <cell r="D146">
            <v>48.26</v>
          </cell>
          <cell r="E146">
            <v>52.09</v>
          </cell>
          <cell r="F146">
            <v>57.96</v>
          </cell>
          <cell r="G146">
            <v>56.85</v>
          </cell>
          <cell r="H146">
            <v>50.549999999999898</v>
          </cell>
          <cell r="I146" t="str">
            <v>ALCALDÍA DE CABUYARO</v>
          </cell>
        </row>
        <row r="147">
          <cell r="A147" t="str">
            <v>ALCALDÍA DE CÁCERES</v>
          </cell>
          <cell r="B147" t="str">
            <v>0167</v>
          </cell>
          <cell r="C147">
            <v>52.19</v>
          </cell>
          <cell r="D147">
            <v>25.93</v>
          </cell>
          <cell r="E147">
            <v>24.12</v>
          </cell>
          <cell r="F147">
            <v>30.82</v>
          </cell>
          <cell r="G147">
            <v>31.98</v>
          </cell>
          <cell r="H147">
            <v>25.07</v>
          </cell>
          <cell r="I147" t="str">
            <v>ALCALDÍA DE CÁCERES</v>
          </cell>
        </row>
        <row r="148">
          <cell r="A148" t="str">
            <v>ALCALDÍA DE CACHIPAY</v>
          </cell>
          <cell r="B148" t="str">
            <v>0168</v>
          </cell>
          <cell r="C148">
            <v>67.56</v>
          </cell>
          <cell r="D148">
            <v>50.21</v>
          </cell>
          <cell r="E148">
            <v>44.409999999999897</v>
          </cell>
          <cell r="F148">
            <v>52.369999999999898</v>
          </cell>
          <cell r="G148">
            <v>51.64</v>
          </cell>
          <cell r="H148">
            <v>57.27</v>
          </cell>
          <cell r="I148" t="str">
            <v>ALCALDÍA DE CACHÍPAY</v>
          </cell>
        </row>
        <row r="149">
          <cell r="A149" t="str">
            <v>ALCALDÍA DE CÁCHIRA</v>
          </cell>
          <cell r="B149" t="str">
            <v>0169</v>
          </cell>
          <cell r="C149">
            <v>51.44</v>
          </cell>
          <cell r="D149">
            <v>65.05</v>
          </cell>
          <cell r="E149">
            <v>53.49</v>
          </cell>
          <cell r="F149">
            <v>59.03</v>
          </cell>
          <cell r="G149">
            <v>57.82</v>
          </cell>
          <cell r="H149">
            <v>71.1099999999999</v>
          </cell>
          <cell r="I149" t="str">
            <v>ALCALDÍA DE CÁCHIRA</v>
          </cell>
        </row>
        <row r="150">
          <cell r="A150" t="str">
            <v>ALCALDÍA DE CÁCOTA</v>
          </cell>
          <cell r="B150" t="str">
            <v>0170</v>
          </cell>
          <cell r="C150">
            <v>62.28</v>
          </cell>
          <cell r="D150">
            <v>20.67</v>
          </cell>
          <cell r="E150">
            <v>24.12</v>
          </cell>
          <cell r="F150">
            <v>17.510000000000002</v>
          </cell>
          <cell r="G150">
            <v>18.489999999999899</v>
          </cell>
          <cell r="H150">
            <v>15.4499999999999</v>
          </cell>
          <cell r="I150" t="str">
            <v>ALCALDÍA DE CÁCOTA</v>
          </cell>
        </row>
        <row r="151">
          <cell r="A151" t="str">
            <v>ALCALDÍA DE CAICEDO</v>
          </cell>
          <cell r="B151" t="str">
            <v>0171</v>
          </cell>
          <cell r="C151">
            <v>46.97</v>
          </cell>
          <cell r="D151">
            <v>66.89</v>
          </cell>
          <cell r="E151">
            <v>68.760000000000005</v>
          </cell>
          <cell r="F151">
            <v>85.42</v>
          </cell>
          <cell r="G151">
            <v>78.23</v>
          </cell>
          <cell r="H151">
            <v>74.189999999999898</v>
          </cell>
          <cell r="I151" t="str">
            <v>ALCALDÍA DE CAICEDO</v>
          </cell>
        </row>
        <row r="152">
          <cell r="A152" t="str">
            <v>ALCALDÍA DE CAICEDONIA - VALLE DEL CAUCA</v>
          </cell>
          <cell r="B152" t="str">
            <v>0172</v>
          </cell>
          <cell r="C152">
            <v>67.319999999999993</v>
          </cell>
          <cell r="D152">
            <v>81.92</v>
          </cell>
          <cell r="E152">
            <v>84.099999999999895</v>
          </cell>
          <cell r="F152">
            <v>85.42</v>
          </cell>
          <cell r="G152">
            <v>78.23</v>
          </cell>
          <cell r="H152">
            <v>74.189999999999898</v>
          </cell>
          <cell r="I152" t="str">
            <v>ALCALDÍA DE CAICEDONIA - VALLE DEL CAUCA</v>
          </cell>
        </row>
        <row r="153">
          <cell r="A153" t="str">
            <v>ALCALDÍA DE CAIMITO SUCRE</v>
          </cell>
          <cell r="B153" t="str">
            <v>0336</v>
          </cell>
          <cell r="C153">
            <v>57.36</v>
          </cell>
          <cell r="D153">
            <v>46.75</v>
          </cell>
          <cell r="E153">
            <v>44.77</v>
          </cell>
          <cell r="F153">
            <v>50.7</v>
          </cell>
          <cell r="G153">
            <v>51.409999999999897</v>
          </cell>
          <cell r="H153">
            <v>45.619999999999898</v>
          </cell>
          <cell r="I153" t="str">
            <v>ALCALDÍA DE CAIMITO SUCRE</v>
          </cell>
        </row>
        <row r="154">
          <cell r="A154" t="str">
            <v>ALCALDÍA DE CAJAMARCA</v>
          </cell>
          <cell r="B154" t="str">
            <v>0173</v>
          </cell>
          <cell r="C154">
            <v>47.88</v>
          </cell>
          <cell r="D154">
            <v>76.33</v>
          </cell>
          <cell r="E154">
            <v>79.379999999999896</v>
          </cell>
          <cell r="F154">
            <v>81.03</v>
          </cell>
          <cell r="G154">
            <v>88.519999999999897</v>
          </cell>
          <cell r="H154">
            <v>74.260000000000005</v>
          </cell>
          <cell r="I154" t="str">
            <v>ALCALDÍA DE CAJAMARCA</v>
          </cell>
        </row>
        <row r="155">
          <cell r="A155" t="str">
            <v>ALCALDÍA DE CAJIBÍO</v>
          </cell>
          <cell r="B155" t="str">
            <v>0174</v>
          </cell>
          <cell r="C155">
            <v>66.63</v>
          </cell>
          <cell r="D155">
            <v>53.94</v>
          </cell>
          <cell r="E155">
            <v>68.760000000000005</v>
          </cell>
          <cell r="F155">
            <v>58.92</v>
          </cell>
          <cell r="G155">
            <v>57.719999999999899</v>
          </cell>
          <cell r="H155">
            <v>75.989999999999895</v>
          </cell>
          <cell r="I155" t="str">
            <v>ALCALDÍA DE CAJIBÍO</v>
          </cell>
        </row>
        <row r="156">
          <cell r="A156" t="str">
            <v>ALCALDÍA DE CAJICÁ</v>
          </cell>
          <cell r="B156" t="str">
            <v>0175</v>
          </cell>
          <cell r="C156">
            <v>96.84</v>
          </cell>
          <cell r="D156">
            <v>99</v>
          </cell>
          <cell r="E156">
            <v>84.099999999999895</v>
          </cell>
          <cell r="F156">
            <v>85.42</v>
          </cell>
          <cell r="G156">
            <v>92.049999999999898</v>
          </cell>
          <cell r="H156">
            <v>86.9</v>
          </cell>
          <cell r="I156" t="str">
            <v>ALCALDÍA DE CAJICÁ</v>
          </cell>
        </row>
        <row r="157">
          <cell r="A157" t="str">
            <v>ALCALDÍA DE CALAMAR BOLÍVAR</v>
          </cell>
          <cell r="B157" t="str">
            <v>0176</v>
          </cell>
          <cell r="C157">
            <v>49.33</v>
          </cell>
          <cell r="D157">
            <v>85.73</v>
          </cell>
          <cell r="E157">
            <v>61.95</v>
          </cell>
          <cell r="F157">
            <v>73.379999999999896</v>
          </cell>
          <cell r="G157">
            <v>74.98</v>
          </cell>
          <cell r="H157">
            <v>66.299999999999898</v>
          </cell>
          <cell r="I157" t="str">
            <v>ALCALDÍA DE CALAMAR BOLÍVAR</v>
          </cell>
        </row>
        <row r="158">
          <cell r="A158" t="str">
            <v>ALCALDÍA DE CALAMAR- GUAVIARE</v>
          </cell>
          <cell r="B158" t="str">
            <v>0177</v>
          </cell>
          <cell r="C158">
            <v>63.66</v>
          </cell>
          <cell r="D158">
            <v>63.3</v>
          </cell>
          <cell r="E158">
            <v>71.06</v>
          </cell>
          <cell r="F158">
            <v>72.12</v>
          </cell>
          <cell r="G158">
            <v>69.81</v>
          </cell>
          <cell r="H158">
            <v>51.509999999999899</v>
          </cell>
          <cell r="I158" t="str">
            <v>ALCALDÍA DE CALAMAR- GUAVIARE</v>
          </cell>
        </row>
        <row r="159">
          <cell r="A159" t="str">
            <v>ALCALDÍA DE CALARCÁ</v>
          </cell>
          <cell r="B159" t="str">
            <v>0178</v>
          </cell>
          <cell r="C159">
            <v>71.81</v>
          </cell>
          <cell r="D159">
            <v>71.959999999999994</v>
          </cell>
          <cell r="E159">
            <v>84.099999999999895</v>
          </cell>
          <cell r="F159">
            <v>71.62</v>
          </cell>
          <cell r="G159">
            <v>68.409999999999897</v>
          </cell>
          <cell r="H159">
            <v>86.9</v>
          </cell>
          <cell r="I159" t="str">
            <v>ALCALDÍA DE CALARCÁ</v>
          </cell>
        </row>
        <row r="160">
          <cell r="A160" t="str">
            <v>ALCALDÍA DE CALDAS</v>
          </cell>
          <cell r="B160" t="str">
            <v>0179</v>
          </cell>
          <cell r="C160">
            <v>71.47</v>
          </cell>
          <cell r="D160">
            <v>68.41</v>
          </cell>
          <cell r="E160">
            <v>59.43</v>
          </cell>
          <cell r="F160">
            <v>56.88</v>
          </cell>
          <cell r="G160">
            <v>55.8599999999999</v>
          </cell>
          <cell r="H160">
            <v>64.31</v>
          </cell>
          <cell r="I160" t="str">
            <v>ALCALDÍA DE CALDAS</v>
          </cell>
        </row>
        <row r="161">
          <cell r="A161" t="str">
            <v>ALCALDÍA DE CALDAS BOYACÁ</v>
          </cell>
          <cell r="B161" t="str">
            <v>0180</v>
          </cell>
          <cell r="C161">
            <v>58.49</v>
          </cell>
          <cell r="D161">
            <v>54.82</v>
          </cell>
          <cell r="E161">
            <v>53.1</v>
          </cell>
          <cell r="F161">
            <v>56.939999999999898</v>
          </cell>
          <cell r="G161">
            <v>57.31</v>
          </cell>
          <cell r="H161">
            <v>51.969999999999899</v>
          </cell>
          <cell r="I161" t="str">
            <v>ALCALDÍA DE CALDAS BOYACÁ</v>
          </cell>
        </row>
        <row r="162">
          <cell r="A162" t="str">
            <v>ALCALDÍA DE CALDONO</v>
          </cell>
          <cell r="B162" t="str">
            <v>0181</v>
          </cell>
          <cell r="C162">
            <v>60.98</v>
          </cell>
          <cell r="D162">
            <v>53.69</v>
          </cell>
          <cell r="E162">
            <v>56.42</v>
          </cell>
          <cell r="F162">
            <v>59.5399999999999</v>
          </cell>
          <cell r="G162">
            <v>59.68</v>
          </cell>
          <cell r="H162">
            <v>47.09</v>
          </cell>
          <cell r="I162" t="str">
            <v>ALCALDÍA DE CALDONO</v>
          </cell>
        </row>
        <row r="163">
          <cell r="A163" t="str">
            <v>ALCALDÍA DE CALIFORNIA</v>
          </cell>
          <cell r="B163" t="str">
            <v>0182</v>
          </cell>
          <cell r="C163">
            <v>53.45</v>
          </cell>
          <cell r="D163">
            <v>64.66</v>
          </cell>
          <cell r="E163">
            <v>59.43</v>
          </cell>
          <cell r="F163">
            <v>63.579999999999899</v>
          </cell>
          <cell r="G163">
            <v>61.829999999999899</v>
          </cell>
          <cell r="H163">
            <v>54.24</v>
          </cell>
          <cell r="I163" t="str">
            <v>ALCALDÍA DE CALIFORNIA</v>
          </cell>
        </row>
        <row r="164">
          <cell r="A164" t="str">
            <v>ALCALDÍA DE CALIMA DEL DARIEN</v>
          </cell>
          <cell r="B164" t="str">
            <v>0183</v>
          </cell>
          <cell r="C164">
            <v>51.45</v>
          </cell>
          <cell r="D164">
            <v>34.26</v>
          </cell>
          <cell r="E164">
            <v>24.12</v>
          </cell>
          <cell r="F164">
            <v>41.759999999999899</v>
          </cell>
          <cell r="G164">
            <v>38.659999999999897</v>
          </cell>
          <cell r="H164">
            <v>23.44</v>
          </cell>
          <cell r="I164" t="str">
            <v>ALCALDÍA DE CALIMA DEL DARIÉN</v>
          </cell>
        </row>
        <row r="165">
          <cell r="A165" t="str">
            <v>ALCALDÍA DE CALOTO</v>
          </cell>
          <cell r="B165" t="str">
            <v>0337</v>
          </cell>
          <cell r="C165">
            <v>50.65</v>
          </cell>
          <cell r="D165">
            <v>83.27</v>
          </cell>
          <cell r="E165">
            <v>64.599999999999895</v>
          </cell>
          <cell r="F165">
            <v>67.879999999999896</v>
          </cell>
          <cell r="G165">
            <v>77.48</v>
          </cell>
          <cell r="H165">
            <v>68.92</v>
          </cell>
          <cell r="I165" t="str">
            <v>ALCALDÍA DE CALOTO</v>
          </cell>
        </row>
        <row r="166">
          <cell r="A166" t="str">
            <v>ALCALDÍA DE CAMPAMENTO</v>
          </cell>
          <cell r="B166" t="str">
            <v>0184</v>
          </cell>
          <cell r="C166">
            <v>55.82</v>
          </cell>
          <cell r="D166">
            <v>35.56</v>
          </cell>
          <cell r="E166">
            <v>24.12</v>
          </cell>
          <cell r="F166">
            <v>31.44</v>
          </cell>
          <cell r="G166">
            <v>26.46</v>
          </cell>
          <cell r="H166">
            <v>23.44</v>
          </cell>
          <cell r="I166" t="str">
            <v>ALCALDÍA DE CAMPAMENTO</v>
          </cell>
        </row>
        <row r="167">
          <cell r="A167" t="str">
            <v>ALCALDÍA DE CAMPO DE LA CRUZ</v>
          </cell>
          <cell r="B167" t="str">
            <v>0185</v>
          </cell>
          <cell r="C167">
            <v>52.11</v>
          </cell>
          <cell r="D167">
            <v>66.25</v>
          </cell>
          <cell r="E167">
            <v>73.540000000000006</v>
          </cell>
          <cell r="F167">
            <v>75.689999999999898</v>
          </cell>
          <cell r="G167">
            <v>71.5</v>
          </cell>
          <cell r="H167">
            <v>65.790000000000006</v>
          </cell>
          <cell r="I167" t="str">
            <v>ALCALDÍA DE CAMPO DE LA CRUZ</v>
          </cell>
        </row>
        <row r="168">
          <cell r="A168" t="str">
            <v>ALCALDÍA DE CAMPOALEGRE</v>
          </cell>
          <cell r="B168" t="str">
            <v>0186</v>
          </cell>
          <cell r="C168">
            <v>62.34</v>
          </cell>
          <cell r="D168">
            <v>74.84</v>
          </cell>
          <cell r="E168">
            <v>84.099999999999895</v>
          </cell>
          <cell r="F168">
            <v>85.42</v>
          </cell>
          <cell r="G168">
            <v>78.23</v>
          </cell>
          <cell r="H168">
            <v>86.9</v>
          </cell>
          <cell r="I168" t="str">
            <v>ALCALDÍA DE CAMPOALEGRE</v>
          </cell>
        </row>
        <row r="169">
          <cell r="A169" t="str">
            <v>ALCALDÍA DE CAMPOHERMOSO</v>
          </cell>
          <cell r="B169" t="str">
            <v>0187</v>
          </cell>
          <cell r="C169">
            <v>56.64</v>
          </cell>
          <cell r="D169">
            <v>72.78</v>
          </cell>
          <cell r="E169">
            <v>58.8599999999999</v>
          </cell>
          <cell r="F169">
            <v>73.379999999999896</v>
          </cell>
          <cell r="G169">
            <v>61.509999999999899</v>
          </cell>
          <cell r="H169">
            <v>64</v>
          </cell>
          <cell r="I169" t="str">
            <v>ALCALDÍA DE CAMPOHERMOSO</v>
          </cell>
        </row>
        <row r="170">
          <cell r="A170" t="str">
            <v>ALCALDÍA DE CANALETE</v>
          </cell>
          <cell r="B170" t="str">
            <v>0188</v>
          </cell>
          <cell r="C170">
            <v>47.55</v>
          </cell>
          <cell r="D170">
            <v>70.010000000000005</v>
          </cell>
          <cell r="E170">
            <v>43.439999999999898</v>
          </cell>
          <cell r="F170">
            <v>61.6099999999999</v>
          </cell>
          <cell r="G170">
            <v>60.119999999999898</v>
          </cell>
          <cell r="H170">
            <v>62.159999999999897</v>
          </cell>
          <cell r="I170" t="str">
            <v>ALCALDÍA DE CANALETE</v>
          </cell>
        </row>
        <row r="171">
          <cell r="A171" t="str">
            <v>ALCALDÍA DE CANDELARIA ATLÁNTICO</v>
          </cell>
          <cell r="B171" t="str">
            <v>0189</v>
          </cell>
          <cell r="C171">
            <v>72.13</v>
          </cell>
          <cell r="D171">
            <v>82.02</v>
          </cell>
          <cell r="E171">
            <v>84.099999999999895</v>
          </cell>
          <cell r="F171">
            <v>69.819999999999894</v>
          </cell>
          <cell r="G171">
            <v>79.180000000000007</v>
          </cell>
          <cell r="H171">
            <v>86.9</v>
          </cell>
          <cell r="I171" t="str">
            <v>ALCALDÍA DE CANDELARIA ATLÁNTICO</v>
          </cell>
        </row>
        <row r="172">
          <cell r="A172" t="str">
            <v>ALCALDÍA DE CANDELARIA VALLE DEL CAUCA</v>
          </cell>
          <cell r="B172" t="str">
            <v>0190</v>
          </cell>
          <cell r="C172">
            <v>75.19</v>
          </cell>
          <cell r="D172">
            <v>67.72</v>
          </cell>
          <cell r="E172">
            <v>57.17</v>
          </cell>
          <cell r="F172">
            <v>60.009999999999899</v>
          </cell>
          <cell r="G172">
            <v>60.1</v>
          </cell>
          <cell r="H172">
            <v>54.0399999999999</v>
          </cell>
          <cell r="I172" t="str">
            <v>ALCALDÍA DE CANDELARIA VALLE DEL CAUCA</v>
          </cell>
        </row>
        <row r="173">
          <cell r="A173" t="str">
            <v>ALCALDÍA DE CANTAGALLO</v>
          </cell>
          <cell r="B173" t="str">
            <v>0191</v>
          </cell>
          <cell r="C173">
            <v>53.21</v>
          </cell>
          <cell r="D173">
            <v>43.48</v>
          </cell>
          <cell r="E173">
            <v>44.649999999999899</v>
          </cell>
          <cell r="F173">
            <v>25.329999999999899</v>
          </cell>
          <cell r="G173">
            <v>32.03</v>
          </cell>
          <cell r="H173">
            <v>31.12</v>
          </cell>
          <cell r="I173" t="str">
            <v>ALCALDÍA DE CANTAGALLO</v>
          </cell>
        </row>
        <row r="174">
          <cell r="A174" t="str">
            <v>ALCALDÍA DE CAÑASGORDAS</v>
          </cell>
          <cell r="B174" t="str">
            <v>0192</v>
          </cell>
          <cell r="C174">
            <v>73.760000000000005</v>
          </cell>
          <cell r="D174">
            <v>56.62</v>
          </cell>
          <cell r="E174">
            <v>72.5</v>
          </cell>
          <cell r="F174">
            <v>63.07</v>
          </cell>
          <cell r="G174">
            <v>61.39</v>
          </cell>
          <cell r="H174">
            <v>66.379999999999896</v>
          </cell>
          <cell r="I174" t="str">
            <v>ALCALDÍA DE CAÑASGORDAS</v>
          </cell>
        </row>
        <row r="175">
          <cell r="A175" t="str">
            <v>ALCALDÍA DE CAPARRAPÍ</v>
          </cell>
          <cell r="B175" t="str">
            <v>0193</v>
          </cell>
          <cell r="C175">
            <v>62.78</v>
          </cell>
          <cell r="D175">
            <v>84.62</v>
          </cell>
          <cell r="E175">
            <v>84.099999999999895</v>
          </cell>
          <cell r="F175">
            <v>85.42</v>
          </cell>
          <cell r="G175">
            <v>92.049999999999898</v>
          </cell>
          <cell r="H175">
            <v>74.189999999999898</v>
          </cell>
          <cell r="I175" t="str">
            <v>ALCALDÍA DE CAPARRAPÍ</v>
          </cell>
        </row>
        <row r="176">
          <cell r="A176" t="str">
            <v>ALCALDÍA DE CAPITANEJO</v>
          </cell>
          <cell r="B176" t="str">
            <v>0194</v>
          </cell>
          <cell r="C176">
            <v>56.37</v>
          </cell>
          <cell r="D176">
            <v>99</v>
          </cell>
          <cell r="E176">
            <v>84.099999999999895</v>
          </cell>
          <cell r="F176">
            <v>85.42</v>
          </cell>
          <cell r="G176">
            <v>92.049999999999898</v>
          </cell>
          <cell r="H176">
            <v>86.9</v>
          </cell>
          <cell r="I176" t="str">
            <v>ALCALDÍA DE CAPITANEJO</v>
          </cell>
        </row>
        <row r="177">
          <cell r="A177" t="str">
            <v>ALCALDÍA DE CÁQUEZA</v>
          </cell>
          <cell r="B177" t="str">
            <v>0338</v>
          </cell>
          <cell r="C177">
            <v>60.09</v>
          </cell>
          <cell r="D177">
            <v>53.69</v>
          </cell>
          <cell r="E177">
            <v>39.189999999999898</v>
          </cell>
          <cell r="F177">
            <v>55.67</v>
          </cell>
          <cell r="G177">
            <v>56.13</v>
          </cell>
          <cell r="H177">
            <v>38.229999999999897</v>
          </cell>
          <cell r="I177" t="str">
            <v>ALCALDÍA DE CÁQUEZA</v>
          </cell>
        </row>
        <row r="178">
          <cell r="A178" t="str">
            <v>ALCALDÍA DE CARACOLÍ</v>
          </cell>
          <cell r="B178" t="str">
            <v>0195</v>
          </cell>
          <cell r="C178">
            <v>60.6</v>
          </cell>
          <cell r="D178">
            <v>80.27</v>
          </cell>
          <cell r="E178">
            <v>84.099999999999895</v>
          </cell>
          <cell r="F178">
            <v>69.819999999999894</v>
          </cell>
          <cell r="G178">
            <v>67</v>
          </cell>
          <cell r="H178">
            <v>86.9</v>
          </cell>
          <cell r="I178" t="str">
            <v>ALCALDÍA DE CARACOLÍ</v>
          </cell>
        </row>
        <row r="179">
          <cell r="A179" t="str">
            <v>ALCALDÍA DE CARAMANTA</v>
          </cell>
          <cell r="B179" t="str">
            <v>0196</v>
          </cell>
          <cell r="C179">
            <v>44.79</v>
          </cell>
          <cell r="D179">
            <v>44.55</v>
          </cell>
          <cell r="E179">
            <v>44.85</v>
          </cell>
          <cell r="F179">
            <v>60.009999999999899</v>
          </cell>
          <cell r="G179">
            <v>60.1</v>
          </cell>
          <cell r="H179">
            <v>46.59</v>
          </cell>
          <cell r="I179" t="str">
            <v>ALCALDÍA DE CARAMANTA</v>
          </cell>
        </row>
        <row r="180">
          <cell r="A180" t="str">
            <v>ALCALDÍA DE CARCASÍ</v>
          </cell>
          <cell r="B180" t="str">
            <v>0197</v>
          </cell>
          <cell r="C180">
            <v>54.03</v>
          </cell>
          <cell r="D180">
            <v>53.78</v>
          </cell>
          <cell r="E180">
            <v>60.009999999999899</v>
          </cell>
          <cell r="F180">
            <v>60.399999999999899</v>
          </cell>
          <cell r="G180">
            <v>62.259999999999899</v>
          </cell>
          <cell r="H180">
            <v>46.46</v>
          </cell>
          <cell r="I180" t="str">
            <v>ALCALDÍA DE CARCASÍ</v>
          </cell>
        </row>
        <row r="181">
          <cell r="A181" t="str">
            <v>ALCALDÍA DE CAREPA</v>
          </cell>
          <cell r="B181" t="str">
            <v>0198</v>
          </cell>
          <cell r="C181">
            <v>46.81</v>
          </cell>
          <cell r="D181">
            <v>44.5</v>
          </cell>
          <cell r="E181">
            <v>53.52</v>
          </cell>
          <cell r="F181">
            <v>47.92</v>
          </cell>
          <cell r="G181">
            <v>47.35</v>
          </cell>
          <cell r="H181">
            <v>51.729999999999897</v>
          </cell>
          <cell r="I181" t="str">
            <v>ALCALDÍA DE CAREPA</v>
          </cell>
        </row>
        <row r="182">
          <cell r="A182" t="str">
            <v>ALCALDÍA DE CARMEN DE APICALA</v>
          </cell>
          <cell r="B182" t="str">
            <v>0199</v>
          </cell>
          <cell r="C182">
            <v>64.650000000000006</v>
          </cell>
          <cell r="D182">
            <v>75.59</v>
          </cell>
          <cell r="E182">
            <v>68.760000000000005</v>
          </cell>
          <cell r="F182">
            <v>85.42</v>
          </cell>
          <cell r="G182">
            <v>78.23</v>
          </cell>
          <cell r="H182">
            <v>74.189999999999898</v>
          </cell>
          <cell r="I182" t="str">
            <v>ALCALDÍA DE CARMEN DE APICALÁ</v>
          </cell>
        </row>
        <row r="183">
          <cell r="A183" t="str">
            <v>ALCALDÍA DE CARMEN DE CARUPA</v>
          </cell>
          <cell r="B183" t="str">
            <v>0200</v>
          </cell>
          <cell r="C183">
            <v>73.91</v>
          </cell>
          <cell r="D183">
            <v>57.22</v>
          </cell>
          <cell r="E183">
            <v>45.979999999999897</v>
          </cell>
          <cell r="F183">
            <v>53.469999999999899</v>
          </cell>
          <cell r="G183">
            <v>52.689999999999898</v>
          </cell>
          <cell r="H183">
            <v>54.24</v>
          </cell>
          <cell r="I183" t="str">
            <v>ALCALDÍA DE CARMEN DE CARUPA</v>
          </cell>
        </row>
        <row r="184">
          <cell r="A184" t="str">
            <v>ALCALDÍA DE CARMEN DEL DARIEN</v>
          </cell>
          <cell r="B184" t="str">
            <v>0201</v>
          </cell>
          <cell r="C184">
            <v>59.54</v>
          </cell>
          <cell r="D184">
            <v>71.02</v>
          </cell>
          <cell r="E184">
            <v>45.979999999999897</v>
          </cell>
          <cell r="F184">
            <v>63.579999999999899</v>
          </cell>
          <cell r="G184">
            <v>61.829999999999899</v>
          </cell>
          <cell r="H184">
            <v>64.31</v>
          </cell>
          <cell r="I184" t="str">
            <v>ALCALDÍA DE CARMEN DEL DARIÉN</v>
          </cell>
        </row>
        <row r="185">
          <cell r="A185" t="str">
            <v>ALCALDÍA DE CAROLINA DEL PRINCIPE</v>
          </cell>
          <cell r="B185" t="str">
            <v>0202</v>
          </cell>
          <cell r="C185">
            <v>63.01</v>
          </cell>
          <cell r="D185">
            <v>59.85</v>
          </cell>
          <cell r="E185">
            <v>68.760000000000005</v>
          </cell>
          <cell r="F185">
            <v>58.92</v>
          </cell>
          <cell r="G185">
            <v>57.719999999999899</v>
          </cell>
          <cell r="H185">
            <v>74.189999999999898</v>
          </cell>
          <cell r="I185" t="str">
            <v>ALCALDÍA DE CAROLINA DEL PRINCIPE</v>
          </cell>
        </row>
        <row r="186">
          <cell r="A186" t="str">
            <v>ALCALDÍA DE CARTAGENA DEL CHAIRÁ</v>
          </cell>
          <cell r="B186" t="str">
            <v>0203</v>
          </cell>
          <cell r="C186">
            <v>52.43</v>
          </cell>
          <cell r="D186">
            <v>68.069999999999993</v>
          </cell>
          <cell r="E186">
            <v>56.299999999999898</v>
          </cell>
          <cell r="F186">
            <v>67.879999999999896</v>
          </cell>
          <cell r="G186">
            <v>59.479999999999897</v>
          </cell>
          <cell r="H186">
            <v>56.0399999999999</v>
          </cell>
          <cell r="I186" t="str">
            <v>ALCALDÍA DE CARTAGENA DEL CHAIRÁ</v>
          </cell>
        </row>
        <row r="187">
          <cell r="A187" t="str">
            <v>ALCALDÍA DE CARTAGO</v>
          </cell>
          <cell r="B187" t="str">
            <v>0204</v>
          </cell>
          <cell r="C187">
            <v>62.7</v>
          </cell>
          <cell r="D187">
            <v>71.98</v>
          </cell>
          <cell r="E187">
            <v>59.56</v>
          </cell>
          <cell r="F187">
            <v>75.689999999999898</v>
          </cell>
          <cell r="G187">
            <v>71.5</v>
          </cell>
          <cell r="H187">
            <v>77.079999999999899</v>
          </cell>
          <cell r="I187" t="str">
            <v>ALCALDÍA DE CARTAGO</v>
          </cell>
        </row>
        <row r="188">
          <cell r="A188" t="str">
            <v>ALCALDÍA DE CARURU</v>
          </cell>
          <cell r="B188" t="str">
            <v>0205</v>
          </cell>
          <cell r="C188">
            <v>55.7</v>
          </cell>
          <cell r="D188">
            <v>30.39</v>
          </cell>
          <cell r="E188">
            <v>56.729999999999897</v>
          </cell>
          <cell r="F188">
            <v>53.619999999999898</v>
          </cell>
          <cell r="G188">
            <v>54.049999999999898</v>
          </cell>
          <cell r="H188">
            <v>42.25</v>
          </cell>
          <cell r="I188" t="str">
            <v>ALCALDÍA DE CARURÚ</v>
          </cell>
        </row>
        <row r="189">
          <cell r="A189" t="str">
            <v>ALCALDÍA DE CASABIANCA</v>
          </cell>
          <cell r="B189" t="str">
            <v>0340</v>
          </cell>
          <cell r="C189">
            <v>55.97</v>
          </cell>
          <cell r="D189">
            <v>84.84</v>
          </cell>
          <cell r="E189">
            <v>75.209999999999894</v>
          </cell>
          <cell r="F189">
            <v>63.439999999999898</v>
          </cell>
          <cell r="G189">
            <v>73.5</v>
          </cell>
          <cell r="H189">
            <v>78.629999999999896</v>
          </cell>
          <cell r="I189" t="str">
            <v>ALCALDÍA DE CASABIANCA</v>
          </cell>
        </row>
        <row r="190">
          <cell r="A190" t="str">
            <v>ALCALDÍA DE CASTILLA LA NUEVA</v>
          </cell>
          <cell r="B190" t="str">
            <v>0206</v>
          </cell>
          <cell r="C190">
            <v>76.56</v>
          </cell>
          <cell r="D190">
            <v>64.989999999999995</v>
          </cell>
          <cell r="E190">
            <v>45.979999999999897</v>
          </cell>
          <cell r="F190">
            <v>52.0399999999999</v>
          </cell>
          <cell r="G190">
            <v>51.329999999999899</v>
          </cell>
          <cell r="H190">
            <v>64.31</v>
          </cell>
          <cell r="I190" t="str">
            <v>ALCALDÍA DE CASTILLA LA NUEVA</v>
          </cell>
        </row>
        <row r="191">
          <cell r="A191" t="str">
            <v>ALCALDÍA DE CAUCASIA</v>
          </cell>
          <cell r="B191" t="str">
            <v>0207</v>
          </cell>
          <cell r="C191">
            <v>60.03</v>
          </cell>
          <cell r="D191">
            <v>43.22</v>
          </cell>
          <cell r="E191">
            <v>36.840000000000003</v>
          </cell>
          <cell r="F191">
            <v>41.409999999999897</v>
          </cell>
          <cell r="G191">
            <v>45.95</v>
          </cell>
          <cell r="H191">
            <v>44.469999999999899</v>
          </cell>
          <cell r="I191" t="str">
            <v>ALCALDÍA DE CAUCASIA</v>
          </cell>
        </row>
        <row r="192">
          <cell r="A192" t="str">
            <v>ALCALDÍA DE CEPITÁ</v>
          </cell>
          <cell r="B192" t="str">
            <v>0208</v>
          </cell>
          <cell r="C192">
            <v>49.03</v>
          </cell>
          <cell r="D192">
            <v>46.64</v>
          </cell>
          <cell r="E192">
            <v>51.149999999999899</v>
          </cell>
          <cell r="F192">
            <v>46.229999999999897</v>
          </cell>
          <cell r="G192">
            <v>45.689999999999898</v>
          </cell>
          <cell r="H192">
            <v>53.229999999999897</v>
          </cell>
          <cell r="I192" t="str">
            <v>ALCALDÍA DE CEPITÁ</v>
          </cell>
        </row>
        <row r="193">
          <cell r="A193" t="str">
            <v>ALCALDÍA DE CERETÉ</v>
          </cell>
          <cell r="B193" t="str">
            <v>0209</v>
          </cell>
          <cell r="C193">
            <v>69.19</v>
          </cell>
          <cell r="D193">
            <v>88.55</v>
          </cell>
          <cell r="E193">
            <v>75.209999999999894</v>
          </cell>
          <cell r="F193">
            <v>69.019999999999897</v>
          </cell>
          <cell r="G193">
            <v>78.489999999999895</v>
          </cell>
          <cell r="H193">
            <v>78.629999999999896</v>
          </cell>
          <cell r="I193" t="str">
            <v>ALCALDÍA DE CERETÉ</v>
          </cell>
        </row>
        <row r="194">
          <cell r="A194" t="str">
            <v>ALCALDÍA DE CERINZA</v>
          </cell>
          <cell r="B194" t="str">
            <v>0210</v>
          </cell>
          <cell r="C194">
            <v>57.77</v>
          </cell>
          <cell r="D194">
            <v>42.75</v>
          </cell>
          <cell r="E194">
            <v>53.1</v>
          </cell>
          <cell r="F194">
            <v>58.24</v>
          </cell>
          <cell r="G194">
            <v>51.71</v>
          </cell>
          <cell r="H194">
            <v>54.619999999999898</v>
          </cell>
          <cell r="I194" t="str">
            <v>ALCALDÍA DE CERINZÁ</v>
          </cell>
        </row>
        <row r="195">
          <cell r="A195" t="str">
            <v>ALCALDÍA DE CERRITO</v>
          </cell>
          <cell r="B195" t="str">
            <v>0211</v>
          </cell>
          <cell r="C195">
            <v>61.88</v>
          </cell>
          <cell r="D195">
            <v>57.35</v>
          </cell>
          <cell r="E195">
            <v>61.34</v>
          </cell>
          <cell r="F195">
            <v>65.769999999999897</v>
          </cell>
          <cell r="G195">
            <v>63.219999999999899</v>
          </cell>
          <cell r="H195">
            <v>48.64</v>
          </cell>
          <cell r="I195" t="str">
            <v>ALCALDÍA DE CERRITO</v>
          </cell>
        </row>
        <row r="196">
          <cell r="A196" t="str">
            <v>ALCALDÍA DE CERRO DE SAN ANTONIO</v>
          </cell>
          <cell r="B196" t="str">
            <v>0212</v>
          </cell>
          <cell r="C196">
            <v>49.55</v>
          </cell>
          <cell r="D196">
            <v>67.77</v>
          </cell>
          <cell r="E196">
            <v>57.899999999999899</v>
          </cell>
          <cell r="F196">
            <v>62.35</v>
          </cell>
          <cell r="G196">
            <v>60.77</v>
          </cell>
          <cell r="H196">
            <v>54.1099999999999</v>
          </cell>
          <cell r="I196" t="str">
            <v>ALCALDÍA DE CERRO DE SAN ANTONIO</v>
          </cell>
        </row>
        <row r="197">
          <cell r="A197" t="str">
            <v>ALCALDÍA DE CERTEGUÍ</v>
          </cell>
          <cell r="B197" t="str">
            <v>0213</v>
          </cell>
          <cell r="C197">
            <v>61.93</v>
          </cell>
          <cell r="D197">
            <v>54.77</v>
          </cell>
          <cell r="E197">
            <v>39.189999999999898</v>
          </cell>
          <cell r="F197">
            <v>55.67</v>
          </cell>
          <cell r="G197">
            <v>67.099999999999895</v>
          </cell>
          <cell r="H197">
            <v>41.509999999999899</v>
          </cell>
          <cell r="I197" t="str">
            <v>ALCALDÍA DE CERTEGUÍ</v>
          </cell>
        </row>
        <row r="198">
          <cell r="A198" t="str">
            <v>ALCALDÍA DE CHACHAGÜÍ</v>
          </cell>
          <cell r="B198" t="str">
            <v>0341</v>
          </cell>
          <cell r="C198">
            <v>38.61</v>
          </cell>
          <cell r="D198">
            <v>37.21</v>
          </cell>
          <cell r="E198">
            <v>38.03</v>
          </cell>
          <cell r="F198">
            <v>37.009999999999899</v>
          </cell>
          <cell r="G198">
            <v>36.439999999999898</v>
          </cell>
          <cell r="H198">
            <v>43.63</v>
          </cell>
          <cell r="I198" t="str">
            <v>ALCALDÍA DE CHACHAGÜÍ</v>
          </cell>
        </row>
        <row r="199">
          <cell r="A199" t="str">
            <v>ALCALDÍA DE CHAGUANÍ</v>
          </cell>
          <cell r="B199" t="str">
            <v>0214</v>
          </cell>
          <cell r="C199">
            <v>66.47</v>
          </cell>
          <cell r="D199">
            <v>81.37</v>
          </cell>
          <cell r="E199">
            <v>79.379999999999896</v>
          </cell>
          <cell r="F199">
            <v>81.03</v>
          </cell>
          <cell r="G199">
            <v>75.290000000000006</v>
          </cell>
          <cell r="H199">
            <v>82.5</v>
          </cell>
          <cell r="I199" t="str">
            <v>ALCALDÍA DE CHAGUANÍ</v>
          </cell>
        </row>
        <row r="200">
          <cell r="A200" t="str">
            <v>ALCALDÍA DE CHALAN</v>
          </cell>
          <cell r="B200" t="str">
            <v>0342</v>
          </cell>
          <cell r="C200">
            <v>47.88</v>
          </cell>
          <cell r="D200">
            <v>58.07</v>
          </cell>
          <cell r="E200">
            <v>51.869999999999898</v>
          </cell>
          <cell r="F200">
            <v>50.5</v>
          </cell>
          <cell r="G200">
            <v>56.579999999999899</v>
          </cell>
          <cell r="H200">
            <v>41.88</v>
          </cell>
          <cell r="I200" t="str">
            <v>ALCALDÍA DE CHALÁN</v>
          </cell>
        </row>
        <row r="201">
          <cell r="A201" t="str">
            <v>ALCALDÍA DE CHAMEZA</v>
          </cell>
          <cell r="B201" t="str">
            <v>0343</v>
          </cell>
          <cell r="C201">
            <v>55.42</v>
          </cell>
          <cell r="D201">
            <v>55.12</v>
          </cell>
          <cell r="E201">
            <v>68.760000000000005</v>
          </cell>
          <cell r="F201">
            <v>71.62</v>
          </cell>
          <cell r="G201">
            <v>68.409999999999897</v>
          </cell>
          <cell r="H201">
            <v>64.6099999999999</v>
          </cell>
          <cell r="I201" t="str">
            <v>ALCALDÍA DE CHAMEZA</v>
          </cell>
        </row>
        <row r="202">
          <cell r="A202" t="str">
            <v>ALCALDÍA DE CHAPARRAL</v>
          </cell>
          <cell r="B202" t="str">
            <v>0344</v>
          </cell>
          <cell r="C202">
            <v>82.11</v>
          </cell>
          <cell r="D202">
            <v>75.900000000000006</v>
          </cell>
          <cell r="E202">
            <v>70.95</v>
          </cell>
          <cell r="F202">
            <v>61.92</v>
          </cell>
          <cell r="G202">
            <v>60.39</v>
          </cell>
          <cell r="H202">
            <v>74.7</v>
          </cell>
          <cell r="I202" t="str">
            <v>ALCALDÍA DE CHAPARRAL</v>
          </cell>
        </row>
        <row r="203">
          <cell r="A203" t="str">
            <v>ALCALDÍA DE CHARALÁ</v>
          </cell>
          <cell r="B203" t="str">
            <v>0215</v>
          </cell>
          <cell r="C203">
            <v>57.55</v>
          </cell>
          <cell r="D203">
            <v>51.49</v>
          </cell>
          <cell r="E203">
            <v>24.12</v>
          </cell>
          <cell r="F203">
            <v>50.5</v>
          </cell>
          <cell r="G203">
            <v>48.24</v>
          </cell>
          <cell r="H203">
            <v>31.62</v>
          </cell>
          <cell r="I203" t="str">
            <v>ALCALDÍA DE CHARALÁ</v>
          </cell>
        </row>
        <row r="204">
          <cell r="A204" t="str">
            <v>ALCALDÍA DE CHARTA</v>
          </cell>
          <cell r="B204" t="str">
            <v>0216</v>
          </cell>
          <cell r="C204">
            <v>54.59</v>
          </cell>
          <cell r="D204">
            <v>50.98</v>
          </cell>
          <cell r="E204">
            <v>53.1</v>
          </cell>
          <cell r="F204">
            <v>53.35</v>
          </cell>
          <cell r="G204">
            <v>47.439999999999898</v>
          </cell>
          <cell r="H204">
            <v>59.7</v>
          </cell>
          <cell r="I204" t="str">
            <v>ALCALDÍA DE CHARTA</v>
          </cell>
        </row>
        <row r="205">
          <cell r="A205" t="str">
            <v>ALCALDÍA DE CHÍA</v>
          </cell>
          <cell r="B205" t="str">
            <v>0346</v>
          </cell>
          <cell r="C205">
            <v>70.41</v>
          </cell>
          <cell r="D205">
            <v>67.19</v>
          </cell>
          <cell r="E205">
            <v>67.049999999999898</v>
          </cell>
          <cell r="F205">
            <v>69.969999999999899</v>
          </cell>
          <cell r="G205">
            <v>79.31</v>
          </cell>
          <cell r="H205">
            <v>51.729999999999897</v>
          </cell>
          <cell r="I205" t="str">
            <v>ALCALDÍA DE CHÍA</v>
          </cell>
        </row>
        <row r="206">
          <cell r="A206" t="str">
            <v>ALCALDÍA DE CHIGORODÓ</v>
          </cell>
          <cell r="B206" t="str">
            <v>0217</v>
          </cell>
          <cell r="C206">
            <v>62.9</v>
          </cell>
          <cell r="D206">
            <v>37.130000000000003</v>
          </cell>
          <cell r="E206">
            <v>38.03</v>
          </cell>
          <cell r="F206">
            <v>37.009999999999899</v>
          </cell>
          <cell r="G206">
            <v>36.439999999999898</v>
          </cell>
          <cell r="H206">
            <v>48.02</v>
          </cell>
          <cell r="I206" t="str">
            <v>ALCALDÍA DE CHIGORODÓ</v>
          </cell>
        </row>
        <row r="207">
          <cell r="A207" t="str">
            <v>ALCALDÍA DE CHIMÁ</v>
          </cell>
          <cell r="B207" t="str">
            <v>0218</v>
          </cell>
          <cell r="C207">
            <v>72.67</v>
          </cell>
          <cell r="D207">
            <v>87.24</v>
          </cell>
          <cell r="E207">
            <v>73.540000000000006</v>
          </cell>
          <cell r="F207">
            <v>75.689999999999898</v>
          </cell>
          <cell r="G207">
            <v>84.159999999999897</v>
          </cell>
          <cell r="H207">
            <v>77.079999999999899</v>
          </cell>
          <cell r="I207" t="str">
            <v>ALCALDÍA DE CHIMÁ</v>
          </cell>
        </row>
        <row r="208">
          <cell r="A208" t="str">
            <v>ALCALDÍA DE CHIMA SANTANDER</v>
          </cell>
          <cell r="B208" t="str">
            <v>0219</v>
          </cell>
          <cell r="C208">
            <v>63.94</v>
          </cell>
          <cell r="D208">
            <v>66</v>
          </cell>
          <cell r="E208">
            <v>62.92</v>
          </cell>
          <cell r="F208">
            <v>77.209999999999894</v>
          </cell>
          <cell r="G208">
            <v>64.31</v>
          </cell>
          <cell r="H208">
            <v>56.92</v>
          </cell>
          <cell r="I208" t="str">
            <v>ALCALDÍA DE CHIMÁ SANTANDER</v>
          </cell>
        </row>
        <row r="209">
          <cell r="A209" t="str">
            <v>ALCALDÍA DE CHIMICHAGUA</v>
          </cell>
          <cell r="B209" t="str">
            <v>0220</v>
          </cell>
          <cell r="C209">
            <v>88.39</v>
          </cell>
          <cell r="D209">
            <v>99</v>
          </cell>
          <cell r="E209">
            <v>84.099999999999895</v>
          </cell>
          <cell r="F209">
            <v>85.42</v>
          </cell>
          <cell r="G209">
            <v>92.049999999999898</v>
          </cell>
          <cell r="H209">
            <v>86.9</v>
          </cell>
          <cell r="I209" t="str">
            <v>ALCALDÍA DE CHIMICHAGUA</v>
          </cell>
        </row>
        <row r="210">
          <cell r="A210" t="str">
            <v>ALCALDÍA DE CHINÁCOTA</v>
          </cell>
          <cell r="B210" t="str">
            <v>0221</v>
          </cell>
          <cell r="C210">
            <v>77.97</v>
          </cell>
          <cell r="D210">
            <v>57.67</v>
          </cell>
          <cell r="E210">
            <v>55.95</v>
          </cell>
          <cell r="F210">
            <v>59.409999999999897</v>
          </cell>
          <cell r="G210">
            <v>58.159999999999897</v>
          </cell>
          <cell r="H210">
            <v>62.6099999999999</v>
          </cell>
          <cell r="I210" t="str">
            <v>ALCALDÍA DE CHINÁCOTA</v>
          </cell>
        </row>
        <row r="211">
          <cell r="A211" t="str">
            <v>ALCALDÍA DE CHINAVITA</v>
          </cell>
          <cell r="B211" t="str">
            <v>0222</v>
          </cell>
          <cell r="C211">
            <v>39.96</v>
          </cell>
          <cell r="D211">
            <v>64.36</v>
          </cell>
          <cell r="E211">
            <v>65.569999999999894</v>
          </cell>
          <cell r="F211">
            <v>57.96</v>
          </cell>
          <cell r="G211">
            <v>56.85</v>
          </cell>
          <cell r="H211">
            <v>59.2899999999999</v>
          </cell>
          <cell r="I211" t="str">
            <v>ALCALDÍA DE CHINAVITA</v>
          </cell>
        </row>
        <row r="212">
          <cell r="A212" t="str">
            <v>ALCALDÍA DE CHINCHINÁ</v>
          </cell>
          <cell r="B212" t="str">
            <v>0223</v>
          </cell>
          <cell r="C212">
            <v>66.58</v>
          </cell>
          <cell r="D212">
            <v>68.86</v>
          </cell>
          <cell r="E212">
            <v>51.6099999999999</v>
          </cell>
          <cell r="F212">
            <v>63.579999999999899</v>
          </cell>
          <cell r="G212">
            <v>56.13</v>
          </cell>
          <cell r="H212">
            <v>57.189999999999898</v>
          </cell>
          <cell r="I212" t="str">
            <v>ALCALDÍA DE CHINCHINÁ</v>
          </cell>
        </row>
        <row r="213">
          <cell r="A213" t="str">
            <v>ALCALDÍA DE CHINÚ</v>
          </cell>
          <cell r="B213" t="str">
            <v>0348</v>
          </cell>
          <cell r="C213">
            <v>61.51</v>
          </cell>
          <cell r="D213">
            <v>92.97</v>
          </cell>
          <cell r="E213">
            <v>73.540000000000006</v>
          </cell>
          <cell r="F213">
            <v>75.689999999999898</v>
          </cell>
          <cell r="G213">
            <v>84.159999999999897</v>
          </cell>
          <cell r="H213">
            <v>77.079999999999899</v>
          </cell>
          <cell r="I213" t="str">
            <v>ALCALDÍA DE CHINÚ</v>
          </cell>
        </row>
        <row r="214">
          <cell r="A214" t="str">
            <v>ALCALDÍA DE CHIPAQUE</v>
          </cell>
          <cell r="B214" t="str">
            <v>0224</v>
          </cell>
          <cell r="C214">
            <v>78.900000000000006</v>
          </cell>
          <cell r="D214">
            <v>92.99</v>
          </cell>
          <cell r="E214">
            <v>84.099999999999895</v>
          </cell>
          <cell r="F214">
            <v>85.42</v>
          </cell>
          <cell r="G214">
            <v>92.049999999999898</v>
          </cell>
          <cell r="H214">
            <v>86.9</v>
          </cell>
          <cell r="I214" t="str">
            <v>ALCALDÍA DE CHIPAQUE</v>
          </cell>
        </row>
        <row r="215">
          <cell r="A215" t="str">
            <v>ALCALDÍA DE CHIPATÁ</v>
          </cell>
          <cell r="B215" t="str">
            <v>0349</v>
          </cell>
          <cell r="C215">
            <v>59.48</v>
          </cell>
          <cell r="D215">
            <v>43.86</v>
          </cell>
          <cell r="E215">
            <v>38.03</v>
          </cell>
          <cell r="F215">
            <v>37.009999999999899</v>
          </cell>
          <cell r="G215">
            <v>36.439999999999898</v>
          </cell>
          <cell r="H215">
            <v>48.02</v>
          </cell>
          <cell r="I215" t="str">
            <v>ALCALDÍA DE CHIPATÁ</v>
          </cell>
        </row>
        <row r="216">
          <cell r="A216" t="str">
            <v>ALCALDÍA DE CHIQUINQUIRÁ</v>
          </cell>
          <cell r="B216" t="str">
            <v>0225</v>
          </cell>
          <cell r="C216">
            <v>81.72</v>
          </cell>
          <cell r="D216">
            <v>99</v>
          </cell>
          <cell r="E216">
            <v>84.099999999999895</v>
          </cell>
          <cell r="F216">
            <v>85.42</v>
          </cell>
          <cell r="G216">
            <v>92.049999999999898</v>
          </cell>
          <cell r="H216">
            <v>86.9</v>
          </cell>
          <cell r="I216" t="str">
            <v>ALCALDÍA DE CHIQUINQUIRÁ</v>
          </cell>
        </row>
        <row r="217">
          <cell r="A217" t="str">
            <v>ALCALDÍA DE CHÍQUIZA</v>
          </cell>
          <cell r="B217" t="str">
            <v>0226</v>
          </cell>
          <cell r="C217">
            <v>53.06</v>
          </cell>
          <cell r="D217">
            <v>45.09</v>
          </cell>
          <cell r="E217">
            <v>47.42</v>
          </cell>
          <cell r="F217">
            <v>53.34</v>
          </cell>
          <cell r="G217">
            <v>53.7899999999999</v>
          </cell>
          <cell r="H217">
            <v>43.63</v>
          </cell>
          <cell r="I217" t="str">
            <v>ALCALDÍA DE CHÍQUIZA</v>
          </cell>
        </row>
        <row r="218">
          <cell r="A218" t="str">
            <v>ALCALDÍA DE CHIRIGUANÁ CESAR</v>
          </cell>
          <cell r="B218" t="str">
            <v>0227</v>
          </cell>
          <cell r="C218">
            <v>49.04</v>
          </cell>
          <cell r="D218">
            <v>76.040000000000006</v>
          </cell>
          <cell r="E218">
            <v>79.379999999999896</v>
          </cell>
          <cell r="F218">
            <v>81.03</v>
          </cell>
          <cell r="G218">
            <v>75.290000000000006</v>
          </cell>
          <cell r="H218">
            <v>82.5</v>
          </cell>
          <cell r="I218" t="str">
            <v>ALCALDÍA DE CHIRIGUANÁ CESAR</v>
          </cell>
        </row>
        <row r="219">
          <cell r="A219" t="str">
            <v>ALCALDÍA DE CHISCAS</v>
          </cell>
          <cell r="B219" t="str">
            <v>0228</v>
          </cell>
          <cell r="C219">
            <v>50.97</v>
          </cell>
          <cell r="D219">
            <v>74.12</v>
          </cell>
          <cell r="E219">
            <v>68.760000000000005</v>
          </cell>
          <cell r="F219">
            <v>69.819999999999894</v>
          </cell>
          <cell r="G219">
            <v>67</v>
          </cell>
          <cell r="H219">
            <v>86.9</v>
          </cell>
          <cell r="I219" t="str">
            <v>ALCALDÍA DE CHISCAS</v>
          </cell>
        </row>
        <row r="220">
          <cell r="A220" t="str">
            <v>ALCALDÍA DE CHITA</v>
          </cell>
          <cell r="B220" t="str">
            <v>0229</v>
          </cell>
          <cell r="C220">
            <v>66.53</v>
          </cell>
          <cell r="D220">
            <v>36.18</v>
          </cell>
          <cell r="E220">
            <v>42.14</v>
          </cell>
          <cell r="F220">
            <v>21.1299999999999</v>
          </cell>
          <cell r="G220">
            <v>32.719999999999899</v>
          </cell>
          <cell r="H220">
            <v>35.43</v>
          </cell>
          <cell r="I220" t="str">
            <v>ALCALDÍA DE CHITA</v>
          </cell>
        </row>
        <row r="221">
          <cell r="A221" t="str">
            <v>ALCALDÍA DE CHITAGÁ</v>
          </cell>
          <cell r="B221" t="str">
            <v>0230</v>
          </cell>
          <cell r="C221">
            <v>58.1</v>
          </cell>
          <cell r="D221">
            <v>35.450000000000003</v>
          </cell>
          <cell r="E221">
            <v>47.42</v>
          </cell>
          <cell r="F221">
            <v>50</v>
          </cell>
          <cell r="G221">
            <v>47.719999999999899</v>
          </cell>
          <cell r="H221">
            <v>39.630000000000003</v>
          </cell>
          <cell r="I221" t="str">
            <v>ALCALDÍA DE CHITAGÁ</v>
          </cell>
        </row>
        <row r="222">
          <cell r="A222" t="str">
            <v>ALCALDÍA DE CHITARAQUE</v>
          </cell>
          <cell r="B222" t="str">
            <v>0231</v>
          </cell>
          <cell r="C222">
            <v>57.67</v>
          </cell>
          <cell r="D222">
            <v>67.489999999999995</v>
          </cell>
          <cell r="E222">
            <v>70.95</v>
          </cell>
          <cell r="F222">
            <v>73.379999999999896</v>
          </cell>
          <cell r="G222">
            <v>69.769999999999897</v>
          </cell>
          <cell r="H222">
            <v>54.799999999999898</v>
          </cell>
          <cell r="I222" t="str">
            <v>ALCALDÍA DE CHITARAQUE</v>
          </cell>
        </row>
        <row r="223">
          <cell r="A223" t="str">
            <v>ALCALDÍA DE CHIVATÁ</v>
          </cell>
          <cell r="B223" t="str">
            <v>0232</v>
          </cell>
          <cell r="C223">
            <v>77.59</v>
          </cell>
          <cell r="D223">
            <v>46.44</v>
          </cell>
          <cell r="E223">
            <v>39.189999999999898</v>
          </cell>
          <cell r="F223">
            <v>36.67</v>
          </cell>
          <cell r="G223">
            <v>37.43</v>
          </cell>
          <cell r="H223">
            <v>42.409999999999897</v>
          </cell>
          <cell r="I223" t="str">
            <v>ALCALDÍA DE CHIVATÁ</v>
          </cell>
        </row>
        <row r="224">
          <cell r="A224" t="str">
            <v>ALCALDÍA DE CHIVOLO</v>
          </cell>
          <cell r="B224" t="str">
            <v>0233</v>
          </cell>
          <cell r="C224">
            <v>48.68</v>
          </cell>
          <cell r="D224">
            <v>75.34</v>
          </cell>
          <cell r="E224">
            <v>70.95</v>
          </cell>
          <cell r="F224">
            <v>73.379999999999896</v>
          </cell>
          <cell r="G224">
            <v>69.769999999999897</v>
          </cell>
          <cell r="H224">
            <v>74.7</v>
          </cell>
          <cell r="I224" t="str">
            <v>ALCALDÍA DE CHIVOLO</v>
          </cell>
        </row>
        <row r="225">
          <cell r="A225" t="str">
            <v>ALCALDÍA DE CHIVOR</v>
          </cell>
          <cell r="B225" t="str">
            <v>0237</v>
          </cell>
          <cell r="C225">
            <v>44.82</v>
          </cell>
          <cell r="D225">
            <v>81.92</v>
          </cell>
          <cell r="E225">
            <v>84.099999999999895</v>
          </cell>
          <cell r="F225">
            <v>85.42</v>
          </cell>
          <cell r="G225">
            <v>78.23</v>
          </cell>
          <cell r="H225">
            <v>74.189999999999898</v>
          </cell>
          <cell r="I225" t="str">
            <v>ALCALDÍA DE CHIVOR</v>
          </cell>
        </row>
        <row r="226">
          <cell r="A226" t="str">
            <v>ALCALDÍA DE CHOACHÍ</v>
          </cell>
          <cell r="B226" t="str">
            <v>0238</v>
          </cell>
          <cell r="C226">
            <v>64.08</v>
          </cell>
          <cell r="D226">
            <v>60.46</v>
          </cell>
          <cell r="E226">
            <v>61.06</v>
          </cell>
          <cell r="F226">
            <v>65.069999999999894</v>
          </cell>
          <cell r="G226">
            <v>63.1</v>
          </cell>
          <cell r="H226">
            <v>78.629999999999896</v>
          </cell>
          <cell r="I226" t="str">
            <v>ALCALDÍA DE CHOACHÍ</v>
          </cell>
        </row>
        <row r="227">
          <cell r="A227" t="str">
            <v>ALCALDÍA DE CHOCONTÁ</v>
          </cell>
          <cell r="B227" t="str">
            <v>0239</v>
          </cell>
          <cell r="C227">
            <v>68.16</v>
          </cell>
          <cell r="D227">
            <v>78.25</v>
          </cell>
          <cell r="E227">
            <v>68.760000000000005</v>
          </cell>
          <cell r="F227">
            <v>72.12</v>
          </cell>
          <cell r="G227">
            <v>92.049999999999898</v>
          </cell>
          <cell r="H227">
            <v>63.5</v>
          </cell>
          <cell r="I227" t="str">
            <v>ALCALDÍA DE CHOCÓNTÁ</v>
          </cell>
        </row>
        <row r="228">
          <cell r="A228" t="str">
            <v>ALCALDÍA DE CICUCO</v>
          </cell>
          <cell r="B228" t="str">
            <v>0240</v>
          </cell>
          <cell r="C228">
            <v>56.85</v>
          </cell>
          <cell r="D228">
            <v>45.07</v>
          </cell>
          <cell r="E228">
            <v>62.92</v>
          </cell>
          <cell r="F228">
            <v>65.239999999999895</v>
          </cell>
          <cell r="G228">
            <v>64.31</v>
          </cell>
          <cell r="H228">
            <v>35.770000000000003</v>
          </cell>
          <cell r="I228" t="str">
            <v>ALCALDÍA DE CICUCO</v>
          </cell>
        </row>
        <row r="229">
          <cell r="A229" t="str">
            <v>ALCALDÍA DE CIÉNAGA MAGDALENA</v>
          </cell>
          <cell r="B229" t="str">
            <v>0241</v>
          </cell>
          <cell r="C229">
            <v>50.98</v>
          </cell>
          <cell r="D229">
            <v>63.73</v>
          </cell>
          <cell r="E229">
            <v>67.049999999999898</v>
          </cell>
          <cell r="F229">
            <v>69.969999999999899</v>
          </cell>
          <cell r="G229">
            <v>67.12</v>
          </cell>
          <cell r="H229">
            <v>60.509999999999899</v>
          </cell>
          <cell r="I229" t="str">
            <v>ALCALDÍA DE CIÉNAGA MAGDALENA</v>
          </cell>
        </row>
        <row r="230">
          <cell r="A230" t="str">
            <v>ALCALDÍA DE CIÉNAGA DE ORO</v>
          </cell>
          <cell r="B230" t="str">
            <v>0242</v>
          </cell>
          <cell r="C230">
            <v>58.1</v>
          </cell>
          <cell r="D230">
            <v>42.92</v>
          </cell>
          <cell r="E230">
            <v>61.95</v>
          </cell>
          <cell r="F230">
            <v>57.469999999999899</v>
          </cell>
          <cell r="G230">
            <v>57.799999999999898</v>
          </cell>
          <cell r="H230">
            <v>41.92</v>
          </cell>
          <cell r="I230" t="str">
            <v>ALCALDÍA DE CIÉNAGA DE ORO</v>
          </cell>
        </row>
        <row r="231">
          <cell r="A231" t="str">
            <v>ALCALDÍA DE CIÉNEGA BOYACÁ</v>
          </cell>
          <cell r="B231" t="str">
            <v>0243</v>
          </cell>
          <cell r="C231">
            <v>59.07</v>
          </cell>
          <cell r="D231">
            <v>39.049999999999997</v>
          </cell>
          <cell r="E231">
            <v>24.12</v>
          </cell>
          <cell r="F231">
            <v>37.56</v>
          </cell>
          <cell r="G231">
            <v>38.659999999999897</v>
          </cell>
          <cell r="H231">
            <v>26.39</v>
          </cell>
          <cell r="I231" t="str">
            <v>ALCALDÍA DE CIÉNEGA BOYACÁ</v>
          </cell>
        </row>
        <row r="232">
          <cell r="A232" t="str">
            <v>ALCALDÍA DE CIMITARRA</v>
          </cell>
          <cell r="B232" t="str">
            <v>0244</v>
          </cell>
          <cell r="C232">
            <v>57.96</v>
          </cell>
          <cell r="D232">
            <v>51.38</v>
          </cell>
          <cell r="E232">
            <v>64.73</v>
          </cell>
          <cell r="F232">
            <v>61.03</v>
          </cell>
          <cell r="G232">
            <v>59.6099999999999</v>
          </cell>
          <cell r="H232">
            <v>72.1099999999999</v>
          </cell>
          <cell r="I232" t="str">
            <v>ALCALDÍA DE CIMITARRA</v>
          </cell>
        </row>
        <row r="233">
          <cell r="A233" t="str">
            <v>ALCALDÍA DE CIRCASIA</v>
          </cell>
          <cell r="B233" t="str">
            <v>0350</v>
          </cell>
          <cell r="C233">
            <v>46.92</v>
          </cell>
          <cell r="D233">
            <v>44.84</v>
          </cell>
          <cell r="E233">
            <v>24.12</v>
          </cell>
          <cell r="F233">
            <v>48.03</v>
          </cell>
          <cell r="G233">
            <v>38.659999999999897</v>
          </cell>
          <cell r="H233">
            <v>37.8599999999999</v>
          </cell>
          <cell r="I233" t="str">
            <v>ALCALDÍA DE CIRCASIA</v>
          </cell>
        </row>
        <row r="234">
          <cell r="A234" t="str">
            <v>ALCALDÍA DE CISNEROS</v>
          </cell>
          <cell r="B234" t="str">
            <v>0245</v>
          </cell>
          <cell r="C234">
            <v>58.74</v>
          </cell>
          <cell r="D234">
            <v>82.25</v>
          </cell>
          <cell r="E234">
            <v>84.099999999999895</v>
          </cell>
          <cell r="F234">
            <v>85.42</v>
          </cell>
          <cell r="G234">
            <v>78.23</v>
          </cell>
          <cell r="H234">
            <v>86.9</v>
          </cell>
          <cell r="I234" t="str">
            <v>ALCALDÍA DE CISNEROS</v>
          </cell>
        </row>
        <row r="235">
          <cell r="A235" t="str">
            <v>ALCALDÍA DE CIUDAD BOLÍVAR</v>
          </cell>
          <cell r="B235" t="str">
            <v>0246</v>
          </cell>
          <cell r="C235">
            <v>64.180000000000007</v>
          </cell>
          <cell r="D235">
            <v>57.08</v>
          </cell>
          <cell r="E235">
            <v>38.03</v>
          </cell>
          <cell r="F235">
            <v>57.659999999999897</v>
          </cell>
          <cell r="G235">
            <v>56.579999999999899</v>
          </cell>
          <cell r="H235">
            <v>57.81</v>
          </cell>
          <cell r="I235" t="str">
            <v>ALCALDÍA DE CIUDAD BOLÍVAR</v>
          </cell>
        </row>
        <row r="236">
          <cell r="A236" t="str">
            <v>ALCALDÍA DE CLEMENCIA - BOLÍVAR</v>
          </cell>
          <cell r="B236" t="str">
            <v>0247</v>
          </cell>
          <cell r="C236">
            <v>53.25</v>
          </cell>
          <cell r="D236">
            <v>23.36</v>
          </cell>
          <cell r="E236">
            <v>24.12</v>
          </cell>
          <cell r="F236">
            <v>40.450000000000003</v>
          </cell>
          <cell r="G236">
            <v>37.17</v>
          </cell>
          <cell r="H236">
            <v>23.44</v>
          </cell>
          <cell r="I236" t="str">
            <v>ALCALDÍA DE CLEMENCIA - BOLÍVAR</v>
          </cell>
        </row>
        <row r="237">
          <cell r="A237" t="str">
            <v>ALCALDÍA DE COCORNÁ</v>
          </cell>
          <cell r="B237" t="str">
            <v>0248</v>
          </cell>
          <cell r="C237">
            <v>53.71</v>
          </cell>
          <cell r="D237">
            <v>57.8</v>
          </cell>
          <cell r="E237">
            <v>51.53</v>
          </cell>
          <cell r="F237">
            <v>63.509999999999899</v>
          </cell>
          <cell r="G237">
            <v>56.07</v>
          </cell>
          <cell r="H237">
            <v>48.02</v>
          </cell>
          <cell r="I237" t="str">
            <v>ALCALDÍA DE COCORNÁ</v>
          </cell>
        </row>
        <row r="238">
          <cell r="A238" t="str">
            <v>ALCALDÍA DE COELLO</v>
          </cell>
          <cell r="B238" t="str">
            <v>0249</v>
          </cell>
          <cell r="C238">
            <v>58.71</v>
          </cell>
          <cell r="D238">
            <v>60.47</v>
          </cell>
          <cell r="E238">
            <v>65.569999999999894</v>
          </cell>
          <cell r="F238">
            <v>56.479999999999897</v>
          </cell>
          <cell r="G238">
            <v>55.49</v>
          </cell>
          <cell r="H238">
            <v>50.549999999999898</v>
          </cell>
          <cell r="I238" t="str">
            <v>ALCALDÍA DE COELLO</v>
          </cell>
        </row>
        <row r="239">
          <cell r="A239" t="str">
            <v>ALCALDÍA DE COGUA</v>
          </cell>
          <cell r="B239" t="str">
            <v>0250</v>
          </cell>
          <cell r="C239">
            <v>60.88</v>
          </cell>
          <cell r="D239">
            <v>60.55</v>
          </cell>
          <cell r="E239">
            <v>68.62</v>
          </cell>
          <cell r="F239">
            <v>60.149999999999899</v>
          </cell>
          <cell r="G239">
            <v>68.189999999999898</v>
          </cell>
          <cell r="H239">
            <v>50.189999999999898</v>
          </cell>
          <cell r="I239" t="str">
            <v>ALCALDÍA DE COGUA</v>
          </cell>
        </row>
        <row r="240">
          <cell r="A240" t="str">
            <v>ALCALDÍA DE COLOMBIA</v>
          </cell>
          <cell r="B240" t="str">
            <v>0251</v>
          </cell>
          <cell r="C240">
            <v>52.38</v>
          </cell>
          <cell r="D240">
            <v>75.599999999999994</v>
          </cell>
          <cell r="E240">
            <v>71.06</v>
          </cell>
          <cell r="F240">
            <v>85.42</v>
          </cell>
          <cell r="G240">
            <v>82.6099999999999</v>
          </cell>
          <cell r="H240">
            <v>63.52</v>
          </cell>
          <cell r="I240" t="str">
            <v>ALCALDÍA DE COLOMBIA</v>
          </cell>
        </row>
        <row r="241">
          <cell r="A241" t="str">
            <v>ALCALDÍA DE COLÓN PUTUMAYO</v>
          </cell>
          <cell r="B241" t="str">
            <v>0252</v>
          </cell>
          <cell r="C241">
            <v>47.17</v>
          </cell>
          <cell r="D241">
            <v>37.99</v>
          </cell>
          <cell r="E241">
            <v>56.729999999999897</v>
          </cell>
          <cell r="F241">
            <v>42.27</v>
          </cell>
          <cell r="G241">
            <v>43.27</v>
          </cell>
          <cell r="H241">
            <v>42.25</v>
          </cell>
          <cell r="I241" t="str">
            <v>ALCALDÍA DE COLÓN PUTUMAYO</v>
          </cell>
        </row>
        <row r="242">
          <cell r="A242" t="str">
            <v>ALCALDÍA DE COLÓN GÉNOVA</v>
          </cell>
          <cell r="B242" t="str">
            <v>0255</v>
          </cell>
          <cell r="C242">
            <v>54.85</v>
          </cell>
          <cell r="D242">
            <v>38.549999999999997</v>
          </cell>
          <cell r="E242">
            <v>44.939999999999898</v>
          </cell>
          <cell r="F242">
            <v>40.229999999999897</v>
          </cell>
          <cell r="G242">
            <v>41.28</v>
          </cell>
          <cell r="H242">
            <v>42.7</v>
          </cell>
          <cell r="I242" t="str">
            <v>ALCALDÍA DE COLÓN GÉNOVA</v>
          </cell>
        </row>
        <row r="243">
          <cell r="A243" t="str">
            <v>ALCALDÍA DE COLOSO</v>
          </cell>
          <cell r="B243" t="str">
            <v>0366</v>
          </cell>
          <cell r="C243">
            <v>46.72</v>
          </cell>
          <cell r="D243">
            <v>19.8</v>
          </cell>
          <cell r="E243">
            <v>24.12</v>
          </cell>
          <cell r="F243">
            <v>25.09</v>
          </cell>
          <cell r="G243">
            <v>18.489999999999899</v>
          </cell>
          <cell r="H243">
            <v>23.44</v>
          </cell>
          <cell r="I243" t="str">
            <v>ALCALDÍA DE COLOSO</v>
          </cell>
        </row>
        <row r="244">
          <cell r="A244" t="str">
            <v>ALCALDÍA DE CÓMBITA BOYACÁ</v>
          </cell>
          <cell r="B244" t="str">
            <v>0375</v>
          </cell>
          <cell r="C244">
            <v>54.04</v>
          </cell>
          <cell r="D244">
            <v>62.87</v>
          </cell>
          <cell r="E244">
            <v>38.03</v>
          </cell>
          <cell r="F244">
            <v>48.03</v>
          </cell>
          <cell r="G244">
            <v>47.45</v>
          </cell>
          <cell r="H244">
            <v>57.81</v>
          </cell>
          <cell r="I244" t="str">
            <v>ALCALDÍA DE CÓMBITA BOYACÁ</v>
          </cell>
        </row>
        <row r="245">
          <cell r="A245" t="str">
            <v>ALCALDÍA DE CONCEPCIÓN ANTIOQUIA</v>
          </cell>
          <cell r="B245" t="str">
            <v>0256</v>
          </cell>
          <cell r="C245">
            <v>66.08</v>
          </cell>
          <cell r="D245">
            <v>69.42</v>
          </cell>
          <cell r="E245">
            <v>68.760000000000005</v>
          </cell>
          <cell r="F245">
            <v>69.819999999999894</v>
          </cell>
          <cell r="G245">
            <v>67</v>
          </cell>
          <cell r="H245">
            <v>86.9</v>
          </cell>
          <cell r="I245" t="str">
            <v>ALCALDÍA DE CONCEPCIÓN ANTIOQUIA</v>
          </cell>
        </row>
        <row r="246">
          <cell r="A246" t="str">
            <v>ALCALDÍA DE CONCEPCIÓN SANTANDER</v>
          </cell>
          <cell r="B246" t="str">
            <v>0377</v>
          </cell>
          <cell r="C246">
            <v>59.69</v>
          </cell>
          <cell r="D246">
            <v>63.96</v>
          </cell>
          <cell r="E246">
            <v>49.3599999999999</v>
          </cell>
          <cell r="F246">
            <v>53.96</v>
          </cell>
          <cell r="G246">
            <v>54.53</v>
          </cell>
          <cell r="H246">
            <v>48.009999999999899</v>
          </cell>
          <cell r="I246" t="str">
            <v>ALCALDÍA DE CONCEPCIÓN SANTANDER</v>
          </cell>
        </row>
        <row r="247">
          <cell r="A247" t="str">
            <v>ALCALDÍA DE CONCORDIA - ANTIOQUIA</v>
          </cell>
          <cell r="B247" t="str">
            <v>0257</v>
          </cell>
          <cell r="C247">
            <v>67.08</v>
          </cell>
          <cell r="D247">
            <v>64.66</v>
          </cell>
          <cell r="E247">
            <v>59.43</v>
          </cell>
          <cell r="F247">
            <v>63.579999999999899</v>
          </cell>
          <cell r="G247">
            <v>61.829999999999899</v>
          </cell>
          <cell r="H247">
            <v>54.24</v>
          </cell>
          <cell r="I247" t="str">
            <v>ALCALDÍA DE CONCORDIA - ANTIOQUIA</v>
          </cell>
        </row>
        <row r="248">
          <cell r="A248" t="str">
            <v>ALCALDÍA DE CONCORDIA - MAGDALENA</v>
          </cell>
          <cell r="B248" t="str">
            <v>0258</v>
          </cell>
          <cell r="C248">
            <v>67.53</v>
          </cell>
          <cell r="D248">
            <v>53.3</v>
          </cell>
          <cell r="E248">
            <v>32.85</v>
          </cell>
          <cell r="F248">
            <v>53.1099999999999</v>
          </cell>
          <cell r="G248">
            <v>53.579999999999899</v>
          </cell>
          <cell r="H248">
            <v>33.03</v>
          </cell>
          <cell r="I248" t="str">
            <v>ALCALDÍA DE CONCORDIA - MAGDALENA</v>
          </cell>
        </row>
        <row r="249">
          <cell r="A249" t="str">
            <v>ALCALDÍA DE CONDOTO</v>
          </cell>
          <cell r="B249" t="str">
            <v>0259</v>
          </cell>
          <cell r="C249">
            <v>62.31</v>
          </cell>
          <cell r="D249">
            <v>77.349999999999994</v>
          </cell>
          <cell r="E249">
            <v>84.099999999999895</v>
          </cell>
          <cell r="F249">
            <v>85.42</v>
          </cell>
          <cell r="G249">
            <v>78.23</v>
          </cell>
          <cell r="H249">
            <v>74.189999999999898</v>
          </cell>
          <cell r="I249" t="str">
            <v>ALCALDÍA DE CONDOTO</v>
          </cell>
        </row>
        <row r="250">
          <cell r="A250" t="str">
            <v>ALCALDÍA DE CONFINES</v>
          </cell>
          <cell r="B250" t="str">
            <v>0260</v>
          </cell>
          <cell r="C250">
            <v>63.42</v>
          </cell>
          <cell r="D250">
            <v>76.81</v>
          </cell>
          <cell r="E250">
            <v>68.760000000000005</v>
          </cell>
          <cell r="F250">
            <v>85.42</v>
          </cell>
          <cell r="G250">
            <v>78.23</v>
          </cell>
          <cell r="H250">
            <v>86.9</v>
          </cell>
          <cell r="I250" t="str">
            <v>ALCALDÍA DE CONFINES</v>
          </cell>
        </row>
        <row r="251">
          <cell r="A251" t="str">
            <v>ALCALDÍA DE CONSACÁ</v>
          </cell>
          <cell r="B251" t="str">
            <v>0272</v>
          </cell>
          <cell r="C251">
            <v>56.52</v>
          </cell>
          <cell r="D251">
            <v>49.95</v>
          </cell>
          <cell r="E251">
            <v>31.85</v>
          </cell>
          <cell r="F251">
            <v>41.8599999999999</v>
          </cell>
          <cell r="G251">
            <v>36.75</v>
          </cell>
          <cell r="H251">
            <v>51.35</v>
          </cell>
          <cell r="I251" t="str">
            <v>ALCALDÍA DE CONSACÁ</v>
          </cell>
        </row>
        <row r="252">
          <cell r="A252" t="str">
            <v>ALCALDÍA DE CONTADERO</v>
          </cell>
          <cell r="B252" t="str">
            <v>0378</v>
          </cell>
          <cell r="C252">
            <v>58.42</v>
          </cell>
          <cell r="D252">
            <v>46.79</v>
          </cell>
          <cell r="E252">
            <v>32.85</v>
          </cell>
          <cell r="F252">
            <v>31.6099999999999</v>
          </cell>
          <cell r="G252">
            <v>32.770000000000003</v>
          </cell>
          <cell r="H252">
            <v>42.18</v>
          </cell>
          <cell r="I252" t="str">
            <v>ALCALDÍA DE CONTADERO</v>
          </cell>
        </row>
        <row r="253">
          <cell r="A253" t="str">
            <v>ALCALDÍA DE CONTRATACIÓN</v>
          </cell>
          <cell r="B253" t="str">
            <v>0274</v>
          </cell>
          <cell r="C253">
            <v>55.1</v>
          </cell>
          <cell r="D253">
            <v>82.25</v>
          </cell>
          <cell r="E253">
            <v>84.099999999999895</v>
          </cell>
          <cell r="F253">
            <v>85.42</v>
          </cell>
          <cell r="G253">
            <v>78.23</v>
          </cell>
          <cell r="H253">
            <v>86.9</v>
          </cell>
          <cell r="I253" t="str">
            <v>ALCALDÍA DE CONTRATACIÓN</v>
          </cell>
        </row>
        <row r="254">
          <cell r="A254" t="str">
            <v>ALCALDÍA DE CONVENCIÓN</v>
          </cell>
          <cell r="B254" t="str">
            <v>0277</v>
          </cell>
          <cell r="C254">
            <v>44.9</v>
          </cell>
          <cell r="D254">
            <v>61.52</v>
          </cell>
          <cell r="E254">
            <v>68.760000000000005</v>
          </cell>
          <cell r="F254">
            <v>62.43</v>
          </cell>
          <cell r="G254">
            <v>68.409999999999897</v>
          </cell>
          <cell r="H254">
            <v>64.17</v>
          </cell>
          <cell r="I254" t="str">
            <v>ALCALDÍA DE CONVENCIÓN</v>
          </cell>
        </row>
        <row r="255">
          <cell r="A255" t="str">
            <v>ALCALDÍA DE COPACABANA</v>
          </cell>
          <cell r="B255" t="str">
            <v>0278</v>
          </cell>
          <cell r="C255">
            <v>68.75</v>
          </cell>
          <cell r="D255">
            <v>92.47</v>
          </cell>
          <cell r="E255">
            <v>84.099999999999895</v>
          </cell>
          <cell r="F255">
            <v>85.42</v>
          </cell>
          <cell r="G255">
            <v>92.049999999999898</v>
          </cell>
          <cell r="H255">
            <v>75.989999999999895</v>
          </cell>
          <cell r="I255" t="str">
            <v>ALCALDÍA DE COPACABANA</v>
          </cell>
        </row>
        <row r="256">
          <cell r="A256" t="str">
            <v>ALCALDÍA DE COPER</v>
          </cell>
          <cell r="B256" t="str">
            <v>0279</v>
          </cell>
          <cell r="C256">
            <v>51.43</v>
          </cell>
          <cell r="D256">
            <v>65.56</v>
          </cell>
          <cell r="E256">
            <v>51.6099999999999</v>
          </cell>
          <cell r="F256">
            <v>55.67</v>
          </cell>
          <cell r="G256">
            <v>56.13</v>
          </cell>
          <cell r="H256">
            <v>45.84</v>
          </cell>
          <cell r="I256" t="str">
            <v>ALCALDÍA DE COPER</v>
          </cell>
        </row>
        <row r="257">
          <cell r="A257" t="str">
            <v>ALCALDÍA DE CÓRDOBA NARIÑO</v>
          </cell>
          <cell r="B257" t="str">
            <v>0285</v>
          </cell>
          <cell r="C257">
            <v>51.98</v>
          </cell>
          <cell r="D257">
            <v>62.35</v>
          </cell>
          <cell r="E257">
            <v>50.219999999999899</v>
          </cell>
          <cell r="F257">
            <v>45.74</v>
          </cell>
          <cell r="G257">
            <v>57.219999999999899</v>
          </cell>
          <cell r="H257">
            <v>48.67</v>
          </cell>
          <cell r="I257" t="str">
            <v>ALCALDÍA DE CÓRDOBA NARIÑO</v>
          </cell>
        </row>
        <row r="258">
          <cell r="A258" t="str">
            <v>ALCALDÍA DE CÓRDOBA BOLÍVAR</v>
          </cell>
          <cell r="B258" t="str">
            <v>0283</v>
          </cell>
          <cell r="C258">
            <v>51.53</v>
          </cell>
          <cell r="D258">
            <v>39.619999999999997</v>
          </cell>
          <cell r="E258">
            <v>32.85</v>
          </cell>
          <cell r="F258">
            <v>41.77</v>
          </cell>
          <cell r="G258">
            <v>42.78</v>
          </cell>
          <cell r="H258">
            <v>22.5399999999999</v>
          </cell>
          <cell r="I258" t="str">
            <v>ALCALDÍA DE CÓRDOBA BOLÍVAR</v>
          </cell>
        </row>
        <row r="259">
          <cell r="A259" t="str">
            <v>ALCALDÍA DE CÓRDOBA QUINDIO</v>
          </cell>
          <cell r="B259" t="str">
            <v>0286</v>
          </cell>
          <cell r="C259">
            <v>53.53</v>
          </cell>
          <cell r="D259">
            <v>47.77</v>
          </cell>
          <cell r="E259">
            <v>68.760000000000005</v>
          </cell>
          <cell r="F259">
            <v>52.53</v>
          </cell>
          <cell r="G259">
            <v>51.7899999999999</v>
          </cell>
          <cell r="H259">
            <v>64.6099999999999</v>
          </cell>
          <cell r="I259" t="str">
            <v>ALCALDÍA DE CÓRDOBA QUINDÍO</v>
          </cell>
        </row>
        <row r="260">
          <cell r="A260" t="str">
            <v>ALCALDÍA DE CORINTO</v>
          </cell>
          <cell r="B260" t="str">
            <v>0287</v>
          </cell>
          <cell r="C260">
            <v>45.02</v>
          </cell>
          <cell r="D260">
            <v>67.510000000000005</v>
          </cell>
          <cell r="E260">
            <v>64.73</v>
          </cell>
          <cell r="F260">
            <v>72.31</v>
          </cell>
          <cell r="G260">
            <v>68.95</v>
          </cell>
          <cell r="H260">
            <v>74.260000000000005</v>
          </cell>
          <cell r="I260" t="str">
            <v>ALCALDÍA DE CORINTO</v>
          </cell>
        </row>
        <row r="261">
          <cell r="A261" t="str">
            <v>ALCALDÍA DE COROMORO</v>
          </cell>
          <cell r="B261" t="str">
            <v>0379</v>
          </cell>
          <cell r="C261">
            <v>70.900000000000006</v>
          </cell>
          <cell r="D261">
            <v>72.81</v>
          </cell>
          <cell r="E261">
            <v>65.569999999999894</v>
          </cell>
          <cell r="F261">
            <v>56.479999999999897</v>
          </cell>
          <cell r="G261">
            <v>55.49</v>
          </cell>
          <cell r="H261">
            <v>69.790000000000006</v>
          </cell>
          <cell r="I261" t="str">
            <v>ALCALDÍA DE COROMORO</v>
          </cell>
        </row>
        <row r="262">
          <cell r="A262" t="str">
            <v>ALCALDÍA DE COROZAL</v>
          </cell>
          <cell r="B262" t="str">
            <v>0380</v>
          </cell>
          <cell r="C262">
            <v>60.74</v>
          </cell>
          <cell r="D262">
            <v>55.84</v>
          </cell>
          <cell r="E262">
            <v>84.099999999999895</v>
          </cell>
          <cell r="F262">
            <v>71.62</v>
          </cell>
          <cell r="G262">
            <v>68.409999999999897</v>
          </cell>
          <cell r="H262">
            <v>67.14</v>
          </cell>
          <cell r="I262" t="str">
            <v>ALCALDÍA DE COROZAL</v>
          </cell>
        </row>
        <row r="263">
          <cell r="A263" t="str">
            <v>ALCALDÍA DE CORRALES</v>
          </cell>
          <cell r="B263" t="str">
            <v>0288</v>
          </cell>
          <cell r="C263">
            <v>75.489999999999995</v>
          </cell>
          <cell r="D263">
            <v>53.66</v>
          </cell>
          <cell r="E263">
            <v>38.03</v>
          </cell>
          <cell r="F263">
            <v>37.56</v>
          </cell>
          <cell r="G263">
            <v>47.45</v>
          </cell>
          <cell r="H263">
            <v>35.950000000000003</v>
          </cell>
          <cell r="I263" t="str">
            <v>ALCALDÍA DE CORRALES</v>
          </cell>
        </row>
        <row r="264">
          <cell r="A264" t="str">
            <v>ALCALDÍA DE COTA</v>
          </cell>
          <cell r="B264" t="str">
            <v>0293</v>
          </cell>
          <cell r="C264">
            <v>69.02</v>
          </cell>
          <cell r="D264">
            <v>68.47</v>
          </cell>
          <cell r="E264">
            <v>59.43</v>
          </cell>
          <cell r="F264">
            <v>56.88</v>
          </cell>
          <cell r="G264">
            <v>67.3599999999999</v>
          </cell>
          <cell r="H264">
            <v>64.31</v>
          </cell>
          <cell r="I264" t="str">
            <v>ALCALDÍA DE COTA</v>
          </cell>
        </row>
        <row r="265">
          <cell r="A265" t="str">
            <v>ALCALDÍA DE COTORRA</v>
          </cell>
          <cell r="B265" t="str">
            <v>0381</v>
          </cell>
          <cell r="C265">
            <v>60.1</v>
          </cell>
          <cell r="D265">
            <v>72.69</v>
          </cell>
          <cell r="E265">
            <v>65.659999999999897</v>
          </cell>
          <cell r="F265">
            <v>63.439999999999898</v>
          </cell>
          <cell r="G265">
            <v>56.02</v>
          </cell>
          <cell r="H265">
            <v>69.67</v>
          </cell>
          <cell r="I265" t="str">
            <v>ALCALDÍA DE COTORRA</v>
          </cell>
        </row>
        <row r="266">
          <cell r="A266" t="str">
            <v>ALCALDÍA DE COVARACHÍA</v>
          </cell>
          <cell r="B266" t="str">
            <v>0294</v>
          </cell>
          <cell r="C266">
            <v>48.49</v>
          </cell>
          <cell r="D266">
            <v>32.090000000000003</v>
          </cell>
          <cell r="E266">
            <v>37.74</v>
          </cell>
          <cell r="F266">
            <v>45.74</v>
          </cell>
          <cell r="G266">
            <v>46.56</v>
          </cell>
          <cell r="H266">
            <v>33.200000000000003</v>
          </cell>
          <cell r="I266" t="str">
            <v>ALCALDÍA DE COVARACHÍA</v>
          </cell>
        </row>
        <row r="267">
          <cell r="A267" t="str">
            <v>ALCALDÍA DE COVEÑAS</v>
          </cell>
          <cell r="B267" t="str">
            <v>0295</v>
          </cell>
          <cell r="C267">
            <v>60.34</v>
          </cell>
          <cell r="D267">
            <v>28.23</v>
          </cell>
          <cell r="E267">
            <v>44.939999999999898</v>
          </cell>
          <cell r="F267">
            <v>33.630000000000003</v>
          </cell>
          <cell r="G267">
            <v>34.78</v>
          </cell>
          <cell r="H267">
            <v>32.42</v>
          </cell>
          <cell r="I267" t="str">
            <v>ALCALDÍA DE COVEÑAS</v>
          </cell>
        </row>
        <row r="268">
          <cell r="A268" t="str">
            <v>ALCALDÍA DE COYAIMA</v>
          </cell>
          <cell r="B268" t="str">
            <v>0298</v>
          </cell>
          <cell r="C268">
            <v>44.81</v>
          </cell>
          <cell r="D268">
            <v>61.31</v>
          </cell>
          <cell r="E268">
            <v>51.149999999999899</v>
          </cell>
          <cell r="F268">
            <v>67.879999999999896</v>
          </cell>
          <cell r="G268">
            <v>65.430000000000007</v>
          </cell>
          <cell r="H268">
            <v>58.5</v>
          </cell>
          <cell r="I268" t="str">
            <v>ALCALDÍA DE COYAIMA</v>
          </cell>
        </row>
        <row r="269">
          <cell r="A269" t="str">
            <v>ALCALDÍA DE CRAVO NORTE</v>
          </cell>
          <cell r="B269" t="str">
            <v>0300</v>
          </cell>
          <cell r="C269">
            <v>40.200000000000003</v>
          </cell>
          <cell r="D269">
            <v>15.14</v>
          </cell>
          <cell r="E269">
            <v>24.12</v>
          </cell>
          <cell r="F269">
            <v>30.82</v>
          </cell>
          <cell r="G269">
            <v>31.98</v>
          </cell>
          <cell r="H269">
            <v>15.4499999999999</v>
          </cell>
          <cell r="I269" t="str">
            <v>ALCALDÍA DE CRAVO NORTE</v>
          </cell>
        </row>
        <row r="270">
          <cell r="A270" t="str">
            <v>ALCALDÍA DE CUASPUD</v>
          </cell>
          <cell r="B270" t="str">
            <v>0382</v>
          </cell>
          <cell r="C270">
            <v>49.41</v>
          </cell>
          <cell r="D270">
            <v>67.040000000000006</v>
          </cell>
          <cell r="E270">
            <v>68.760000000000005</v>
          </cell>
          <cell r="F270">
            <v>73.519999999999897</v>
          </cell>
          <cell r="G270">
            <v>78.23</v>
          </cell>
          <cell r="H270">
            <v>65.510000000000005</v>
          </cell>
          <cell r="I270" t="str">
            <v>ALCALDÍA DE CUASPUD</v>
          </cell>
        </row>
        <row r="271">
          <cell r="A271" t="str">
            <v>ALCALDÍA DE CUBARÁ</v>
          </cell>
          <cell r="B271" t="str">
            <v>0383</v>
          </cell>
          <cell r="C271">
            <v>63.33</v>
          </cell>
          <cell r="D271">
            <v>61.28</v>
          </cell>
          <cell r="E271">
            <v>61.06</v>
          </cell>
          <cell r="F271">
            <v>77.209999999999894</v>
          </cell>
          <cell r="G271">
            <v>72.599999999999895</v>
          </cell>
          <cell r="H271">
            <v>58.07</v>
          </cell>
          <cell r="I271" t="str">
            <v>ALCALDÍA DE CUBARÁ</v>
          </cell>
        </row>
        <row r="272">
          <cell r="A272" t="str">
            <v>ALCALDÍA DE CUBARRAL</v>
          </cell>
          <cell r="B272" t="str">
            <v>0301</v>
          </cell>
          <cell r="C272">
            <v>62.09</v>
          </cell>
          <cell r="D272">
            <v>36.79</v>
          </cell>
          <cell r="E272">
            <v>51.149999999999899</v>
          </cell>
          <cell r="F272">
            <v>40.03</v>
          </cell>
          <cell r="G272">
            <v>39.5</v>
          </cell>
          <cell r="H272">
            <v>58.5</v>
          </cell>
          <cell r="I272" t="str">
            <v>ALCALDÍA DE CUBARRAL</v>
          </cell>
        </row>
        <row r="273">
          <cell r="A273" t="str">
            <v>ALCALDÍA DE CUCAITA</v>
          </cell>
          <cell r="B273" t="str">
            <v>0302</v>
          </cell>
          <cell r="C273">
            <v>80.010000000000005</v>
          </cell>
          <cell r="D273">
            <v>61.57</v>
          </cell>
          <cell r="E273">
            <v>60.009999999999899</v>
          </cell>
          <cell r="F273">
            <v>73.519999999999897</v>
          </cell>
          <cell r="G273">
            <v>71.34</v>
          </cell>
          <cell r="H273">
            <v>52.82</v>
          </cell>
          <cell r="I273" t="str">
            <v>ALCALDÍA DE CUCAITA</v>
          </cell>
        </row>
        <row r="274">
          <cell r="A274" t="str">
            <v>ALCALDÍA DE CUCUNUBÁ</v>
          </cell>
          <cell r="B274" t="str">
            <v>0303</v>
          </cell>
          <cell r="C274">
            <v>51.24</v>
          </cell>
          <cell r="D274">
            <v>42.6</v>
          </cell>
          <cell r="E274">
            <v>43.99</v>
          </cell>
          <cell r="F274">
            <v>48.82</v>
          </cell>
          <cell r="G274">
            <v>49.579999999999899</v>
          </cell>
          <cell r="H274">
            <v>37.770000000000003</v>
          </cell>
          <cell r="I274" t="str">
            <v>ALCALDÍA DE CUCUNUBÁ</v>
          </cell>
        </row>
        <row r="275">
          <cell r="A275" t="str">
            <v>ALCALDÍA DE CUCUTILLA</v>
          </cell>
          <cell r="B275" t="str">
            <v>0304</v>
          </cell>
          <cell r="C275">
            <v>90.27</v>
          </cell>
          <cell r="D275">
            <v>67.87</v>
          </cell>
          <cell r="E275">
            <v>57.899999999999899</v>
          </cell>
          <cell r="F275">
            <v>62.35</v>
          </cell>
          <cell r="G275">
            <v>72.5</v>
          </cell>
          <cell r="H275">
            <v>52.979999999999897</v>
          </cell>
          <cell r="I275" t="str">
            <v>ALCALDÍA DE CUCUTILLA</v>
          </cell>
        </row>
        <row r="276">
          <cell r="A276" t="str">
            <v>ALCALDÍA DE CUÍTIVA</v>
          </cell>
          <cell r="B276" t="str">
            <v>0306</v>
          </cell>
          <cell r="C276">
            <v>70.47</v>
          </cell>
          <cell r="D276">
            <v>79.06</v>
          </cell>
          <cell r="E276">
            <v>84.099999999999895</v>
          </cell>
          <cell r="F276">
            <v>85.42</v>
          </cell>
          <cell r="G276">
            <v>78.23</v>
          </cell>
          <cell r="H276">
            <v>86.9</v>
          </cell>
          <cell r="I276" t="str">
            <v>ALCALDÍA DE CUÍTIVA</v>
          </cell>
        </row>
        <row r="277">
          <cell r="A277" t="str">
            <v>ALCALDÍA DE CUMARAL</v>
          </cell>
          <cell r="B277" t="str">
            <v>0384</v>
          </cell>
          <cell r="C277">
            <v>75.94</v>
          </cell>
          <cell r="D277">
            <v>54.52</v>
          </cell>
          <cell r="E277">
            <v>68.760000000000005</v>
          </cell>
          <cell r="F277">
            <v>71.62</v>
          </cell>
          <cell r="G277">
            <v>68.409999999999897</v>
          </cell>
          <cell r="H277">
            <v>64.6099999999999</v>
          </cell>
          <cell r="I277" t="str">
            <v>ALCALDÍA DE CUMARAL</v>
          </cell>
        </row>
        <row r="278">
          <cell r="A278" t="str">
            <v>ALCALDÍA DE CUMARIBO</v>
          </cell>
          <cell r="B278" t="str">
            <v>0307</v>
          </cell>
          <cell r="C278">
            <v>60.2</v>
          </cell>
          <cell r="D278">
            <v>81.92</v>
          </cell>
          <cell r="E278">
            <v>84.099999999999895</v>
          </cell>
          <cell r="F278">
            <v>85.42</v>
          </cell>
          <cell r="G278">
            <v>78.23</v>
          </cell>
          <cell r="H278">
            <v>74.189999999999898</v>
          </cell>
          <cell r="I278" t="str">
            <v>ALCALDÍA DE CUMARIBO</v>
          </cell>
        </row>
        <row r="279">
          <cell r="A279" t="str">
            <v>ALCALDÍA DE CUMBAL</v>
          </cell>
          <cell r="B279" t="str">
            <v>0385</v>
          </cell>
          <cell r="C279">
            <v>58.63</v>
          </cell>
          <cell r="D279">
            <v>56.97</v>
          </cell>
          <cell r="E279">
            <v>61.06</v>
          </cell>
          <cell r="F279">
            <v>49.689999999999898</v>
          </cell>
          <cell r="G279">
            <v>55.74</v>
          </cell>
          <cell r="H279">
            <v>61.93</v>
          </cell>
          <cell r="I279" t="str">
            <v>ALCALDÍA DE CUMBAL</v>
          </cell>
        </row>
        <row r="280">
          <cell r="A280" t="str">
            <v>ALCALDÍA DE CUMBITARA</v>
          </cell>
          <cell r="B280" t="str">
            <v>0386</v>
          </cell>
          <cell r="C280">
            <v>57.23</v>
          </cell>
          <cell r="D280">
            <v>42.05</v>
          </cell>
          <cell r="E280">
            <v>45.979999999999897</v>
          </cell>
          <cell r="F280">
            <v>31.6099999999999</v>
          </cell>
          <cell r="G280">
            <v>42.06</v>
          </cell>
          <cell r="H280">
            <v>52.68</v>
          </cell>
          <cell r="I280" t="str">
            <v>ALCALDÍA DE CÚMBITARA</v>
          </cell>
        </row>
        <row r="281">
          <cell r="A281" t="str">
            <v>ALCALDÍA DE CUNDAY</v>
          </cell>
          <cell r="B281" t="str">
            <v>0308</v>
          </cell>
          <cell r="C281">
            <v>59.36</v>
          </cell>
          <cell r="D281">
            <v>51.05</v>
          </cell>
          <cell r="E281">
            <v>60.009999999999899</v>
          </cell>
          <cell r="F281">
            <v>62.43</v>
          </cell>
          <cell r="G281">
            <v>62.259999999999899</v>
          </cell>
          <cell r="H281">
            <v>52.82</v>
          </cell>
          <cell r="I281" t="str">
            <v>ALCALDÍA DE CUNDAY</v>
          </cell>
        </row>
        <row r="282">
          <cell r="A282" t="str">
            <v>ALCALDÍA DE CURILLO</v>
          </cell>
          <cell r="B282" t="str">
            <v>0309</v>
          </cell>
          <cell r="C282">
            <v>49.17</v>
          </cell>
          <cell r="D282">
            <v>63.23</v>
          </cell>
          <cell r="E282">
            <v>79.379999999999896</v>
          </cell>
          <cell r="F282">
            <v>68.14</v>
          </cell>
          <cell r="G282">
            <v>65.650000000000006</v>
          </cell>
          <cell r="H282">
            <v>70.469999999999899</v>
          </cell>
          <cell r="I282" t="str">
            <v>ALCALDÍA DE CURILLO</v>
          </cell>
        </row>
        <row r="283">
          <cell r="A283" t="str">
            <v>ALCALDÍA DE CURITÍ</v>
          </cell>
          <cell r="B283" t="str">
            <v>0310</v>
          </cell>
          <cell r="C283">
            <v>54.36</v>
          </cell>
          <cell r="D283">
            <v>55.99</v>
          </cell>
          <cell r="E283">
            <v>64.73</v>
          </cell>
          <cell r="F283">
            <v>56</v>
          </cell>
          <cell r="G283">
            <v>55.049999999999898</v>
          </cell>
          <cell r="H283">
            <v>70.469999999999899</v>
          </cell>
          <cell r="I283" t="str">
            <v>ALCALDÍA DE CURITÍ</v>
          </cell>
        </row>
        <row r="284">
          <cell r="A284" t="str">
            <v>ALCALDÍA DE CURUMANÍ</v>
          </cell>
          <cell r="B284" t="str">
            <v>0315</v>
          </cell>
          <cell r="C284">
            <v>70.349999999999994</v>
          </cell>
          <cell r="D284">
            <v>56.27</v>
          </cell>
          <cell r="E284">
            <v>56.969999999999899</v>
          </cell>
          <cell r="F284">
            <v>51.689999999999898</v>
          </cell>
          <cell r="G284">
            <v>50.99</v>
          </cell>
          <cell r="H284">
            <v>52.21</v>
          </cell>
          <cell r="I284" t="str">
            <v>ALCALDÍA DE CURUMANÍ</v>
          </cell>
        </row>
        <row r="285">
          <cell r="A285" t="str">
            <v>ALCALDÍA DE DABEIBA</v>
          </cell>
          <cell r="B285" t="str">
            <v>0316</v>
          </cell>
          <cell r="C285">
            <v>53.83</v>
          </cell>
          <cell r="D285">
            <v>60.42</v>
          </cell>
          <cell r="E285">
            <v>50.219999999999899</v>
          </cell>
          <cell r="F285">
            <v>54.6099999999999</v>
          </cell>
          <cell r="G285">
            <v>55.14</v>
          </cell>
          <cell r="H285">
            <v>41.3599999999999</v>
          </cell>
          <cell r="I285" t="str">
            <v>ALCALDÍA DE DABEIBA</v>
          </cell>
        </row>
        <row r="286">
          <cell r="A286" t="str">
            <v>ALCALDÍA DE DAGUA</v>
          </cell>
          <cell r="B286" t="str">
            <v>0317</v>
          </cell>
          <cell r="C286">
            <v>63.87</v>
          </cell>
          <cell r="D286">
            <v>68.11</v>
          </cell>
          <cell r="E286">
            <v>52.09</v>
          </cell>
          <cell r="F286">
            <v>57.96</v>
          </cell>
          <cell r="G286">
            <v>56.85</v>
          </cell>
          <cell r="H286">
            <v>69.790000000000006</v>
          </cell>
          <cell r="I286" t="str">
            <v>ALCALDÍA DE DAGUA</v>
          </cell>
        </row>
        <row r="287">
          <cell r="A287" t="str">
            <v>ALCALDÍA DE DIBULLA</v>
          </cell>
          <cell r="B287" t="str">
            <v>0387</v>
          </cell>
          <cell r="C287">
            <v>57.33</v>
          </cell>
          <cell r="D287">
            <v>81.150000000000006</v>
          </cell>
          <cell r="E287">
            <v>68.760000000000005</v>
          </cell>
          <cell r="F287">
            <v>85.42</v>
          </cell>
          <cell r="G287">
            <v>78.23</v>
          </cell>
          <cell r="H287">
            <v>86.9</v>
          </cell>
          <cell r="I287" t="str">
            <v>ALCALDÍA DE DIBULLA</v>
          </cell>
        </row>
        <row r="288">
          <cell r="A288" t="str">
            <v>ALCALDÍA DE DISTRACCIÓN</v>
          </cell>
          <cell r="B288" t="str">
            <v>0515</v>
          </cell>
          <cell r="C288">
            <v>57.79</v>
          </cell>
          <cell r="D288">
            <v>51.98</v>
          </cell>
          <cell r="E288">
            <v>61.7899999999999</v>
          </cell>
          <cell r="F288">
            <v>58.649999999999899</v>
          </cell>
          <cell r="G288">
            <v>57.479999999999897</v>
          </cell>
          <cell r="H288">
            <v>47.5</v>
          </cell>
          <cell r="I288" t="str">
            <v>ALCALDÍA DE DISTRACCIÓN</v>
          </cell>
        </row>
        <row r="289">
          <cell r="A289" t="str">
            <v>ALCALDÍA DE DOLORES</v>
          </cell>
          <cell r="B289" t="str">
            <v>0516</v>
          </cell>
          <cell r="C289">
            <v>48.56</v>
          </cell>
          <cell r="D289">
            <v>61.39</v>
          </cell>
          <cell r="E289">
            <v>61.95</v>
          </cell>
          <cell r="F289">
            <v>63.89</v>
          </cell>
          <cell r="G289">
            <v>63.52</v>
          </cell>
          <cell r="H289">
            <v>49.24</v>
          </cell>
          <cell r="I289" t="str">
            <v>ALCALDÍA DE DOLORES</v>
          </cell>
        </row>
        <row r="290">
          <cell r="A290" t="str">
            <v>ALCALDÍA DE DON MATÍAS</v>
          </cell>
          <cell r="B290" t="str">
            <v>0517</v>
          </cell>
          <cell r="C290">
            <v>64.02</v>
          </cell>
          <cell r="D290">
            <v>51.3</v>
          </cell>
          <cell r="E290">
            <v>24.12</v>
          </cell>
          <cell r="F290">
            <v>48.03</v>
          </cell>
          <cell r="G290">
            <v>38.659999999999897</v>
          </cell>
          <cell r="H290">
            <v>47.829999999999899</v>
          </cell>
          <cell r="I290" t="str">
            <v>ALCALDÍA DE DON MATÍAS</v>
          </cell>
        </row>
        <row r="291">
          <cell r="A291" t="str">
            <v>ALCALDÍA DE DOSQUEBRADAS</v>
          </cell>
          <cell r="B291" t="str">
            <v>0518</v>
          </cell>
          <cell r="C291">
            <v>76.63</v>
          </cell>
          <cell r="D291">
            <v>88.35</v>
          </cell>
          <cell r="E291">
            <v>84.099999999999895</v>
          </cell>
          <cell r="F291">
            <v>85.42</v>
          </cell>
          <cell r="G291">
            <v>78.23</v>
          </cell>
          <cell r="H291">
            <v>86.9</v>
          </cell>
          <cell r="I291" t="str">
            <v>ALCALDÍA DE DOSQUEBRADAS</v>
          </cell>
        </row>
        <row r="292">
          <cell r="A292" t="str">
            <v>ALCALDÍA DE DUITAMA</v>
          </cell>
          <cell r="B292" t="str">
            <v>0519</v>
          </cell>
          <cell r="C292">
            <v>58.9</v>
          </cell>
          <cell r="D292">
            <v>70.25</v>
          </cell>
          <cell r="E292">
            <v>57.189999999999898</v>
          </cell>
          <cell r="F292">
            <v>65.689999999999898</v>
          </cell>
          <cell r="G292">
            <v>75.540000000000006</v>
          </cell>
          <cell r="H292">
            <v>74.7</v>
          </cell>
          <cell r="I292" t="str">
            <v>ALCALDÍA DE DUITAMA</v>
          </cell>
        </row>
        <row r="293">
          <cell r="A293" t="str">
            <v>ALCALDÍA DE DURANIA</v>
          </cell>
          <cell r="B293" t="str">
            <v>0520</v>
          </cell>
          <cell r="C293">
            <v>55.79</v>
          </cell>
          <cell r="D293">
            <v>24.81</v>
          </cell>
          <cell r="E293">
            <v>24.12</v>
          </cell>
          <cell r="F293">
            <v>25.329999999999899</v>
          </cell>
          <cell r="G293">
            <v>26.46</v>
          </cell>
          <cell r="H293">
            <v>15.4499999999999</v>
          </cell>
          <cell r="I293" t="str">
            <v>ALCALDÍA DE DURANIA</v>
          </cell>
        </row>
        <row r="294">
          <cell r="A294" t="str">
            <v>ALCALDÍA DE EBÉJICO</v>
          </cell>
          <cell r="B294" t="str">
            <v>0522</v>
          </cell>
          <cell r="C294">
            <v>80.44</v>
          </cell>
          <cell r="D294">
            <v>69.959999999999994</v>
          </cell>
          <cell r="E294">
            <v>68.760000000000005</v>
          </cell>
          <cell r="F294">
            <v>71.62</v>
          </cell>
          <cell r="G294">
            <v>68.409999999999897</v>
          </cell>
          <cell r="H294">
            <v>74.189999999999898</v>
          </cell>
          <cell r="I294" t="str">
            <v>ALCALDÍA DE EBÉJICO</v>
          </cell>
        </row>
        <row r="295">
          <cell r="A295" t="str">
            <v>ALCALDÍA DE EL AGRADO</v>
          </cell>
          <cell r="B295" t="str">
            <v>0523</v>
          </cell>
          <cell r="C295">
            <v>51.78</v>
          </cell>
          <cell r="D295">
            <v>58.81</v>
          </cell>
          <cell r="E295">
            <v>68.760000000000005</v>
          </cell>
          <cell r="F295">
            <v>58.799999999999898</v>
          </cell>
          <cell r="G295">
            <v>67</v>
          </cell>
          <cell r="H295">
            <v>73.439999999999898</v>
          </cell>
          <cell r="I295" t="str">
            <v>ALCALDÍA DE EL AGRADO</v>
          </cell>
        </row>
        <row r="296">
          <cell r="A296" t="str">
            <v>ALCALDÍA DE EL AGUILA</v>
          </cell>
          <cell r="B296" t="str">
            <v>0524</v>
          </cell>
          <cell r="C296">
            <v>55.78</v>
          </cell>
          <cell r="D296">
            <v>49.29</v>
          </cell>
          <cell r="E296">
            <v>38.03</v>
          </cell>
          <cell r="F296">
            <v>48.03</v>
          </cell>
          <cell r="G296">
            <v>47.45</v>
          </cell>
          <cell r="H296">
            <v>48.02</v>
          </cell>
          <cell r="I296" t="str">
            <v>ALCALDÍA DE EL AGUILA</v>
          </cell>
        </row>
        <row r="297">
          <cell r="A297" t="str">
            <v>ALCALDÍA DE EL BAGRE</v>
          </cell>
          <cell r="B297" t="str">
            <v>0525</v>
          </cell>
          <cell r="C297">
            <v>67.27</v>
          </cell>
          <cell r="D297">
            <v>56.09</v>
          </cell>
          <cell r="E297">
            <v>49.619999999999898</v>
          </cell>
          <cell r="F297">
            <v>58.21</v>
          </cell>
          <cell r="G297">
            <v>64.349999999999895</v>
          </cell>
          <cell r="H297">
            <v>53.45</v>
          </cell>
          <cell r="I297" t="str">
            <v>ALCALDÍA DE EL BAGRE</v>
          </cell>
        </row>
        <row r="298">
          <cell r="A298" t="str">
            <v>ALCALDÍA DE EL BANCO</v>
          </cell>
          <cell r="B298" t="str">
            <v>0526</v>
          </cell>
          <cell r="C298">
            <v>58.02</v>
          </cell>
          <cell r="D298">
            <v>69.34</v>
          </cell>
          <cell r="E298">
            <v>51.149999999999899</v>
          </cell>
          <cell r="F298">
            <v>67.879999999999896</v>
          </cell>
          <cell r="G298">
            <v>65.430000000000007</v>
          </cell>
          <cell r="H298">
            <v>68.92</v>
          </cell>
          <cell r="I298" t="str">
            <v>ALCALDÍA DE EL BANCO</v>
          </cell>
        </row>
        <row r="299">
          <cell r="A299" t="str">
            <v>ALCALDÍA DE EL CAIRO</v>
          </cell>
          <cell r="B299" t="str">
            <v>0527</v>
          </cell>
          <cell r="C299">
            <v>70.67</v>
          </cell>
          <cell r="D299">
            <v>58.76</v>
          </cell>
          <cell r="E299">
            <v>38.03</v>
          </cell>
          <cell r="F299">
            <v>48.03</v>
          </cell>
          <cell r="G299">
            <v>47.45</v>
          </cell>
          <cell r="H299">
            <v>57.81</v>
          </cell>
          <cell r="I299" t="str">
            <v>ALCALDÍA DE EL CAIRO</v>
          </cell>
        </row>
        <row r="300">
          <cell r="A300" t="str">
            <v>ALCALDÍA DE EL CALVARIO</v>
          </cell>
          <cell r="B300" t="str">
            <v>0528</v>
          </cell>
          <cell r="C300">
            <v>45.61</v>
          </cell>
          <cell r="D300">
            <v>39.82</v>
          </cell>
          <cell r="E300">
            <v>61.06</v>
          </cell>
          <cell r="F300">
            <v>36.630000000000003</v>
          </cell>
          <cell r="G300">
            <v>46.6099999999999</v>
          </cell>
          <cell r="H300">
            <v>46.32</v>
          </cell>
          <cell r="I300" t="str">
            <v>ALCALDÍA DE EL CALVARIO</v>
          </cell>
        </row>
        <row r="301">
          <cell r="A301" t="str">
            <v>ALCALDÍA DE EL CANTON DE SAN PABLO</v>
          </cell>
          <cell r="B301" t="str">
            <v>0388</v>
          </cell>
          <cell r="C301">
            <v>53.27</v>
          </cell>
          <cell r="D301">
            <v>57.82</v>
          </cell>
          <cell r="E301">
            <v>36.840000000000003</v>
          </cell>
          <cell r="F301">
            <v>53.96</v>
          </cell>
          <cell r="G301">
            <v>65.42</v>
          </cell>
          <cell r="H301">
            <v>36.649999999999899</v>
          </cell>
          <cell r="I301" t="str">
            <v>ALCALDÍA DE EL CANTON DE SAN PABLO</v>
          </cell>
        </row>
        <row r="302">
          <cell r="A302" t="str">
            <v>ALCALDÍA DE EL CARMEN</v>
          </cell>
          <cell r="B302" t="str">
            <v>0529</v>
          </cell>
          <cell r="C302">
            <v>61.22</v>
          </cell>
          <cell r="D302">
            <v>32.479999999999997</v>
          </cell>
          <cell r="E302">
            <v>39.189999999999898</v>
          </cell>
          <cell r="F302">
            <v>36.229999999999897</v>
          </cell>
          <cell r="G302">
            <v>31.27</v>
          </cell>
          <cell r="H302">
            <v>44.03</v>
          </cell>
          <cell r="I302" t="str">
            <v>ALCALDÍA DE EL CARMEN</v>
          </cell>
        </row>
        <row r="303">
          <cell r="A303" t="str">
            <v>ALCALDÍA DE EL CARMEN DE ATRATO</v>
          </cell>
          <cell r="B303" t="str">
            <v>0530</v>
          </cell>
          <cell r="C303">
            <v>58.45</v>
          </cell>
          <cell r="D303">
            <v>58.22</v>
          </cell>
          <cell r="E303">
            <v>84.099999999999895</v>
          </cell>
          <cell r="F303">
            <v>52.53</v>
          </cell>
          <cell r="G303">
            <v>51.7899999999999</v>
          </cell>
          <cell r="H303">
            <v>74.189999999999898</v>
          </cell>
          <cell r="I303" t="str">
            <v>ALCALDÍA DE EL CARMEN DE ATRATO</v>
          </cell>
        </row>
        <row r="304">
          <cell r="A304" t="str">
            <v>ALCALDÍA DE EL CARMEN DE BOLÍVAR</v>
          </cell>
          <cell r="B304" t="str">
            <v>0531</v>
          </cell>
          <cell r="C304">
            <v>60.43</v>
          </cell>
          <cell r="D304">
            <v>39.56</v>
          </cell>
          <cell r="E304">
            <v>31.14</v>
          </cell>
          <cell r="F304">
            <v>52.369999999999898</v>
          </cell>
          <cell r="G304">
            <v>43.1099999999999</v>
          </cell>
          <cell r="H304">
            <v>34.03</v>
          </cell>
          <cell r="I304" t="str">
            <v>ALCALDÍA DE EL CARMEN DE BOLÍVAR</v>
          </cell>
        </row>
        <row r="305">
          <cell r="A305" t="str">
            <v>ALCALDÍA DE EL CARMEN DE CHUCURI</v>
          </cell>
          <cell r="B305" t="str">
            <v>0532</v>
          </cell>
          <cell r="C305">
            <v>57.16</v>
          </cell>
          <cell r="D305">
            <v>55.75</v>
          </cell>
          <cell r="E305">
            <v>59.43</v>
          </cell>
          <cell r="F305">
            <v>46.659999999999897</v>
          </cell>
          <cell r="G305">
            <v>55.8599999999999</v>
          </cell>
          <cell r="H305">
            <v>33.369999999999898</v>
          </cell>
          <cell r="I305" t="str">
            <v>ALCALDÍA DE EL CARMEN DE CHUCURI</v>
          </cell>
        </row>
        <row r="306">
          <cell r="A306" t="str">
            <v>ALCALDÍA DE EL CARMEN DE VIBORAL</v>
          </cell>
          <cell r="B306" t="str">
            <v>0533</v>
          </cell>
          <cell r="C306">
            <v>66.180000000000007</v>
          </cell>
          <cell r="D306">
            <v>80.44</v>
          </cell>
          <cell r="E306">
            <v>84.099999999999895</v>
          </cell>
          <cell r="F306">
            <v>85.42</v>
          </cell>
          <cell r="G306">
            <v>78.23</v>
          </cell>
          <cell r="H306">
            <v>86.9</v>
          </cell>
          <cell r="I306" t="str">
            <v>ALCALDÍA DE EL CARMEN DE VIBORAL</v>
          </cell>
        </row>
        <row r="307">
          <cell r="A307" t="str">
            <v>ALCALDÍA DE EL CASTILLO</v>
          </cell>
          <cell r="B307" t="str">
            <v>0534</v>
          </cell>
          <cell r="C307">
            <v>71.17</v>
          </cell>
          <cell r="D307">
            <v>73.209999999999994</v>
          </cell>
          <cell r="E307">
            <v>75.209999999999894</v>
          </cell>
          <cell r="F307">
            <v>53.35</v>
          </cell>
          <cell r="G307">
            <v>63.96</v>
          </cell>
          <cell r="H307">
            <v>78.629999999999896</v>
          </cell>
          <cell r="I307" t="str">
            <v>ALCALDÍA DE EL CASTILLO</v>
          </cell>
        </row>
        <row r="308">
          <cell r="A308" t="str">
            <v>ALCALDÍA DE EL CERRITO - VALLE DEL CAUCA</v>
          </cell>
          <cell r="B308" t="str">
            <v>0535</v>
          </cell>
          <cell r="C308">
            <v>51.85</v>
          </cell>
          <cell r="D308">
            <v>65.64</v>
          </cell>
          <cell r="E308">
            <v>48.979999999999897</v>
          </cell>
          <cell r="F308">
            <v>77.209999999999894</v>
          </cell>
          <cell r="G308">
            <v>64.31</v>
          </cell>
          <cell r="H308">
            <v>61.149999999999899</v>
          </cell>
          <cell r="I308" t="str">
            <v>ALCALDÍA DE EL CERRITO - VALLE DEL CAUCA</v>
          </cell>
        </row>
        <row r="309">
          <cell r="A309" t="str">
            <v>ALCALDÍA DE EL CHARCO</v>
          </cell>
          <cell r="B309" t="str">
            <v>0536</v>
          </cell>
          <cell r="C309">
            <v>52.9</v>
          </cell>
          <cell r="D309">
            <v>36.479999999999997</v>
          </cell>
          <cell r="E309">
            <v>31.14</v>
          </cell>
          <cell r="F309">
            <v>52.369999999999898</v>
          </cell>
          <cell r="G309">
            <v>43.1099999999999</v>
          </cell>
          <cell r="H309">
            <v>34.03</v>
          </cell>
          <cell r="I309" t="str">
            <v>ALCALDÍA DE EL CHARCO</v>
          </cell>
        </row>
        <row r="310">
          <cell r="A310" t="str">
            <v>ALCALDÍA DE EL COCUY</v>
          </cell>
          <cell r="B310" t="str">
            <v>0537</v>
          </cell>
          <cell r="C310">
            <v>67.069999999999993</v>
          </cell>
          <cell r="D310">
            <v>73.12</v>
          </cell>
          <cell r="E310">
            <v>84.099999999999895</v>
          </cell>
          <cell r="F310">
            <v>73.519999999999897</v>
          </cell>
          <cell r="G310">
            <v>78.23</v>
          </cell>
          <cell r="H310">
            <v>58.6</v>
          </cell>
          <cell r="I310" t="str">
            <v>ALCALDÍA DE EL COCUY</v>
          </cell>
        </row>
        <row r="311">
          <cell r="A311" t="str">
            <v>ALCALDÍA DE EL COLEGIO</v>
          </cell>
          <cell r="B311" t="str">
            <v>0768</v>
          </cell>
          <cell r="C311">
            <v>59.28</v>
          </cell>
          <cell r="D311">
            <v>67.739999999999995</v>
          </cell>
          <cell r="E311">
            <v>51.149999999999899</v>
          </cell>
          <cell r="F311">
            <v>57.25</v>
          </cell>
          <cell r="G311">
            <v>56.2</v>
          </cell>
          <cell r="H311">
            <v>68.92</v>
          </cell>
          <cell r="I311" t="str">
            <v>ALCALDÍA DE EL COLEGIO</v>
          </cell>
        </row>
        <row r="312">
          <cell r="A312" t="str">
            <v>ALCALDÍA DE EL COPEY</v>
          </cell>
          <cell r="B312" t="str">
            <v>0538</v>
          </cell>
          <cell r="C312">
            <v>51.29</v>
          </cell>
          <cell r="D312">
            <v>79.08</v>
          </cell>
          <cell r="E312">
            <v>73.209999999999894</v>
          </cell>
          <cell r="F312">
            <v>85.42</v>
          </cell>
          <cell r="G312">
            <v>71.34</v>
          </cell>
          <cell r="H312">
            <v>69.53</v>
          </cell>
          <cell r="I312" t="str">
            <v>ALCALDÍA DE EL COPEY</v>
          </cell>
        </row>
        <row r="313">
          <cell r="A313" t="str">
            <v>ALCALDÍA DE EL DONCELLO</v>
          </cell>
          <cell r="B313" t="str">
            <v>0539</v>
          </cell>
          <cell r="C313">
            <v>50.53</v>
          </cell>
          <cell r="D313">
            <v>68.59</v>
          </cell>
          <cell r="E313">
            <v>62.92</v>
          </cell>
          <cell r="F313">
            <v>65.239999999999895</v>
          </cell>
          <cell r="G313">
            <v>64.31</v>
          </cell>
          <cell r="H313">
            <v>46.07</v>
          </cell>
          <cell r="I313" t="str">
            <v>ALCALDÍA DE EL DONCELLO</v>
          </cell>
        </row>
        <row r="314">
          <cell r="A314" t="str">
            <v>ALCALDÍA DE EL DORADO</v>
          </cell>
          <cell r="B314" t="str">
            <v>0540</v>
          </cell>
          <cell r="C314">
            <v>58.09</v>
          </cell>
          <cell r="D314">
            <v>64.569999999999993</v>
          </cell>
          <cell r="E314">
            <v>68.760000000000005</v>
          </cell>
          <cell r="F314">
            <v>71.62</v>
          </cell>
          <cell r="G314">
            <v>68.409999999999897</v>
          </cell>
          <cell r="H314">
            <v>86.9</v>
          </cell>
          <cell r="I314" t="str">
            <v>ALCALDÍA DE EL DORADO</v>
          </cell>
        </row>
        <row r="315">
          <cell r="A315" t="str">
            <v>ALCALDÍA DE EL DOVIO</v>
          </cell>
          <cell r="B315" t="str">
            <v>0541</v>
          </cell>
          <cell r="C315">
            <v>60.11</v>
          </cell>
          <cell r="D315">
            <v>58.01</v>
          </cell>
          <cell r="E315">
            <v>68.760000000000005</v>
          </cell>
          <cell r="F315">
            <v>71.62</v>
          </cell>
          <cell r="G315">
            <v>68.409999999999897</v>
          </cell>
          <cell r="H315">
            <v>64.6099999999999</v>
          </cell>
          <cell r="I315" t="str">
            <v>ALCALDÍA DE EL DOVIO</v>
          </cell>
        </row>
        <row r="316">
          <cell r="A316" t="str">
            <v>ALCALDÍA DE EL ESPINAL</v>
          </cell>
          <cell r="B316" t="str">
            <v>0542</v>
          </cell>
          <cell r="C316">
            <v>51.89</v>
          </cell>
          <cell r="D316">
            <v>65.72</v>
          </cell>
          <cell r="E316">
            <v>52.719999999999899</v>
          </cell>
          <cell r="F316">
            <v>81.03</v>
          </cell>
          <cell r="G316">
            <v>66.95</v>
          </cell>
          <cell r="H316">
            <v>71.049999999999898</v>
          </cell>
          <cell r="I316" t="str">
            <v>ALCALDÍA DE EL ESPINAL</v>
          </cell>
        </row>
        <row r="317">
          <cell r="A317" t="str">
            <v>ALCALDÍA DE EL ESPINO</v>
          </cell>
          <cell r="B317" t="str">
            <v>0543</v>
          </cell>
          <cell r="C317">
            <v>44.1</v>
          </cell>
          <cell r="D317">
            <v>60.31</v>
          </cell>
          <cell r="E317">
            <v>57.09</v>
          </cell>
          <cell r="F317">
            <v>50.49</v>
          </cell>
          <cell r="G317">
            <v>49.84</v>
          </cell>
          <cell r="H317">
            <v>65</v>
          </cell>
          <cell r="I317" t="str">
            <v>ALCALDÍA DE EL ESPINO</v>
          </cell>
        </row>
        <row r="318">
          <cell r="A318" t="str">
            <v>ALCALDÍA DE EL GUACAMAYO</v>
          </cell>
          <cell r="B318" t="str">
            <v>0544</v>
          </cell>
          <cell r="C318">
            <v>89.27</v>
          </cell>
          <cell r="D318">
            <v>50.57</v>
          </cell>
          <cell r="E318">
            <v>51.02</v>
          </cell>
          <cell r="F318">
            <v>45.14</v>
          </cell>
          <cell r="G318">
            <v>35.590000000000003</v>
          </cell>
          <cell r="H318">
            <v>47.24</v>
          </cell>
          <cell r="I318" t="str">
            <v>ALCALDÍA DE EL GUACAMAYO</v>
          </cell>
        </row>
        <row r="319">
          <cell r="A319" t="str">
            <v>ALCALDÍA DE EL GUAMO - BOLÍVAR</v>
          </cell>
          <cell r="B319" t="str">
            <v>0545</v>
          </cell>
          <cell r="C319">
            <v>47.45</v>
          </cell>
          <cell r="D319">
            <v>42.68</v>
          </cell>
          <cell r="E319">
            <v>57.189999999999898</v>
          </cell>
          <cell r="F319">
            <v>50.549999999999898</v>
          </cell>
          <cell r="G319">
            <v>49.899999999999899</v>
          </cell>
          <cell r="H319">
            <v>63.689999999999898</v>
          </cell>
          <cell r="I319" t="str">
            <v>ALCALDÍA DE EL GUAMO - BOLÍVAR</v>
          </cell>
        </row>
        <row r="320">
          <cell r="A320" t="str">
            <v>ALCALDÍA DE EL GUAMO - TOLIMA</v>
          </cell>
          <cell r="B320" t="str">
            <v>0546</v>
          </cell>
          <cell r="C320">
            <v>67.540000000000006</v>
          </cell>
          <cell r="D320">
            <v>67.459999999999994</v>
          </cell>
          <cell r="E320">
            <v>56.42</v>
          </cell>
          <cell r="F320">
            <v>70.049999999999898</v>
          </cell>
          <cell r="G320">
            <v>68.629999999999896</v>
          </cell>
          <cell r="H320">
            <v>58.31</v>
          </cell>
          <cell r="I320" t="str">
            <v>ALCALDÍA DE EL GUAMO - TOLIMA</v>
          </cell>
        </row>
        <row r="321">
          <cell r="A321" t="str">
            <v>ALCALDÍA DE EL LIBANO</v>
          </cell>
          <cell r="B321" t="str">
            <v>0547</v>
          </cell>
          <cell r="C321">
            <v>70.09</v>
          </cell>
          <cell r="D321">
            <v>47.03</v>
          </cell>
          <cell r="E321">
            <v>44.85</v>
          </cell>
          <cell r="F321">
            <v>50.759999999999899</v>
          </cell>
          <cell r="G321">
            <v>51.469999999999899</v>
          </cell>
          <cell r="H321">
            <v>49.78</v>
          </cell>
          <cell r="I321" t="str">
            <v>ALCALDÍA DE EL LÍBANO</v>
          </cell>
        </row>
        <row r="322">
          <cell r="A322" t="str">
            <v>ALCALDÍA DE EL MOLINO</v>
          </cell>
          <cell r="B322" t="str">
            <v>0548</v>
          </cell>
          <cell r="C322">
            <v>64.89</v>
          </cell>
          <cell r="D322">
            <v>71.069999999999993</v>
          </cell>
          <cell r="E322">
            <v>70.95</v>
          </cell>
          <cell r="F322">
            <v>61.92</v>
          </cell>
          <cell r="G322">
            <v>60.39</v>
          </cell>
          <cell r="H322">
            <v>74.7</v>
          </cell>
          <cell r="I322" t="str">
            <v>ALCALDÍA DE EL MOLINO</v>
          </cell>
        </row>
        <row r="323">
          <cell r="A323" t="str">
            <v>ALCALDÍA DE EL PASO</v>
          </cell>
          <cell r="B323" t="str">
            <v>0549</v>
          </cell>
          <cell r="C323">
            <v>73.510000000000005</v>
          </cell>
          <cell r="D323">
            <v>76.39</v>
          </cell>
          <cell r="E323">
            <v>62.119999999999898</v>
          </cell>
          <cell r="F323">
            <v>64.03</v>
          </cell>
          <cell r="G323">
            <v>75.12</v>
          </cell>
          <cell r="H323">
            <v>53.2899999999999</v>
          </cell>
          <cell r="I323" t="str">
            <v>ALCALDÍA DE EL PASO</v>
          </cell>
        </row>
        <row r="324">
          <cell r="A324" t="str">
            <v>ALCALDÍA DE EL PAUJIL</v>
          </cell>
          <cell r="B324" t="str">
            <v>0389</v>
          </cell>
          <cell r="C324">
            <v>53.38</v>
          </cell>
          <cell r="D324">
            <v>52.22</v>
          </cell>
          <cell r="E324">
            <v>32.85</v>
          </cell>
          <cell r="F324">
            <v>53.1099999999999</v>
          </cell>
          <cell r="G324">
            <v>53.579999999999899</v>
          </cell>
          <cell r="H324">
            <v>28.53</v>
          </cell>
          <cell r="I324" t="str">
            <v>ALCALDÍA DE EL PAUJIL</v>
          </cell>
        </row>
        <row r="325">
          <cell r="A325" t="str">
            <v>ALCALDÍA DE EL PEÑOL</v>
          </cell>
          <cell r="B325" t="str">
            <v>0550</v>
          </cell>
          <cell r="C325">
            <v>50.33</v>
          </cell>
          <cell r="D325">
            <v>31.27</v>
          </cell>
          <cell r="E325">
            <v>38.03</v>
          </cell>
          <cell r="F325">
            <v>37.009999999999899</v>
          </cell>
          <cell r="G325">
            <v>36.439999999999898</v>
          </cell>
          <cell r="H325">
            <v>49.1</v>
          </cell>
          <cell r="I325" t="str">
            <v>ALCALDÍA DE EL PEÑOL</v>
          </cell>
        </row>
        <row r="326">
          <cell r="A326" t="str">
            <v>ALCALDÍA DE EL PEÑOL - NARIÑO</v>
          </cell>
          <cell r="B326" t="str">
            <v>0551</v>
          </cell>
          <cell r="C326">
            <v>42.08</v>
          </cell>
          <cell r="D326">
            <v>31.78</v>
          </cell>
          <cell r="E326">
            <v>36.82</v>
          </cell>
          <cell r="F326">
            <v>39.079999999999899</v>
          </cell>
          <cell r="G326">
            <v>35.590000000000003</v>
          </cell>
          <cell r="H326">
            <v>36.619999999999898</v>
          </cell>
          <cell r="I326" t="str">
            <v>ALCALDÍA DE EL PEÑOL - NARIÑO</v>
          </cell>
        </row>
        <row r="327">
          <cell r="A327" t="str">
            <v>ALCALDÍA DE EL PEÑON - BOLÍVAR</v>
          </cell>
          <cell r="B327" t="str">
            <v>0552</v>
          </cell>
          <cell r="C327">
            <v>50.47</v>
          </cell>
          <cell r="D327">
            <v>47.85</v>
          </cell>
          <cell r="E327">
            <v>39.259999999999899</v>
          </cell>
          <cell r="F327">
            <v>48.03</v>
          </cell>
          <cell r="G327">
            <v>38.659999999999897</v>
          </cell>
          <cell r="H327">
            <v>28.739999999999899</v>
          </cell>
          <cell r="I327" t="str">
            <v>ALCALDÍA DE EL PEÑÓN - BOLÍVAR</v>
          </cell>
        </row>
        <row r="328">
          <cell r="A328" t="str">
            <v>ALCALDÍA DE EL PEÑÓN - CUNDINAMARCA</v>
          </cell>
          <cell r="B328" t="str">
            <v>0553</v>
          </cell>
          <cell r="C328">
            <v>58.3</v>
          </cell>
          <cell r="D328">
            <v>51.5</v>
          </cell>
          <cell r="E328">
            <v>38.03</v>
          </cell>
          <cell r="F328">
            <v>41.8599999999999</v>
          </cell>
          <cell r="G328">
            <v>41.34</v>
          </cell>
          <cell r="H328">
            <v>48.02</v>
          </cell>
          <cell r="I328" t="str">
            <v>ALCALDÍA DE EL PEÑÓN - CUNDINAMARCA</v>
          </cell>
        </row>
        <row r="329">
          <cell r="A329" t="str">
            <v>ALCALDÍA DE EL PEÑÓN - SANTANDER</v>
          </cell>
          <cell r="B329" t="str">
            <v>0554</v>
          </cell>
          <cell r="C329">
            <v>71.36</v>
          </cell>
          <cell r="D329">
            <v>70.209999999999994</v>
          </cell>
          <cell r="E329">
            <v>65.659999999999897</v>
          </cell>
          <cell r="F329">
            <v>66.989999999999895</v>
          </cell>
          <cell r="G329">
            <v>66.14</v>
          </cell>
          <cell r="H329">
            <v>52.939999999999898</v>
          </cell>
          <cell r="I329" t="str">
            <v>ALCALDÍA DE EL PEÑÓN - SANTANDER</v>
          </cell>
        </row>
        <row r="330">
          <cell r="A330" t="str">
            <v>ALCALDÍA DE EL PIÑÓN - MAGDALENA</v>
          </cell>
          <cell r="B330" t="str">
            <v>0555</v>
          </cell>
          <cell r="C330">
            <v>63.54</v>
          </cell>
          <cell r="D330">
            <v>62.52</v>
          </cell>
          <cell r="E330">
            <v>77.92</v>
          </cell>
          <cell r="F330">
            <v>79.680000000000007</v>
          </cell>
          <cell r="G330">
            <v>74.349999999999895</v>
          </cell>
          <cell r="H330">
            <v>60.1</v>
          </cell>
          <cell r="I330" t="str">
            <v>ALCALDÍA DE EL PIÑÓN - MAGDALENA</v>
          </cell>
        </row>
        <row r="331">
          <cell r="A331" t="str">
            <v>ALCALDÍA DE EL PITAL</v>
          </cell>
          <cell r="B331" t="str">
            <v>0556</v>
          </cell>
          <cell r="C331">
            <v>58.07</v>
          </cell>
          <cell r="D331">
            <v>62.54</v>
          </cell>
          <cell r="E331">
            <v>60.77</v>
          </cell>
          <cell r="F331">
            <v>60.939999999999898</v>
          </cell>
          <cell r="G331">
            <v>53.979999999999897</v>
          </cell>
          <cell r="H331">
            <v>55.67</v>
          </cell>
          <cell r="I331" t="str">
            <v>ALCALDÍA DE EL PITAL</v>
          </cell>
        </row>
        <row r="332">
          <cell r="A332" t="str">
            <v>ALCALDÍA DE EL PLAYÓN</v>
          </cell>
          <cell r="B332" t="str">
            <v>0557</v>
          </cell>
          <cell r="C332">
            <v>44.33</v>
          </cell>
          <cell r="D332">
            <v>51.02</v>
          </cell>
          <cell r="E332">
            <v>57.189999999999898</v>
          </cell>
          <cell r="F332">
            <v>54.229999999999897</v>
          </cell>
          <cell r="G332">
            <v>60.39</v>
          </cell>
          <cell r="H332">
            <v>58.99</v>
          </cell>
          <cell r="I332" t="str">
            <v>ALCALDÍA DE EL PLAYÓN</v>
          </cell>
        </row>
        <row r="333">
          <cell r="A333" t="str">
            <v>ALCALDÍA DE EL RETÉN</v>
          </cell>
          <cell r="B333" t="str">
            <v>0558</v>
          </cell>
          <cell r="C333">
            <v>49.52</v>
          </cell>
          <cell r="D333">
            <v>50.71</v>
          </cell>
          <cell r="E333">
            <v>52.09</v>
          </cell>
          <cell r="F333">
            <v>46.899999999999899</v>
          </cell>
          <cell r="G333">
            <v>46.35</v>
          </cell>
          <cell r="H333">
            <v>50.549999999999898</v>
          </cell>
          <cell r="I333" t="str">
            <v>ALCALDÍA DE EL RETÉN</v>
          </cell>
        </row>
        <row r="334">
          <cell r="A334" t="str">
            <v>ALCALDÍA DE EL RETIRO</v>
          </cell>
          <cell r="B334" t="str">
            <v>0559</v>
          </cell>
          <cell r="C334">
            <v>67.53</v>
          </cell>
          <cell r="D334">
            <v>69.77</v>
          </cell>
          <cell r="E334">
            <v>68.760000000000005</v>
          </cell>
          <cell r="F334">
            <v>85.42</v>
          </cell>
          <cell r="G334">
            <v>78.23</v>
          </cell>
          <cell r="H334">
            <v>86.9</v>
          </cell>
          <cell r="I334" t="str">
            <v>ALCALDÍA DE EL RETIRO</v>
          </cell>
        </row>
        <row r="335">
          <cell r="A335" t="str">
            <v>ALCALDÍA DE EL RETORNO</v>
          </cell>
          <cell r="B335" t="str">
            <v>0560</v>
          </cell>
          <cell r="C335">
            <v>62.06</v>
          </cell>
          <cell r="D335">
            <v>71.97</v>
          </cell>
          <cell r="E335">
            <v>57.899999999999899</v>
          </cell>
          <cell r="F335">
            <v>62.35</v>
          </cell>
          <cell r="G335">
            <v>60.77</v>
          </cell>
          <cell r="H335">
            <v>62.979999999999897</v>
          </cell>
          <cell r="I335" t="str">
            <v>ALCALDÍA DE EL RETORNO</v>
          </cell>
        </row>
        <row r="336">
          <cell r="A336" t="str">
            <v>ALCALDÍA DE EL ROBLE</v>
          </cell>
          <cell r="B336" t="str">
            <v>0561</v>
          </cell>
          <cell r="C336">
            <v>55.07</v>
          </cell>
          <cell r="D336">
            <v>58.16</v>
          </cell>
          <cell r="E336">
            <v>43.439999999999898</v>
          </cell>
          <cell r="F336">
            <v>51.689999999999898</v>
          </cell>
          <cell r="G336">
            <v>50.99</v>
          </cell>
          <cell r="H336">
            <v>56.5399999999999</v>
          </cell>
          <cell r="I336" t="str">
            <v>ALCALDÍA DE EL ROBLE</v>
          </cell>
        </row>
        <row r="337">
          <cell r="A337" t="str">
            <v>ALCALDÍA DE EL ROSAL</v>
          </cell>
          <cell r="B337" t="str">
            <v>0390</v>
          </cell>
          <cell r="C337">
            <v>68.61</v>
          </cell>
          <cell r="D337">
            <v>59.54</v>
          </cell>
          <cell r="E337">
            <v>47.56</v>
          </cell>
          <cell r="F337">
            <v>60.21</v>
          </cell>
          <cell r="G337">
            <v>53.369999999999898</v>
          </cell>
          <cell r="H337">
            <v>54.939999999999898</v>
          </cell>
          <cell r="I337" t="str">
            <v>ALCALDÍA DE EL ROSAL</v>
          </cell>
        </row>
        <row r="338">
          <cell r="A338" t="str">
            <v>ALCALDÍA DE EL ROSARIO</v>
          </cell>
          <cell r="B338" t="str">
            <v>0562</v>
          </cell>
          <cell r="C338">
            <v>47.36</v>
          </cell>
          <cell r="D338">
            <v>41.87</v>
          </cell>
          <cell r="E338">
            <v>47.42</v>
          </cell>
          <cell r="F338">
            <v>42</v>
          </cell>
          <cell r="G338">
            <v>43</v>
          </cell>
          <cell r="H338">
            <v>43.63</v>
          </cell>
          <cell r="I338" t="str">
            <v>ALCALDÍA DE EL ROSARIO</v>
          </cell>
        </row>
        <row r="339">
          <cell r="A339" t="str">
            <v>ALCALDÍA DE EL SANTUARIO</v>
          </cell>
          <cell r="B339" t="str">
            <v>1111</v>
          </cell>
          <cell r="C339">
            <v>83.68</v>
          </cell>
          <cell r="D339">
            <v>77.58</v>
          </cell>
          <cell r="E339">
            <v>61.06</v>
          </cell>
          <cell r="F339">
            <v>77.209999999999894</v>
          </cell>
          <cell r="G339">
            <v>72.599999999999895</v>
          </cell>
          <cell r="H339">
            <v>78.629999999999896</v>
          </cell>
          <cell r="I339" t="str">
            <v>ALCALDÍA DE EL SANTUARIO</v>
          </cell>
        </row>
        <row r="340">
          <cell r="A340" t="str">
            <v>ALCALDÍA DE EL TABLÓN - NARIÑO</v>
          </cell>
          <cell r="B340" t="str">
            <v>0563</v>
          </cell>
          <cell r="C340">
            <v>47.27</v>
          </cell>
          <cell r="D340">
            <v>55.33</v>
          </cell>
          <cell r="E340">
            <v>49.56</v>
          </cell>
          <cell r="F340">
            <v>54.229999999999897</v>
          </cell>
          <cell r="G340">
            <v>54.78</v>
          </cell>
          <cell r="H340">
            <v>49.24</v>
          </cell>
          <cell r="I340" t="str">
            <v>ALCALDÍA DE EL TABLÓN - NARIÑO</v>
          </cell>
        </row>
        <row r="341">
          <cell r="A341" t="str">
            <v>ALCALDÍA DE EL TAMBO</v>
          </cell>
          <cell r="B341" t="str">
            <v>0564</v>
          </cell>
          <cell r="C341">
            <v>63.47</v>
          </cell>
          <cell r="D341">
            <v>77.819999999999993</v>
          </cell>
          <cell r="E341">
            <v>84.099999999999895</v>
          </cell>
          <cell r="F341">
            <v>85.42</v>
          </cell>
          <cell r="G341">
            <v>78.23</v>
          </cell>
          <cell r="H341">
            <v>86.9</v>
          </cell>
          <cell r="I341" t="str">
            <v>ALCALDÍA DE EL TAMBO</v>
          </cell>
        </row>
        <row r="342">
          <cell r="A342" t="str">
            <v>ALCALDÍA DE EL TAMBO - NARIÑO</v>
          </cell>
          <cell r="B342" t="str">
            <v>0565</v>
          </cell>
          <cell r="C342">
            <v>51.66</v>
          </cell>
          <cell r="D342">
            <v>90.82</v>
          </cell>
          <cell r="E342">
            <v>79.379999999999896</v>
          </cell>
          <cell r="F342">
            <v>81.03</v>
          </cell>
          <cell r="G342">
            <v>88.519999999999897</v>
          </cell>
          <cell r="H342">
            <v>82.5</v>
          </cell>
          <cell r="I342" t="str">
            <v>ALCALDÍA DE EL TAMBO - NARIÑO</v>
          </cell>
        </row>
        <row r="343">
          <cell r="A343" t="str">
            <v>ALCALDÍA DE EL TARRA</v>
          </cell>
          <cell r="B343" t="str">
            <v>0566</v>
          </cell>
          <cell r="C343">
            <v>58.23</v>
          </cell>
          <cell r="D343">
            <v>57.61</v>
          </cell>
          <cell r="E343">
            <v>73.209999999999894</v>
          </cell>
          <cell r="F343">
            <v>69.819999999999894</v>
          </cell>
          <cell r="G343">
            <v>60.939999999999898</v>
          </cell>
          <cell r="H343">
            <v>65.8599999999999</v>
          </cell>
          <cell r="I343" t="str">
            <v>ALCALDÍA DE EL TARRA</v>
          </cell>
        </row>
        <row r="344">
          <cell r="A344" t="str">
            <v>ALCALDÍA DE EL ZULIA</v>
          </cell>
          <cell r="B344" t="str">
            <v>0567</v>
          </cell>
          <cell r="C344">
            <v>60.56</v>
          </cell>
          <cell r="D344">
            <v>46.15</v>
          </cell>
          <cell r="E344">
            <v>52.09</v>
          </cell>
          <cell r="F344">
            <v>56.479999999999897</v>
          </cell>
          <cell r="G344">
            <v>55.49</v>
          </cell>
          <cell r="H344">
            <v>59.2899999999999</v>
          </cell>
          <cell r="I344" t="str">
            <v>ALCALDÍA DE EL ZULIA</v>
          </cell>
        </row>
        <row r="345">
          <cell r="A345" t="str">
            <v>ALCALDÍA DE ELÍAS</v>
          </cell>
          <cell r="B345" t="str">
            <v>0569</v>
          </cell>
          <cell r="C345">
            <v>52.98</v>
          </cell>
          <cell r="D345">
            <v>37.76</v>
          </cell>
          <cell r="E345">
            <v>24.12</v>
          </cell>
          <cell r="F345">
            <v>30.2899999999999</v>
          </cell>
          <cell r="G345">
            <v>18.489999999999899</v>
          </cell>
          <cell r="H345">
            <v>28.739999999999899</v>
          </cell>
          <cell r="I345" t="str">
            <v>ALCALDÍA DE ELÍAS</v>
          </cell>
        </row>
        <row r="346">
          <cell r="A346" t="str">
            <v>ALCALDÍA DE ENCINO</v>
          </cell>
          <cell r="B346" t="str">
            <v>0570</v>
          </cell>
          <cell r="C346">
            <v>66.069999999999993</v>
          </cell>
          <cell r="D346">
            <v>60.49</v>
          </cell>
          <cell r="E346">
            <v>59.43</v>
          </cell>
          <cell r="F346">
            <v>63.579999999999899</v>
          </cell>
          <cell r="G346">
            <v>61.829999999999899</v>
          </cell>
          <cell r="H346">
            <v>45.57</v>
          </cell>
          <cell r="I346" t="str">
            <v>ALCALDÍA DE ENCINO</v>
          </cell>
        </row>
        <row r="347">
          <cell r="A347" t="str">
            <v>ALCALDÍA DE ENCISO</v>
          </cell>
          <cell r="B347" t="str">
            <v>0571</v>
          </cell>
          <cell r="C347">
            <v>79.069999999999993</v>
          </cell>
          <cell r="D347">
            <v>72.62</v>
          </cell>
          <cell r="E347">
            <v>70.95</v>
          </cell>
          <cell r="F347">
            <v>73.379999999999896</v>
          </cell>
          <cell r="G347">
            <v>82.23</v>
          </cell>
          <cell r="H347">
            <v>63.689999999999898</v>
          </cell>
          <cell r="I347" t="str">
            <v>ALCALDÍA DE ENCISO</v>
          </cell>
        </row>
        <row r="348">
          <cell r="A348" t="str">
            <v>ALCALDÍA DE ENTRERRÍOS</v>
          </cell>
          <cell r="B348" t="str">
            <v>0572</v>
          </cell>
          <cell r="C348">
            <v>60.99</v>
          </cell>
          <cell r="D348">
            <v>52.75</v>
          </cell>
          <cell r="E348">
            <v>51.729999999999897</v>
          </cell>
          <cell r="F348">
            <v>52.259999999999899</v>
          </cell>
          <cell r="G348">
            <v>46.46</v>
          </cell>
          <cell r="H348">
            <v>62.32</v>
          </cell>
          <cell r="I348" t="str">
            <v>ALCALDÍA DE ENTRERRIOS</v>
          </cell>
        </row>
        <row r="349">
          <cell r="A349" t="str">
            <v>ALCALDÍA DE ENVIGADO</v>
          </cell>
          <cell r="B349" t="str">
            <v>0573</v>
          </cell>
          <cell r="C349">
            <v>90.17</v>
          </cell>
          <cell r="D349">
            <v>99</v>
          </cell>
          <cell r="E349">
            <v>84.099999999999895</v>
          </cell>
          <cell r="F349">
            <v>85.42</v>
          </cell>
          <cell r="G349">
            <v>92.049999999999898</v>
          </cell>
          <cell r="H349">
            <v>86.9</v>
          </cell>
          <cell r="I349" t="str">
            <v>ALCALDÍA DE ENVIGADO</v>
          </cell>
        </row>
        <row r="350">
          <cell r="A350" t="str">
            <v>ALCALDÍA DE FACATATIVÁ</v>
          </cell>
          <cell r="B350" t="str">
            <v>0391</v>
          </cell>
          <cell r="C350">
            <v>79.19</v>
          </cell>
          <cell r="D350">
            <v>65.72</v>
          </cell>
          <cell r="E350">
            <v>57.189999999999898</v>
          </cell>
          <cell r="F350">
            <v>61.92</v>
          </cell>
          <cell r="G350">
            <v>60.39</v>
          </cell>
          <cell r="H350">
            <v>74.7</v>
          </cell>
          <cell r="I350" t="str">
            <v>ALCALDÍA DE FACATATIVÁ</v>
          </cell>
        </row>
        <row r="351">
          <cell r="A351" t="str">
            <v>ALCALDÍA DE FALAN</v>
          </cell>
          <cell r="B351" t="str">
            <v>0574</v>
          </cell>
          <cell r="C351">
            <v>62.74</v>
          </cell>
          <cell r="D351">
            <v>64.09</v>
          </cell>
          <cell r="E351">
            <v>68.760000000000005</v>
          </cell>
          <cell r="F351">
            <v>76.06</v>
          </cell>
          <cell r="G351">
            <v>71.760000000000005</v>
          </cell>
          <cell r="H351">
            <v>64.6099999999999</v>
          </cell>
          <cell r="I351" t="str">
            <v>ALCALDÍA DE FALÁN</v>
          </cell>
        </row>
        <row r="352">
          <cell r="A352" t="str">
            <v>ALCALDÍA DE FILADELFIA</v>
          </cell>
          <cell r="B352" t="str">
            <v>0575</v>
          </cell>
          <cell r="C352">
            <v>48.24</v>
          </cell>
          <cell r="D352">
            <v>63.34</v>
          </cell>
          <cell r="E352">
            <v>68.760000000000005</v>
          </cell>
          <cell r="F352">
            <v>73.519999999999897</v>
          </cell>
          <cell r="G352">
            <v>78.23</v>
          </cell>
          <cell r="H352">
            <v>65.510000000000005</v>
          </cell>
          <cell r="I352" t="str">
            <v>ALCALDÍA DE FILADELFIA</v>
          </cell>
        </row>
        <row r="353">
          <cell r="A353" t="str">
            <v>ALCALDÍA DE FILANDIA</v>
          </cell>
          <cell r="B353" t="str">
            <v>0576</v>
          </cell>
          <cell r="C353">
            <v>61.01</v>
          </cell>
          <cell r="D353">
            <v>63.52</v>
          </cell>
          <cell r="E353">
            <v>45.979999999999897</v>
          </cell>
          <cell r="F353">
            <v>63.579999999999899</v>
          </cell>
          <cell r="G353">
            <v>61.829999999999899</v>
          </cell>
          <cell r="H353">
            <v>49.35</v>
          </cell>
          <cell r="I353" t="str">
            <v>ALCALDÍA DE FILANDIA</v>
          </cell>
        </row>
        <row r="354">
          <cell r="A354" t="str">
            <v>ALCALDÍA DE FIRAVITOBA</v>
          </cell>
          <cell r="B354" t="str">
            <v>0577</v>
          </cell>
          <cell r="C354">
            <v>55.71</v>
          </cell>
          <cell r="D354">
            <v>75.44</v>
          </cell>
          <cell r="E354">
            <v>79.379999999999896</v>
          </cell>
          <cell r="F354">
            <v>68.469999999999899</v>
          </cell>
          <cell r="G354">
            <v>75.290000000000006</v>
          </cell>
          <cell r="H354">
            <v>69.599999999999895</v>
          </cell>
          <cell r="I354" t="str">
            <v>ALCALDÍA DE FIRAVITOBA</v>
          </cell>
        </row>
        <row r="355">
          <cell r="A355" t="str">
            <v>ALCALDÍA DE FLANDES</v>
          </cell>
          <cell r="B355" t="str">
            <v>0578</v>
          </cell>
          <cell r="C355">
            <v>41.62</v>
          </cell>
          <cell r="D355">
            <v>36.86</v>
          </cell>
          <cell r="E355">
            <v>44.939999999999898</v>
          </cell>
          <cell r="F355">
            <v>50.549999999999898</v>
          </cell>
          <cell r="G355">
            <v>41.28</v>
          </cell>
          <cell r="H355">
            <v>44.74</v>
          </cell>
          <cell r="I355" t="str">
            <v>ALCALDÍA DE FLANDES</v>
          </cell>
        </row>
        <row r="356">
          <cell r="A356" t="str">
            <v>ALCALDÍA DE FLORENCIA - CAQUETÁ</v>
          </cell>
          <cell r="B356" t="str">
            <v>0579</v>
          </cell>
          <cell r="C356">
            <v>62.59</v>
          </cell>
          <cell r="D356">
            <v>59.01</v>
          </cell>
          <cell r="E356">
            <v>79.379999999999896</v>
          </cell>
          <cell r="F356">
            <v>61.03</v>
          </cell>
          <cell r="G356">
            <v>59.6099999999999</v>
          </cell>
          <cell r="H356">
            <v>70.469999999999899</v>
          </cell>
          <cell r="I356" t="str">
            <v>ALCALDÍA DE FLORENCIA - CAQUETÁ</v>
          </cell>
        </row>
        <row r="357">
          <cell r="A357" t="str">
            <v>ALCALDÍA DE FLORENCIA CAUCA</v>
          </cell>
          <cell r="B357" t="str">
            <v>0393</v>
          </cell>
          <cell r="C357">
            <v>56.26</v>
          </cell>
          <cell r="D357">
            <v>37.04</v>
          </cell>
          <cell r="E357">
            <v>48.979999999999897</v>
          </cell>
          <cell r="F357">
            <v>53.35</v>
          </cell>
          <cell r="G357">
            <v>44.079999999999899</v>
          </cell>
          <cell r="H357">
            <v>47.979999999999897</v>
          </cell>
          <cell r="I357" t="str">
            <v>ALCALDÍA DE FLORENCIA CAUCA</v>
          </cell>
        </row>
        <row r="358">
          <cell r="A358" t="str">
            <v>ALCALDÍA DE FLORESTA</v>
          </cell>
          <cell r="B358" t="str">
            <v>0580</v>
          </cell>
          <cell r="C358">
            <v>51.65</v>
          </cell>
          <cell r="D358">
            <v>42.01</v>
          </cell>
          <cell r="E358">
            <v>24.12</v>
          </cell>
          <cell r="F358">
            <v>37.009999999999899</v>
          </cell>
          <cell r="G358">
            <v>26.46</v>
          </cell>
          <cell r="H358">
            <v>37.8599999999999</v>
          </cell>
          <cell r="I358" t="str">
            <v>ALCALDÍA DE FLORESTA</v>
          </cell>
        </row>
        <row r="359">
          <cell r="A359" t="str">
            <v>ALCALDÍA DE FLORIÁN</v>
          </cell>
          <cell r="B359" t="str">
            <v>0581</v>
          </cell>
          <cell r="C359">
            <v>68.790000000000006</v>
          </cell>
          <cell r="D359">
            <v>60.29</v>
          </cell>
          <cell r="E359">
            <v>57.189999999999898</v>
          </cell>
          <cell r="F359">
            <v>61.92</v>
          </cell>
          <cell r="G359">
            <v>60.39</v>
          </cell>
          <cell r="H359">
            <v>74.7</v>
          </cell>
          <cell r="I359" t="str">
            <v>ALCALDÍA DE FLORIÁN</v>
          </cell>
        </row>
        <row r="360">
          <cell r="A360" t="str">
            <v>ALCALDÍA DE FLORIDA</v>
          </cell>
          <cell r="B360" t="str">
            <v>0582</v>
          </cell>
          <cell r="C360">
            <v>63.96</v>
          </cell>
          <cell r="D360">
            <v>62.72</v>
          </cell>
          <cell r="E360">
            <v>36.82</v>
          </cell>
          <cell r="F360">
            <v>56.1099999999999</v>
          </cell>
          <cell r="G360">
            <v>46.77</v>
          </cell>
          <cell r="H360">
            <v>57.28</v>
          </cell>
          <cell r="I360" t="str">
            <v>ALCALDÍA DE FLORIDA</v>
          </cell>
        </row>
        <row r="361">
          <cell r="A361" t="str">
            <v>ALCALDÍA DE FLORIDABLANCA</v>
          </cell>
          <cell r="B361" t="str">
            <v>0394</v>
          </cell>
          <cell r="C361">
            <v>95.81</v>
          </cell>
          <cell r="D361">
            <v>99</v>
          </cell>
          <cell r="E361">
            <v>84.099999999999895</v>
          </cell>
          <cell r="F361">
            <v>85.42</v>
          </cell>
          <cell r="G361">
            <v>92.049999999999898</v>
          </cell>
          <cell r="H361">
            <v>86.9</v>
          </cell>
          <cell r="I361" t="str">
            <v>ALCALDÍA DE FLORIDABLANCA</v>
          </cell>
        </row>
        <row r="362">
          <cell r="A362" t="str">
            <v>ALCALDÍA DE FÓMEQUE</v>
          </cell>
          <cell r="B362" t="str">
            <v>0583</v>
          </cell>
          <cell r="C362">
            <v>56.37</v>
          </cell>
          <cell r="D362">
            <v>41.76</v>
          </cell>
          <cell r="E362">
            <v>52.09</v>
          </cell>
          <cell r="F362">
            <v>46.899999999999899</v>
          </cell>
          <cell r="G362">
            <v>46.35</v>
          </cell>
          <cell r="H362">
            <v>59.2899999999999</v>
          </cell>
          <cell r="I362" t="str">
            <v>ALCALDÍA DE FÓMEQUE</v>
          </cell>
        </row>
        <row r="363">
          <cell r="A363" t="str">
            <v>ALCALDÍA DE FONSECA</v>
          </cell>
          <cell r="B363" t="str">
            <v>0395</v>
          </cell>
          <cell r="C363">
            <v>68.900000000000006</v>
          </cell>
          <cell r="D363">
            <v>75.59</v>
          </cell>
          <cell r="E363">
            <v>68.760000000000005</v>
          </cell>
          <cell r="F363">
            <v>85.42</v>
          </cell>
          <cell r="G363">
            <v>78.23</v>
          </cell>
          <cell r="H363">
            <v>74.189999999999898</v>
          </cell>
          <cell r="I363" t="str">
            <v>ALCALDÍA DE FONSECA</v>
          </cell>
        </row>
        <row r="364">
          <cell r="A364" t="str">
            <v>ALCALDÍA DE FORTUL</v>
          </cell>
          <cell r="B364" t="str">
            <v>0584</v>
          </cell>
          <cell r="C364">
            <v>69.02</v>
          </cell>
          <cell r="D364">
            <v>59.37</v>
          </cell>
          <cell r="E364">
            <v>68.760000000000005</v>
          </cell>
          <cell r="F364">
            <v>71.62</v>
          </cell>
          <cell r="G364">
            <v>68.409999999999897</v>
          </cell>
          <cell r="H364">
            <v>74.189999999999898</v>
          </cell>
          <cell r="I364" t="str">
            <v>ALCALDÍA DE FORTUL</v>
          </cell>
        </row>
        <row r="365">
          <cell r="A365" t="str">
            <v>ALCALDÍA DE FOSCA</v>
          </cell>
          <cell r="B365" t="str">
            <v>0585</v>
          </cell>
          <cell r="C365">
            <v>53.96</v>
          </cell>
          <cell r="D365">
            <v>65.180000000000007</v>
          </cell>
          <cell r="E365">
            <v>61.06</v>
          </cell>
          <cell r="F365">
            <v>77.209999999999894</v>
          </cell>
          <cell r="G365">
            <v>72.599999999999895</v>
          </cell>
          <cell r="H365">
            <v>67.14</v>
          </cell>
          <cell r="I365" t="str">
            <v>ALCALDÍA DE FOSCA</v>
          </cell>
        </row>
        <row r="366">
          <cell r="A366" t="str">
            <v>ALCALDÍA DE FRANCISCO PIZARRO</v>
          </cell>
          <cell r="B366" t="str">
            <v>0586</v>
          </cell>
          <cell r="C366">
            <v>62.21</v>
          </cell>
          <cell r="D366">
            <v>62.48</v>
          </cell>
          <cell r="E366">
            <v>60.009999999999899</v>
          </cell>
          <cell r="F366">
            <v>60.939999999999898</v>
          </cell>
          <cell r="G366">
            <v>60.939999999999898</v>
          </cell>
          <cell r="H366">
            <v>66.659999999999897</v>
          </cell>
          <cell r="I366" t="str">
            <v>ALCALDÍA DE FRANCISCO PIZARRO</v>
          </cell>
        </row>
        <row r="367">
          <cell r="A367" t="str">
            <v>ALCALDÍA DE FREDONIA</v>
          </cell>
          <cell r="B367" t="str">
            <v>0587</v>
          </cell>
          <cell r="C367">
            <v>46.92</v>
          </cell>
          <cell r="D367">
            <v>61.76</v>
          </cell>
          <cell r="E367">
            <v>55.95</v>
          </cell>
          <cell r="F367">
            <v>54.43</v>
          </cell>
          <cell r="G367">
            <v>53.579999999999899</v>
          </cell>
          <cell r="H367">
            <v>62.6099999999999</v>
          </cell>
          <cell r="I367" t="str">
            <v>ALCALDÍA DE FREDONIA</v>
          </cell>
        </row>
        <row r="368">
          <cell r="A368" t="str">
            <v>ALCALDÍA DE FRESNO</v>
          </cell>
          <cell r="B368" t="str">
            <v>0588</v>
          </cell>
          <cell r="C368">
            <v>50.85</v>
          </cell>
          <cell r="D368">
            <v>48.87</v>
          </cell>
          <cell r="E368">
            <v>39.259999999999899</v>
          </cell>
          <cell r="F368">
            <v>46.619999999999898</v>
          </cell>
          <cell r="G368">
            <v>37.17</v>
          </cell>
          <cell r="H368">
            <v>34.149999999999899</v>
          </cell>
          <cell r="I368" t="str">
            <v>ALCALDÍA DE FRESNO</v>
          </cell>
        </row>
        <row r="369">
          <cell r="A369" t="str">
            <v>ALCALDÍA DE FRONTINO</v>
          </cell>
          <cell r="B369" t="str">
            <v>0589</v>
          </cell>
          <cell r="C369">
            <v>52.45</v>
          </cell>
          <cell r="D369">
            <v>41.05</v>
          </cell>
          <cell r="E369">
            <v>57.189999999999898</v>
          </cell>
          <cell r="F369">
            <v>44.399999999999899</v>
          </cell>
          <cell r="G369">
            <v>43.88</v>
          </cell>
          <cell r="H369">
            <v>54.799999999999898</v>
          </cell>
          <cell r="I369" t="str">
            <v>ALCALDÍA DE FRONTINO</v>
          </cell>
        </row>
        <row r="370">
          <cell r="A370" t="str">
            <v>ALCALDÍA DE FUENTE DE ORO</v>
          </cell>
          <cell r="B370" t="str">
            <v>0590</v>
          </cell>
          <cell r="C370">
            <v>57.86</v>
          </cell>
          <cell r="D370">
            <v>64.569999999999993</v>
          </cell>
          <cell r="E370">
            <v>49.619999999999898</v>
          </cell>
          <cell r="F370">
            <v>56.1099999999999</v>
          </cell>
          <cell r="G370">
            <v>66.62</v>
          </cell>
          <cell r="H370">
            <v>57.219999999999899</v>
          </cell>
          <cell r="I370" t="str">
            <v>ALCALDÍA DE FUENTE DE ORO</v>
          </cell>
        </row>
        <row r="371">
          <cell r="A371" t="str">
            <v>ALCALDÍA DE FUNDACIÓN</v>
          </cell>
          <cell r="B371" t="str">
            <v>0591</v>
          </cell>
          <cell r="C371">
            <v>64.05</v>
          </cell>
          <cell r="D371">
            <v>99</v>
          </cell>
          <cell r="E371">
            <v>84.099999999999895</v>
          </cell>
          <cell r="F371">
            <v>85.42</v>
          </cell>
          <cell r="G371">
            <v>92.049999999999898</v>
          </cell>
          <cell r="H371">
            <v>86.9</v>
          </cell>
          <cell r="I371" t="str">
            <v>ALCALDÍA DE FUNDACIÓN</v>
          </cell>
        </row>
        <row r="372">
          <cell r="A372" t="str">
            <v>ALCALDÍA DE FUNES</v>
          </cell>
          <cell r="B372" t="str">
            <v>0397</v>
          </cell>
          <cell r="C372">
            <v>79.19</v>
          </cell>
          <cell r="D372">
            <v>88.03</v>
          </cell>
          <cell r="E372">
            <v>77.92</v>
          </cell>
          <cell r="F372">
            <v>79.680000000000007</v>
          </cell>
          <cell r="G372">
            <v>87.43</v>
          </cell>
          <cell r="H372">
            <v>69.31</v>
          </cell>
          <cell r="I372" t="str">
            <v>ALCALDÍA DE FUNES</v>
          </cell>
        </row>
        <row r="373">
          <cell r="A373" t="str">
            <v>ALCALDÍA DE FUNZA</v>
          </cell>
          <cell r="B373" t="str">
            <v>0592</v>
          </cell>
          <cell r="C373">
            <v>64.16</v>
          </cell>
          <cell r="D373">
            <v>81.86</v>
          </cell>
          <cell r="E373">
            <v>65.469999999999899</v>
          </cell>
          <cell r="F373">
            <v>68.62</v>
          </cell>
          <cell r="G373">
            <v>78.129999999999896</v>
          </cell>
          <cell r="H373">
            <v>59.21</v>
          </cell>
          <cell r="I373" t="str">
            <v>ALCALDÍA DE FUNZA</v>
          </cell>
        </row>
        <row r="374">
          <cell r="A374" t="str">
            <v>ALCALDÍA DE FÚQUENE</v>
          </cell>
          <cell r="B374" t="str">
            <v>0593</v>
          </cell>
          <cell r="C374">
            <v>73.16</v>
          </cell>
          <cell r="D374">
            <v>50.94</v>
          </cell>
          <cell r="E374">
            <v>52.09</v>
          </cell>
          <cell r="F374">
            <v>46.899999999999899</v>
          </cell>
          <cell r="G374">
            <v>46.35</v>
          </cell>
          <cell r="H374">
            <v>60.549999999999898</v>
          </cell>
          <cell r="I374" t="str">
            <v>ALCALDÍA DE FÚQUENE</v>
          </cell>
        </row>
        <row r="375">
          <cell r="A375" t="str">
            <v>ALCALDÍA DE FUSAGASUGÁ</v>
          </cell>
          <cell r="B375" t="str">
            <v>0594</v>
          </cell>
          <cell r="C375">
            <v>66.239999999999995</v>
          </cell>
          <cell r="D375">
            <v>48.68</v>
          </cell>
          <cell r="E375">
            <v>38.479999999999897</v>
          </cell>
          <cell r="F375">
            <v>57.25</v>
          </cell>
          <cell r="G375">
            <v>47.85</v>
          </cell>
          <cell r="H375">
            <v>39.659999999999897</v>
          </cell>
          <cell r="I375" t="str">
            <v>ALCALDÍA DE FUSAGASUGÁ</v>
          </cell>
        </row>
        <row r="376">
          <cell r="A376" t="str">
            <v>ALCALDÍA DE GACHALÁ</v>
          </cell>
          <cell r="B376" t="str">
            <v>0595</v>
          </cell>
          <cell r="C376">
            <v>53.49</v>
          </cell>
          <cell r="D376">
            <v>63.63</v>
          </cell>
          <cell r="E376">
            <v>53.49</v>
          </cell>
          <cell r="F376">
            <v>69.95</v>
          </cell>
          <cell r="G376">
            <v>67.099999999999895</v>
          </cell>
          <cell r="H376">
            <v>60.49</v>
          </cell>
          <cell r="I376" t="str">
            <v>ALCALDÍA DE GACHALÁ</v>
          </cell>
        </row>
        <row r="377">
          <cell r="A377" t="str">
            <v>ALCALDÍA DE GACHANCIPÁ</v>
          </cell>
          <cell r="B377" t="str">
            <v>0596</v>
          </cell>
          <cell r="C377">
            <v>63.52</v>
          </cell>
          <cell r="D377">
            <v>88.55</v>
          </cell>
          <cell r="E377">
            <v>75.209999999999894</v>
          </cell>
          <cell r="F377">
            <v>77.209999999999894</v>
          </cell>
          <cell r="G377">
            <v>85.409999999999897</v>
          </cell>
          <cell r="H377">
            <v>78.629999999999896</v>
          </cell>
          <cell r="I377" t="str">
            <v>ALCALDÍA DE GACHANCIPÁ</v>
          </cell>
        </row>
        <row r="378">
          <cell r="A378" t="str">
            <v>ALCALDÍA DE GACHANTIVÁ</v>
          </cell>
          <cell r="B378" t="str">
            <v>0597</v>
          </cell>
          <cell r="C378">
            <v>54.45</v>
          </cell>
          <cell r="D378">
            <v>82.99</v>
          </cell>
          <cell r="E378">
            <v>84.099999999999895</v>
          </cell>
          <cell r="F378">
            <v>85.42</v>
          </cell>
          <cell r="G378">
            <v>78.23</v>
          </cell>
          <cell r="H378">
            <v>86.9</v>
          </cell>
          <cell r="I378" t="str">
            <v>ALCALDÍA DE GACHANTIVÁ</v>
          </cell>
        </row>
        <row r="379">
          <cell r="A379" t="str">
            <v>ALCALDÍA DE GACHETÁ</v>
          </cell>
          <cell r="B379" t="str">
            <v>0598</v>
          </cell>
          <cell r="C379">
            <v>66.849999999999994</v>
          </cell>
          <cell r="D379">
            <v>60.82</v>
          </cell>
          <cell r="E379">
            <v>52.09</v>
          </cell>
          <cell r="F379">
            <v>68.7</v>
          </cell>
          <cell r="G379">
            <v>66.099999999999895</v>
          </cell>
          <cell r="H379">
            <v>69.790000000000006</v>
          </cell>
          <cell r="I379" t="str">
            <v>ALCALDÍA DE GACHETÁ</v>
          </cell>
        </row>
        <row r="380">
          <cell r="A380" t="str">
            <v>ALCALDÍA DE GALAN</v>
          </cell>
          <cell r="B380" t="str">
            <v>0599</v>
          </cell>
          <cell r="C380">
            <v>67.78</v>
          </cell>
          <cell r="D380">
            <v>76.510000000000005</v>
          </cell>
          <cell r="E380">
            <v>70.95</v>
          </cell>
          <cell r="F380">
            <v>73.379999999999896</v>
          </cell>
          <cell r="G380">
            <v>69.769999999999897</v>
          </cell>
          <cell r="H380">
            <v>63.689999999999898</v>
          </cell>
          <cell r="I380" t="str">
            <v>ALCALDÍA DE GALÁN</v>
          </cell>
        </row>
        <row r="381">
          <cell r="A381" t="str">
            <v>ALCALDÍA DE GALAPA</v>
          </cell>
          <cell r="B381" t="str">
            <v>0600</v>
          </cell>
          <cell r="C381">
            <v>79.48</v>
          </cell>
          <cell r="D381">
            <v>80.52</v>
          </cell>
          <cell r="E381">
            <v>68.760000000000005</v>
          </cell>
          <cell r="F381">
            <v>85.42</v>
          </cell>
          <cell r="G381">
            <v>92.049999999999898</v>
          </cell>
          <cell r="H381">
            <v>86.9</v>
          </cell>
          <cell r="I381" t="str">
            <v>ALCALDÍA DE GALAPA</v>
          </cell>
        </row>
        <row r="382">
          <cell r="A382" t="str">
            <v>ALCALDÍA DE GALERAS</v>
          </cell>
          <cell r="B382" t="str">
            <v>0601</v>
          </cell>
          <cell r="C382">
            <v>45.19</v>
          </cell>
          <cell r="D382">
            <v>51.25</v>
          </cell>
          <cell r="E382">
            <v>43.439999999999898</v>
          </cell>
          <cell r="F382">
            <v>45.53</v>
          </cell>
          <cell r="G382">
            <v>45</v>
          </cell>
          <cell r="H382">
            <v>43.549999999999898</v>
          </cell>
          <cell r="I382" t="str">
            <v>ALCALDÍA DE GALERAS</v>
          </cell>
        </row>
        <row r="383">
          <cell r="A383" t="str">
            <v>ALCALDÍA DE GAMA</v>
          </cell>
          <cell r="B383" t="str">
            <v>0602</v>
          </cell>
          <cell r="C383">
            <v>47.79</v>
          </cell>
          <cell r="D383">
            <v>56.6</v>
          </cell>
          <cell r="E383">
            <v>56.729999999999897</v>
          </cell>
          <cell r="F383">
            <v>69.819999999999894</v>
          </cell>
          <cell r="G383">
            <v>58.759999999999899</v>
          </cell>
          <cell r="H383">
            <v>54.34</v>
          </cell>
          <cell r="I383" t="str">
            <v>ALCALDÍA DE GAMA</v>
          </cell>
        </row>
        <row r="384">
          <cell r="A384" t="str">
            <v>ALCALDÍA DE GAMARRA</v>
          </cell>
          <cell r="B384" t="str">
            <v>0603</v>
          </cell>
          <cell r="C384">
            <v>51.79</v>
          </cell>
          <cell r="D384">
            <v>56.02</v>
          </cell>
          <cell r="E384">
            <v>39.189999999999898</v>
          </cell>
          <cell r="F384">
            <v>55.67</v>
          </cell>
          <cell r="G384">
            <v>56.13</v>
          </cell>
          <cell r="H384">
            <v>41.509999999999899</v>
          </cell>
          <cell r="I384" t="str">
            <v>ALCALDÍA DE GAMARRA</v>
          </cell>
        </row>
        <row r="385">
          <cell r="A385" t="str">
            <v>ALCALDÍA DE GÁMBITA - SANTANDER</v>
          </cell>
          <cell r="B385" t="str">
            <v>0604</v>
          </cell>
          <cell r="C385">
            <v>69.88</v>
          </cell>
          <cell r="D385">
            <v>48.73</v>
          </cell>
          <cell r="E385">
            <v>52.09</v>
          </cell>
          <cell r="F385">
            <v>46.899999999999899</v>
          </cell>
          <cell r="G385">
            <v>46.35</v>
          </cell>
          <cell r="H385">
            <v>59.2899999999999</v>
          </cell>
          <cell r="I385" t="str">
            <v>ALCALDÍA DE GÁMBITA - SANTANDER</v>
          </cell>
        </row>
        <row r="386">
          <cell r="A386" t="str">
            <v>ALCALDÍA DE GÁMEZA</v>
          </cell>
          <cell r="B386" t="str">
            <v>0605</v>
          </cell>
          <cell r="C386">
            <v>54.61</v>
          </cell>
          <cell r="D386">
            <v>23.51</v>
          </cell>
          <cell r="E386">
            <v>38.03</v>
          </cell>
          <cell r="F386">
            <v>25.329999999999899</v>
          </cell>
          <cell r="G386">
            <v>36.439999999999898</v>
          </cell>
          <cell r="H386">
            <v>26.649999999999899</v>
          </cell>
          <cell r="I386" t="str">
            <v>ALCALDÍA DE GÁMEZA</v>
          </cell>
        </row>
        <row r="387">
          <cell r="A387" t="str">
            <v>ALCALDÍA DE GARAGOA</v>
          </cell>
          <cell r="B387" t="str">
            <v>0606</v>
          </cell>
          <cell r="C387">
            <v>58.78</v>
          </cell>
          <cell r="D387">
            <v>66.8</v>
          </cell>
          <cell r="E387">
            <v>64.599999999999895</v>
          </cell>
          <cell r="F387">
            <v>67.879999999999896</v>
          </cell>
          <cell r="G387">
            <v>65.430000000000007</v>
          </cell>
          <cell r="H387">
            <v>53.229999999999897</v>
          </cell>
          <cell r="I387" t="str">
            <v>ALCALDÍA DE GARAGOA</v>
          </cell>
        </row>
        <row r="388">
          <cell r="A388" t="str">
            <v>ALCALDÍA DE GARZÓN</v>
          </cell>
          <cell r="B388" t="str">
            <v>0607</v>
          </cell>
          <cell r="C388">
            <v>56.5</v>
          </cell>
          <cell r="D388">
            <v>61.42</v>
          </cell>
          <cell r="E388">
            <v>53.56</v>
          </cell>
          <cell r="F388">
            <v>68.7</v>
          </cell>
          <cell r="G388">
            <v>57.8599999999999</v>
          </cell>
          <cell r="H388">
            <v>53.909999999999897</v>
          </cell>
          <cell r="I388" t="str">
            <v>ALCALDÍA DE GARZÓN</v>
          </cell>
        </row>
        <row r="389">
          <cell r="A389" t="str">
            <v>ALCALDÍA DE GÉNOVA</v>
          </cell>
          <cell r="B389" t="str">
            <v>0608</v>
          </cell>
          <cell r="C389">
            <v>73.87</v>
          </cell>
          <cell r="D389">
            <v>77.59</v>
          </cell>
          <cell r="E389">
            <v>70.95</v>
          </cell>
          <cell r="F389">
            <v>73.379999999999896</v>
          </cell>
          <cell r="G389">
            <v>69.769999999999897</v>
          </cell>
          <cell r="H389">
            <v>74.7</v>
          </cell>
          <cell r="I389" t="str">
            <v>ALCALDÍA DE GÉNOVA</v>
          </cell>
        </row>
        <row r="390">
          <cell r="A390" t="str">
            <v>ALCALDÍA DE GIGANTE</v>
          </cell>
          <cell r="B390" t="str">
            <v>0609</v>
          </cell>
          <cell r="C390">
            <v>72.59</v>
          </cell>
          <cell r="D390">
            <v>99</v>
          </cell>
          <cell r="E390">
            <v>84.099999999999895</v>
          </cell>
          <cell r="F390">
            <v>85.42</v>
          </cell>
          <cell r="G390">
            <v>92.049999999999898</v>
          </cell>
          <cell r="H390">
            <v>86.9</v>
          </cell>
          <cell r="I390" t="str">
            <v>ALCALDÍA DE GIGANTE</v>
          </cell>
        </row>
        <row r="391">
          <cell r="A391" t="str">
            <v>ALCALDÍA DE GINEBRA</v>
          </cell>
          <cell r="B391" t="str">
            <v>0398</v>
          </cell>
          <cell r="C391">
            <v>52.41</v>
          </cell>
          <cell r="D391">
            <v>46.08</v>
          </cell>
          <cell r="E391">
            <v>38.03</v>
          </cell>
          <cell r="F391">
            <v>48.03</v>
          </cell>
          <cell r="G391">
            <v>47.45</v>
          </cell>
          <cell r="H391">
            <v>48.02</v>
          </cell>
          <cell r="I391" t="str">
            <v>ALCALDÍA DE GINEBRA</v>
          </cell>
        </row>
        <row r="392">
          <cell r="A392" t="str">
            <v>ALCALDÍA DE GIRALDO</v>
          </cell>
          <cell r="B392" t="str">
            <v>0610</v>
          </cell>
          <cell r="C392">
            <v>70.099999999999994</v>
          </cell>
          <cell r="D392">
            <v>75.14</v>
          </cell>
          <cell r="E392">
            <v>67.019999999999897</v>
          </cell>
          <cell r="F392">
            <v>69.95</v>
          </cell>
          <cell r="G392">
            <v>67.099999999999895</v>
          </cell>
          <cell r="H392">
            <v>71.1099999999999</v>
          </cell>
          <cell r="I392" t="str">
            <v>ALCALDÍA DE GIRALDO</v>
          </cell>
        </row>
        <row r="393">
          <cell r="A393" t="str">
            <v>ALCALDÍA DE GIRARDOT</v>
          </cell>
          <cell r="B393" t="str">
            <v>0611</v>
          </cell>
          <cell r="C393">
            <v>72.13</v>
          </cell>
          <cell r="D393">
            <v>37.99</v>
          </cell>
          <cell r="E393">
            <v>31.85</v>
          </cell>
          <cell r="F393">
            <v>31.44</v>
          </cell>
          <cell r="G393">
            <v>43.399999999999899</v>
          </cell>
          <cell r="H393">
            <v>33.35</v>
          </cell>
          <cell r="I393" t="str">
            <v>ALCALDÍA DE GIRARDOT</v>
          </cell>
        </row>
        <row r="394">
          <cell r="A394" t="str">
            <v>ALCALDÍA DE GIRARDOTA</v>
          </cell>
          <cell r="B394" t="str">
            <v>0612</v>
          </cell>
          <cell r="C394">
            <v>62.88</v>
          </cell>
          <cell r="D394">
            <v>70.17</v>
          </cell>
          <cell r="E394">
            <v>68.62</v>
          </cell>
          <cell r="F394">
            <v>60.21</v>
          </cell>
          <cell r="G394">
            <v>58.88</v>
          </cell>
          <cell r="H394">
            <v>72.569999999999894</v>
          </cell>
          <cell r="I394" t="str">
            <v>ALCALDÍA DE GIRARDOTA</v>
          </cell>
        </row>
        <row r="395">
          <cell r="A395" t="str">
            <v>ALCALDÍA DE GÓMEZ PLATA</v>
          </cell>
          <cell r="B395" t="str">
            <v>0613</v>
          </cell>
          <cell r="C395">
            <v>59.43</v>
          </cell>
          <cell r="D395">
            <v>50.07</v>
          </cell>
          <cell r="E395">
            <v>24.12</v>
          </cell>
          <cell r="F395">
            <v>46.619999999999898</v>
          </cell>
          <cell r="G395">
            <v>37.17</v>
          </cell>
          <cell r="H395">
            <v>38.969999999999899</v>
          </cell>
          <cell r="I395" t="str">
            <v>ALCALDÍA DE GÓMEZ PLATA</v>
          </cell>
        </row>
        <row r="396">
          <cell r="A396" t="str">
            <v>ALCALDÍA DE GONZÁLEZ</v>
          </cell>
          <cell r="B396" t="str">
            <v>0614</v>
          </cell>
          <cell r="C396">
            <v>54.89</v>
          </cell>
          <cell r="D396">
            <v>51.74</v>
          </cell>
          <cell r="E396">
            <v>75.209999999999894</v>
          </cell>
          <cell r="F396">
            <v>58.24</v>
          </cell>
          <cell r="G396">
            <v>57.1099999999999</v>
          </cell>
          <cell r="H396">
            <v>58.07</v>
          </cell>
          <cell r="I396" t="str">
            <v>ALCALDÍA DE GONZÁLEZ</v>
          </cell>
        </row>
        <row r="397">
          <cell r="A397" t="str">
            <v>ALCALDÍA DE GRAMALOTE</v>
          </cell>
          <cell r="B397" t="str">
            <v>0615</v>
          </cell>
          <cell r="C397">
            <v>34.369999999999997</v>
          </cell>
          <cell r="D397">
            <v>54.32</v>
          </cell>
          <cell r="E397">
            <v>68.760000000000005</v>
          </cell>
          <cell r="F397">
            <v>51.6099999999999</v>
          </cell>
          <cell r="G397">
            <v>57.719999999999899</v>
          </cell>
          <cell r="H397">
            <v>74.799999999999898</v>
          </cell>
          <cell r="I397" t="str">
            <v>ALCALDÍA DE GRAMALOTE</v>
          </cell>
        </row>
        <row r="398">
          <cell r="A398" t="str">
            <v>ALCALDÍA DE GRANADA - ANTIOQUIA</v>
          </cell>
          <cell r="B398" t="str">
            <v>0616</v>
          </cell>
          <cell r="C398">
            <v>58.57</v>
          </cell>
          <cell r="D398">
            <v>44.95</v>
          </cell>
          <cell r="E398">
            <v>61.06</v>
          </cell>
          <cell r="F398">
            <v>56.939999999999898</v>
          </cell>
          <cell r="G398">
            <v>63.1</v>
          </cell>
          <cell r="H398">
            <v>49.939999999999898</v>
          </cell>
          <cell r="I398" t="str">
            <v>ALCALDÍA DE GRANADA - ANTIOQUIA</v>
          </cell>
        </row>
        <row r="399">
          <cell r="A399" t="str">
            <v>ALCALDÍA DE GRANADA - CUNDINAMARCA</v>
          </cell>
          <cell r="B399" t="str">
            <v>0617</v>
          </cell>
          <cell r="C399">
            <v>76.11</v>
          </cell>
          <cell r="D399">
            <v>87.2</v>
          </cell>
          <cell r="E399">
            <v>84.099999999999895</v>
          </cell>
          <cell r="F399">
            <v>85.42</v>
          </cell>
          <cell r="G399">
            <v>92.049999999999898</v>
          </cell>
          <cell r="H399">
            <v>86.9</v>
          </cell>
          <cell r="I399" t="str">
            <v>ALCALDÍA DE GRANADA - CUNDINAMARCA</v>
          </cell>
        </row>
        <row r="400">
          <cell r="A400" t="str">
            <v>ALCALDÍA DE GRANADA - META</v>
          </cell>
          <cell r="B400" t="str">
            <v>0618</v>
          </cell>
          <cell r="C400">
            <v>69.569999999999993</v>
          </cell>
          <cell r="D400">
            <v>70.73</v>
          </cell>
          <cell r="E400">
            <v>57.189999999999898</v>
          </cell>
          <cell r="F400">
            <v>73.379999999999896</v>
          </cell>
          <cell r="G400">
            <v>69.769999999999897</v>
          </cell>
          <cell r="H400">
            <v>63.689999999999898</v>
          </cell>
          <cell r="I400" t="str">
            <v>ALCALDÍA DE GRANADA - META</v>
          </cell>
        </row>
        <row r="401">
          <cell r="A401" t="str">
            <v>ALCALDÍA DE GUACA</v>
          </cell>
          <cell r="B401" t="str">
            <v>0619</v>
          </cell>
          <cell r="C401">
            <v>43.91</v>
          </cell>
          <cell r="D401">
            <v>33.75</v>
          </cell>
          <cell r="E401">
            <v>47.2899999999999</v>
          </cell>
          <cell r="F401">
            <v>41.07</v>
          </cell>
          <cell r="G401">
            <v>37.880000000000003</v>
          </cell>
          <cell r="H401">
            <v>29.39</v>
          </cell>
          <cell r="I401" t="str">
            <v>ALCALDÍA DE GUACA</v>
          </cell>
        </row>
        <row r="402">
          <cell r="A402" t="str">
            <v>ALCALDÍA DE GUACAMAYAS</v>
          </cell>
          <cell r="B402" t="str">
            <v>0620</v>
          </cell>
          <cell r="C402">
            <v>62.96</v>
          </cell>
          <cell r="D402">
            <v>47.46</v>
          </cell>
          <cell r="E402">
            <v>43.439999999999898</v>
          </cell>
          <cell r="F402">
            <v>45.53</v>
          </cell>
          <cell r="G402">
            <v>45</v>
          </cell>
          <cell r="H402">
            <v>53.329999999999899</v>
          </cell>
          <cell r="I402" t="str">
            <v>ALCALDÍA DE GUACAMAYAS</v>
          </cell>
        </row>
        <row r="403">
          <cell r="A403" t="str">
            <v>ALCALDÍA DE GUACARI</v>
          </cell>
          <cell r="B403" t="str">
            <v>1042</v>
          </cell>
          <cell r="C403">
            <v>54.31</v>
          </cell>
          <cell r="D403">
            <v>59.51</v>
          </cell>
          <cell r="E403">
            <v>44.409999999999897</v>
          </cell>
          <cell r="F403">
            <v>54.6099999999999</v>
          </cell>
          <cell r="G403">
            <v>60.77</v>
          </cell>
          <cell r="H403">
            <v>54.409999999999897</v>
          </cell>
          <cell r="I403" t="str">
            <v>ALCALDÍA DE GUACARÍ</v>
          </cell>
        </row>
        <row r="404">
          <cell r="A404" t="str">
            <v>ALCALDÍA DE GUACHENÉ</v>
          </cell>
          <cell r="B404" t="str">
            <v>0399</v>
          </cell>
          <cell r="C404">
            <v>77.72</v>
          </cell>
          <cell r="D404">
            <v>90.66</v>
          </cell>
          <cell r="E404">
            <v>69.62</v>
          </cell>
          <cell r="F404">
            <v>72.209999999999894</v>
          </cell>
          <cell r="G404">
            <v>81.23</v>
          </cell>
          <cell r="H404">
            <v>73.48</v>
          </cell>
          <cell r="I404" t="str">
            <v>ALCALDÍA DE GUACHENÉ</v>
          </cell>
        </row>
        <row r="405">
          <cell r="A405" t="str">
            <v>ALCALDÍA DE GUACHETÁ</v>
          </cell>
          <cell r="B405" t="str">
            <v>0621</v>
          </cell>
          <cell r="C405">
            <v>56.56</v>
          </cell>
          <cell r="D405">
            <v>70.73</v>
          </cell>
          <cell r="E405">
            <v>57.189999999999898</v>
          </cell>
          <cell r="F405">
            <v>73.379999999999896</v>
          </cell>
          <cell r="G405">
            <v>69.769999999999897</v>
          </cell>
          <cell r="H405">
            <v>63.689999999999898</v>
          </cell>
          <cell r="I405" t="str">
            <v>ALCALDÍA DE GUACHETÁ</v>
          </cell>
        </row>
        <row r="406">
          <cell r="A406" t="str">
            <v>ALCALDÍA DE GUACHUCAL</v>
          </cell>
          <cell r="B406" t="str">
            <v>0400</v>
          </cell>
          <cell r="C406">
            <v>59.43</v>
          </cell>
          <cell r="D406">
            <v>79.06</v>
          </cell>
          <cell r="E406">
            <v>84.099999999999895</v>
          </cell>
          <cell r="F406">
            <v>85.42</v>
          </cell>
          <cell r="G406">
            <v>78.23</v>
          </cell>
          <cell r="H406">
            <v>86.9</v>
          </cell>
          <cell r="I406" t="str">
            <v>ALCALDÍA DE GUACHUCAL</v>
          </cell>
        </row>
        <row r="407">
          <cell r="A407" t="str">
            <v>ALCALDÍA DE GUADALAJARA DE BUGA</v>
          </cell>
          <cell r="B407" t="str">
            <v>0622</v>
          </cell>
          <cell r="C407">
            <v>70.8</v>
          </cell>
          <cell r="D407">
            <v>73.06</v>
          </cell>
          <cell r="E407">
            <v>73.540000000000006</v>
          </cell>
          <cell r="F407">
            <v>67.709999999999894</v>
          </cell>
          <cell r="G407">
            <v>77.329999999999899</v>
          </cell>
          <cell r="H407">
            <v>65.790000000000006</v>
          </cell>
          <cell r="I407" t="str">
            <v>ALCALDÍA DE GUADALAJARA DE BUGA</v>
          </cell>
        </row>
        <row r="408">
          <cell r="A408" t="str">
            <v>ALCALDÍA DE GUADALUPE - ANTIOQUIA</v>
          </cell>
          <cell r="B408" t="str">
            <v>0623</v>
          </cell>
          <cell r="C408">
            <v>73.59</v>
          </cell>
          <cell r="D408">
            <v>51.92</v>
          </cell>
          <cell r="E408">
            <v>61.06</v>
          </cell>
          <cell r="F408">
            <v>53.35</v>
          </cell>
          <cell r="G408">
            <v>52.57</v>
          </cell>
          <cell r="H408">
            <v>67.14</v>
          </cell>
          <cell r="I408" t="str">
            <v>ALCALDÍA DE GUADALUPE - ANTIOQUIA</v>
          </cell>
        </row>
        <row r="409">
          <cell r="A409" t="str">
            <v>ALCALDÍA DE GUADALUPE - HUILA</v>
          </cell>
          <cell r="B409" t="str">
            <v>0624</v>
          </cell>
          <cell r="C409">
            <v>57.19</v>
          </cell>
          <cell r="D409">
            <v>44.02</v>
          </cell>
          <cell r="E409">
            <v>71.06</v>
          </cell>
          <cell r="F409">
            <v>42.27</v>
          </cell>
          <cell r="G409">
            <v>54.92</v>
          </cell>
          <cell r="H409">
            <v>42.25</v>
          </cell>
          <cell r="I409" t="str">
            <v>ALCALDÍA DE GUADALUPE - HUILA</v>
          </cell>
        </row>
        <row r="410">
          <cell r="A410" t="str">
            <v>ALCALDÍA DE GUADALUPE - SANTANDER</v>
          </cell>
          <cell r="B410" t="str">
            <v>0625</v>
          </cell>
          <cell r="C410">
            <v>59.83</v>
          </cell>
          <cell r="D410">
            <v>49.04</v>
          </cell>
          <cell r="E410">
            <v>36.840000000000003</v>
          </cell>
          <cell r="F410">
            <v>45.119999999999898</v>
          </cell>
          <cell r="G410">
            <v>45.95</v>
          </cell>
          <cell r="H410">
            <v>44.25</v>
          </cell>
          <cell r="I410" t="str">
            <v>ALCALDÍA DE GUADALUPE - SANTANDER</v>
          </cell>
        </row>
        <row r="411">
          <cell r="A411" t="str">
            <v>ALCALDÍA DE GUADUAS</v>
          </cell>
          <cell r="B411" t="str">
            <v>0626</v>
          </cell>
          <cell r="C411">
            <v>50.89</v>
          </cell>
          <cell r="D411">
            <v>44.51</v>
          </cell>
          <cell r="E411">
            <v>55.009999999999899</v>
          </cell>
          <cell r="F411">
            <v>53.74</v>
          </cell>
          <cell r="G411">
            <v>52.939999999999898</v>
          </cell>
          <cell r="H411">
            <v>52.979999999999897</v>
          </cell>
          <cell r="I411" t="str">
            <v>ALCALDÍA DE GUADUAS</v>
          </cell>
        </row>
        <row r="412">
          <cell r="A412" t="str">
            <v>ALCALDÍA DE GUAITARILLA</v>
          </cell>
          <cell r="B412" t="str">
            <v>0627</v>
          </cell>
          <cell r="C412">
            <v>71.64</v>
          </cell>
          <cell r="D412">
            <v>55.12</v>
          </cell>
          <cell r="E412">
            <v>38.03</v>
          </cell>
          <cell r="F412">
            <v>41.759999999999899</v>
          </cell>
          <cell r="G412">
            <v>47.45</v>
          </cell>
          <cell r="H412">
            <v>49.7899999999999</v>
          </cell>
          <cell r="I412" t="str">
            <v>ALCALDÍA DE GUAITARILLA</v>
          </cell>
        </row>
        <row r="413">
          <cell r="A413" t="str">
            <v>ALCALDÍA DE GUALMATÁN</v>
          </cell>
          <cell r="B413" t="str">
            <v>0628</v>
          </cell>
          <cell r="C413">
            <v>63.23</v>
          </cell>
          <cell r="D413">
            <v>93.98</v>
          </cell>
          <cell r="E413">
            <v>75.209999999999894</v>
          </cell>
          <cell r="F413">
            <v>77.209999999999894</v>
          </cell>
          <cell r="G413">
            <v>85.409999999999897</v>
          </cell>
          <cell r="H413">
            <v>78.629999999999896</v>
          </cell>
          <cell r="I413" t="str">
            <v>ALCALDÍA DE GUALMATÁN</v>
          </cell>
        </row>
        <row r="414">
          <cell r="A414" t="str">
            <v>ALCALDÍA DE GUAMAL - META</v>
          </cell>
          <cell r="B414" t="str">
            <v>0629</v>
          </cell>
          <cell r="C414">
            <v>63.95</v>
          </cell>
          <cell r="D414">
            <v>77.400000000000006</v>
          </cell>
          <cell r="E414">
            <v>84.099999999999895</v>
          </cell>
          <cell r="F414">
            <v>85.42</v>
          </cell>
          <cell r="G414">
            <v>92.049999999999898</v>
          </cell>
          <cell r="H414">
            <v>74.189999999999898</v>
          </cell>
          <cell r="I414" t="str">
            <v>ALCALDÍA DE GUAMAL - META</v>
          </cell>
        </row>
        <row r="415">
          <cell r="A415" t="str">
            <v>ALCALDÍA DE GUAMAL MAGDALENA</v>
          </cell>
          <cell r="B415" t="str">
            <v>0402</v>
          </cell>
          <cell r="C415">
            <v>29.87</v>
          </cell>
          <cell r="D415">
            <v>35.54</v>
          </cell>
          <cell r="E415">
            <v>24.12</v>
          </cell>
          <cell r="F415">
            <v>37.56</v>
          </cell>
          <cell r="G415">
            <v>38.659999999999897</v>
          </cell>
          <cell r="H415">
            <v>15.4499999999999</v>
          </cell>
          <cell r="I415" t="str">
            <v>ALCALDÍA DE GUAMAL MAGDALENA</v>
          </cell>
        </row>
        <row r="416">
          <cell r="A416" t="str">
            <v>ALCALDÍA DE GUAPI</v>
          </cell>
          <cell r="B416" t="str">
            <v>0403</v>
          </cell>
          <cell r="C416">
            <v>54.29</v>
          </cell>
          <cell r="D416">
            <v>69.89</v>
          </cell>
          <cell r="E416">
            <v>84.099999999999895</v>
          </cell>
          <cell r="F416">
            <v>85.42</v>
          </cell>
          <cell r="G416">
            <v>78.23</v>
          </cell>
          <cell r="H416">
            <v>64.6099999999999</v>
          </cell>
          <cell r="I416" t="str">
            <v>ALCALDÍA DE GUAPI</v>
          </cell>
        </row>
        <row r="417">
          <cell r="A417" t="str">
            <v>ALCALDÍA DE GUAPOTÁ</v>
          </cell>
          <cell r="B417" t="str">
            <v>0630</v>
          </cell>
          <cell r="C417">
            <v>65.02</v>
          </cell>
          <cell r="D417">
            <v>62.56</v>
          </cell>
          <cell r="E417">
            <v>48.979999999999897</v>
          </cell>
          <cell r="F417">
            <v>65.069999999999894</v>
          </cell>
          <cell r="G417">
            <v>54.85</v>
          </cell>
          <cell r="H417">
            <v>56.92</v>
          </cell>
          <cell r="I417" t="str">
            <v>ALCALDÍA DE GUAPOTÁ</v>
          </cell>
        </row>
        <row r="418">
          <cell r="A418" t="str">
            <v>ALCALDÍA DE GUARANDA</v>
          </cell>
          <cell r="B418" t="str">
            <v>0631</v>
          </cell>
          <cell r="C418">
            <v>46.88</v>
          </cell>
          <cell r="D418">
            <v>40.04</v>
          </cell>
          <cell r="E418">
            <v>44.7</v>
          </cell>
          <cell r="F418">
            <v>44.84</v>
          </cell>
          <cell r="G418">
            <v>45.75</v>
          </cell>
          <cell r="H418">
            <v>36.1</v>
          </cell>
          <cell r="I418" t="str">
            <v>ALCALDÍA DE GUARANDA</v>
          </cell>
        </row>
        <row r="419">
          <cell r="A419" t="str">
            <v>ALCALDÍA DE GUARNE</v>
          </cell>
          <cell r="B419" t="str">
            <v>0632</v>
          </cell>
          <cell r="C419">
            <v>77.11</v>
          </cell>
          <cell r="D419">
            <v>66.09</v>
          </cell>
          <cell r="E419">
            <v>60.009999999999899</v>
          </cell>
          <cell r="F419">
            <v>76.06</v>
          </cell>
          <cell r="G419">
            <v>65.37</v>
          </cell>
          <cell r="H419">
            <v>76.64</v>
          </cell>
          <cell r="I419" t="str">
            <v>ALCALDÍA DE GUARNE</v>
          </cell>
        </row>
        <row r="420">
          <cell r="A420" t="str">
            <v>ALCALDÍA DE GUASCA</v>
          </cell>
          <cell r="B420" t="str">
            <v>0633</v>
          </cell>
          <cell r="C420">
            <v>63.43</v>
          </cell>
          <cell r="D420">
            <v>81.239999999999995</v>
          </cell>
          <cell r="E420">
            <v>84.099999999999895</v>
          </cell>
          <cell r="F420">
            <v>71.62</v>
          </cell>
          <cell r="G420">
            <v>68.409999999999897</v>
          </cell>
          <cell r="H420">
            <v>86.9</v>
          </cell>
          <cell r="I420" t="str">
            <v>ALCALDÍA DE GUASCA</v>
          </cell>
        </row>
        <row r="421">
          <cell r="A421" t="str">
            <v>ALCALDÍA DE GUATAPÉ</v>
          </cell>
          <cell r="B421" t="str">
            <v>0634</v>
          </cell>
          <cell r="C421">
            <v>67.849999999999994</v>
          </cell>
          <cell r="D421">
            <v>54.03</v>
          </cell>
          <cell r="E421">
            <v>51.729999999999897</v>
          </cell>
          <cell r="F421">
            <v>52.259999999999899</v>
          </cell>
          <cell r="G421">
            <v>46.46</v>
          </cell>
          <cell r="H421">
            <v>50.3599999999999</v>
          </cell>
          <cell r="I421" t="str">
            <v>ALCALDÍA DE GUATAPÉ</v>
          </cell>
        </row>
        <row r="422">
          <cell r="A422" t="str">
            <v>ALCALDÍA DE GUATAQUÍ</v>
          </cell>
          <cell r="B422" t="str">
            <v>0635</v>
          </cell>
          <cell r="C422">
            <v>62.71</v>
          </cell>
          <cell r="D422">
            <v>59.54</v>
          </cell>
          <cell r="E422">
            <v>71.06</v>
          </cell>
          <cell r="F422">
            <v>73.519999999999897</v>
          </cell>
          <cell r="G422">
            <v>69.81</v>
          </cell>
          <cell r="H422">
            <v>55.74</v>
          </cell>
          <cell r="I422" t="str">
            <v>ALCALDÍA DE GUATAQUÍ</v>
          </cell>
        </row>
        <row r="423">
          <cell r="A423" t="str">
            <v>ALCALDÍA DE GUATAVITA</v>
          </cell>
          <cell r="B423" t="str">
            <v>0636</v>
          </cell>
          <cell r="C423">
            <v>58.11</v>
          </cell>
          <cell r="D423">
            <v>64.010000000000005</v>
          </cell>
          <cell r="E423">
            <v>57.189999999999898</v>
          </cell>
          <cell r="F423">
            <v>73.379999999999896</v>
          </cell>
          <cell r="G423">
            <v>69.769999999999897</v>
          </cell>
          <cell r="H423">
            <v>74.7</v>
          </cell>
          <cell r="I423" t="str">
            <v>ALCALDÍA DE GUATAVITA</v>
          </cell>
        </row>
        <row r="424">
          <cell r="A424" t="str">
            <v>ALCALDÍA DE GUATEQUE</v>
          </cell>
          <cell r="B424" t="str">
            <v>0404</v>
          </cell>
          <cell r="C424">
            <v>58.66</v>
          </cell>
          <cell r="D424">
            <v>70.8</v>
          </cell>
          <cell r="E424">
            <v>70.95</v>
          </cell>
          <cell r="F424">
            <v>61.92</v>
          </cell>
          <cell r="G424">
            <v>60.39</v>
          </cell>
          <cell r="H424">
            <v>63.689999999999898</v>
          </cell>
          <cell r="I424" t="str">
            <v>ALCALDÍA DE GUATEQUE</v>
          </cell>
        </row>
        <row r="425">
          <cell r="A425" t="str">
            <v>ALCALDÍA DE GUÁTICA</v>
          </cell>
          <cell r="B425" t="str">
            <v>0637</v>
          </cell>
          <cell r="C425">
            <v>87.21</v>
          </cell>
          <cell r="D425">
            <v>88.35</v>
          </cell>
          <cell r="E425">
            <v>84.099999999999895</v>
          </cell>
          <cell r="F425">
            <v>85.42</v>
          </cell>
          <cell r="G425">
            <v>78.23</v>
          </cell>
          <cell r="H425">
            <v>86.9</v>
          </cell>
          <cell r="I425" t="str">
            <v>ALCALDÍA DE GUÁTICA</v>
          </cell>
        </row>
        <row r="426">
          <cell r="A426" t="str">
            <v>ALCALDÍA DE GUAVATÁ - SANTANDER</v>
          </cell>
          <cell r="B426" t="str">
            <v>0638</v>
          </cell>
          <cell r="C426">
            <v>55.97</v>
          </cell>
          <cell r="D426">
            <v>34.869999999999997</v>
          </cell>
          <cell r="E426">
            <v>31.85</v>
          </cell>
          <cell r="F426">
            <v>31.44</v>
          </cell>
          <cell r="G426">
            <v>32.03</v>
          </cell>
          <cell r="H426">
            <v>36.299999999999898</v>
          </cell>
          <cell r="I426" t="str">
            <v>ALCALDÍA DE GUAVATÁ - SANTANDER</v>
          </cell>
        </row>
        <row r="427">
          <cell r="A427" t="str">
            <v>ALCALDÍA DE GUAYABAL DE SÍQUIMA</v>
          </cell>
          <cell r="B427" t="str">
            <v>0639</v>
          </cell>
          <cell r="C427">
            <v>59.55</v>
          </cell>
          <cell r="D427">
            <v>56.63</v>
          </cell>
          <cell r="E427">
            <v>45.979999999999897</v>
          </cell>
          <cell r="F427">
            <v>43.24</v>
          </cell>
          <cell r="G427">
            <v>52.689999999999898</v>
          </cell>
          <cell r="H427">
            <v>52.68</v>
          </cell>
          <cell r="I427" t="str">
            <v>ALCALDÍA DE GUAYABAL DE SÍQUIMA</v>
          </cell>
        </row>
        <row r="428">
          <cell r="A428" t="str">
            <v>ALCALDÍA DE GUAYABETAL</v>
          </cell>
          <cell r="B428" t="str">
            <v>0640</v>
          </cell>
          <cell r="C428">
            <v>57.11</v>
          </cell>
          <cell r="D428">
            <v>80.069999999999993</v>
          </cell>
          <cell r="E428">
            <v>51.6099999999999</v>
          </cell>
          <cell r="F428">
            <v>63.579999999999899</v>
          </cell>
          <cell r="G428">
            <v>67.099999999999895</v>
          </cell>
          <cell r="H428">
            <v>57.189999999999898</v>
          </cell>
          <cell r="I428" t="str">
            <v>ALCALDÍA DE GUAYABETAL</v>
          </cell>
        </row>
        <row r="429">
          <cell r="A429" t="str">
            <v>ALCALDÍA DE GUAYATÁ - BOYACÁ</v>
          </cell>
          <cell r="B429" t="str">
            <v>0641</v>
          </cell>
          <cell r="C429">
            <v>77.75</v>
          </cell>
          <cell r="D429">
            <v>83.19</v>
          </cell>
          <cell r="E429">
            <v>70.95</v>
          </cell>
          <cell r="F429">
            <v>73.379999999999896</v>
          </cell>
          <cell r="G429">
            <v>82.23</v>
          </cell>
          <cell r="H429">
            <v>74.7</v>
          </cell>
          <cell r="I429" t="str">
            <v>ALCALDÍA DE GUAYATÁ - BOYACÁ</v>
          </cell>
        </row>
        <row r="430">
          <cell r="A430" t="str">
            <v>ALCALDÍA DE GÜEPSA - SANTANDER</v>
          </cell>
          <cell r="B430" t="str">
            <v>0642</v>
          </cell>
          <cell r="C430">
            <v>77.349999999999994</v>
          </cell>
          <cell r="D430">
            <v>74.430000000000007</v>
          </cell>
          <cell r="E430">
            <v>75.209999999999894</v>
          </cell>
          <cell r="F430">
            <v>77.209999999999894</v>
          </cell>
          <cell r="G430">
            <v>72.599999999999895</v>
          </cell>
          <cell r="H430">
            <v>78.629999999999896</v>
          </cell>
          <cell r="I430" t="str">
            <v>ALCALDÍA DE GÜEPSA - SANTANDER</v>
          </cell>
        </row>
        <row r="431">
          <cell r="A431" t="str">
            <v>ALCALDÍA DE GÜICÁN</v>
          </cell>
          <cell r="B431" t="str">
            <v>0405</v>
          </cell>
          <cell r="C431">
            <v>57.97</v>
          </cell>
          <cell r="D431">
            <v>62.59</v>
          </cell>
          <cell r="E431">
            <v>68.760000000000005</v>
          </cell>
          <cell r="F431">
            <v>71.62</v>
          </cell>
          <cell r="G431">
            <v>68.409999999999897</v>
          </cell>
          <cell r="H431">
            <v>75.989999999999895</v>
          </cell>
          <cell r="I431" t="str">
            <v>ALCALDÍA DE GÜICÁN</v>
          </cell>
        </row>
        <row r="432">
          <cell r="A432" t="str">
            <v>ALCALDÍA DE GUTIÉRREZ</v>
          </cell>
          <cell r="B432" t="str">
            <v>0643</v>
          </cell>
          <cell r="C432">
            <v>58.47</v>
          </cell>
          <cell r="D432">
            <v>43.33</v>
          </cell>
          <cell r="E432">
            <v>24.12</v>
          </cell>
          <cell r="F432">
            <v>37.56</v>
          </cell>
          <cell r="G432">
            <v>38.659999999999897</v>
          </cell>
          <cell r="H432">
            <v>15.4499999999999</v>
          </cell>
          <cell r="I432" t="str">
            <v>ALCALDÍA DE GUTIÉRREZ</v>
          </cell>
        </row>
        <row r="433">
          <cell r="A433" t="str">
            <v>ALCALDÍA DE HACARÍ</v>
          </cell>
          <cell r="B433" t="str">
            <v>0644</v>
          </cell>
          <cell r="C433">
            <v>55.21</v>
          </cell>
          <cell r="D433">
            <v>50.62</v>
          </cell>
          <cell r="E433">
            <v>39.259999999999899</v>
          </cell>
          <cell r="F433">
            <v>46.619999999999898</v>
          </cell>
          <cell r="G433">
            <v>37.17</v>
          </cell>
          <cell r="H433">
            <v>28.739999999999899</v>
          </cell>
          <cell r="I433" t="str">
            <v>ALCALDÍA DE HACARÍ</v>
          </cell>
        </row>
        <row r="434">
          <cell r="A434" t="str">
            <v>ALCALDÍA DE HATILLO DE LOBA</v>
          </cell>
          <cell r="B434" t="str">
            <v>0645</v>
          </cell>
          <cell r="C434">
            <v>41.58</v>
          </cell>
          <cell r="D434">
            <v>40.369999999999997</v>
          </cell>
          <cell r="E434">
            <v>51.149999999999899</v>
          </cell>
          <cell r="F434">
            <v>34.28</v>
          </cell>
          <cell r="G434">
            <v>39.5</v>
          </cell>
          <cell r="H434">
            <v>46.18</v>
          </cell>
          <cell r="I434" t="str">
            <v>ALCALDÍA DE HATILLO DE LOBA</v>
          </cell>
        </row>
        <row r="435">
          <cell r="A435" t="str">
            <v>ALCALDÍA DE HATO</v>
          </cell>
          <cell r="B435" t="str">
            <v>0646</v>
          </cell>
          <cell r="C435">
            <v>59.65</v>
          </cell>
          <cell r="D435">
            <v>43.79</v>
          </cell>
          <cell r="E435">
            <v>53.52</v>
          </cell>
          <cell r="F435">
            <v>57.549999999999898</v>
          </cell>
          <cell r="G435">
            <v>56.479999999999897</v>
          </cell>
          <cell r="H435">
            <v>51.729999999999897</v>
          </cell>
          <cell r="I435" t="str">
            <v>ALCALDÍA DE HATO</v>
          </cell>
        </row>
        <row r="436">
          <cell r="A436" t="str">
            <v>ALCALDÍA DE HATO COROZAL</v>
          </cell>
          <cell r="B436" t="str">
            <v>0647</v>
          </cell>
          <cell r="C436">
            <v>51.02</v>
          </cell>
          <cell r="D436">
            <v>74.69</v>
          </cell>
          <cell r="E436">
            <v>75.209999999999894</v>
          </cell>
          <cell r="F436">
            <v>77.209999999999894</v>
          </cell>
          <cell r="G436">
            <v>72.599999999999895</v>
          </cell>
          <cell r="H436">
            <v>67.14</v>
          </cell>
          <cell r="I436" t="str">
            <v>ALCALDÍA DE HATO COROZAL</v>
          </cell>
        </row>
        <row r="437">
          <cell r="A437" t="str">
            <v>ALCALDÍA DE HATO NUEVO</v>
          </cell>
          <cell r="B437" t="str">
            <v>0648</v>
          </cell>
          <cell r="C437">
            <v>58.39</v>
          </cell>
          <cell r="D437">
            <v>43.8</v>
          </cell>
          <cell r="E437">
            <v>40.520000000000003</v>
          </cell>
          <cell r="F437">
            <v>54.5</v>
          </cell>
          <cell r="G437">
            <v>48.46</v>
          </cell>
          <cell r="H437">
            <v>41.18</v>
          </cell>
          <cell r="I437" t="str">
            <v>ALCALDÍA DE HATO NUEVO</v>
          </cell>
        </row>
        <row r="438">
          <cell r="A438" t="str">
            <v>ALCALDÍA DE HELICONIA</v>
          </cell>
          <cell r="B438" t="str">
            <v>0649</v>
          </cell>
          <cell r="C438">
            <v>65.23</v>
          </cell>
          <cell r="D438">
            <v>59.99</v>
          </cell>
          <cell r="E438">
            <v>49.56</v>
          </cell>
          <cell r="F438">
            <v>63.89</v>
          </cell>
          <cell r="G438">
            <v>74.98</v>
          </cell>
          <cell r="H438">
            <v>45.38</v>
          </cell>
          <cell r="I438" t="str">
            <v>ALCALDÍA DE HELICONIA</v>
          </cell>
        </row>
        <row r="439">
          <cell r="A439" t="str">
            <v>ALCALDÍA DE HERRÁN</v>
          </cell>
          <cell r="B439" t="str">
            <v>0650</v>
          </cell>
          <cell r="C439">
            <v>43.48</v>
          </cell>
          <cell r="D439">
            <v>62.27</v>
          </cell>
          <cell r="E439">
            <v>68.760000000000005</v>
          </cell>
          <cell r="F439">
            <v>64.129999999999896</v>
          </cell>
          <cell r="G439">
            <v>62.299999999999898</v>
          </cell>
          <cell r="H439">
            <v>74.189999999999898</v>
          </cell>
          <cell r="I439" t="str">
            <v>ALCALDÍA DE HERRÁN</v>
          </cell>
        </row>
        <row r="440">
          <cell r="A440" t="str">
            <v>ALCALDÍA DE HERVEO</v>
          </cell>
          <cell r="B440" t="str">
            <v>0651</v>
          </cell>
          <cell r="C440">
            <v>70.66</v>
          </cell>
          <cell r="D440">
            <v>62.6</v>
          </cell>
          <cell r="E440">
            <v>65.569999999999894</v>
          </cell>
          <cell r="F440">
            <v>61.53</v>
          </cell>
          <cell r="G440">
            <v>60.049999999999898</v>
          </cell>
          <cell r="H440">
            <v>59.2899999999999</v>
          </cell>
          <cell r="I440" t="str">
            <v>ALCALDÍA DE HERVEO</v>
          </cell>
        </row>
        <row r="441">
          <cell r="A441" t="str">
            <v>ALCALDÍA DE HISPANIA</v>
          </cell>
          <cell r="B441" t="str">
            <v>0652</v>
          </cell>
          <cell r="C441">
            <v>33.14</v>
          </cell>
          <cell r="D441">
            <v>32.520000000000003</v>
          </cell>
          <cell r="E441">
            <v>24.12</v>
          </cell>
          <cell r="F441">
            <v>30.2899999999999</v>
          </cell>
          <cell r="G441">
            <v>18.489999999999899</v>
          </cell>
          <cell r="H441">
            <v>38.969999999999899</v>
          </cell>
          <cell r="I441" t="str">
            <v>ALCALDÍA DE HISPANIA</v>
          </cell>
        </row>
        <row r="442">
          <cell r="A442" t="str">
            <v>ALCALDÍA DE HOBO</v>
          </cell>
          <cell r="B442" t="str">
            <v>0653</v>
          </cell>
          <cell r="C442">
            <v>68.84</v>
          </cell>
          <cell r="D442">
            <v>79.25</v>
          </cell>
          <cell r="E442">
            <v>84.099999999999895</v>
          </cell>
          <cell r="F442">
            <v>76.06</v>
          </cell>
          <cell r="G442">
            <v>84.459999999999894</v>
          </cell>
          <cell r="H442">
            <v>86.9</v>
          </cell>
          <cell r="I442" t="str">
            <v>ALCALDÍA DE HOBO</v>
          </cell>
        </row>
        <row r="443">
          <cell r="A443" t="str">
            <v>ALCALDÍA DE HONDA</v>
          </cell>
          <cell r="B443" t="str">
            <v>0654</v>
          </cell>
          <cell r="C443">
            <v>53.19</v>
          </cell>
          <cell r="D443">
            <v>62.59</v>
          </cell>
          <cell r="E443">
            <v>64.73</v>
          </cell>
          <cell r="F443">
            <v>81.03</v>
          </cell>
          <cell r="G443">
            <v>75.290000000000006</v>
          </cell>
          <cell r="H443">
            <v>61.18</v>
          </cell>
          <cell r="I443" t="str">
            <v>ALCALDÍA DE HONDA</v>
          </cell>
        </row>
        <row r="444">
          <cell r="A444" t="str">
            <v>ALCALDÍA DE IBAGUE</v>
          </cell>
          <cell r="B444" t="str">
            <v>0407</v>
          </cell>
          <cell r="C444">
            <v>97.411200613732305</v>
          </cell>
          <cell r="D444">
            <v>95.63</v>
          </cell>
          <cell r="E444">
            <v>77.92</v>
          </cell>
          <cell r="F444">
            <v>79.680000000000007</v>
          </cell>
          <cell r="G444">
            <v>87.43</v>
          </cell>
          <cell r="H444">
            <v>81.150000000000006</v>
          </cell>
          <cell r="I444" t="str">
            <v>ALCALDÍA DE IBAGUÉ</v>
          </cell>
        </row>
        <row r="445">
          <cell r="A445" t="str">
            <v>ALCALDÍA DE ICONONZO</v>
          </cell>
          <cell r="B445" t="str">
            <v>0656</v>
          </cell>
          <cell r="C445">
            <v>50.26</v>
          </cell>
          <cell r="D445">
            <v>72.53</v>
          </cell>
          <cell r="E445">
            <v>49.619999999999898</v>
          </cell>
          <cell r="F445">
            <v>66.569999999999894</v>
          </cell>
          <cell r="G445">
            <v>64.349999999999895</v>
          </cell>
          <cell r="H445">
            <v>67.519999999999897</v>
          </cell>
          <cell r="I445" t="str">
            <v>ALCALDÍA DE ICONONZO</v>
          </cell>
        </row>
        <row r="446">
          <cell r="A446" t="str">
            <v>ALCALDÍA DE ILES</v>
          </cell>
          <cell r="B446" t="str">
            <v>0657</v>
          </cell>
          <cell r="C446">
            <v>58.6</v>
          </cell>
          <cell r="D446">
            <v>61.29</v>
          </cell>
          <cell r="E446">
            <v>73.209999999999894</v>
          </cell>
          <cell r="F446">
            <v>73.519999999999897</v>
          </cell>
          <cell r="G446">
            <v>71.34</v>
          </cell>
          <cell r="H446">
            <v>52.82</v>
          </cell>
          <cell r="I446" t="str">
            <v>ALCALDÍA DE ILES</v>
          </cell>
        </row>
        <row r="447">
          <cell r="A447" t="str">
            <v>ALCALDÍA DE IMUÉS</v>
          </cell>
          <cell r="B447" t="str">
            <v>0658</v>
          </cell>
          <cell r="C447">
            <v>64.77</v>
          </cell>
          <cell r="D447">
            <v>34.76</v>
          </cell>
          <cell r="E447">
            <v>45.979999999999897</v>
          </cell>
          <cell r="F447">
            <v>31.6099999999999</v>
          </cell>
          <cell r="G447">
            <v>42.06</v>
          </cell>
          <cell r="H447">
            <v>43.6</v>
          </cell>
          <cell r="I447" t="str">
            <v>ALCALDÍA DE IMUÉS</v>
          </cell>
        </row>
        <row r="448">
          <cell r="A448" t="str">
            <v>ALCALDÍA DE INZÁ</v>
          </cell>
          <cell r="B448" t="str">
            <v>0659</v>
          </cell>
          <cell r="C448">
            <v>55.24</v>
          </cell>
          <cell r="D448">
            <v>55.51</v>
          </cell>
          <cell r="E448">
            <v>49.56</v>
          </cell>
          <cell r="F448">
            <v>57.469999999999899</v>
          </cell>
          <cell r="G448">
            <v>57.799999999999898</v>
          </cell>
          <cell r="H448">
            <v>45.38</v>
          </cell>
          <cell r="I448" t="str">
            <v>ALCALDÍA DE INZÁ</v>
          </cell>
        </row>
        <row r="449">
          <cell r="A449" t="str">
            <v>ALCALDÍA DE IPIALES</v>
          </cell>
          <cell r="B449" t="str">
            <v>0408</v>
          </cell>
          <cell r="C449">
            <v>70.569999999999993</v>
          </cell>
          <cell r="D449">
            <v>70.34</v>
          </cell>
          <cell r="E449">
            <v>75.209999999999894</v>
          </cell>
          <cell r="F449">
            <v>77.209999999999894</v>
          </cell>
          <cell r="G449">
            <v>72.599999999999895</v>
          </cell>
          <cell r="H449">
            <v>78.629999999999896</v>
          </cell>
          <cell r="I449" t="str">
            <v>ALCALDÍA DE IPIALES</v>
          </cell>
        </row>
        <row r="450">
          <cell r="A450" t="str">
            <v>ALCALDÍA DE IQUIRA</v>
          </cell>
          <cell r="B450" t="str">
            <v>0660</v>
          </cell>
          <cell r="C450">
            <v>61.78</v>
          </cell>
          <cell r="D450">
            <v>58.25</v>
          </cell>
          <cell r="E450">
            <v>47.2899999999999</v>
          </cell>
          <cell r="F450">
            <v>42.57</v>
          </cell>
          <cell r="G450">
            <v>45.09</v>
          </cell>
          <cell r="H450">
            <v>44.24</v>
          </cell>
          <cell r="I450" t="str">
            <v>ALCALDÍA DE IQUIRA</v>
          </cell>
        </row>
        <row r="451">
          <cell r="A451" t="str">
            <v>ALCALDÍA DE ISNOS</v>
          </cell>
          <cell r="B451" t="str">
            <v>0661</v>
          </cell>
          <cell r="C451">
            <v>69.14</v>
          </cell>
          <cell r="D451">
            <v>77.239999999999995</v>
          </cell>
          <cell r="E451">
            <v>79.379999999999896</v>
          </cell>
          <cell r="F451">
            <v>81.03</v>
          </cell>
          <cell r="G451">
            <v>75.290000000000006</v>
          </cell>
          <cell r="H451">
            <v>82.5</v>
          </cell>
          <cell r="I451" t="str">
            <v>ALCALDÍA DE ISNOS</v>
          </cell>
        </row>
        <row r="452">
          <cell r="A452" t="str">
            <v>ALCALDÍA DE ISTMINA</v>
          </cell>
          <cell r="B452" t="str">
            <v>0662</v>
          </cell>
          <cell r="C452">
            <v>49.58</v>
          </cell>
          <cell r="D452">
            <v>61.79</v>
          </cell>
          <cell r="E452">
            <v>51.149999999999899</v>
          </cell>
          <cell r="F452">
            <v>59.32</v>
          </cell>
          <cell r="G452">
            <v>65.430000000000007</v>
          </cell>
          <cell r="H452">
            <v>59.63</v>
          </cell>
          <cell r="I452" t="str">
            <v>ALCALDÍA DE ISTMINA</v>
          </cell>
        </row>
        <row r="453">
          <cell r="A453" t="str">
            <v>ALCALDÍA DE ITAGÜÍ</v>
          </cell>
          <cell r="B453" t="str">
            <v>0409</v>
          </cell>
          <cell r="C453">
            <v>93.42</v>
          </cell>
          <cell r="D453">
            <v>99</v>
          </cell>
          <cell r="E453">
            <v>84.099999999999895</v>
          </cell>
          <cell r="F453">
            <v>85.42</v>
          </cell>
          <cell r="G453">
            <v>92.049999999999898</v>
          </cell>
          <cell r="H453">
            <v>86.9</v>
          </cell>
          <cell r="I453" t="str">
            <v>ALCALDÍA DE ITAGÜÍ</v>
          </cell>
        </row>
        <row r="454">
          <cell r="A454" t="str">
            <v>ALCALDÍA DE ITUANGO</v>
          </cell>
          <cell r="B454" t="str">
            <v>0663</v>
          </cell>
          <cell r="C454">
            <v>51.29</v>
          </cell>
          <cell r="D454">
            <v>27.68</v>
          </cell>
          <cell r="E454">
            <v>24.12</v>
          </cell>
          <cell r="F454">
            <v>36</v>
          </cell>
          <cell r="G454">
            <v>31.98</v>
          </cell>
          <cell r="H454">
            <v>23.44</v>
          </cell>
          <cell r="I454" t="str">
            <v>ALCALDÍA DE ITUANGO</v>
          </cell>
        </row>
        <row r="455">
          <cell r="A455" t="str">
            <v>ALCALDÍA DE IZA</v>
          </cell>
          <cell r="B455" t="str">
            <v>0664</v>
          </cell>
          <cell r="C455">
            <v>62.04</v>
          </cell>
          <cell r="D455">
            <v>69.53</v>
          </cell>
          <cell r="E455">
            <v>65.569999999999894</v>
          </cell>
          <cell r="F455">
            <v>68.7</v>
          </cell>
          <cell r="G455">
            <v>66.099999999999895</v>
          </cell>
          <cell r="H455">
            <v>59.2899999999999</v>
          </cell>
          <cell r="I455" t="str">
            <v>ALCALDÍA DE IZA</v>
          </cell>
        </row>
        <row r="456">
          <cell r="A456" t="str">
            <v>ALCALDÍA DE JAMBALÓ</v>
          </cell>
          <cell r="B456" t="str">
            <v>0665</v>
          </cell>
          <cell r="C456">
            <v>49</v>
          </cell>
          <cell r="D456">
            <v>13.23</v>
          </cell>
          <cell r="E456">
            <v>24.12</v>
          </cell>
          <cell r="F456">
            <v>17.510000000000002</v>
          </cell>
          <cell r="G456">
            <v>18.489999999999899</v>
          </cell>
          <cell r="H456">
            <v>15.4499999999999</v>
          </cell>
          <cell r="I456" t="str">
            <v>ALCALDÍA DE JAMBALÓ</v>
          </cell>
        </row>
        <row r="457">
          <cell r="A457" t="str">
            <v>ALCALDÍA DE JAMUNDÍ</v>
          </cell>
          <cell r="B457" t="str">
            <v>0666</v>
          </cell>
          <cell r="C457">
            <v>63.45</v>
          </cell>
          <cell r="D457">
            <v>57.42</v>
          </cell>
          <cell r="E457">
            <v>46.18</v>
          </cell>
          <cell r="F457">
            <v>59.049999999999898</v>
          </cell>
          <cell r="G457">
            <v>52.39</v>
          </cell>
          <cell r="H457">
            <v>54.85</v>
          </cell>
          <cell r="I457" t="str">
            <v>ALCALDÍA DE JAMUNDÍ</v>
          </cell>
        </row>
        <row r="458">
          <cell r="A458" t="str">
            <v>ALCALDÍA DE JARDÍN</v>
          </cell>
          <cell r="B458" t="str">
            <v>0667</v>
          </cell>
          <cell r="C458">
            <v>52.62</v>
          </cell>
          <cell r="D458">
            <v>48.92</v>
          </cell>
          <cell r="E458">
            <v>45.979999999999897</v>
          </cell>
          <cell r="F458">
            <v>47.2899999999999</v>
          </cell>
          <cell r="G458">
            <v>46.729999999999897</v>
          </cell>
          <cell r="H458">
            <v>54.24</v>
          </cell>
          <cell r="I458" t="str">
            <v>ALCALDÍA DE JARDÍN</v>
          </cell>
        </row>
        <row r="459">
          <cell r="A459" t="str">
            <v>ALCALDÍA DE JENESANO</v>
          </cell>
          <cell r="B459" t="str">
            <v>0668</v>
          </cell>
          <cell r="C459">
            <v>61.65</v>
          </cell>
          <cell r="D459">
            <v>81.92</v>
          </cell>
          <cell r="E459">
            <v>84.099999999999895</v>
          </cell>
          <cell r="F459">
            <v>85.42</v>
          </cell>
          <cell r="G459">
            <v>78.23</v>
          </cell>
          <cell r="H459">
            <v>74.189999999999898</v>
          </cell>
          <cell r="I459" t="str">
            <v>ALCALDÍA DE JENESANO</v>
          </cell>
        </row>
        <row r="460">
          <cell r="A460" t="str">
            <v>ALCALDÍA DE JERICÓ - ANTIOQUIA</v>
          </cell>
          <cell r="B460" t="str">
            <v>0670</v>
          </cell>
          <cell r="C460">
            <v>56.14</v>
          </cell>
          <cell r="D460">
            <v>39.619999999999997</v>
          </cell>
          <cell r="E460">
            <v>56.729999999999897</v>
          </cell>
          <cell r="F460">
            <v>58.799999999999898</v>
          </cell>
          <cell r="G460">
            <v>58.759999999999899</v>
          </cell>
          <cell r="H460">
            <v>42.25</v>
          </cell>
          <cell r="I460" t="str">
            <v>ALCALDÍA DE JERICÓ - ANTIOQUIA</v>
          </cell>
        </row>
        <row r="461">
          <cell r="A461" t="str">
            <v>ALCALDÍA DE JERICÓ - BOYACÁ</v>
          </cell>
          <cell r="B461" t="str">
            <v>0671</v>
          </cell>
          <cell r="C461">
            <v>75.040000000000006</v>
          </cell>
          <cell r="D461">
            <v>90.16</v>
          </cell>
          <cell r="E461">
            <v>68.760000000000005</v>
          </cell>
          <cell r="F461">
            <v>85.42</v>
          </cell>
          <cell r="G461">
            <v>92.049999999999898</v>
          </cell>
          <cell r="H461">
            <v>86.9</v>
          </cell>
          <cell r="I461" t="str">
            <v>ALCALDÍA DE JERICÓ - BOYACÁ</v>
          </cell>
        </row>
        <row r="462">
          <cell r="A462" t="str">
            <v>ALCALDÍA DE JERUSALÉN</v>
          </cell>
          <cell r="B462" t="str">
            <v>0672</v>
          </cell>
          <cell r="C462">
            <v>71.650000000000006</v>
          </cell>
          <cell r="D462">
            <v>83.6</v>
          </cell>
          <cell r="E462">
            <v>84.099999999999895</v>
          </cell>
          <cell r="F462">
            <v>85.42</v>
          </cell>
          <cell r="G462">
            <v>78.23</v>
          </cell>
          <cell r="H462">
            <v>86.9</v>
          </cell>
          <cell r="I462" t="str">
            <v>ALCALDÍA DE JERUSALÉN</v>
          </cell>
        </row>
        <row r="463">
          <cell r="A463" t="str">
            <v>ALCALDÍA DE JESÚS MARÍA</v>
          </cell>
          <cell r="B463" t="str">
            <v>0410</v>
          </cell>
          <cell r="C463">
            <v>47.69</v>
          </cell>
          <cell r="D463">
            <v>42.33</v>
          </cell>
          <cell r="E463">
            <v>38.03</v>
          </cell>
          <cell r="F463">
            <v>41.759999999999899</v>
          </cell>
          <cell r="G463">
            <v>47.45</v>
          </cell>
          <cell r="H463">
            <v>32.96</v>
          </cell>
          <cell r="I463" t="str">
            <v>ALCALDÍA DE JESÚS MARÍA</v>
          </cell>
        </row>
        <row r="464">
          <cell r="A464" t="str">
            <v>ALCALDÍA DE JORDÁN</v>
          </cell>
          <cell r="B464" t="str">
            <v>0673</v>
          </cell>
          <cell r="C464">
            <v>54</v>
          </cell>
          <cell r="D464">
            <v>72.349999999999994</v>
          </cell>
          <cell r="E464">
            <v>61.06</v>
          </cell>
          <cell r="F464">
            <v>77.209999999999894</v>
          </cell>
          <cell r="G464">
            <v>72.599999999999895</v>
          </cell>
          <cell r="H464">
            <v>67.14</v>
          </cell>
          <cell r="I464" t="str">
            <v>ALCALDÍA DE JORDÁN</v>
          </cell>
        </row>
        <row r="465">
          <cell r="A465" t="str">
            <v>ALCALDÍA DE JUAN DE ACOSTA</v>
          </cell>
          <cell r="B465" t="str">
            <v>0674</v>
          </cell>
          <cell r="C465">
            <v>38.21</v>
          </cell>
          <cell r="D465">
            <v>39.46</v>
          </cell>
          <cell r="E465">
            <v>55.729999999999897</v>
          </cell>
          <cell r="F465">
            <v>50.31</v>
          </cell>
          <cell r="G465">
            <v>59.25</v>
          </cell>
          <cell r="H465">
            <v>30.1099999999999</v>
          </cell>
          <cell r="I465" t="str">
            <v>ALCALDÍA DE JUAN DE ACOSTA</v>
          </cell>
        </row>
        <row r="466">
          <cell r="A466" t="str">
            <v>ALCALDÍA DE JUNÍN</v>
          </cell>
          <cell r="B466" t="str">
            <v>0675</v>
          </cell>
          <cell r="C466">
            <v>51.68</v>
          </cell>
          <cell r="D466">
            <v>32.01</v>
          </cell>
          <cell r="E466">
            <v>24.12</v>
          </cell>
          <cell r="F466">
            <v>37.009999999999899</v>
          </cell>
          <cell r="G466">
            <v>26.46</v>
          </cell>
          <cell r="H466">
            <v>37.8599999999999</v>
          </cell>
          <cell r="I466" t="str">
            <v>ALCALDÍA DE JUNÍN</v>
          </cell>
        </row>
        <row r="467">
          <cell r="A467" t="str">
            <v>ALCALDÍA DE JURADO</v>
          </cell>
          <cell r="B467" t="str">
            <v>0676</v>
          </cell>
          <cell r="C467">
            <v>54.92</v>
          </cell>
          <cell r="D467">
            <v>72.790000000000006</v>
          </cell>
          <cell r="E467">
            <v>59.43</v>
          </cell>
          <cell r="F467">
            <v>63.579999999999899</v>
          </cell>
          <cell r="G467">
            <v>61.829999999999899</v>
          </cell>
          <cell r="H467">
            <v>64.31</v>
          </cell>
          <cell r="I467" t="str">
            <v>ALCALDÍA DE JURADÓ</v>
          </cell>
        </row>
        <row r="468">
          <cell r="A468" t="str">
            <v>ALCALDÍA DE LA APARTADA</v>
          </cell>
          <cell r="B468" t="str">
            <v>0677</v>
          </cell>
          <cell r="C468">
            <v>64.69</v>
          </cell>
          <cell r="D468">
            <v>45.3</v>
          </cell>
          <cell r="E468">
            <v>44.939999999999898</v>
          </cell>
          <cell r="F468">
            <v>50.06</v>
          </cell>
          <cell r="G468">
            <v>50.729999999999897</v>
          </cell>
          <cell r="H468">
            <v>42.7</v>
          </cell>
          <cell r="I468" t="str">
            <v>ALCALDÍA DE LA APARTADA</v>
          </cell>
        </row>
        <row r="469">
          <cell r="A469" t="str">
            <v>ALCALDÍA DE LA ARGENTINA</v>
          </cell>
          <cell r="B469" t="str">
            <v>0678</v>
          </cell>
          <cell r="C469">
            <v>64.2</v>
          </cell>
          <cell r="D469">
            <v>47.29</v>
          </cell>
          <cell r="E469">
            <v>38.03</v>
          </cell>
          <cell r="F469">
            <v>48.03</v>
          </cell>
          <cell r="G469">
            <v>47.45</v>
          </cell>
          <cell r="H469">
            <v>39.299999999999898</v>
          </cell>
          <cell r="I469" t="str">
            <v>ALCALDÍA DE LA ARGENTINA</v>
          </cell>
        </row>
        <row r="470">
          <cell r="A470" t="str">
            <v>ALCALDÍA DE LA BELLEZA</v>
          </cell>
          <cell r="B470" t="str">
            <v>0679</v>
          </cell>
          <cell r="C470">
            <v>50.25</v>
          </cell>
          <cell r="D470">
            <v>55.09</v>
          </cell>
          <cell r="E470">
            <v>60.009999999999899</v>
          </cell>
          <cell r="F470">
            <v>71.62</v>
          </cell>
          <cell r="G470">
            <v>62.259999999999899</v>
          </cell>
          <cell r="H470">
            <v>65.8599999999999</v>
          </cell>
          <cell r="I470" t="str">
            <v>ALCALDÍA DE LA BELLEZA</v>
          </cell>
        </row>
        <row r="471">
          <cell r="A471" t="str">
            <v>ALCALDÍA DE LA CALERA</v>
          </cell>
          <cell r="B471" t="str">
            <v>0680</v>
          </cell>
          <cell r="C471">
            <v>53.17</v>
          </cell>
          <cell r="D471">
            <v>56.59</v>
          </cell>
          <cell r="E471">
            <v>66.790000000000006</v>
          </cell>
          <cell r="F471">
            <v>57.2899999999999</v>
          </cell>
          <cell r="G471">
            <v>57.409999999999897</v>
          </cell>
          <cell r="H471">
            <v>49.259999999999899</v>
          </cell>
          <cell r="I471" t="str">
            <v>ALCALDÍA DE LA CALERA</v>
          </cell>
        </row>
        <row r="472">
          <cell r="A472" t="str">
            <v>ALCALDÍA DE LA CAPILLA</v>
          </cell>
          <cell r="B472" t="str">
            <v>0681</v>
          </cell>
          <cell r="C472">
            <v>69.67</v>
          </cell>
          <cell r="D472">
            <v>44.99</v>
          </cell>
          <cell r="E472">
            <v>32.85</v>
          </cell>
          <cell r="F472">
            <v>36.67</v>
          </cell>
          <cell r="G472">
            <v>45.09</v>
          </cell>
          <cell r="H472">
            <v>37.380000000000003</v>
          </cell>
          <cell r="I472" t="str">
            <v>ALCALDÍA DE LA CAPILLA</v>
          </cell>
        </row>
        <row r="473">
          <cell r="A473" t="str">
            <v>ALCALDÍA DE LA CEJA DEL TAMBO</v>
          </cell>
          <cell r="B473" t="str">
            <v>0682</v>
          </cell>
          <cell r="C473">
            <v>69.52</v>
          </cell>
          <cell r="D473">
            <v>67.37</v>
          </cell>
          <cell r="E473">
            <v>49.56</v>
          </cell>
          <cell r="F473">
            <v>73.379999999999896</v>
          </cell>
          <cell r="G473">
            <v>63.52</v>
          </cell>
          <cell r="H473">
            <v>66.299999999999898</v>
          </cell>
          <cell r="I473" t="str">
            <v>ALCALDÍA DE LA CEJA DEL TAMBO</v>
          </cell>
        </row>
        <row r="474">
          <cell r="A474" t="str">
            <v>ALCALDÍA DE LA CELIA</v>
          </cell>
          <cell r="B474" t="str">
            <v>0683</v>
          </cell>
          <cell r="C474">
            <v>50.5</v>
          </cell>
          <cell r="D474">
            <v>68.95</v>
          </cell>
          <cell r="E474">
            <v>65.659999999999897</v>
          </cell>
          <cell r="F474">
            <v>63.439999999999898</v>
          </cell>
          <cell r="G474">
            <v>56.02</v>
          </cell>
          <cell r="H474">
            <v>69.67</v>
          </cell>
          <cell r="I474" t="str">
            <v>ALCALDÍA DE LA CELIA</v>
          </cell>
        </row>
        <row r="475">
          <cell r="A475" t="str">
            <v>ALCALDÍA DE LA CRUZ</v>
          </cell>
          <cell r="B475" t="str">
            <v>0684</v>
          </cell>
          <cell r="C475">
            <v>83.92</v>
          </cell>
          <cell r="D475">
            <v>84.4</v>
          </cell>
          <cell r="E475">
            <v>84.099999999999895</v>
          </cell>
          <cell r="F475">
            <v>69.819999999999894</v>
          </cell>
          <cell r="G475">
            <v>79.180000000000007</v>
          </cell>
          <cell r="H475">
            <v>86.9</v>
          </cell>
          <cell r="I475" t="str">
            <v>ALCALDÍA DE LA CRUZ</v>
          </cell>
        </row>
        <row r="476">
          <cell r="A476" t="str">
            <v>ALCALDÍA DE LA CUMBRE</v>
          </cell>
          <cell r="B476" t="str">
            <v>0685</v>
          </cell>
          <cell r="C476">
            <v>52.48</v>
          </cell>
          <cell r="D476">
            <v>43.23</v>
          </cell>
          <cell r="E476">
            <v>38.03</v>
          </cell>
          <cell r="F476">
            <v>48.03</v>
          </cell>
          <cell r="G476">
            <v>47.45</v>
          </cell>
          <cell r="H476">
            <v>48.02</v>
          </cell>
          <cell r="I476" t="str">
            <v>ALCALDÍA DE LA CUMBRE</v>
          </cell>
        </row>
        <row r="477">
          <cell r="A477" t="str">
            <v>ALCALDÍA DE LA DORADA</v>
          </cell>
          <cell r="B477" t="str">
            <v>0686</v>
          </cell>
          <cell r="C477">
            <v>75.78</v>
          </cell>
          <cell r="D477">
            <v>59.37</v>
          </cell>
          <cell r="E477">
            <v>59.43</v>
          </cell>
          <cell r="F477">
            <v>63.579999999999899</v>
          </cell>
          <cell r="G477">
            <v>61.829999999999899</v>
          </cell>
          <cell r="H477">
            <v>64.31</v>
          </cell>
          <cell r="I477" t="str">
            <v>ALCALDÍA DE LA DORADA</v>
          </cell>
        </row>
        <row r="478">
          <cell r="A478" t="str">
            <v>ALCALDÍA DE LA ESPERANZA</v>
          </cell>
          <cell r="B478" t="str">
            <v>0687</v>
          </cell>
          <cell r="C478">
            <v>50.07</v>
          </cell>
          <cell r="D478">
            <v>54.92</v>
          </cell>
          <cell r="E478">
            <v>61.06</v>
          </cell>
          <cell r="F478">
            <v>48</v>
          </cell>
          <cell r="G478">
            <v>57.1099999999999</v>
          </cell>
          <cell r="H478">
            <v>46.32</v>
          </cell>
          <cell r="I478" t="str">
            <v>ALCALDÍA DE LA ESPERANZA</v>
          </cell>
        </row>
        <row r="479">
          <cell r="A479" t="str">
            <v>ALCALDÍA DE LA ESTRELLA</v>
          </cell>
          <cell r="B479" t="str">
            <v>0688</v>
          </cell>
          <cell r="C479">
            <v>72.349999999999994</v>
          </cell>
          <cell r="D479">
            <v>69.150000000000006</v>
          </cell>
          <cell r="E479">
            <v>64.599999999999895</v>
          </cell>
          <cell r="F479">
            <v>67.879999999999896</v>
          </cell>
          <cell r="G479">
            <v>65.430000000000007</v>
          </cell>
          <cell r="H479">
            <v>58.5</v>
          </cell>
          <cell r="I479" t="str">
            <v>ALCALDÍA DE LA ESTRELLA</v>
          </cell>
        </row>
        <row r="480">
          <cell r="A480" t="str">
            <v>ALCALDÍA DE LA FLORIDA</v>
          </cell>
          <cell r="B480" t="str">
            <v>0413</v>
          </cell>
          <cell r="C480">
            <v>61.09</v>
          </cell>
          <cell r="D480">
            <v>81.08</v>
          </cell>
          <cell r="E480">
            <v>61.06</v>
          </cell>
          <cell r="F480">
            <v>77.209999999999894</v>
          </cell>
          <cell r="G480">
            <v>85.409999999999897</v>
          </cell>
          <cell r="H480">
            <v>78.629999999999896</v>
          </cell>
          <cell r="I480" t="str">
            <v>ALCALDÍA DE LA FLORIDA</v>
          </cell>
        </row>
        <row r="481">
          <cell r="A481" t="str">
            <v>ALCALDÍA DE LA GLORIA CESAR</v>
          </cell>
          <cell r="B481" t="str">
            <v>0689</v>
          </cell>
          <cell r="C481">
            <v>75.010000000000005</v>
          </cell>
          <cell r="D481">
            <v>91.11</v>
          </cell>
          <cell r="E481">
            <v>84.099999999999895</v>
          </cell>
          <cell r="F481">
            <v>85.42</v>
          </cell>
          <cell r="G481">
            <v>92.049999999999898</v>
          </cell>
          <cell r="H481">
            <v>74.189999999999898</v>
          </cell>
          <cell r="I481" t="str">
            <v>ALCALDÍA DE LA GLORIA CESAR</v>
          </cell>
        </row>
        <row r="482">
          <cell r="A482" t="str">
            <v>ALCALDÍA DE LA JAGUA DE IBIRICO</v>
          </cell>
          <cell r="B482" t="str">
            <v>0690</v>
          </cell>
          <cell r="C482">
            <v>71.66</v>
          </cell>
          <cell r="D482">
            <v>53.17</v>
          </cell>
          <cell r="E482">
            <v>62.92</v>
          </cell>
          <cell r="F482">
            <v>56.939999999999898</v>
          </cell>
          <cell r="G482">
            <v>54.85</v>
          </cell>
          <cell r="H482">
            <v>49.799999999999898</v>
          </cell>
          <cell r="I482" t="str">
            <v>ALCALDÍA DE LA JAGUA DE IBIRICO</v>
          </cell>
        </row>
        <row r="483">
          <cell r="A483" t="str">
            <v>ALCALDÍA DE LA JAGUA DEL PILAR</v>
          </cell>
          <cell r="B483" t="str">
            <v>0691</v>
          </cell>
          <cell r="C483">
            <v>64.91</v>
          </cell>
          <cell r="D483">
            <v>74.239999999999995</v>
          </cell>
          <cell r="E483">
            <v>65.569999999999894</v>
          </cell>
          <cell r="F483">
            <v>68.7</v>
          </cell>
          <cell r="G483">
            <v>66.099999999999895</v>
          </cell>
          <cell r="H483">
            <v>59.2899999999999</v>
          </cell>
          <cell r="I483" t="str">
            <v>ALCALDÍA DE LA JAGUA DEL PILAR</v>
          </cell>
        </row>
        <row r="484">
          <cell r="A484" t="str">
            <v>ALCALDÍA DE LA LLANADA</v>
          </cell>
          <cell r="B484" t="str">
            <v>0692</v>
          </cell>
          <cell r="C484">
            <v>68.09</v>
          </cell>
          <cell r="D484">
            <v>48.96</v>
          </cell>
          <cell r="E484">
            <v>49.619999999999898</v>
          </cell>
          <cell r="F484">
            <v>33.229999999999897</v>
          </cell>
          <cell r="G484">
            <v>50.07</v>
          </cell>
          <cell r="H484">
            <v>49.259999999999899</v>
          </cell>
          <cell r="I484" t="str">
            <v>ALCALDÍA DE LA LLANADA</v>
          </cell>
        </row>
        <row r="485">
          <cell r="A485" t="str">
            <v>ALCALDÍA DE LA MACARENA META</v>
          </cell>
          <cell r="B485" t="str">
            <v>0693</v>
          </cell>
          <cell r="C485">
            <v>48.76</v>
          </cell>
          <cell r="D485">
            <v>57.97</v>
          </cell>
          <cell r="E485">
            <v>57.189999999999898</v>
          </cell>
          <cell r="F485">
            <v>61.92</v>
          </cell>
          <cell r="G485">
            <v>60.39</v>
          </cell>
          <cell r="H485">
            <v>54.799999999999898</v>
          </cell>
          <cell r="I485" t="str">
            <v>ALCALDÍA DE LA MACARENA META</v>
          </cell>
        </row>
        <row r="486">
          <cell r="A486" t="str">
            <v>ALCALDÍA DE LA MERCED</v>
          </cell>
          <cell r="B486" t="str">
            <v>0694</v>
          </cell>
          <cell r="C486">
            <v>63.34</v>
          </cell>
          <cell r="D486">
            <v>79.89</v>
          </cell>
          <cell r="E486">
            <v>79.379999999999896</v>
          </cell>
          <cell r="F486">
            <v>81.03</v>
          </cell>
          <cell r="G486">
            <v>88.519999999999897</v>
          </cell>
          <cell r="H486">
            <v>74.260000000000005</v>
          </cell>
          <cell r="I486" t="str">
            <v>ALCALDÍA DE LA MERCED</v>
          </cell>
        </row>
        <row r="487">
          <cell r="A487" t="str">
            <v>ALCALDÍA DE LA MESA</v>
          </cell>
          <cell r="B487" t="str">
            <v>0695</v>
          </cell>
          <cell r="C487">
            <v>70.510000000000005</v>
          </cell>
          <cell r="D487">
            <v>71.790000000000006</v>
          </cell>
          <cell r="E487">
            <v>71.06</v>
          </cell>
          <cell r="F487">
            <v>72.12</v>
          </cell>
          <cell r="G487">
            <v>69.81</v>
          </cell>
          <cell r="H487">
            <v>52.719999999999899</v>
          </cell>
          <cell r="I487" t="str">
            <v>ALCALDÍA DE LA MESA</v>
          </cell>
        </row>
        <row r="488">
          <cell r="A488" t="str">
            <v>ALCALDÍA DE LA MONTAÑITA</v>
          </cell>
          <cell r="B488" t="str">
            <v>0696</v>
          </cell>
          <cell r="C488">
            <v>45.68</v>
          </cell>
          <cell r="D488">
            <v>69.8</v>
          </cell>
          <cell r="E488">
            <v>52.59</v>
          </cell>
          <cell r="F488">
            <v>67.879999999999896</v>
          </cell>
          <cell r="G488">
            <v>57.189999999999898</v>
          </cell>
          <cell r="H488">
            <v>49.619999999999898</v>
          </cell>
          <cell r="I488" t="str">
            <v>ALCALDÍA DE LA MONTAÑITA</v>
          </cell>
        </row>
        <row r="489">
          <cell r="A489" t="str">
            <v>ALCALDÍA DE LA PALMA</v>
          </cell>
          <cell r="B489" t="str">
            <v>0697</v>
          </cell>
          <cell r="C489">
            <v>40.17</v>
          </cell>
          <cell r="D489">
            <v>19.43</v>
          </cell>
          <cell r="E489">
            <v>24.12</v>
          </cell>
          <cell r="F489">
            <v>37.009999999999899</v>
          </cell>
          <cell r="G489">
            <v>26.46</v>
          </cell>
          <cell r="H489">
            <v>28.739999999999899</v>
          </cell>
          <cell r="I489" t="str">
            <v>ALCALDÍA DE LA PALMA</v>
          </cell>
        </row>
        <row r="490">
          <cell r="A490" t="str">
            <v>ALCALDÍA DE LA PAZ - SANTANDER</v>
          </cell>
          <cell r="B490" t="str">
            <v>0698</v>
          </cell>
          <cell r="C490">
            <v>56.25</v>
          </cell>
          <cell r="D490">
            <v>61.73</v>
          </cell>
          <cell r="E490">
            <v>52.899999999999899</v>
          </cell>
          <cell r="F490">
            <v>64.739999999999895</v>
          </cell>
          <cell r="G490">
            <v>57.049999999999898</v>
          </cell>
          <cell r="H490">
            <v>49.159999999999897</v>
          </cell>
          <cell r="I490" t="str">
            <v>ALCALDÍA DE LA PAZ - SANTANDER</v>
          </cell>
        </row>
        <row r="491">
          <cell r="A491" t="str">
            <v>ALCALDÍA DE LA PAZ ROBLES - CESAR</v>
          </cell>
          <cell r="B491" t="str">
            <v>0699</v>
          </cell>
          <cell r="C491">
            <v>55.36</v>
          </cell>
          <cell r="D491">
            <v>72.8</v>
          </cell>
          <cell r="E491">
            <v>75.209999999999894</v>
          </cell>
          <cell r="F491">
            <v>77.209999999999894</v>
          </cell>
          <cell r="G491">
            <v>85.409999999999897</v>
          </cell>
          <cell r="H491">
            <v>58.07</v>
          </cell>
          <cell r="I491" t="str">
            <v>ALCALDÍA DE LA PAZ ROBLES - CESAR</v>
          </cell>
        </row>
        <row r="492">
          <cell r="A492" t="str">
            <v>ALCALDÍA DE LA PEÑA</v>
          </cell>
          <cell r="B492" t="str">
            <v>0700</v>
          </cell>
          <cell r="C492">
            <v>75.81</v>
          </cell>
          <cell r="D492">
            <v>57.84</v>
          </cell>
          <cell r="E492">
            <v>60.009999999999899</v>
          </cell>
          <cell r="F492">
            <v>69.819999999999894</v>
          </cell>
          <cell r="G492">
            <v>60.939999999999898</v>
          </cell>
          <cell r="H492">
            <v>57.35</v>
          </cell>
          <cell r="I492" t="str">
            <v>ALCALDÍA DE LA PEÑA</v>
          </cell>
        </row>
        <row r="493">
          <cell r="A493" t="str">
            <v>ALCALDÍA DE LA PINTADA</v>
          </cell>
          <cell r="B493" t="str">
            <v>0701</v>
          </cell>
          <cell r="C493">
            <v>44.77</v>
          </cell>
          <cell r="D493">
            <v>53.71</v>
          </cell>
          <cell r="E493">
            <v>51.6099999999999</v>
          </cell>
          <cell r="F493">
            <v>36.67</v>
          </cell>
          <cell r="G493">
            <v>37.43</v>
          </cell>
          <cell r="H493">
            <v>45.84</v>
          </cell>
          <cell r="I493" t="str">
            <v>ALCALDÍA DE LA PINTADA</v>
          </cell>
        </row>
        <row r="494">
          <cell r="A494" t="str">
            <v>ALCALDÍA DE LA PLATA</v>
          </cell>
          <cell r="B494" t="str">
            <v>0702</v>
          </cell>
          <cell r="C494">
            <v>58.31</v>
          </cell>
          <cell r="D494">
            <v>88.35</v>
          </cell>
          <cell r="E494">
            <v>84.099999999999895</v>
          </cell>
          <cell r="F494">
            <v>85.42</v>
          </cell>
          <cell r="G494">
            <v>78.23</v>
          </cell>
          <cell r="H494">
            <v>86.9</v>
          </cell>
          <cell r="I494" t="str">
            <v>ALCALDÍA DE LA PLATA</v>
          </cell>
        </row>
        <row r="495">
          <cell r="A495" t="str">
            <v>ALCALDÍA DE LA PLAYA DE BELEN</v>
          </cell>
          <cell r="B495" t="str">
            <v>0703</v>
          </cell>
          <cell r="C495">
            <v>65.010000000000005</v>
          </cell>
          <cell r="D495">
            <v>93.98</v>
          </cell>
          <cell r="E495">
            <v>75.209999999999894</v>
          </cell>
          <cell r="F495">
            <v>77.209999999999894</v>
          </cell>
          <cell r="G495">
            <v>85.409999999999897</v>
          </cell>
          <cell r="H495">
            <v>78.629999999999896</v>
          </cell>
          <cell r="I495" t="str">
            <v>ALCALDÍA DE LA PLAYA DE BELÉN</v>
          </cell>
        </row>
        <row r="496">
          <cell r="A496" t="str">
            <v>ALCALDÍA DE LA PRIMAVERA</v>
          </cell>
          <cell r="B496" t="str">
            <v>0704</v>
          </cell>
          <cell r="C496">
            <v>50.77</v>
          </cell>
          <cell r="D496">
            <v>36.82</v>
          </cell>
          <cell r="E496">
            <v>31.85</v>
          </cell>
          <cell r="F496">
            <v>37.009999999999899</v>
          </cell>
          <cell r="G496">
            <v>32.03</v>
          </cell>
          <cell r="H496">
            <v>47.03</v>
          </cell>
          <cell r="I496" t="str">
            <v>ALCALDÍA DE LA PRIMAVERA</v>
          </cell>
        </row>
        <row r="497">
          <cell r="A497" t="str">
            <v>ALCALDÍA DE LA SALINA</v>
          </cell>
          <cell r="B497" t="str">
            <v>0414</v>
          </cell>
          <cell r="C497">
            <v>64.22</v>
          </cell>
          <cell r="D497">
            <v>53.23</v>
          </cell>
          <cell r="E497">
            <v>68.760000000000005</v>
          </cell>
          <cell r="F497">
            <v>52.53</v>
          </cell>
          <cell r="G497">
            <v>51.7899999999999</v>
          </cell>
          <cell r="H497">
            <v>74.189999999999898</v>
          </cell>
          <cell r="I497" t="str">
            <v>ALCALDÍA DE LA SALINA</v>
          </cell>
        </row>
        <row r="498">
          <cell r="A498" t="str">
            <v>ALCALDÍA DE LA SIERRA</v>
          </cell>
          <cell r="B498" t="str">
            <v>0705</v>
          </cell>
          <cell r="C498">
            <v>65.38</v>
          </cell>
          <cell r="D498">
            <v>60.56</v>
          </cell>
          <cell r="E498">
            <v>57.899999999999899</v>
          </cell>
          <cell r="F498">
            <v>52.369999999999898</v>
          </cell>
          <cell r="G498">
            <v>51.64</v>
          </cell>
          <cell r="H498">
            <v>62.979999999999897</v>
          </cell>
          <cell r="I498" t="str">
            <v>ALCALDÍA DE LA SIERRA</v>
          </cell>
        </row>
        <row r="499">
          <cell r="A499" t="str">
            <v>ALCALDÍA DE LA TEBAIDA - QUINDIO</v>
          </cell>
          <cell r="B499" t="str">
            <v>0706</v>
          </cell>
          <cell r="C499">
            <v>70.73</v>
          </cell>
          <cell r="D499">
            <v>54.37</v>
          </cell>
          <cell r="E499">
            <v>51.149999999999899</v>
          </cell>
          <cell r="F499">
            <v>60.7899999999999</v>
          </cell>
          <cell r="G499">
            <v>59.399999999999899</v>
          </cell>
          <cell r="H499">
            <v>62.5399999999999</v>
          </cell>
          <cell r="I499" t="str">
            <v>ALCALDÍA DE LA TEBAIDA - QUINDÍO</v>
          </cell>
        </row>
        <row r="500">
          <cell r="A500" t="str">
            <v>ALCALDÍA DE LA TOLA</v>
          </cell>
          <cell r="B500" t="str">
            <v>0707</v>
          </cell>
          <cell r="C500">
            <v>48.62</v>
          </cell>
          <cell r="D500">
            <v>50.84</v>
          </cell>
          <cell r="E500">
            <v>38.03</v>
          </cell>
          <cell r="F500">
            <v>46.619999999999898</v>
          </cell>
          <cell r="G500">
            <v>46.07</v>
          </cell>
          <cell r="H500">
            <v>57.81</v>
          </cell>
          <cell r="I500" t="str">
            <v>ALCALDÍA DE LA TOLA</v>
          </cell>
        </row>
        <row r="501">
          <cell r="A501" t="str">
            <v>ALCALDÍA DE LA UNIÓN -  SUCRE</v>
          </cell>
          <cell r="B501" t="str">
            <v>0708</v>
          </cell>
          <cell r="C501">
            <v>54.14</v>
          </cell>
          <cell r="D501">
            <v>49.62</v>
          </cell>
          <cell r="E501">
            <v>43.99</v>
          </cell>
          <cell r="F501">
            <v>50.13</v>
          </cell>
          <cell r="G501">
            <v>50.8599999999999</v>
          </cell>
          <cell r="H501">
            <v>37.770000000000003</v>
          </cell>
          <cell r="I501" t="str">
            <v>ALCALDÍA DE LA UNIÓN -  SUCRE</v>
          </cell>
        </row>
        <row r="502">
          <cell r="A502" t="str">
            <v>ALCALDÍA DE LA UNIÓN - ANTIOQUIA</v>
          </cell>
          <cell r="B502" t="str">
            <v>0709</v>
          </cell>
          <cell r="C502">
            <v>49.87</v>
          </cell>
          <cell r="D502">
            <v>46.3</v>
          </cell>
          <cell r="E502">
            <v>57.189999999999898</v>
          </cell>
          <cell r="F502">
            <v>50.549999999999898</v>
          </cell>
          <cell r="G502">
            <v>49.899999999999899</v>
          </cell>
          <cell r="H502">
            <v>57.899999999999899</v>
          </cell>
          <cell r="I502" t="str">
            <v>ALCALDÍA DE LA UNIÓN - ANTIOQUIA</v>
          </cell>
        </row>
        <row r="503">
          <cell r="A503" t="str">
            <v>ALCALDÍA DE LA UNIÓN - VALLE DEL CAUCA</v>
          </cell>
          <cell r="B503" t="str">
            <v>0710</v>
          </cell>
          <cell r="C503">
            <v>77.739999999999995</v>
          </cell>
          <cell r="D503">
            <v>75.819999999999993</v>
          </cell>
          <cell r="E503">
            <v>57.189999999999898</v>
          </cell>
          <cell r="F503">
            <v>73.379999999999896</v>
          </cell>
          <cell r="G503">
            <v>69.769999999999897</v>
          </cell>
          <cell r="H503">
            <v>74.7</v>
          </cell>
          <cell r="I503" t="str">
            <v>ALCALDÍA DE LA UNIÓN - VALLE DEL CAUCA</v>
          </cell>
        </row>
        <row r="504">
          <cell r="A504" t="str">
            <v>ALCALDÍA DE LA UNIÓN NARIÑO</v>
          </cell>
          <cell r="B504" t="str">
            <v>0415</v>
          </cell>
          <cell r="C504">
            <v>50.6</v>
          </cell>
          <cell r="D504">
            <v>63.37</v>
          </cell>
          <cell r="E504">
            <v>64.73</v>
          </cell>
          <cell r="F504">
            <v>81.03</v>
          </cell>
          <cell r="G504">
            <v>75.290000000000006</v>
          </cell>
          <cell r="H504">
            <v>63.899999999999899</v>
          </cell>
          <cell r="I504" t="str">
            <v>ALCALDÍA DE LA UNIÓN NARIÑO</v>
          </cell>
        </row>
        <row r="505">
          <cell r="A505" t="str">
            <v>ALCALDÍA DE LA UVITA</v>
          </cell>
          <cell r="B505" t="str">
            <v>0711</v>
          </cell>
          <cell r="C505">
            <v>60.88</v>
          </cell>
          <cell r="D505">
            <v>75.260000000000005</v>
          </cell>
          <cell r="E505">
            <v>64.599999999999895</v>
          </cell>
          <cell r="F505">
            <v>60.7899999999999</v>
          </cell>
          <cell r="G505">
            <v>59.399999999999899</v>
          </cell>
          <cell r="H505">
            <v>68.92</v>
          </cell>
          <cell r="I505" t="str">
            <v>ALCALDÍA DE LA UVITA</v>
          </cell>
        </row>
        <row r="506">
          <cell r="A506" t="str">
            <v>ALCALDÍA DE LA VEGA - CAUCA</v>
          </cell>
          <cell r="B506" t="str">
            <v>0712</v>
          </cell>
          <cell r="C506">
            <v>66.72</v>
          </cell>
          <cell r="D506">
            <v>38.979999999999997</v>
          </cell>
          <cell r="E506">
            <v>68.760000000000005</v>
          </cell>
          <cell r="F506">
            <v>58.92</v>
          </cell>
          <cell r="G506">
            <v>57.719999999999899</v>
          </cell>
          <cell r="H506">
            <v>64.6099999999999</v>
          </cell>
          <cell r="I506" t="str">
            <v>ALCALDÍA DE LA VEGA - CAUCA</v>
          </cell>
        </row>
        <row r="507">
          <cell r="A507" t="str">
            <v>ALCALDÍA DE LA VEGA - CUNDINAMARCA</v>
          </cell>
          <cell r="B507" t="str">
            <v>0713</v>
          </cell>
          <cell r="C507">
            <v>67.290000000000006</v>
          </cell>
          <cell r="D507">
            <v>69.61</v>
          </cell>
          <cell r="E507">
            <v>63.049999999999898</v>
          </cell>
          <cell r="F507">
            <v>55.8599999999999</v>
          </cell>
          <cell r="G507">
            <v>64.349999999999895</v>
          </cell>
          <cell r="H507">
            <v>50.5399999999999</v>
          </cell>
          <cell r="I507" t="str">
            <v>ALCALDÍA DE LA VEGA - CUNDINAMARCA</v>
          </cell>
        </row>
        <row r="508">
          <cell r="A508" t="str">
            <v>ALCALDÍA DE LA VICTORIA - BOYACÁ</v>
          </cell>
          <cell r="B508" t="str">
            <v>0714</v>
          </cell>
          <cell r="C508">
            <v>61.08</v>
          </cell>
          <cell r="D508">
            <v>62.71</v>
          </cell>
          <cell r="E508">
            <v>75.209999999999894</v>
          </cell>
          <cell r="F508">
            <v>56.939999999999898</v>
          </cell>
          <cell r="G508">
            <v>63.1</v>
          </cell>
          <cell r="H508">
            <v>61.93</v>
          </cell>
          <cell r="I508" t="str">
            <v>ALCALDÍA DE LA VICTORIA - BOYACÁ</v>
          </cell>
        </row>
        <row r="509">
          <cell r="A509" t="str">
            <v>ALCALDÍA DE LA VICTORIA - VALLE DEL CAUCA</v>
          </cell>
          <cell r="B509" t="str">
            <v>0715</v>
          </cell>
          <cell r="C509">
            <v>48.51</v>
          </cell>
          <cell r="D509">
            <v>63.35</v>
          </cell>
          <cell r="E509">
            <v>61.34</v>
          </cell>
          <cell r="F509">
            <v>75.689999999999898</v>
          </cell>
          <cell r="G509">
            <v>63.219999999999899</v>
          </cell>
          <cell r="H509">
            <v>66.180000000000007</v>
          </cell>
          <cell r="I509" t="str">
            <v>ALCALDÍA DE LA VICTORIA - VALLE DEL CAUCA</v>
          </cell>
        </row>
        <row r="510">
          <cell r="A510" t="str">
            <v>ALCALDÍA DE LA VIRGINIA</v>
          </cell>
          <cell r="B510" t="str">
            <v>0716</v>
          </cell>
          <cell r="C510">
            <v>53.35</v>
          </cell>
          <cell r="D510">
            <v>62.31</v>
          </cell>
          <cell r="E510">
            <v>59.43</v>
          </cell>
          <cell r="F510">
            <v>52.0399999999999</v>
          </cell>
          <cell r="G510">
            <v>51.329999999999899</v>
          </cell>
          <cell r="H510">
            <v>64.31</v>
          </cell>
          <cell r="I510" t="str">
            <v>ALCALDÍA DE LA VIRGINIA</v>
          </cell>
        </row>
        <row r="511">
          <cell r="A511" t="str">
            <v>ALCALDÍA DE LABATECA</v>
          </cell>
          <cell r="B511" t="str">
            <v>0717</v>
          </cell>
          <cell r="C511">
            <v>49.85</v>
          </cell>
          <cell r="D511">
            <v>56.19</v>
          </cell>
          <cell r="E511">
            <v>51.53</v>
          </cell>
          <cell r="F511">
            <v>49.74</v>
          </cell>
          <cell r="G511">
            <v>50.479999999999897</v>
          </cell>
          <cell r="H511">
            <v>38.17</v>
          </cell>
          <cell r="I511" t="str">
            <v>ALCALDÍA DE LABATECA</v>
          </cell>
        </row>
        <row r="512">
          <cell r="A512" t="str">
            <v>ALCALDÍA DE LABRANZAGRANDE</v>
          </cell>
          <cell r="B512" t="str">
            <v>0417</v>
          </cell>
          <cell r="C512">
            <v>65.3</v>
          </cell>
          <cell r="D512">
            <v>45.34</v>
          </cell>
          <cell r="E512">
            <v>51.869999999999898</v>
          </cell>
          <cell r="F512">
            <v>41.8599999999999</v>
          </cell>
          <cell r="G512">
            <v>41.34</v>
          </cell>
          <cell r="H512">
            <v>39.299999999999898</v>
          </cell>
          <cell r="I512" t="str">
            <v>ALCALDÍA DE LABRANZAGRANDE</v>
          </cell>
        </row>
        <row r="513">
          <cell r="A513" t="str">
            <v>ALCALDÍA DE LANDÁZURI</v>
          </cell>
          <cell r="B513" t="str">
            <v>0718</v>
          </cell>
          <cell r="C513">
            <v>61.87</v>
          </cell>
          <cell r="D513">
            <v>55.91</v>
          </cell>
          <cell r="E513">
            <v>55.009999999999899</v>
          </cell>
          <cell r="F513">
            <v>48.99</v>
          </cell>
          <cell r="G513">
            <v>48.39</v>
          </cell>
          <cell r="H513">
            <v>72.569999999999894</v>
          </cell>
          <cell r="I513" t="str">
            <v>ALCALDÍA DE LANDÁZURI</v>
          </cell>
        </row>
        <row r="514">
          <cell r="A514" t="str">
            <v>ALCALDÍA DE LEBRIJA SANTANDER</v>
          </cell>
          <cell r="B514" t="str">
            <v>0418</v>
          </cell>
          <cell r="C514">
            <v>56.18</v>
          </cell>
          <cell r="D514">
            <v>54.53</v>
          </cell>
          <cell r="E514">
            <v>38.03</v>
          </cell>
          <cell r="F514">
            <v>48.03</v>
          </cell>
          <cell r="G514">
            <v>47.45</v>
          </cell>
          <cell r="H514">
            <v>48.02</v>
          </cell>
          <cell r="I514" t="str">
            <v>ALCALDÍA DE LEBRIJA SANTANDER</v>
          </cell>
        </row>
        <row r="515">
          <cell r="A515" t="str">
            <v>ALCALDÍA DE LEIVA</v>
          </cell>
          <cell r="B515" t="str">
            <v>0719</v>
          </cell>
          <cell r="C515">
            <v>44.68</v>
          </cell>
          <cell r="D515">
            <v>34.229999999999997</v>
          </cell>
          <cell r="E515">
            <v>39.5</v>
          </cell>
          <cell r="F515">
            <v>40.71</v>
          </cell>
          <cell r="G515">
            <v>37.469999999999899</v>
          </cell>
          <cell r="H515">
            <v>34</v>
          </cell>
          <cell r="I515" t="str">
            <v>ALCALDÍA DE LEIVA</v>
          </cell>
        </row>
        <row r="516">
          <cell r="A516" t="str">
            <v>ALCALDÍA DE LEJANÍAS</v>
          </cell>
          <cell r="B516" t="str">
            <v>0720</v>
          </cell>
          <cell r="C516">
            <v>62.27</v>
          </cell>
          <cell r="D516">
            <v>72.44</v>
          </cell>
          <cell r="E516">
            <v>58.619999999999898</v>
          </cell>
          <cell r="F516">
            <v>74.769999999999897</v>
          </cell>
          <cell r="G516">
            <v>70.81</v>
          </cell>
          <cell r="H516">
            <v>76.129999999999896</v>
          </cell>
          <cell r="I516" t="str">
            <v>ALCALDÍA DE LEJANÍAS</v>
          </cell>
        </row>
        <row r="517">
          <cell r="A517" t="str">
            <v>ALCALDÍA DE LENGUAZAQUE</v>
          </cell>
          <cell r="B517" t="str">
            <v>0721</v>
          </cell>
          <cell r="C517">
            <v>50.64</v>
          </cell>
          <cell r="D517">
            <v>64.03</v>
          </cell>
          <cell r="E517">
            <v>45.979999999999897</v>
          </cell>
          <cell r="F517">
            <v>63.579999999999899</v>
          </cell>
          <cell r="G517">
            <v>61.829999999999899</v>
          </cell>
          <cell r="H517">
            <v>64.31</v>
          </cell>
          <cell r="I517" t="str">
            <v>ALCALDÍA DE LENGUAZAQUE</v>
          </cell>
        </row>
        <row r="518">
          <cell r="A518" t="str">
            <v>ALCALDÍA DE LÉRIDA</v>
          </cell>
          <cell r="B518" t="str">
            <v>0420</v>
          </cell>
          <cell r="C518">
            <v>54.35</v>
          </cell>
          <cell r="D518">
            <v>55.93</v>
          </cell>
          <cell r="E518">
            <v>49.619999999999898</v>
          </cell>
          <cell r="F518">
            <v>49.85</v>
          </cell>
          <cell r="G518">
            <v>49.219999999999899</v>
          </cell>
          <cell r="H518">
            <v>58.43</v>
          </cell>
          <cell r="I518" t="str">
            <v>ALCALDÍA DE LÉRIDA</v>
          </cell>
        </row>
        <row r="519">
          <cell r="A519" t="str">
            <v>ALCALDÍA DE LETICIA</v>
          </cell>
          <cell r="B519" t="str">
            <v>0722</v>
          </cell>
          <cell r="C519">
            <v>49.25</v>
          </cell>
          <cell r="D519">
            <v>43.23</v>
          </cell>
          <cell r="E519">
            <v>38.03</v>
          </cell>
          <cell r="F519">
            <v>48.03</v>
          </cell>
          <cell r="G519">
            <v>47.45</v>
          </cell>
          <cell r="H519">
            <v>48.02</v>
          </cell>
          <cell r="I519" t="str">
            <v>ALCALDÍA DE LETICIA</v>
          </cell>
        </row>
        <row r="520">
          <cell r="A520" t="str">
            <v>ALCALDÍA DE LIBORINA</v>
          </cell>
          <cell r="B520" t="str">
            <v>0724</v>
          </cell>
          <cell r="C520">
            <v>62.12</v>
          </cell>
          <cell r="D520">
            <v>29.01</v>
          </cell>
          <cell r="E520">
            <v>53.56</v>
          </cell>
          <cell r="F520">
            <v>41.329999999999899</v>
          </cell>
          <cell r="G520">
            <v>42.3599999999999</v>
          </cell>
          <cell r="H520">
            <v>27.9499999999999</v>
          </cell>
          <cell r="I520" t="str">
            <v>ALCALDÍA DE LIBORINA</v>
          </cell>
        </row>
        <row r="521">
          <cell r="A521" t="str">
            <v>ALCALDÍA DE LINARES</v>
          </cell>
          <cell r="B521" t="str">
            <v>0421</v>
          </cell>
          <cell r="C521">
            <v>50.48</v>
          </cell>
          <cell r="D521">
            <v>33.619999999999997</v>
          </cell>
          <cell r="E521">
            <v>39.5</v>
          </cell>
          <cell r="F521">
            <v>36.35</v>
          </cell>
          <cell r="G521">
            <v>37.469999999999899</v>
          </cell>
          <cell r="H521">
            <v>37.130000000000003</v>
          </cell>
          <cell r="I521" t="str">
            <v>ALCALDÍA DE LINARES</v>
          </cell>
        </row>
        <row r="522">
          <cell r="A522" t="str">
            <v>ALCALDÍA DE LITORAL DEL SAN JUAN</v>
          </cell>
          <cell r="B522" t="str">
            <v>0725</v>
          </cell>
          <cell r="C522">
            <v>61.82</v>
          </cell>
          <cell r="D522">
            <v>51.97</v>
          </cell>
          <cell r="E522">
            <v>52.09</v>
          </cell>
          <cell r="F522">
            <v>46.899999999999899</v>
          </cell>
          <cell r="G522">
            <v>57.7</v>
          </cell>
          <cell r="H522">
            <v>53.95</v>
          </cell>
          <cell r="I522" t="str">
            <v>ALCALDÍA DE LITORAL DEL SAN JUAN</v>
          </cell>
        </row>
        <row r="523">
          <cell r="A523" t="str">
            <v>ALCALDÍA DE LLORÓ</v>
          </cell>
          <cell r="B523" t="str">
            <v>0726</v>
          </cell>
          <cell r="C523">
            <v>64.319999999999993</v>
          </cell>
          <cell r="D523">
            <v>84.95</v>
          </cell>
          <cell r="E523">
            <v>76.84</v>
          </cell>
          <cell r="F523">
            <v>78.689999999999898</v>
          </cell>
          <cell r="G523">
            <v>73.659999999999897</v>
          </cell>
          <cell r="H523">
            <v>80.14</v>
          </cell>
          <cell r="I523" t="str">
            <v>ALCALDÍA DE LLORÓ</v>
          </cell>
        </row>
        <row r="524">
          <cell r="A524" t="str">
            <v>ALCALDÍA DE LÓPEZ DE MICAY</v>
          </cell>
          <cell r="B524" t="str">
            <v>0727</v>
          </cell>
          <cell r="C524">
            <v>84.24</v>
          </cell>
          <cell r="D524">
            <v>63.98</v>
          </cell>
          <cell r="E524">
            <v>57.17</v>
          </cell>
          <cell r="F524">
            <v>60.009999999999899</v>
          </cell>
          <cell r="G524">
            <v>60.1</v>
          </cell>
          <cell r="H524">
            <v>54.0399999999999</v>
          </cell>
          <cell r="I524" t="str">
            <v>ALCALDÍA DE LÓPEZ DE MICAY</v>
          </cell>
        </row>
        <row r="525">
          <cell r="A525" t="str">
            <v>ALCALDÍA DE LOS ANDES SOTOMAYOR</v>
          </cell>
          <cell r="B525" t="str">
            <v>0728</v>
          </cell>
          <cell r="C525">
            <v>62.42</v>
          </cell>
          <cell r="D525">
            <v>59.15</v>
          </cell>
          <cell r="E525">
            <v>64.209999999999894</v>
          </cell>
          <cell r="F525">
            <v>50</v>
          </cell>
          <cell r="G525">
            <v>61.479999999999897</v>
          </cell>
          <cell r="H525">
            <v>43.549999999999898</v>
          </cell>
          <cell r="I525" t="str">
            <v>ALCALDÍA DE LOS ANDES SOTOMAYOR</v>
          </cell>
        </row>
        <row r="526">
          <cell r="A526" t="str">
            <v>ALCALDÍA DE LOS CÓRDOBAS</v>
          </cell>
          <cell r="B526" t="str">
            <v>0729</v>
          </cell>
          <cell r="C526">
            <v>79.349999999999994</v>
          </cell>
          <cell r="D526">
            <v>80.7</v>
          </cell>
          <cell r="E526">
            <v>59.43</v>
          </cell>
          <cell r="F526">
            <v>63.579999999999899</v>
          </cell>
          <cell r="G526">
            <v>73.629999999999896</v>
          </cell>
          <cell r="H526">
            <v>58.46</v>
          </cell>
          <cell r="I526" t="str">
            <v>ALCALDÍA DE LOS CÓRDOBAS</v>
          </cell>
        </row>
        <row r="527">
          <cell r="A527" t="str">
            <v>ALCALDÍA DE LOS PALMITOS - SUCRE</v>
          </cell>
          <cell r="B527" t="str">
            <v>0730</v>
          </cell>
          <cell r="C527">
            <v>46.39</v>
          </cell>
          <cell r="D527">
            <v>50.75</v>
          </cell>
          <cell r="E527">
            <v>51.149999999999899</v>
          </cell>
          <cell r="F527">
            <v>40.090000000000003</v>
          </cell>
          <cell r="G527">
            <v>57.049999999999898</v>
          </cell>
          <cell r="H527">
            <v>50.409999999999897</v>
          </cell>
          <cell r="I527" t="str">
            <v>ALCALDÍA DE LOS PALMITOS - SUCRE</v>
          </cell>
        </row>
        <row r="528">
          <cell r="A528" t="str">
            <v>ALCALDÍA DE LOS PATIOS</v>
          </cell>
          <cell r="B528" t="str">
            <v>0731</v>
          </cell>
          <cell r="C528">
            <v>66.55</v>
          </cell>
          <cell r="D528">
            <v>59.01</v>
          </cell>
          <cell r="E528">
            <v>68.760000000000005</v>
          </cell>
          <cell r="F528">
            <v>71.62</v>
          </cell>
          <cell r="G528">
            <v>68.409999999999897</v>
          </cell>
          <cell r="H528">
            <v>64.6099999999999</v>
          </cell>
          <cell r="I528" t="str">
            <v>ALCALDÍA DE LOS PATIOS</v>
          </cell>
        </row>
        <row r="529">
          <cell r="A529" t="str">
            <v>ALCALDÍA DE LOS SANTOS</v>
          </cell>
          <cell r="B529" t="str">
            <v>0732</v>
          </cell>
          <cell r="C529">
            <v>57.53</v>
          </cell>
          <cell r="D529">
            <v>82.18</v>
          </cell>
          <cell r="E529">
            <v>70.95</v>
          </cell>
          <cell r="F529">
            <v>73.379999999999896</v>
          </cell>
          <cell r="G529">
            <v>69.769999999999897</v>
          </cell>
          <cell r="H529">
            <v>74.7</v>
          </cell>
          <cell r="I529" t="str">
            <v>ALCALDÍA DE LOS SANTOS</v>
          </cell>
        </row>
        <row r="530">
          <cell r="A530" t="str">
            <v>ALCALDÍA DE LOURDES</v>
          </cell>
          <cell r="B530" t="str">
            <v>0733</v>
          </cell>
          <cell r="C530">
            <v>45.07</v>
          </cell>
          <cell r="D530">
            <v>38.9</v>
          </cell>
          <cell r="E530">
            <v>45.979999999999897</v>
          </cell>
          <cell r="F530">
            <v>36.67</v>
          </cell>
          <cell r="G530">
            <v>42.06</v>
          </cell>
          <cell r="H530">
            <v>55.59</v>
          </cell>
          <cell r="I530" t="str">
            <v>ALCALDÍA DE LOURDES</v>
          </cell>
        </row>
        <row r="531">
          <cell r="A531" t="str">
            <v>ALCALDÍA DE LURUACO</v>
          </cell>
          <cell r="B531" t="str">
            <v>0734</v>
          </cell>
          <cell r="C531">
            <v>55.36</v>
          </cell>
          <cell r="D531">
            <v>84.96</v>
          </cell>
          <cell r="E531">
            <v>68.760000000000005</v>
          </cell>
          <cell r="F531">
            <v>85.42</v>
          </cell>
          <cell r="G531">
            <v>92.049999999999898</v>
          </cell>
          <cell r="H531">
            <v>86.9</v>
          </cell>
          <cell r="I531" t="str">
            <v>ALCALDÍA DE LURUACO</v>
          </cell>
        </row>
        <row r="532">
          <cell r="A532" t="str">
            <v>ALCALDÍA DE MACANAL</v>
          </cell>
          <cell r="B532" t="str">
            <v>0735</v>
          </cell>
          <cell r="C532">
            <v>67.61</v>
          </cell>
          <cell r="D532">
            <v>91.44</v>
          </cell>
          <cell r="E532">
            <v>70.95</v>
          </cell>
          <cell r="F532">
            <v>73.379999999999896</v>
          </cell>
          <cell r="G532">
            <v>82.23</v>
          </cell>
          <cell r="H532">
            <v>74.7</v>
          </cell>
          <cell r="I532" t="str">
            <v>ALCALDÍA DE MACANAL</v>
          </cell>
        </row>
        <row r="533">
          <cell r="A533" t="str">
            <v>ALCALDÍA DE MACARAVITA</v>
          </cell>
          <cell r="B533" t="str">
            <v>0736</v>
          </cell>
          <cell r="C533">
            <v>50.25</v>
          </cell>
          <cell r="D533">
            <v>50.06</v>
          </cell>
          <cell r="E533">
            <v>68.760000000000005</v>
          </cell>
          <cell r="F533">
            <v>71.62</v>
          </cell>
          <cell r="G533">
            <v>68.409999999999897</v>
          </cell>
          <cell r="H533">
            <v>74.189999999999898</v>
          </cell>
          <cell r="I533" t="str">
            <v>ALCALDÍA DE MACARAVITA</v>
          </cell>
        </row>
        <row r="534">
          <cell r="A534" t="str">
            <v>ALCALDÍA DE MACEO</v>
          </cell>
          <cell r="B534" t="str">
            <v>0737</v>
          </cell>
          <cell r="C534">
            <v>38.44</v>
          </cell>
          <cell r="D534">
            <v>55.79</v>
          </cell>
          <cell r="E534">
            <v>56.729999999999897</v>
          </cell>
          <cell r="F534">
            <v>71.62</v>
          </cell>
          <cell r="G534">
            <v>60.159999999999897</v>
          </cell>
          <cell r="H534">
            <v>63.52</v>
          </cell>
          <cell r="I534" t="str">
            <v>ALCALDÍA DE MACEO</v>
          </cell>
        </row>
        <row r="535">
          <cell r="A535" t="str">
            <v>ALCALDÍA DE MACHETÁ</v>
          </cell>
          <cell r="B535" t="str">
            <v>0738</v>
          </cell>
          <cell r="C535">
            <v>51.6</v>
          </cell>
          <cell r="D535">
            <v>39.17</v>
          </cell>
          <cell r="E535">
            <v>32.85</v>
          </cell>
          <cell r="F535">
            <v>24.43</v>
          </cell>
          <cell r="G535">
            <v>25.55</v>
          </cell>
          <cell r="H535">
            <v>31.84</v>
          </cell>
          <cell r="I535" t="str">
            <v>ALCALDÍA DE MACHETÁ</v>
          </cell>
        </row>
        <row r="536">
          <cell r="A536" t="str">
            <v>ALCALDÍA DE MADRID</v>
          </cell>
          <cell r="B536" t="str">
            <v>0739</v>
          </cell>
          <cell r="C536">
            <v>77.09</v>
          </cell>
          <cell r="D536">
            <v>64.05</v>
          </cell>
          <cell r="E536">
            <v>51.869999999999898</v>
          </cell>
          <cell r="F536">
            <v>57.659999999999897</v>
          </cell>
          <cell r="G536">
            <v>56.579999999999899</v>
          </cell>
          <cell r="H536">
            <v>48.02</v>
          </cell>
          <cell r="I536" t="str">
            <v>ALCALDÍA DE MADRID</v>
          </cell>
        </row>
        <row r="537">
          <cell r="A537" t="str">
            <v>ALCALDÍA DE MAGANGUÉ</v>
          </cell>
          <cell r="B537" t="str">
            <v>0740</v>
          </cell>
          <cell r="C537">
            <v>55.09</v>
          </cell>
          <cell r="D537">
            <v>35.81</v>
          </cell>
          <cell r="E537">
            <v>53.1</v>
          </cell>
          <cell r="F537">
            <v>46.63</v>
          </cell>
          <cell r="G537">
            <v>47.439999999999898</v>
          </cell>
          <cell r="H537">
            <v>44.579999999999899</v>
          </cell>
          <cell r="I537" t="str">
            <v>ALCALDÍA DE MAGANGUÉ</v>
          </cell>
        </row>
        <row r="538">
          <cell r="A538" t="str">
            <v>ALCALDÍA DE MAGÜÍ PAYÁN</v>
          </cell>
          <cell r="B538" t="str">
            <v>0741</v>
          </cell>
          <cell r="C538">
            <v>65.72</v>
          </cell>
          <cell r="D538">
            <v>25.47</v>
          </cell>
          <cell r="E538">
            <v>24.12</v>
          </cell>
          <cell r="F538">
            <v>17.510000000000002</v>
          </cell>
          <cell r="G538">
            <v>18.489999999999899</v>
          </cell>
          <cell r="H538">
            <v>15.4499999999999</v>
          </cell>
          <cell r="I538" t="str">
            <v>ALCALDÍA DE MAGÜÍ PAYÁN</v>
          </cell>
        </row>
        <row r="539">
          <cell r="A539" t="str">
            <v>ALCALDÍA DE MAHATES</v>
          </cell>
          <cell r="B539" t="str">
            <v>0742</v>
          </cell>
          <cell r="C539">
            <v>60.24</v>
          </cell>
          <cell r="D539">
            <v>65.290000000000006</v>
          </cell>
          <cell r="E539">
            <v>32.85</v>
          </cell>
          <cell r="F539">
            <v>63.579999999999899</v>
          </cell>
          <cell r="G539">
            <v>65.319999999999894</v>
          </cell>
          <cell r="H539">
            <v>44.24</v>
          </cell>
          <cell r="I539" t="str">
            <v>ALCALDÍA DE MAHATES</v>
          </cell>
        </row>
        <row r="540">
          <cell r="A540" t="str">
            <v>ALCALDÍA DE MAICAO</v>
          </cell>
          <cell r="B540" t="str">
            <v>0040</v>
          </cell>
          <cell r="C540">
            <v>64.739999999999995</v>
          </cell>
          <cell r="D540">
            <v>77.62</v>
          </cell>
          <cell r="E540">
            <v>61.95</v>
          </cell>
          <cell r="F540">
            <v>73.379999999999896</v>
          </cell>
          <cell r="G540">
            <v>63.52</v>
          </cell>
          <cell r="H540">
            <v>66.299999999999898</v>
          </cell>
          <cell r="I540" t="str">
            <v>ALCALDÍA DE MAICAO</v>
          </cell>
        </row>
        <row r="541">
          <cell r="A541" t="str">
            <v>ALCALDÍA DE MAJAGUAL</v>
          </cell>
          <cell r="B541" t="str">
            <v>0743</v>
          </cell>
          <cell r="C541">
            <v>44.38</v>
          </cell>
          <cell r="D541">
            <v>35.229999999999997</v>
          </cell>
          <cell r="E541">
            <v>36.840000000000003</v>
          </cell>
          <cell r="F541">
            <v>50.27</v>
          </cell>
          <cell r="G541">
            <v>44.659999999999897</v>
          </cell>
          <cell r="H541">
            <v>38.24</v>
          </cell>
          <cell r="I541" t="str">
            <v>ALCALDÍA DE MAJAGUAL</v>
          </cell>
        </row>
        <row r="542">
          <cell r="A542" t="str">
            <v>ALCALDÍA DE MÁLAGA</v>
          </cell>
          <cell r="B542" t="str">
            <v>0422</v>
          </cell>
          <cell r="C542">
            <v>53.25</v>
          </cell>
          <cell r="D542">
            <v>84.12</v>
          </cell>
          <cell r="E542">
            <v>57.899999999999899</v>
          </cell>
          <cell r="F542">
            <v>62.35</v>
          </cell>
          <cell r="G542">
            <v>72.5</v>
          </cell>
          <cell r="H542">
            <v>62.979999999999897</v>
          </cell>
          <cell r="I542" t="str">
            <v>ALCALDÍA DE MÁLAGA</v>
          </cell>
        </row>
        <row r="543">
          <cell r="A543" t="str">
            <v>ALCALDÍA DE MALAMBO</v>
          </cell>
          <cell r="B543" t="str">
            <v>0744</v>
          </cell>
          <cell r="C543">
            <v>61.91</v>
          </cell>
          <cell r="D543">
            <v>60.84</v>
          </cell>
          <cell r="E543">
            <v>71.06</v>
          </cell>
          <cell r="F543">
            <v>73.519999999999897</v>
          </cell>
          <cell r="G543">
            <v>69.81</v>
          </cell>
          <cell r="H543">
            <v>55.74</v>
          </cell>
          <cell r="I543" t="str">
            <v>ALCALDÍA DE MALAMBO</v>
          </cell>
        </row>
        <row r="544">
          <cell r="A544" t="str">
            <v>ALCALDÍA DE MALLAMA</v>
          </cell>
          <cell r="B544" t="str">
            <v>0745</v>
          </cell>
          <cell r="C544">
            <v>44.94</v>
          </cell>
          <cell r="D544">
            <v>58.6</v>
          </cell>
          <cell r="E544">
            <v>59.43</v>
          </cell>
          <cell r="F544">
            <v>52.0399999999999</v>
          </cell>
          <cell r="G544">
            <v>51.329999999999899</v>
          </cell>
          <cell r="H544">
            <v>54.24</v>
          </cell>
          <cell r="I544" t="str">
            <v>ALCALDÍA DE MALLAMA</v>
          </cell>
        </row>
        <row r="545">
          <cell r="A545" t="str">
            <v>ALCALDÍA DE MANATÍ</v>
          </cell>
          <cell r="B545" t="str">
            <v>0746</v>
          </cell>
          <cell r="C545">
            <v>64.94</v>
          </cell>
          <cell r="D545">
            <v>49.08</v>
          </cell>
          <cell r="E545">
            <v>56.6</v>
          </cell>
          <cell r="F545">
            <v>49.909999999999897</v>
          </cell>
          <cell r="G545">
            <v>50.59</v>
          </cell>
          <cell r="H545">
            <v>40.81</v>
          </cell>
          <cell r="I545" t="str">
            <v>ALCALDÍA DE MANATÍ</v>
          </cell>
        </row>
        <row r="546">
          <cell r="A546" t="str">
            <v>ALCALDÍA DE MANAURE - GUAJIRA</v>
          </cell>
          <cell r="B546" t="str">
            <v>0747</v>
          </cell>
          <cell r="C546">
            <v>47.96</v>
          </cell>
          <cell r="D546">
            <v>60.41</v>
          </cell>
          <cell r="E546">
            <v>59.43</v>
          </cell>
          <cell r="F546">
            <v>55.67</v>
          </cell>
          <cell r="G546">
            <v>61.829999999999899</v>
          </cell>
          <cell r="H546">
            <v>46.57</v>
          </cell>
          <cell r="I546" t="str">
            <v>ALCALDÍA DE MANAURE - GUAJIRA</v>
          </cell>
        </row>
        <row r="547">
          <cell r="A547" t="str">
            <v>ALCALDÍA DE MANAURE (BALCÓN DEL CESAR)</v>
          </cell>
          <cell r="B547" t="str">
            <v>0748</v>
          </cell>
          <cell r="C547">
            <v>56.78</v>
          </cell>
          <cell r="D547">
            <v>45.9</v>
          </cell>
          <cell r="E547">
            <v>37.74</v>
          </cell>
          <cell r="F547">
            <v>40.06</v>
          </cell>
          <cell r="G547">
            <v>40.880000000000003</v>
          </cell>
          <cell r="H547">
            <v>33.200000000000003</v>
          </cell>
          <cell r="I547" t="str">
            <v>ALCALDÍA DE MANAURE (BALCÓN DEL CESAR)</v>
          </cell>
        </row>
        <row r="548">
          <cell r="A548" t="str">
            <v>ALCALDÍA DE MANÍ</v>
          </cell>
          <cell r="B548" t="str">
            <v>0749</v>
          </cell>
          <cell r="C548">
            <v>55.95</v>
          </cell>
          <cell r="D548">
            <v>50.95</v>
          </cell>
          <cell r="E548">
            <v>48.979999999999897</v>
          </cell>
          <cell r="F548">
            <v>77.209999999999894</v>
          </cell>
          <cell r="G548">
            <v>64.31</v>
          </cell>
          <cell r="H548">
            <v>51.649999999999899</v>
          </cell>
          <cell r="I548" t="str">
            <v>ALCALDÍA DE MANÍ</v>
          </cell>
        </row>
        <row r="549">
          <cell r="A549" t="str">
            <v>ALCALDÍA DE MANIZALES</v>
          </cell>
          <cell r="B549" t="str">
            <v>0423</v>
          </cell>
          <cell r="C549">
            <v>87.12</v>
          </cell>
          <cell r="D549">
            <v>69.239999999999995</v>
          </cell>
          <cell r="E549">
            <v>51.869999999999898</v>
          </cell>
          <cell r="F549">
            <v>57.659999999999897</v>
          </cell>
          <cell r="G549">
            <v>56.579999999999899</v>
          </cell>
          <cell r="H549">
            <v>49.1</v>
          </cell>
          <cell r="I549" t="str">
            <v>ALCALDÍA DE MANÍZALES</v>
          </cell>
        </row>
        <row r="550">
          <cell r="A550" t="str">
            <v>ALCALDÍA DE MANTA</v>
          </cell>
          <cell r="B550" t="str">
            <v>0750</v>
          </cell>
          <cell r="C550">
            <v>45.22</v>
          </cell>
          <cell r="D550">
            <v>81.92</v>
          </cell>
          <cell r="E550">
            <v>84.099999999999895</v>
          </cell>
          <cell r="F550">
            <v>85.42</v>
          </cell>
          <cell r="G550">
            <v>78.23</v>
          </cell>
          <cell r="H550">
            <v>74.189999999999898</v>
          </cell>
          <cell r="I550" t="str">
            <v>ALCALDÍA DE MANTA</v>
          </cell>
        </row>
        <row r="551">
          <cell r="A551" t="str">
            <v>ALCALDÍA DE MANZANARES</v>
          </cell>
          <cell r="B551" t="str">
            <v>0751</v>
          </cell>
          <cell r="C551">
            <v>55.08</v>
          </cell>
          <cell r="D551">
            <v>65.63</v>
          </cell>
          <cell r="E551">
            <v>44.939999999999898</v>
          </cell>
          <cell r="F551">
            <v>61.92</v>
          </cell>
          <cell r="G551">
            <v>52.13</v>
          </cell>
          <cell r="H551">
            <v>64</v>
          </cell>
          <cell r="I551" t="str">
            <v>ALCALDÍA DE MANZANARES</v>
          </cell>
        </row>
        <row r="552">
          <cell r="A552" t="str">
            <v>ALCALDÍA DE MAPIRIPÁN</v>
          </cell>
          <cell r="B552" t="str">
            <v>0752</v>
          </cell>
          <cell r="C552">
            <v>51.8</v>
          </cell>
          <cell r="D552">
            <v>64.66</v>
          </cell>
          <cell r="E552">
            <v>61.06</v>
          </cell>
          <cell r="F552">
            <v>65.069999999999894</v>
          </cell>
          <cell r="G552">
            <v>63.1</v>
          </cell>
          <cell r="H552">
            <v>78.629999999999896</v>
          </cell>
          <cell r="I552" t="str">
            <v>ALCALDÍA DE MAPIRIPÁN</v>
          </cell>
        </row>
        <row r="553">
          <cell r="A553" t="str">
            <v>ALCALDÍA DE MARGARITA</v>
          </cell>
          <cell r="B553" t="str">
            <v>0425</v>
          </cell>
          <cell r="C553">
            <v>50.04</v>
          </cell>
          <cell r="D553">
            <v>31.34</v>
          </cell>
          <cell r="E553">
            <v>44.85</v>
          </cell>
          <cell r="F553">
            <v>43.759999999999899</v>
          </cell>
          <cell r="G553">
            <v>44.59</v>
          </cell>
          <cell r="H553">
            <v>42.1</v>
          </cell>
          <cell r="I553" t="str">
            <v>ALCALDÍA DE MARGARITA</v>
          </cell>
        </row>
        <row r="554">
          <cell r="A554" t="str">
            <v>ALCALDÍA DE MARIA LA BAJA</v>
          </cell>
          <cell r="B554" t="str">
            <v>0754</v>
          </cell>
          <cell r="C554">
            <v>56.51</v>
          </cell>
          <cell r="D554">
            <v>68.66</v>
          </cell>
          <cell r="E554">
            <v>52.09</v>
          </cell>
          <cell r="F554">
            <v>68.7</v>
          </cell>
          <cell r="G554">
            <v>66.099999999999895</v>
          </cell>
          <cell r="H554">
            <v>59.2899999999999</v>
          </cell>
          <cell r="I554" t="str">
            <v>ALCALDÍA DE MARÍA LA BAJA</v>
          </cell>
        </row>
        <row r="555">
          <cell r="A555" t="str">
            <v>ALCALDÍA DE MARINILLA</v>
          </cell>
          <cell r="B555" t="str">
            <v>0755</v>
          </cell>
          <cell r="C555">
            <v>74.39</v>
          </cell>
          <cell r="D555">
            <v>76.569999999999993</v>
          </cell>
          <cell r="E555">
            <v>67.049999999999898</v>
          </cell>
          <cell r="F555">
            <v>69.969999999999899</v>
          </cell>
          <cell r="G555">
            <v>67.12</v>
          </cell>
          <cell r="H555">
            <v>64.48</v>
          </cell>
          <cell r="I555" t="str">
            <v>ALCALDÍA DE MARINILLA</v>
          </cell>
        </row>
        <row r="556">
          <cell r="A556" t="str">
            <v>ALCALDÍA DE MARIPÍ</v>
          </cell>
          <cell r="B556" t="str">
            <v>0756</v>
          </cell>
          <cell r="C556">
            <v>66.739999999999995</v>
          </cell>
          <cell r="D556">
            <v>81.92</v>
          </cell>
          <cell r="E556">
            <v>84.099999999999895</v>
          </cell>
          <cell r="F556">
            <v>85.42</v>
          </cell>
          <cell r="G556">
            <v>78.23</v>
          </cell>
          <cell r="H556">
            <v>74.189999999999898</v>
          </cell>
          <cell r="I556" t="str">
            <v>ALCALDÍA DE MARIPÍ</v>
          </cell>
        </row>
        <row r="557">
          <cell r="A557" t="str">
            <v>ALCALDÍA DE MARMATO</v>
          </cell>
          <cell r="B557" t="str">
            <v>0757</v>
          </cell>
          <cell r="C557">
            <v>48.8</v>
          </cell>
          <cell r="D557">
            <v>99</v>
          </cell>
          <cell r="E557">
            <v>84.099999999999895</v>
          </cell>
          <cell r="F557">
            <v>85.42</v>
          </cell>
          <cell r="G557">
            <v>92.049999999999898</v>
          </cell>
          <cell r="H557">
            <v>86.9</v>
          </cell>
          <cell r="I557" t="str">
            <v>ALCALDÍA DE MARMATO</v>
          </cell>
        </row>
        <row r="558">
          <cell r="A558" t="str">
            <v>ALCALDÍA DE MARQUETALIA</v>
          </cell>
          <cell r="B558" t="str">
            <v>0758</v>
          </cell>
          <cell r="C558">
            <v>58.8</v>
          </cell>
          <cell r="D558">
            <v>79.66</v>
          </cell>
          <cell r="E558">
            <v>65.569999999999894</v>
          </cell>
          <cell r="F558">
            <v>68.7</v>
          </cell>
          <cell r="G558">
            <v>66.099999999999895</v>
          </cell>
          <cell r="H558">
            <v>69.790000000000006</v>
          </cell>
          <cell r="I558" t="str">
            <v>ALCALDÍA DE MARQUETALIA</v>
          </cell>
        </row>
        <row r="559">
          <cell r="A559" t="str">
            <v>ALCALDÍA DE MARSELLA</v>
          </cell>
          <cell r="B559" t="str">
            <v>0759</v>
          </cell>
          <cell r="C559">
            <v>63.33</v>
          </cell>
          <cell r="D559">
            <v>57.47</v>
          </cell>
          <cell r="E559">
            <v>65.569999999999894</v>
          </cell>
          <cell r="F559">
            <v>57.96</v>
          </cell>
          <cell r="G559">
            <v>56.85</v>
          </cell>
          <cell r="H559">
            <v>60.549999999999898</v>
          </cell>
          <cell r="I559" t="str">
            <v>ALCALDÍA DE MARSELLA</v>
          </cell>
        </row>
        <row r="560">
          <cell r="A560" t="str">
            <v>ALCALDÍA DE MARULANDA</v>
          </cell>
          <cell r="B560" t="str">
            <v>0760</v>
          </cell>
          <cell r="C560">
            <v>46.68</v>
          </cell>
          <cell r="D560">
            <v>57.85</v>
          </cell>
          <cell r="E560">
            <v>79.379999999999896</v>
          </cell>
          <cell r="F560">
            <v>72.31</v>
          </cell>
          <cell r="G560">
            <v>68.95</v>
          </cell>
          <cell r="H560">
            <v>72.1099999999999</v>
          </cell>
          <cell r="I560" t="str">
            <v>ALCALDÍA DE MARULANDA</v>
          </cell>
        </row>
        <row r="561">
          <cell r="A561" t="str">
            <v>ALCALDÍA DE MATANZA</v>
          </cell>
          <cell r="B561" t="str">
            <v>0761</v>
          </cell>
          <cell r="C561">
            <v>52.53</v>
          </cell>
          <cell r="D561">
            <v>68.510000000000005</v>
          </cell>
          <cell r="E561">
            <v>68.760000000000005</v>
          </cell>
          <cell r="F561">
            <v>85.42</v>
          </cell>
          <cell r="G561">
            <v>78.23</v>
          </cell>
          <cell r="H561">
            <v>67.14</v>
          </cell>
          <cell r="I561" t="str">
            <v>ALCALDÍA DE MATANZA</v>
          </cell>
        </row>
        <row r="562">
          <cell r="A562" t="str">
            <v>ALCALDÍA DE MEDELLÍN</v>
          </cell>
          <cell r="B562" t="str">
            <v>0426</v>
          </cell>
          <cell r="C562">
            <v>97.665132336018402</v>
          </cell>
          <cell r="D562">
            <v>99</v>
          </cell>
          <cell r="E562">
            <v>84.099999999999895</v>
          </cell>
          <cell r="F562">
            <v>85.42</v>
          </cell>
          <cell r="G562">
            <v>92.049999999999898</v>
          </cell>
          <cell r="H562">
            <v>86.9</v>
          </cell>
          <cell r="I562" t="str">
            <v>ALCALDÍA DE MEDELLÍN</v>
          </cell>
        </row>
        <row r="563">
          <cell r="A563" t="str">
            <v>ALCALDÍA DE MEDINA</v>
          </cell>
          <cell r="B563" t="str">
            <v>0762</v>
          </cell>
          <cell r="C563">
            <v>51.51</v>
          </cell>
          <cell r="D563">
            <v>66.599999999999994</v>
          </cell>
          <cell r="E563">
            <v>67.019999999999897</v>
          </cell>
          <cell r="F563">
            <v>59.03</v>
          </cell>
          <cell r="G563">
            <v>57.82</v>
          </cell>
          <cell r="H563">
            <v>64.459999999999894</v>
          </cell>
          <cell r="I563" t="str">
            <v>ALCALDÍA DE MEDINA</v>
          </cell>
        </row>
        <row r="564">
          <cell r="A564" t="str">
            <v>ALCALDÍA DE MEDIO ATRATO</v>
          </cell>
          <cell r="B564" t="str">
            <v>0763</v>
          </cell>
          <cell r="C564">
            <v>52.85</v>
          </cell>
          <cell r="D564">
            <v>42.27</v>
          </cell>
          <cell r="E564">
            <v>38.479999999999897</v>
          </cell>
          <cell r="F564">
            <v>57.25</v>
          </cell>
          <cell r="G564">
            <v>47.85</v>
          </cell>
          <cell r="H564">
            <v>39.659999999999897</v>
          </cell>
          <cell r="I564" t="str">
            <v>ALCALDÍA DE MEDIO ATRATO</v>
          </cell>
        </row>
        <row r="565">
          <cell r="A565" t="str">
            <v>ALCALDÍA DE MEDIO BAUDÓ</v>
          </cell>
          <cell r="B565" t="str">
            <v>0764</v>
          </cell>
          <cell r="C565">
            <v>79.75</v>
          </cell>
          <cell r="D565">
            <v>50.64</v>
          </cell>
          <cell r="E565">
            <v>59.43</v>
          </cell>
          <cell r="F565">
            <v>52.0399999999999</v>
          </cell>
          <cell r="G565">
            <v>51.329999999999899</v>
          </cell>
          <cell r="H565">
            <v>45.57</v>
          </cell>
          <cell r="I565" t="str">
            <v>ALCALDÍA DE MEDIO BAUDÓ</v>
          </cell>
        </row>
        <row r="566">
          <cell r="A566" t="str">
            <v>ALCALDÍA DE MEDIO SAN JUAN</v>
          </cell>
          <cell r="B566" t="str">
            <v>0765</v>
          </cell>
          <cell r="C566">
            <v>63.72</v>
          </cell>
          <cell r="D566">
            <v>62.95</v>
          </cell>
          <cell r="E566">
            <v>39.189999999999898</v>
          </cell>
          <cell r="F566">
            <v>63.579999999999899</v>
          </cell>
          <cell r="G566">
            <v>56.13</v>
          </cell>
          <cell r="H566">
            <v>48.09</v>
          </cell>
          <cell r="I566" t="str">
            <v>ALCALDÍA DE MEDIO SAN JUAN</v>
          </cell>
        </row>
        <row r="567">
          <cell r="A567" t="str">
            <v>ALCALDÍA DE MELGAR -TOLIMA</v>
          </cell>
          <cell r="B567" t="str">
            <v>0766</v>
          </cell>
          <cell r="C567">
            <v>54.11</v>
          </cell>
          <cell r="D567">
            <v>55.82</v>
          </cell>
          <cell r="E567">
            <v>61.95</v>
          </cell>
          <cell r="F567">
            <v>61.92</v>
          </cell>
          <cell r="G567">
            <v>65.689999999999898</v>
          </cell>
          <cell r="H567">
            <v>48.56</v>
          </cell>
          <cell r="I567" t="str">
            <v>ALCALDÍA DE MELGAR -TOLIMA</v>
          </cell>
        </row>
        <row r="568">
          <cell r="A568" t="str">
            <v>ALCALDÍA DE MERCADERES</v>
          </cell>
          <cell r="B568" t="str">
            <v>0427</v>
          </cell>
          <cell r="C568">
            <v>59.48</v>
          </cell>
          <cell r="D568">
            <v>76.08</v>
          </cell>
          <cell r="E568">
            <v>69.23</v>
          </cell>
          <cell r="F568">
            <v>70.049999999999898</v>
          </cell>
          <cell r="G568">
            <v>80.579999999999899</v>
          </cell>
          <cell r="H568">
            <v>58.31</v>
          </cell>
          <cell r="I568" t="str">
            <v>ALCALDÍA DE MERCADERES</v>
          </cell>
        </row>
        <row r="569">
          <cell r="A569" t="str">
            <v>ALCALDÍA DE MESETAS</v>
          </cell>
          <cell r="B569" t="str">
            <v>0767</v>
          </cell>
          <cell r="C569">
            <v>67.41</v>
          </cell>
          <cell r="D569">
            <v>75.319999999999993</v>
          </cell>
          <cell r="E569">
            <v>84.099999999999895</v>
          </cell>
          <cell r="F569">
            <v>85.42</v>
          </cell>
          <cell r="G569">
            <v>78.23</v>
          </cell>
          <cell r="H569">
            <v>74.189999999999898</v>
          </cell>
          <cell r="I569" t="str">
            <v>ALCALDÍA DE MESETAS</v>
          </cell>
        </row>
        <row r="570">
          <cell r="A570" t="str">
            <v>ALCALDÍA DE MILÁN</v>
          </cell>
          <cell r="B570" t="str">
            <v>0769</v>
          </cell>
          <cell r="C570">
            <v>55.45</v>
          </cell>
          <cell r="D570">
            <v>53.14</v>
          </cell>
          <cell r="E570">
            <v>75.209999999999894</v>
          </cell>
          <cell r="F570">
            <v>66.989999999999895</v>
          </cell>
          <cell r="G570">
            <v>72.599999999999895</v>
          </cell>
          <cell r="H570">
            <v>53.149999999999899</v>
          </cell>
          <cell r="I570" t="str">
            <v>ALCALDÍA DE MILÁN</v>
          </cell>
        </row>
        <row r="571">
          <cell r="A571" t="str">
            <v>ALCALDÍA DE MIRAFLORES - BOYACÁ</v>
          </cell>
          <cell r="B571" t="str">
            <v>0770</v>
          </cell>
          <cell r="C571">
            <v>66.08</v>
          </cell>
          <cell r="D571">
            <v>51.1</v>
          </cell>
          <cell r="E571">
            <v>61.06</v>
          </cell>
          <cell r="F571">
            <v>56.939999999999898</v>
          </cell>
          <cell r="G571">
            <v>63.1</v>
          </cell>
          <cell r="H571">
            <v>53.149999999999899</v>
          </cell>
          <cell r="I571" t="str">
            <v>ALCALDÍA DE MIRAFLORES - BOYACÁ</v>
          </cell>
        </row>
        <row r="572">
          <cell r="A572" t="str">
            <v>ALCALDÍA DE MIRAFLORES - GUAVIARE</v>
          </cell>
          <cell r="B572" t="str">
            <v>0771</v>
          </cell>
          <cell r="C572">
            <v>46.23</v>
          </cell>
          <cell r="D572">
            <v>23.37</v>
          </cell>
          <cell r="E572">
            <v>24.12</v>
          </cell>
          <cell r="F572">
            <v>25.329999999999899</v>
          </cell>
          <cell r="G572">
            <v>26.46</v>
          </cell>
          <cell r="H572">
            <v>15.4499999999999</v>
          </cell>
          <cell r="I572" t="str">
            <v>ALCALDÍA DE MIRAFLORES - GUAVIARE</v>
          </cell>
        </row>
        <row r="573">
          <cell r="A573" t="str">
            <v>ALCALDÍA DE MIRANDA</v>
          </cell>
          <cell r="B573" t="str">
            <v>0772</v>
          </cell>
          <cell r="C573">
            <v>59.6</v>
          </cell>
          <cell r="D573">
            <v>53.74</v>
          </cell>
          <cell r="E573">
            <v>61.34</v>
          </cell>
          <cell r="F573">
            <v>53.34</v>
          </cell>
          <cell r="G573">
            <v>53.7899999999999</v>
          </cell>
          <cell r="H573">
            <v>48.85</v>
          </cell>
          <cell r="I573" t="str">
            <v>ALCALDÍA DE MIRANDA</v>
          </cell>
        </row>
        <row r="574">
          <cell r="A574" t="str">
            <v>ALCALDÍA DE MISTRATÓ</v>
          </cell>
          <cell r="B574" t="str">
            <v>0428</v>
          </cell>
          <cell r="C574">
            <v>57.79</v>
          </cell>
          <cell r="D574">
            <v>50.33</v>
          </cell>
          <cell r="E574">
            <v>38.03</v>
          </cell>
          <cell r="F574">
            <v>30.2899999999999</v>
          </cell>
          <cell r="G574">
            <v>29.53</v>
          </cell>
          <cell r="H574">
            <v>57.81</v>
          </cell>
          <cell r="I574" t="str">
            <v>ALCALDÍA DE MISTRATÓ</v>
          </cell>
        </row>
        <row r="575">
          <cell r="A575" t="str">
            <v>ALCALDÍA DE MITU</v>
          </cell>
          <cell r="B575" t="str">
            <v>0773</v>
          </cell>
          <cell r="C575">
            <v>57.06</v>
          </cell>
          <cell r="D575">
            <v>70.44</v>
          </cell>
          <cell r="E575">
            <v>73.209999999999894</v>
          </cell>
          <cell r="F575">
            <v>76.06</v>
          </cell>
          <cell r="G575">
            <v>65.37</v>
          </cell>
          <cell r="H575">
            <v>60.13</v>
          </cell>
          <cell r="I575" t="str">
            <v>ALCALDÍA DE MITÚ</v>
          </cell>
        </row>
        <row r="576">
          <cell r="A576" t="str">
            <v>ALCALDÍA DE MOCOA</v>
          </cell>
          <cell r="B576" t="str">
            <v>8068</v>
          </cell>
          <cell r="C576">
            <v>67.849999999999994</v>
          </cell>
          <cell r="D576">
            <v>80.44</v>
          </cell>
          <cell r="E576">
            <v>84.099999999999895</v>
          </cell>
          <cell r="F576">
            <v>85.42</v>
          </cell>
          <cell r="G576">
            <v>78.23</v>
          </cell>
          <cell r="H576">
            <v>86.9</v>
          </cell>
          <cell r="I576" t="str">
            <v>ALCALDÍA DE MOCOA</v>
          </cell>
        </row>
        <row r="577">
          <cell r="A577" t="str">
            <v>ALCALDÍA DE MOGOTES</v>
          </cell>
          <cell r="B577" t="str">
            <v>0429</v>
          </cell>
          <cell r="C577">
            <v>57.3</v>
          </cell>
          <cell r="D577">
            <v>58.72</v>
          </cell>
          <cell r="E577">
            <v>70.95</v>
          </cell>
          <cell r="F577">
            <v>60.369999999999898</v>
          </cell>
          <cell r="G577">
            <v>70.659999999999897</v>
          </cell>
          <cell r="H577">
            <v>54.799999999999898</v>
          </cell>
          <cell r="I577" t="str">
            <v>ALCALDÍA DE MOGOTES</v>
          </cell>
        </row>
        <row r="578">
          <cell r="A578" t="str">
            <v>ALCALDÍA DE MOLAGAVITA</v>
          </cell>
          <cell r="B578" t="str">
            <v>0774</v>
          </cell>
          <cell r="C578">
            <v>59.12</v>
          </cell>
          <cell r="D578">
            <v>49.44</v>
          </cell>
          <cell r="E578">
            <v>57.899999999999899</v>
          </cell>
          <cell r="F578">
            <v>42.1</v>
          </cell>
          <cell r="G578">
            <v>51.64</v>
          </cell>
          <cell r="H578">
            <v>32.0399999999999</v>
          </cell>
          <cell r="I578" t="str">
            <v>ALCALDÍA DE MOLAGAVITA</v>
          </cell>
        </row>
        <row r="579">
          <cell r="A579" t="str">
            <v>ALCALDÍA DE MOMÍL</v>
          </cell>
          <cell r="B579" t="str">
            <v>0775</v>
          </cell>
          <cell r="C579">
            <v>37.11</v>
          </cell>
          <cell r="D579">
            <v>31.61</v>
          </cell>
          <cell r="E579">
            <v>31.85</v>
          </cell>
          <cell r="F579">
            <v>30.82</v>
          </cell>
          <cell r="G579">
            <v>36.75</v>
          </cell>
          <cell r="H579">
            <v>22.6299999999999</v>
          </cell>
          <cell r="I579" t="str">
            <v>ALCALDÍA DE MOMÍL</v>
          </cell>
        </row>
        <row r="580">
          <cell r="A580" t="str">
            <v>ALCALDÍA DE MONGUA</v>
          </cell>
          <cell r="B580" t="str">
            <v>0776</v>
          </cell>
          <cell r="C580">
            <v>48.31</v>
          </cell>
          <cell r="D580">
            <v>40.549999999999997</v>
          </cell>
          <cell r="E580">
            <v>39.259999999999899</v>
          </cell>
          <cell r="F580">
            <v>41.8599999999999</v>
          </cell>
          <cell r="G580">
            <v>31.98</v>
          </cell>
          <cell r="H580">
            <v>28.739999999999899</v>
          </cell>
          <cell r="I580" t="str">
            <v>ALCALDÍA DE MONGUA</v>
          </cell>
        </row>
        <row r="581">
          <cell r="A581" t="str">
            <v>ALCALDÍA DE MONGUÍ</v>
          </cell>
          <cell r="B581" t="str">
            <v>0777</v>
          </cell>
          <cell r="C581">
            <v>57.72</v>
          </cell>
          <cell r="D581">
            <v>61.62</v>
          </cell>
          <cell r="E581">
            <v>68.760000000000005</v>
          </cell>
          <cell r="F581">
            <v>71.62</v>
          </cell>
          <cell r="G581">
            <v>68.409999999999897</v>
          </cell>
          <cell r="H581">
            <v>64.6099999999999</v>
          </cell>
          <cell r="I581" t="str">
            <v>ALCALDÍA DE MONGUÍ</v>
          </cell>
        </row>
        <row r="582">
          <cell r="A582" t="str">
            <v>ALCALDÍA DE MONIQUIRÁ</v>
          </cell>
          <cell r="B582" t="str">
            <v>0430</v>
          </cell>
          <cell r="C582">
            <v>51.33</v>
          </cell>
          <cell r="D582">
            <v>64.849999999999994</v>
          </cell>
          <cell r="E582">
            <v>75.209999999999894</v>
          </cell>
          <cell r="F582">
            <v>58.24</v>
          </cell>
          <cell r="G582">
            <v>57.1099999999999</v>
          </cell>
          <cell r="H582">
            <v>58.07</v>
          </cell>
          <cell r="I582" t="str">
            <v>ALCALDÍA DE MONIQUIRÁ</v>
          </cell>
        </row>
        <row r="583">
          <cell r="A583" t="str">
            <v>ALCALDÍA DE MONTEBELLO</v>
          </cell>
          <cell r="B583" t="str">
            <v>0779</v>
          </cell>
          <cell r="C583">
            <v>45.18</v>
          </cell>
          <cell r="D583">
            <v>52.94</v>
          </cell>
          <cell r="E583">
            <v>52.09</v>
          </cell>
          <cell r="F583">
            <v>46.899999999999899</v>
          </cell>
          <cell r="G583">
            <v>46.35</v>
          </cell>
          <cell r="H583">
            <v>69.790000000000006</v>
          </cell>
          <cell r="I583" t="str">
            <v>ALCALDÍA DE MONTEBELLO</v>
          </cell>
        </row>
        <row r="584">
          <cell r="A584" t="str">
            <v>ALCALDÍA DE MONTECRISTO</v>
          </cell>
          <cell r="B584" t="str">
            <v>0780</v>
          </cell>
          <cell r="C584">
            <v>44.07</v>
          </cell>
          <cell r="D584">
            <v>29.26</v>
          </cell>
          <cell r="E584">
            <v>39.5</v>
          </cell>
          <cell r="F584">
            <v>36.35</v>
          </cell>
          <cell r="G584">
            <v>37.469999999999899</v>
          </cell>
          <cell r="H584">
            <v>37.130000000000003</v>
          </cell>
          <cell r="I584" t="str">
            <v>ALCALDÍA DE MONTECRISTO</v>
          </cell>
        </row>
        <row r="585">
          <cell r="A585" t="str">
            <v>ALCALDÍA DE MONTELÍBANO</v>
          </cell>
          <cell r="B585" t="str">
            <v>0781</v>
          </cell>
          <cell r="C585">
            <v>65.34</v>
          </cell>
          <cell r="D585">
            <v>79.849999999999994</v>
          </cell>
          <cell r="E585">
            <v>75.209999999999894</v>
          </cell>
          <cell r="F585">
            <v>77.209999999999894</v>
          </cell>
          <cell r="G585">
            <v>72.599999999999895</v>
          </cell>
          <cell r="H585">
            <v>78.629999999999896</v>
          </cell>
          <cell r="I585" t="str">
            <v>ALCALDÍA DE MONTELÍBANO</v>
          </cell>
        </row>
        <row r="586">
          <cell r="A586" t="str">
            <v>ALCALDÍA DE MONTENEGRO</v>
          </cell>
          <cell r="B586" t="str">
            <v>0782</v>
          </cell>
          <cell r="C586">
            <v>61.67</v>
          </cell>
          <cell r="D586">
            <v>62.69</v>
          </cell>
          <cell r="E586">
            <v>61.06</v>
          </cell>
          <cell r="F586">
            <v>65.069999999999894</v>
          </cell>
          <cell r="G586">
            <v>63.1</v>
          </cell>
          <cell r="H586">
            <v>67.14</v>
          </cell>
          <cell r="I586" t="str">
            <v>ALCALDÍA DE MONTENEGRO</v>
          </cell>
        </row>
        <row r="587">
          <cell r="A587" t="str">
            <v>ALCALDÍA DE MONTERÍA</v>
          </cell>
          <cell r="B587" t="str">
            <v>0431</v>
          </cell>
          <cell r="C587">
            <v>65.19</v>
          </cell>
          <cell r="D587">
            <v>74.52</v>
          </cell>
          <cell r="E587">
            <v>65.569999999999894</v>
          </cell>
          <cell r="F587">
            <v>68.7</v>
          </cell>
          <cell r="G587">
            <v>66.099999999999895</v>
          </cell>
          <cell r="H587">
            <v>69.790000000000006</v>
          </cell>
          <cell r="I587" t="str">
            <v>ALCALDÍA DE MONTERÍA</v>
          </cell>
        </row>
        <row r="588">
          <cell r="A588" t="str">
            <v>ALCALDÍA DE MONTERREY</v>
          </cell>
          <cell r="B588" t="str">
            <v>0784</v>
          </cell>
          <cell r="C588">
            <v>93.49</v>
          </cell>
          <cell r="D588">
            <v>82.25</v>
          </cell>
          <cell r="E588">
            <v>84.099999999999895</v>
          </cell>
          <cell r="F588">
            <v>85.42</v>
          </cell>
          <cell r="G588">
            <v>78.23</v>
          </cell>
          <cell r="H588">
            <v>86.9</v>
          </cell>
          <cell r="I588" t="str">
            <v>ALCALDÍA DE MONTERREY</v>
          </cell>
        </row>
        <row r="589">
          <cell r="A589" t="str">
            <v>ALCALDÍA DE MOÑITOS</v>
          </cell>
          <cell r="B589" t="str">
            <v>0785</v>
          </cell>
          <cell r="C589">
            <v>73.47</v>
          </cell>
          <cell r="D589">
            <v>65.13</v>
          </cell>
          <cell r="E589">
            <v>68.760000000000005</v>
          </cell>
          <cell r="F589">
            <v>76.06</v>
          </cell>
          <cell r="G589">
            <v>71.760000000000005</v>
          </cell>
          <cell r="H589">
            <v>86.9</v>
          </cell>
          <cell r="I589" t="str">
            <v>ALCALDÍA DE MOÑITOS</v>
          </cell>
        </row>
        <row r="590">
          <cell r="A590" t="str">
            <v>ALCALDÍA DE MORALES - BOLÍVAR</v>
          </cell>
          <cell r="B590" t="str">
            <v>0786</v>
          </cell>
          <cell r="C590">
            <v>47.55</v>
          </cell>
          <cell r="D590">
            <v>39.36</v>
          </cell>
          <cell r="E590">
            <v>47.42</v>
          </cell>
          <cell r="F590">
            <v>52.259999999999899</v>
          </cell>
          <cell r="G590">
            <v>43</v>
          </cell>
          <cell r="H590">
            <v>59.92</v>
          </cell>
          <cell r="I590" t="str">
            <v>ALCALDÍA DE MORALES - BOLÍVAR</v>
          </cell>
        </row>
        <row r="591">
          <cell r="A591" t="str">
            <v>ALCALDÍA DE MORALES - CAUCA</v>
          </cell>
          <cell r="B591" t="str">
            <v>0787</v>
          </cell>
          <cell r="C591">
            <v>45.17</v>
          </cell>
          <cell r="D591">
            <v>60.15</v>
          </cell>
          <cell r="E591">
            <v>64.73</v>
          </cell>
          <cell r="F591">
            <v>81.03</v>
          </cell>
          <cell r="G591">
            <v>75.290000000000006</v>
          </cell>
          <cell r="H591">
            <v>72.1099999999999</v>
          </cell>
          <cell r="I591" t="str">
            <v>ALCALDÍA DE MORALES - CAUCA</v>
          </cell>
        </row>
        <row r="592">
          <cell r="A592" t="str">
            <v>ALCALDÍA DE MORELIA</v>
          </cell>
          <cell r="B592" t="str">
            <v>0788</v>
          </cell>
          <cell r="C592">
            <v>57.8</v>
          </cell>
          <cell r="D592">
            <v>62.27</v>
          </cell>
          <cell r="E592">
            <v>58.8599999999999</v>
          </cell>
          <cell r="F592">
            <v>61.939999999999898</v>
          </cell>
          <cell r="G592">
            <v>61.509999999999899</v>
          </cell>
          <cell r="H592">
            <v>32.42</v>
          </cell>
          <cell r="I592" t="str">
            <v>ALCALDÍA DE MORELIA</v>
          </cell>
        </row>
        <row r="593">
          <cell r="A593" t="str">
            <v>ALCALDÍA DE MORROA SUCRE</v>
          </cell>
          <cell r="B593" t="str">
            <v>0433</v>
          </cell>
          <cell r="C593">
            <v>37.44</v>
          </cell>
          <cell r="I593" t="str">
            <v>ALCALDÍA DE MORROA SUCRE</v>
          </cell>
        </row>
        <row r="594">
          <cell r="A594" t="str">
            <v>ALCALDÍA DE MOSQUERA - CUNDINAMARCA</v>
          </cell>
          <cell r="B594" t="str">
            <v>0789</v>
          </cell>
          <cell r="C594">
            <v>96.8</v>
          </cell>
          <cell r="D594">
            <v>71.489999999999995</v>
          </cell>
          <cell r="E594">
            <v>68.760000000000005</v>
          </cell>
          <cell r="F594">
            <v>85.42</v>
          </cell>
          <cell r="G594">
            <v>78.23</v>
          </cell>
          <cell r="H594">
            <v>75.989999999999895</v>
          </cell>
          <cell r="I594" t="str">
            <v>ALCALDÍA DE MOSQUERA - CUNDINAMARCA</v>
          </cell>
        </row>
        <row r="595">
          <cell r="A595" t="str">
            <v>ALCALDÍA DE MOSQUERA - NARIÑO</v>
          </cell>
          <cell r="B595" t="str">
            <v>0790</v>
          </cell>
          <cell r="C595">
            <v>46.9</v>
          </cell>
          <cell r="D595">
            <v>52.73</v>
          </cell>
          <cell r="E595">
            <v>68.760000000000005</v>
          </cell>
          <cell r="F595">
            <v>58.92</v>
          </cell>
          <cell r="G595">
            <v>57.719999999999899</v>
          </cell>
          <cell r="H595">
            <v>74.189999999999898</v>
          </cell>
          <cell r="I595" t="str">
            <v>ALCALDÍA DE MOSQUERA - NARIÑO</v>
          </cell>
        </row>
        <row r="596">
          <cell r="A596" t="str">
            <v>ALCALDÍA DE MOTAVITA</v>
          </cell>
          <cell r="B596" t="str">
            <v>0434</v>
          </cell>
          <cell r="C596">
            <v>74.72</v>
          </cell>
          <cell r="D596">
            <v>99</v>
          </cell>
          <cell r="E596">
            <v>84.099999999999895</v>
          </cell>
          <cell r="F596">
            <v>85.42</v>
          </cell>
          <cell r="G596">
            <v>92.049999999999898</v>
          </cell>
          <cell r="H596">
            <v>86.9</v>
          </cell>
          <cell r="I596" t="str">
            <v>ALCALDÍA DE MOTAVITA</v>
          </cell>
        </row>
        <row r="597">
          <cell r="A597" t="str">
            <v>ALCALDÍA DE MURILLO</v>
          </cell>
          <cell r="B597" t="str">
            <v>0791</v>
          </cell>
          <cell r="C597">
            <v>74.739999999999995</v>
          </cell>
          <cell r="D597">
            <v>58.57</v>
          </cell>
          <cell r="E597">
            <v>42.63</v>
          </cell>
          <cell r="F597">
            <v>71.34</v>
          </cell>
          <cell r="G597">
            <v>59.95</v>
          </cell>
          <cell r="H597">
            <v>51.759999999999899</v>
          </cell>
          <cell r="I597" t="str">
            <v>ALCALDÍA DE MURILLO</v>
          </cell>
        </row>
        <row r="598">
          <cell r="A598" t="str">
            <v>ALCALDÍA DE MURINDÓ</v>
          </cell>
          <cell r="B598" t="str">
            <v>0793</v>
          </cell>
          <cell r="C598">
            <v>37.29</v>
          </cell>
          <cell r="D598">
            <v>28.22</v>
          </cell>
          <cell r="E598">
            <v>56.729999999999897</v>
          </cell>
          <cell r="F598">
            <v>42.27</v>
          </cell>
          <cell r="G598">
            <v>43.27</v>
          </cell>
          <cell r="H598">
            <v>51.509999999999899</v>
          </cell>
          <cell r="I598" t="str">
            <v>ALCALDÍA DE MURINDÓ</v>
          </cell>
        </row>
        <row r="599">
          <cell r="A599" t="str">
            <v>ALCALDÍA DE MUTATÁ</v>
          </cell>
          <cell r="B599" t="str">
            <v>0794</v>
          </cell>
          <cell r="C599">
            <v>56.42</v>
          </cell>
          <cell r="D599">
            <v>39.369999999999997</v>
          </cell>
          <cell r="E599">
            <v>36.82</v>
          </cell>
          <cell r="F599">
            <v>34.450000000000003</v>
          </cell>
          <cell r="G599">
            <v>35.590000000000003</v>
          </cell>
          <cell r="H599">
            <v>36.14</v>
          </cell>
          <cell r="I599" t="str">
            <v>ALCALDÍA DE MUTATÁ</v>
          </cell>
        </row>
        <row r="600">
          <cell r="A600" t="str">
            <v>ALCALDÍA DE MUTISCUA</v>
          </cell>
          <cell r="B600" t="str">
            <v>0795</v>
          </cell>
          <cell r="C600">
            <v>43.14</v>
          </cell>
          <cell r="D600">
            <v>49.19</v>
          </cell>
          <cell r="E600">
            <v>38.03</v>
          </cell>
          <cell r="F600">
            <v>37.009999999999899</v>
          </cell>
          <cell r="G600">
            <v>36.439999999999898</v>
          </cell>
          <cell r="H600">
            <v>48.02</v>
          </cell>
          <cell r="I600" t="str">
            <v>ALCALDÍA DE MUTISCUA</v>
          </cell>
        </row>
        <row r="601">
          <cell r="A601" t="str">
            <v>ALCALDÍA DE MUZO</v>
          </cell>
          <cell r="B601" t="str">
            <v>0796</v>
          </cell>
          <cell r="C601">
            <v>60.94</v>
          </cell>
          <cell r="D601">
            <v>73.3</v>
          </cell>
          <cell r="E601">
            <v>64.73</v>
          </cell>
          <cell r="F601">
            <v>68.14</v>
          </cell>
          <cell r="G601">
            <v>65.650000000000006</v>
          </cell>
          <cell r="H601">
            <v>82.5</v>
          </cell>
          <cell r="I601" t="str">
            <v>ALCALDÍA DE MUZO</v>
          </cell>
        </row>
        <row r="602">
          <cell r="A602" t="str">
            <v>ALCALDÍA DE NARIÑO</v>
          </cell>
          <cell r="B602" t="str">
            <v>0436</v>
          </cell>
          <cell r="C602">
            <v>88.11</v>
          </cell>
          <cell r="D602">
            <v>59.58</v>
          </cell>
          <cell r="E602">
            <v>53.1</v>
          </cell>
          <cell r="F602">
            <v>66.989999999999895</v>
          </cell>
          <cell r="G602">
            <v>66.14</v>
          </cell>
          <cell r="H602">
            <v>60.719999999999899</v>
          </cell>
          <cell r="I602" t="str">
            <v>ALCALDÍA DE NARIÑO</v>
          </cell>
        </row>
        <row r="603">
          <cell r="A603" t="str">
            <v>ALCALDÍA DE NARIÑO - ANTIOQUIA</v>
          </cell>
          <cell r="B603" t="str">
            <v>0797</v>
          </cell>
          <cell r="C603">
            <v>47.5</v>
          </cell>
          <cell r="D603">
            <v>69.42</v>
          </cell>
          <cell r="E603">
            <v>68.760000000000005</v>
          </cell>
          <cell r="F603">
            <v>69.819999999999894</v>
          </cell>
          <cell r="G603">
            <v>67</v>
          </cell>
          <cell r="H603">
            <v>86.9</v>
          </cell>
          <cell r="I603" t="str">
            <v>ALCALDÍA DE NARIÑO - ANTIOQUIA</v>
          </cell>
        </row>
        <row r="604">
          <cell r="A604" t="str">
            <v>ALCALDÍA DE NARIÑO - CUNDINAMARCA</v>
          </cell>
          <cell r="B604" t="str">
            <v>0798</v>
          </cell>
          <cell r="C604">
            <v>48.91</v>
          </cell>
          <cell r="D604">
            <v>58.18</v>
          </cell>
          <cell r="E604">
            <v>68.760000000000005</v>
          </cell>
          <cell r="F604">
            <v>85.42</v>
          </cell>
          <cell r="G604">
            <v>78.23</v>
          </cell>
          <cell r="H604">
            <v>74.189999999999898</v>
          </cell>
          <cell r="I604" t="str">
            <v>ALCALDÍA DE NARIÑO - CUNDINAMARCA</v>
          </cell>
        </row>
        <row r="605">
          <cell r="A605" t="str">
            <v>ALCALDÍA DE NÁTAGA</v>
          </cell>
          <cell r="B605" t="str">
            <v>0799</v>
          </cell>
          <cell r="C605">
            <v>65.010000000000005</v>
          </cell>
          <cell r="D605">
            <v>75.599999999999994</v>
          </cell>
          <cell r="E605">
            <v>69.23</v>
          </cell>
          <cell r="F605">
            <v>56</v>
          </cell>
          <cell r="G605">
            <v>60.49</v>
          </cell>
          <cell r="H605">
            <v>72.95</v>
          </cell>
          <cell r="I605" t="str">
            <v>ALCALDÍA DE NÁTAGA</v>
          </cell>
        </row>
        <row r="606">
          <cell r="A606" t="str">
            <v>ALCALDÍA DE NATAGAIMA</v>
          </cell>
          <cell r="B606" t="str">
            <v>0800</v>
          </cell>
          <cell r="C606">
            <v>47.12</v>
          </cell>
          <cell r="D606">
            <v>54.84</v>
          </cell>
          <cell r="E606">
            <v>61.34</v>
          </cell>
          <cell r="F606">
            <v>50</v>
          </cell>
          <cell r="G606">
            <v>47.719999999999899</v>
          </cell>
          <cell r="H606">
            <v>52</v>
          </cell>
          <cell r="I606" t="str">
            <v>ALCALDÍA DE NÁTAGAIMA</v>
          </cell>
        </row>
        <row r="607">
          <cell r="A607" t="str">
            <v>ALCALDÍA DE NECHÍ</v>
          </cell>
          <cell r="B607" t="str">
            <v>0801</v>
          </cell>
          <cell r="C607">
            <v>36.14</v>
          </cell>
          <cell r="D607">
            <v>46.92</v>
          </cell>
          <cell r="E607">
            <v>45.979999999999897</v>
          </cell>
          <cell r="F607">
            <v>47.2899999999999</v>
          </cell>
          <cell r="G607">
            <v>46.729999999999897</v>
          </cell>
          <cell r="H607">
            <v>45.57</v>
          </cell>
          <cell r="I607" t="str">
            <v>ALCALDÍA DE NECHÍ</v>
          </cell>
        </row>
        <row r="608">
          <cell r="A608" t="str">
            <v>ALCALDÍA DE NECOCLÍ</v>
          </cell>
          <cell r="B608" t="str">
            <v>0802</v>
          </cell>
          <cell r="C608">
            <v>43.06</v>
          </cell>
          <cell r="D608">
            <v>44.91</v>
          </cell>
          <cell r="E608">
            <v>39.259999999999899</v>
          </cell>
          <cell r="F608">
            <v>30.2899999999999</v>
          </cell>
          <cell r="G608">
            <v>18.489999999999899</v>
          </cell>
          <cell r="H608">
            <v>38.969999999999899</v>
          </cell>
          <cell r="I608" t="str">
            <v>ALCALDÍA DE NECOCLÍ</v>
          </cell>
        </row>
        <row r="609">
          <cell r="A609" t="str">
            <v>ALCALDÍA DE NEIRA</v>
          </cell>
          <cell r="B609" t="str">
            <v>0803</v>
          </cell>
          <cell r="C609">
            <v>76.59</v>
          </cell>
          <cell r="D609">
            <v>81.150000000000006</v>
          </cell>
          <cell r="E609">
            <v>68.760000000000005</v>
          </cell>
          <cell r="F609">
            <v>85.42</v>
          </cell>
          <cell r="G609">
            <v>78.23</v>
          </cell>
          <cell r="H609">
            <v>86.9</v>
          </cell>
          <cell r="I609" t="str">
            <v>ALCALDÍA DE NEIRA</v>
          </cell>
        </row>
        <row r="610">
          <cell r="A610" t="str">
            <v>ALCALDÍA DE NEIVA</v>
          </cell>
          <cell r="B610" t="str">
            <v>0804</v>
          </cell>
          <cell r="C610">
            <v>89.42</v>
          </cell>
          <cell r="D610">
            <v>96.52</v>
          </cell>
          <cell r="E610">
            <v>79.379999999999896</v>
          </cell>
          <cell r="F610">
            <v>81.03</v>
          </cell>
          <cell r="G610">
            <v>88.519999999999897</v>
          </cell>
          <cell r="H610">
            <v>82.5</v>
          </cell>
          <cell r="I610" t="str">
            <v>ALCALDÍA DE NEIVA</v>
          </cell>
        </row>
        <row r="611">
          <cell r="A611" t="str">
            <v>ALCALDÍA DE NEMOCÓN</v>
          </cell>
          <cell r="B611" t="str">
            <v>0805</v>
          </cell>
          <cell r="C611">
            <v>63.41</v>
          </cell>
          <cell r="D611">
            <v>63.09</v>
          </cell>
          <cell r="E611">
            <v>58.8599999999999</v>
          </cell>
          <cell r="F611">
            <v>61.939999999999898</v>
          </cell>
          <cell r="G611">
            <v>61.509999999999899</v>
          </cell>
          <cell r="H611">
            <v>42.7</v>
          </cell>
          <cell r="I611" t="str">
            <v>ALCALDÍA DE NEMOCÓN</v>
          </cell>
        </row>
        <row r="612">
          <cell r="A612" t="str">
            <v>ALCALDÍA DE NILO</v>
          </cell>
          <cell r="B612" t="str">
            <v>0514</v>
          </cell>
          <cell r="C612">
            <v>67.59</v>
          </cell>
          <cell r="D612">
            <v>88.35</v>
          </cell>
          <cell r="E612">
            <v>84.099999999999895</v>
          </cell>
          <cell r="F612">
            <v>85.42</v>
          </cell>
          <cell r="G612">
            <v>78.23</v>
          </cell>
          <cell r="H612">
            <v>86.9</v>
          </cell>
          <cell r="I612" t="str">
            <v>ALCALDÍA DE NILO</v>
          </cell>
        </row>
        <row r="613">
          <cell r="A613" t="str">
            <v>ALCALDÍA DE NIMAIMA</v>
          </cell>
          <cell r="B613" t="str">
            <v>0806</v>
          </cell>
          <cell r="C613">
            <v>51.36</v>
          </cell>
          <cell r="D613">
            <v>57.22</v>
          </cell>
          <cell r="E613">
            <v>45.979999999999897</v>
          </cell>
          <cell r="F613">
            <v>53.469999999999899</v>
          </cell>
          <cell r="G613">
            <v>52.689999999999898</v>
          </cell>
          <cell r="H613">
            <v>54.24</v>
          </cell>
          <cell r="I613" t="str">
            <v>ALCALDÍA DE NIMAIMA</v>
          </cell>
        </row>
        <row r="614">
          <cell r="A614" t="str">
            <v>ALCALDÍA DE NOBSA</v>
          </cell>
          <cell r="B614" t="str">
            <v>0807</v>
          </cell>
          <cell r="C614">
            <v>88.1</v>
          </cell>
          <cell r="D614">
            <v>64.260000000000005</v>
          </cell>
          <cell r="E614">
            <v>73.209999999999894</v>
          </cell>
          <cell r="F614">
            <v>73.519999999999897</v>
          </cell>
          <cell r="G614">
            <v>71.34</v>
          </cell>
          <cell r="H614">
            <v>49.81</v>
          </cell>
          <cell r="I614" t="str">
            <v>ALCALDÍA DE NOBSA</v>
          </cell>
        </row>
        <row r="615">
          <cell r="A615" t="str">
            <v>ALCALDÍA DE NOCAIMA</v>
          </cell>
          <cell r="B615" t="str">
            <v>0808</v>
          </cell>
          <cell r="C615">
            <v>55.09</v>
          </cell>
          <cell r="D615">
            <v>32.28</v>
          </cell>
          <cell r="E615">
            <v>24.12</v>
          </cell>
          <cell r="F615">
            <v>25.329999999999899</v>
          </cell>
          <cell r="G615">
            <v>26.46</v>
          </cell>
          <cell r="H615">
            <v>26.39</v>
          </cell>
          <cell r="I615" t="str">
            <v>ALCALDÍA DE NOCAIMA</v>
          </cell>
        </row>
        <row r="616">
          <cell r="A616" t="str">
            <v>ALCALDÍA DE NORCASIA</v>
          </cell>
          <cell r="B616" t="str">
            <v>0438</v>
          </cell>
          <cell r="C616">
            <v>51.51</v>
          </cell>
          <cell r="D616">
            <v>48.48</v>
          </cell>
          <cell r="E616">
            <v>52.09</v>
          </cell>
          <cell r="F616">
            <v>34.93</v>
          </cell>
          <cell r="G616">
            <v>40.189999999999898</v>
          </cell>
          <cell r="H616">
            <v>60.39</v>
          </cell>
          <cell r="I616" t="str">
            <v>ALCALDÍA DE NORCASIA</v>
          </cell>
        </row>
        <row r="617">
          <cell r="A617" t="str">
            <v>ALCALDÍA DE NOROSÍ</v>
          </cell>
          <cell r="B617" t="str">
            <v>4878</v>
          </cell>
          <cell r="C617">
            <v>48.67</v>
          </cell>
          <cell r="D617">
            <v>53.43</v>
          </cell>
          <cell r="E617">
            <v>52.09</v>
          </cell>
          <cell r="F617">
            <v>56.479999999999897</v>
          </cell>
          <cell r="G617">
            <v>55.49</v>
          </cell>
          <cell r="H617">
            <v>59.2899999999999</v>
          </cell>
          <cell r="I617" t="str">
            <v>ALCALDÍA DE NOROSÍ</v>
          </cell>
        </row>
        <row r="618">
          <cell r="A618" t="str">
            <v>ALCALDÍA DE NOVITA</v>
          </cell>
          <cell r="B618" t="str">
            <v>0809</v>
          </cell>
          <cell r="C618">
            <v>52.04</v>
          </cell>
          <cell r="D618">
            <v>53.42</v>
          </cell>
          <cell r="E618">
            <v>45.979999999999897</v>
          </cell>
          <cell r="F618">
            <v>56.88</v>
          </cell>
          <cell r="G618">
            <v>55.8599999999999</v>
          </cell>
          <cell r="H618">
            <v>54.24</v>
          </cell>
          <cell r="I618" t="str">
            <v>ALCALDÍA DE NOVITA</v>
          </cell>
        </row>
        <row r="619">
          <cell r="A619" t="str">
            <v>ALCALDÍA DE NUEVA GRANADA - MAGDALENA</v>
          </cell>
          <cell r="B619" t="str">
            <v>0810</v>
          </cell>
          <cell r="C619">
            <v>42.27</v>
          </cell>
          <cell r="D619">
            <v>59.08</v>
          </cell>
          <cell r="E619">
            <v>57.189999999999898</v>
          </cell>
          <cell r="F619">
            <v>55.34</v>
          </cell>
          <cell r="G619">
            <v>54.439999999999898</v>
          </cell>
          <cell r="H619">
            <v>63.689999999999898</v>
          </cell>
          <cell r="I619" t="str">
            <v>ALCALDÍA DE NUEVA GRANADA - MAGDALENA</v>
          </cell>
        </row>
        <row r="620">
          <cell r="A620" t="str">
            <v>ALCALDÍA DE NUEVO COLÓN</v>
          </cell>
          <cell r="B620" t="str">
            <v>0811</v>
          </cell>
          <cell r="C620">
            <v>53.83</v>
          </cell>
          <cell r="D620">
            <v>51.99</v>
          </cell>
          <cell r="E620">
            <v>31.85</v>
          </cell>
          <cell r="F620">
            <v>40.43</v>
          </cell>
          <cell r="G620">
            <v>35.3599999999999</v>
          </cell>
          <cell r="H620">
            <v>42.38</v>
          </cell>
          <cell r="I620" t="str">
            <v>ALCALDÍA DE NUEVO COLÓN</v>
          </cell>
        </row>
        <row r="621">
          <cell r="A621" t="str">
            <v>ALCALDÍA DE NUNCHÍA</v>
          </cell>
          <cell r="B621" t="str">
            <v>0812</v>
          </cell>
          <cell r="C621">
            <v>48.32</v>
          </cell>
          <cell r="D621">
            <v>67.73</v>
          </cell>
          <cell r="E621">
            <v>59.43</v>
          </cell>
          <cell r="F621">
            <v>63.579999999999899</v>
          </cell>
          <cell r="G621">
            <v>61.829999999999899</v>
          </cell>
          <cell r="H621">
            <v>54.24</v>
          </cell>
          <cell r="I621" t="str">
            <v>ALCALDÍA DE NUNCHÍA</v>
          </cell>
        </row>
        <row r="622">
          <cell r="A622" t="str">
            <v>ALCALDÍA DE NUQUÍ</v>
          </cell>
          <cell r="B622" t="str">
            <v>0813</v>
          </cell>
          <cell r="C622">
            <v>78.8</v>
          </cell>
          <cell r="D622">
            <v>76.36</v>
          </cell>
          <cell r="E622">
            <v>65.569999999999894</v>
          </cell>
          <cell r="F622">
            <v>68.7</v>
          </cell>
          <cell r="G622">
            <v>78.2</v>
          </cell>
          <cell r="H622">
            <v>69.790000000000006</v>
          </cell>
          <cell r="I622" t="str">
            <v>ALCALDÍA DE NUQUÍ</v>
          </cell>
        </row>
        <row r="623">
          <cell r="A623" t="str">
            <v>ALCALDÍA DE OBANDO</v>
          </cell>
          <cell r="B623" t="str">
            <v>0814</v>
          </cell>
          <cell r="C623">
            <v>74.06</v>
          </cell>
          <cell r="D623">
            <v>88.35</v>
          </cell>
          <cell r="E623">
            <v>84.099999999999895</v>
          </cell>
          <cell r="F623">
            <v>85.42</v>
          </cell>
          <cell r="G623">
            <v>78.23</v>
          </cell>
          <cell r="H623">
            <v>86.9</v>
          </cell>
          <cell r="I623" t="str">
            <v>ALCALDÍA DE OBANDO</v>
          </cell>
        </row>
        <row r="624">
          <cell r="A624" t="str">
            <v>ALCALDÍA DE OCAMONTE</v>
          </cell>
          <cell r="B624" t="str">
            <v>0815</v>
          </cell>
          <cell r="C624">
            <v>60.48</v>
          </cell>
          <cell r="D624">
            <v>75.02</v>
          </cell>
          <cell r="E624">
            <v>70.95</v>
          </cell>
          <cell r="F624">
            <v>60.369999999999898</v>
          </cell>
          <cell r="G624">
            <v>59.02</v>
          </cell>
          <cell r="H624">
            <v>74.7</v>
          </cell>
          <cell r="I624" t="str">
            <v>ALCALDÍA DE OCAMONTE</v>
          </cell>
        </row>
        <row r="625">
          <cell r="A625" t="str">
            <v>ALCALDÍA DE OCAÑA</v>
          </cell>
          <cell r="B625" t="str">
            <v>0441</v>
          </cell>
          <cell r="C625">
            <v>67.790000000000006</v>
          </cell>
          <cell r="D625">
            <v>94.96</v>
          </cell>
          <cell r="E625">
            <v>76.84</v>
          </cell>
          <cell r="F625">
            <v>78.689999999999898</v>
          </cell>
          <cell r="G625">
            <v>86.62</v>
          </cell>
          <cell r="H625">
            <v>80.14</v>
          </cell>
          <cell r="I625" t="str">
            <v>ALCALDÍA DE OCAÑA</v>
          </cell>
        </row>
        <row r="626">
          <cell r="A626" t="str">
            <v>ALCALDÍA DE OIBA</v>
          </cell>
          <cell r="B626" t="str">
            <v>0816</v>
          </cell>
          <cell r="C626">
            <v>50.28</v>
          </cell>
          <cell r="D626">
            <v>63.45</v>
          </cell>
          <cell r="E626">
            <v>75.209999999999894</v>
          </cell>
          <cell r="F626">
            <v>53.35</v>
          </cell>
          <cell r="G626">
            <v>52.57</v>
          </cell>
          <cell r="H626">
            <v>67.14</v>
          </cell>
          <cell r="I626" t="str">
            <v>ALCALDÍA DE OIBA</v>
          </cell>
        </row>
        <row r="627">
          <cell r="A627" t="str">
            <v>ALCALDÍA DE OICATÁ</v>
          </cell>
          <cell r="B627" t="str">
            <v>0817</v>
          </cell>
          <cell r="C627">
            <v>70.47</v>
          </cell>
          <cell r="D627">
            <v>71.290000000000006</v>
          </cell>
          <cell r="E627">
            <v>57.899999999999899</v>
          </cell>
          <cell r="F627">
            <v>62.35</v>
          </cell>
          <cell r="G627">
            <v>60.77</v>
          </cell>
          <cell r="H627">
            <v>62.979999999999897</v>
          </cell>
          <cell r="I627" t="str">
            <v>ALCALDÍA DE OICATÁ</v>
          </cell>
        </row>
        <row r="628">
          <cell r="A628" t="str">
            <v>ALCALDÍA DE OLAYA - ANTIOQUIA</v>
          </cell>
          <cell r="B628" t="str">
            <v>0818</v>
          </cell>
          <cell r="C628">
            <v>75.73</v>
          </cell>
          <cell r="D628">
            <v>81.61</v>
          </cell>
          <cell r="E628">
            <v>84.099999999999895</v>
          </cell>
          <cell r="F628">
            <v>85.42</v>
          </cell>
          <cell r="G628">
            <v>92.049999999999898</v>
          </cell>
          <cell r="H628">
            <v>86.9</v>
          </cell>
          <cell r="I628" t="str">
            <v>ALCALDÍA DE OLAYA - ANTIOQUIA</v>
          </cell>
        </row>
        <row r="629">
          <cell r="A629" t="str">
            <v>ALCALDÍA DE OLAYA HERRERA</v>
          </cell>
          <cell r="B629" t="str">
            <v>0819</v>
          </cell>
          <cell r="C629">
            <v>61.61</v>
          </cell>
          <cell r="D629">
            <v>75.53</v>
          </cell>
          <cell r="E629">
            <v>64.599999999999895</v>
          </cell>
          <cell r="F629">
            <v>67.879999999999896</v>
          </cell>
          <cell r="G629">
            <v>65.430000000000007</v>
          </cell>
          <cell r="H629">
            <v>68.92</v>
          </cell>
          <cell r="I629" t="str">
            <v>ALCALDÍA DE OLAYA HERRERA</v>
          </cell>
        </row>
        <row r="630">
          <cell r="A630" t="str">
            <v>ALCALDÍA DE ONZAGA</v>
          </cell>
          <cell r="B630" t="str">
            <v>0820</v>
          </cell>
          <cell r="C630">
            <v>68.37</v>
          </cell>
          <cell r="D630">
            <v>58.41</v>
          </cell>
          <cell r="E630">
            <v>84.099999999999895</v>
          </cell>
          <cell r="F630">
            <v>60.399999999999899</v>
          </cell>
          <cell r="G630">
            <v>68.409999999999897</v>
          </cell>
          <cell r="H630">
            <v>62.09</v>
          </cell>
          <cell r="I630" t="str">
            <v>ALCALDÍA DE ONZAGA</v>
          </cell>
        </row>
        <row r="631">
          <cell r="A631" t="str">
            <v>ALCALDÍA DE OPORAPA</v>
          </cell>
          <cell r="B631" t="str">
            <v>0821</v>
          </cell>
          <cell r="C631">
            <v>52.83</v>
          </cell>
          <cell r="D631">
            <v>68.92</v>
          </cell>
          <cell r="E631">
            <v>70.95</v>
          </cell>
          <cell r="F631">
            <v>65.689999999999898</v>
          </cell>
          <cell r="G631">
            <v>63.619999999999898</v>
          </cell>
          <cell r="H631">
            <v>63.689999999999898</v>
          </cell>
          <cell r="I631" t="str">
            <v>ALCALDÍA DE OPORAPA</v>
          </cell>
        </row>
        <row r="632">
          <cell r="A632" t="str">
            <v>ALCALDÍA DE ORITO</v>
          </cell>
          <cell r="B632" t="str">
            <v>0823</v>
          </cell>
          <cell r="C632">
            <v>47.5</v>
          </cell>
          <cell r="D632">
            <v>73.040000000000006</v>
          </cell>
          <cell r="E632">
            <v>79.379999999999896</v>
          </cell>
          <cell r="F632">
            <v>81.03</v>
          </cell>
          <cell r="G632">
            <v>75.290000000000006</v>
          </cell>
          <cell r="H632">
            <v>82.5</v>
          </cell>
          <cell r="I632" t="str">
            <v>ALCALDÍA DE ORITO</v>
          </cell>
        </row>
        <row r="633">
          <cell r="A633" t="str">
            <v>ALCALDÍA DE OROCUÉ</v>
          </cell>
          <cell r="B633" t="str">
            <v>0825</v>
          </cell>
          <cell r="C633">
            <v>61.41</v>
          </cell>
          <cell r="D633">
            <v>59.39</v>
          </cell>
          <cell r="E633">
            <v>58.8599999999999</v>
          </cell>
          <cell r="F633">
            <v>61.939999999999898</v>
          </cell>
          <cell r="G633">
            <v>61.509999999999899</v>
          </cell>
          <cell r="H633">
            <v>41.57</v>
          </cell>
          <cell r="I633" t="str">
            <v>ALCALDÍA DE OROCUÉ</v>
          </cell>
        </row>
        <row r="634">
          <cell r="A634" t="str">
            <v>ALCALDÍA DE ORTEGA</v>
          </cell>
          <cell r="B634" t="str">
            <v>0828</v>
          </cell>
          <cell r="C634">
            <v>81.09</v>
          </cell>
          <cell r="D634">
            <v>99</v>
          </cell>
          <cell r="E634">
            <v>84.099999999999895</v>
          </cell>
          <cell r="F634">
            <v>85.42</v>
          </cell>
          <cell r="G634">
            <v>92.049999999999898</v>
          </cell>
          <cell r="H634">
            <v>86.9</v>
          </cell>
          <cell r="I634" t="str">
            <v>ALCALDÍA DE ORTEGA</v>
          </cell>
        </row>
        <row r="635">
          <cell r="A635" t="str">
            <v>ALCALDÍA DE OSPINA</v>
          </cell>
          <cell r="B635" t="str">
            <v>0829</v>
          </cell>
          <cell r="C635">
            <v>61.69</v>
          </cell>
          <cell r="D635">
            <v>65.05</v>
          </cell>
          <cell r="E635">
            <v>68.760000000000005</v>
          </cell>
          <cell r="F635">
            <v>58.92</v>
          </cell>
          <cell r="G635">
            <v>69.299999999999898</v>
          </cell>
          <cell r="H635">
            <v>86.9</v>
          </cell>
          <cell r="I635" t="str">
            <v>ALCALDÍA DE OSPINA</v>
          </cell>
        </row>
        <row r="636">
          <cell r="A636" t="str">
            <v>ALCALDÍA DE OTANCHE</v>
          </cell>
          <cell r="B636" t="str">
            <v>0830</v>
          </cell>
          <cell r="C636">
            <v>60.88</v>
          </cell>
          <cell r="D636">
            <v>81.150000000000006</v>
          </cell>
          <cell r="E636">
            <v>68.760000000000005</v>
          </cell>
          <cell r="F636">
            <v>85.42</v>
          </cell>
          <cell r="G636">
            <v>78.23</v>
          </cell>
          <cell r="H636">
            <v>86.9</v>
          </cell>
          <cell r="I636" t="str">
            <v>ALCALDÍA DE OTANCHE</v>
          </cell>
        </row>
        <row r="637">
          <cell r="A637" t="str">
            <v>ALCALDÍA DE OVEJAS</v>
          </cell>
          <cell r="B637" t="str">
            <v>0442</v>
          </cell>
          <cell r="C637">
            <v>55.94</v>
          </cell>
          <cell r="D637">
            <v>70.78</v>
          </cell>
          <cell r="E637">
            <v>68.760000000000005</v>
          </cell>
          <cell r="F637">
            <v>85.42</v>
          </cell>
          <cell r="G637">
            <v>78.23</v>
          </cell>
          <cell r="H637">
            <v>74.189999999999898</v>
          </cell>
          <cell r="I637" t="str">
            <v>ALCALDÍA DE OVEJAS</v>
          </cell>
        </row>
        <row r="638">
          <cell r="A638" t="str">
            <v>ALCALDÍA DE PACHAVITA</v>
          </cell>
          <cell r="B638" t="str">
            <v>0831</v>
          </cell>
          <cell r="C638">
            <v>87.45</v>
          </cell>
          <cell r="D638">
            <v>81.92</v>
          </cell>
          <cell r="E638">
            <v>84.099999999999895</v>
          </cell>
          <cell r="F638">
            <v>85.42</v>
          </cell>
          <cell r="G638">
            <v>78.23</v>
          </cell>
          <cell r="H638">
            <v>74.189999999999898</v>
          </cell>
          <cell r="I638" t="str">
            <v>ALCALDÍA DE PACHAVITA</v>
          </cell>
        </row>
        <row r="639">
          <cell r="A639" t="str">
            <v>ALCALDÍA DE PACHO</v>
          </cell>
          <cell r="B639" t="str">
            <v>0832</v>
          </cell>
          <cell r="C639">
            <v>87.17</v>
          </cell>
          <cell r="D639">
            <v>88.35</v>
          </cell>
          <cell r="E639">
            <v>84.099999999999895</v>
          </cell>
          <cell r="F639">
            <v>85.42</v>
          </cell>
          <cell r="G639">
            <v>78.23</v>
          </cell>
          <cell r="H639">
            <v>86.9</v>
          </cell>
          <cell r="I639" t="str">
            <v>ALCALDÍA DE PACHO</v>
          </cell>
        </row>
        <row r="640">
          <cell r="A640" t="str">
            <v>ALCALDÍA DE PÁCORA</v>
          </cell>
          <cell r="B640" t="str">
            <v>0833</v>
          </cell>
          <cell r="C640">
            <v>66.22</v>
          </cell>
          <cell r="D640">
            <v>48.41</v>
          </cell>
          <cell r="E640">
            <v>38.479999999999897</v>
          </cell>
          <cell r="F640">
            <v>57.25</v>
          </cell>
          <cell r="G640">
            <v>47.85</v>
          </cell>
          <cell r="H640">
            <v>49.619999999999898</v>
          </cell>
          <cell r="I640" t="str">
            <v>ALCALDÍA DE PÁCORA</v>
          </cell>
        </row>
        <row r="641">
          <cell r="A641" t="str">
            <v>ALCALDÍA DE PADILLA</v>
          </cell>
          <cell r="B641" t="str">
            <v>0834</v>
          </cell>
          <cell r="C641">
            <v>65.23</v>
          </cell>
          <cell r="D641">
            <v>71.069999999999993</v>
          </cell>
          <cell r="E641">
            <v>79.379999999999896</v>
          </cell>
          <cell r="F641">
            <v>81.03</v>
          </cell>
          <cell r="G641">
            <v>75.290000000000006</v>
          </cell>
          <cell r="H641">
            <v>74.260000000000005</v>
          </cell>
          <cell r="I641" t="str">
            <v>ALCALDÍA DE PADILLA</v>
          </cell>
        </row>
        <row r="642">
          <cell r="A642" t="str">
            <v>ALCALDÍA DE PÁEZ - BOYACÁ</v>
          </cell>
          <cell r="B642" t="str">
            <v>0835</v>
          </cell>
          <cell r="C642">
            <v>56.52</v>
          </cell>
          <cell r="D642">
            <v>53.54</v>
          </cell>
          <cell r="E642">
            <v>44.939999999999898</v>
          </cell>
          <cell r="F642">
            <v>60.369999999999898</v>
          </cell>
          <cell r="G642">
            <v>50.729999999999897</v>
          </cell>
          <cell r="H642">
            <v>64</v>
          </cell>
          <cell r="I642" t="str">
            <v>ALCALDÍA DE PÁEZ - BOYACÁ</v>
          </cell>
        </row>
        <row r="643">
          <cell r="A643" t="str">
            <v>ALCALDÍA DE PÁEZ (BELALCÁZAR)</v>
          </cell>
          <cell r="B643" t="str">
            <v>0836</v>
          </cell>
          <cell r="C643">
            <v>62.33</v>
          </cell>
          <cell r="D643">
            <v>52.15</v>
          </cell>
          <cell r="E643">
            <v>56.969999999999899</v>
          </cell>
          <cell r="F643">
            <v>45.53</v>
          </cell>
          <cell r="G643">
            <v>45</v>
          </cell>
          <cell r="H643">
            <v>52.21</v>
          </cell>
          <cell r="I643" t="str">
            <v>ALCALDÍA DE PÁEZ (BELALCÁZAR)</v>
          </cell>
        </row>
        <row r="644">
          <cell r="A644" t="str">
            <v>ALCALDÍA DE PAICOL</v>
          </cell>
          <cell r="B644" t="str">
            <v>0837</v>
          </cell>
          <cell r="C644">
            <v>54.49</v>
          </cell>
          <cell r="D644">
            <v>51.44</v>
          </cell>
          <cell r="E644">
            <v>57.189999999999898</v>
          </cell>
          <cell r="F644">
            <v>73.379999999999896</v>
          </cell>
          <cell r="G644">
            <v>69.769999999999897</v>
          </cell>
          <cell r="H644">
            <v>54.799999999999898</v>
          </cell>
          <cell r="I644" t="str">
            <v>ALCALDÍA DE PAICOL</v>
          </cell>
        </row>
        <row r="645">
          <cell r="A645" t="str">
            <v>ALCALDÍA DE PAILITAS</v>
          </cell>
          <cell r="B645" t="str">
            <v>0443</v>
          </cell>
          <cell r="C645">
            <v>55.37</v>
          </cell>
          <cell r="D645">
            <v>70.72</v>
          </cell>
          <cell r="E645">
            <v>73.209999999999894</v>
          </cell>
          <cell r="F645">
            <v>62.43</v>
          </cell>
          <cell r="G645">
            <v>73.62</v>
          </cell>
          <cell r="H645">
            <v>52.82</v>
          </cell>
          <cell r="I645" t="str">
            <v>ALCALDÍA DE PAILITAS</v>
          </cell>
        </row>
        <row r="646">
          <cell r="A646" t="str">
            <v>ALCALDÍA DE PAIME</v>
          </cell>
          <cell r="B646" t="str">
            <v>0838</v>
          </cell>
          <cell r="C646">
            <v>74.540000000000006</v>
          </cell>
          <cell r="D646">
            <v>37.5</v>
          </cell>
          <cell r="E646">
            <v>53.1</v>
          </cell>
          <cell r="F646">
            <v>46.63</v>
          </cell>
          <cell r="G646">
            <v>47.439999999999898</v>
          </cell>
          <cell r="H646">
            <v>44.579999999999899</v>
          </cell>
          <cell r="I646" t="str">
            <v>ALCALDÍA DE PAIME</v>
          </cell>
        </row>
        <row r="647">
          <cell r="A647" t="str">
            <v>ALCALDÍA DE PAIPA</v>
          </cell>
          <cell r="B647" t="str">
            <v>0839</v>
          </cell>
          <cell r="C647">
            <v>75.58</v>
          </cell>
          <cell r="D647">
            <v>75.87</v>
          </cell>
          <cell r="E647">
            <v>51.6099999999999</v>
          </cell>
          <cell r="F647">
            <v>63.579999999999899</v>
          </cell>
          <cell r="G647">
            <v>67.099999999999895</v>
          </cell>
          <cell r="H647">
            <v>57.189999999999898</v>
          </cell>
          <cell r="I647" t="str">
            <v>ALCALDÍA DE PAIPA</v>
          </cell>
        </row>
        <row r="648">
          <cell r="A648" t="str">
            <v>ALCALDÍA DE PAJARITO</v>
          </cell>
          <cell r="B648" t="str">
            <v>0840</v>
          </cell>
          <cell r="C648">
            <v>65.55</v>
          </cell>
          <cell r="D648">
            <v>71.790000000000006</v>
          </cell>
          <cell r="E648">
            <v>56.729999999999897</v>
          </cell>
          <cell r="F648">
            <v>85.42</v>
          </cell>
          <cell r="G648">
            <v>82.6099999999999</v>
          </cell>
          <cell r="H648">
            <v>74.939999999999898</v>
          </cell>
          <cell r="I648" t="str">
            <v>ALCALDÍA DE PAJARITO</v>
          </cell>
        </row>
        <row r="649">
          <cell r="A649" t="str">
            <v>ALCALDÍA DE PALERMO</v>
          </cell>
          <cell r="B649" t="str">
            <v>0841</v>
          </cell>
          <cell r="C649">
            <v>63.45</v>
          </cell>
          <cell r="D649">
            <v>56.31</v>
          </cell>
          <cell r="E649">
            <v>51.869999999999898</v>
          </cell>
          <cell r="F649">
            <v>41.759999999999899</v>
          </cell>
          <cell r="G649">
            <v>47.45</v>
          </cell>
          <cell r="H649">
            <v>40.909999999999897</v>
          </cell>
          <cell r="I649" t="str">
            <v>ALCALDÍA DE PALERMO</v>
          </cell>
        </row>
        <row r="650">
          <cell r="A650" t="str">
            <v>ALCALDÍA DE PALESTINA</v>
          </cell>
          <cell r="B650" t="str">
            <v>0843</v>
          </cell>
          <cell r="C650">
            <v>61.71</v>
          </cell>
          <cell r="D650">
            <v>30.18</v>
          </cell>
          <cell r="E650">
            <v>31.85</v>
          </cell>
          <cell r="F650">
            <v>31.44</v>
          </cell>
          <cell r="G650">
            <v>32.03</v>
          </cell>
          <cell r="H650">
            <v>33.35</v>
          </cell>
          <cell r="I650" t="str">
            <v>ALCALDÍA DE PALESTINA</v>
          </cell>
        </row>
        <row r="651">
          <cell r="A651" t="str">
            <v>ALCALDÍA DE PALESTINA - CALDAS</v>
          </cell>
          <cell r="B651" t="str">
            <v>0842</v>
          </cell>
          <cell r="C651">
            <v>57.78</v>
          </cell>
          <cell r="D651">
            <v>73.8</v>
          </cell>
          <cell r="E651">
            <v>84.099999999999895</v>
          </cell>
          <cell r="F651">
            <v>85.42</v>
          </cell>
          <cell r="G651">
            <v>78.23</v>
          </cell>
          <cell r="H651">
            <v>67.14</v>
          </cell>
          <cell r="I651" t="str">
            <v>ALCALDÍA DE PALESTINA - CALDAS</v>
          </cell>
        </row>
        <row r="652">
          <cell r="A652" t="str">
            <v>ALCALDÍA DE PALMAR - SANTANDER</v>
          </cell>
          <cell r="B652" t="str">
            <v>0845</v>
          </cell>
          <cell r="C652">
            <v>60.43</v>
          </cell>
          <cell r="D652">
            <v>75.88</v>
          </cell>
          <cell r="E652">
            <v>68.760000000000005</v>
          </cell>
          <cell r="F652">
            <v>85.42</v>
          </cell>
          <cell r="G652">
            <v>78.23</v>
          </cell>
          <cell r="H652">
            <v>86.9</v>
          </cell>
          <cell r="I652" t="str">
            <v>ALCALDÍA DE PALMAR - SANTANDER</v>
          </cell>
        </row>
        <row r="653">
          <cell r="A653" t="str">
            <v>ALCALDÍA DE PALMAR DE VARELA ATLÁNTICO</v>
          </cell>
          <cell r="B653" t="str">
            <v>0041</v>
          </cell>
          <cell r="C653">
            <v>58.95</v>
          </cell>
          <cell r="D653">
            <v>70.62</v>
          </cell>
          <cell r="E653">
            <v>69.23</v>
          </cell>
          <cell r="F653">
            <v>70.049999999999898</v>
          </cell>
          <cell r="G653">
            <v>80.579999999999899</v>
          </cell>
          <cell r="H653">
            <v>50.25</v>
          </cell>
          <cell r="I653" t="str">
            <v>ALCALDÍA DE PALMAR DE VARELA ATLÁNTICO</v>
          </cell>
        </row>
        <row r="654">
          <cell r="A654" t="str">
            <v>ALCALDÍA DE PALMAS DEL SOCORRO</v>
          </cell>
          <cell r="B654" t="str">
            <v>0846</v>
          </cell>
          <cell r="C654">
            <v>69.650000000000006</v>
          </cell>
          <cell r="D654">
            <v>39.93</v>
          </cell>
          <cell r="E654">
            <v>41.009999999999899</v>
          </cell>
          <cell r="F654">
            <v>41.64</v>
          </cell>
          <cell r="G654">
            <v>38.53</v>
          </cell>
          <cell r="H654">
            <v>39.32</v>
          </cell>
          <cell r="I654" t="str">
            <v>ALCALDÍA DE PALMAS DEL SOCORRO</v>
          </cell>
        </row>
        <row r="655">
          <cell r="A655" t="str">
            <v>ALCALDÍA DE PALMIRA</v>
          </cell>
          <cell r="B655" t="str">
            <v>0847</v>
          </cell>
          <cell r="C655">
            <v>69.61</v>
          </cell>
          <cell r="D655">
            <v>82.1</v>
          </cell>
          <cell r="E655">
            <v>67.049999999999898</v>
          </cell>
          <cell r="F655">
            <v>69.969999999999899</v>
          </cell>
          <cell r="G655">
            <v>79.31</v>
          </cell>
          <cell r="H655">
            <v>71.14</v>
          </cell>
          <cell r="I655" t="str">
            <v>ALCALDÍA DE PALMIRA</v>
          </cell>
        </row>
        <row r="656">
          <cell r="A656" t="str">
            <v>ALCALDÍA DE PALOCABILDO</v>
          </cell>
          <cell r="B656" t="str">
            <v>0848</v>
          </cell>
          <cell r="C656">
            <v>46.01</v>
          </cell>
          <cell r="D656">
            <v>60.29</v>
          </cell>
          <cell r="E656">
            <v>57.189999999999898</v>
          </cell>
          <cell r="F656">
            <v>61.92</v>
          </cell>
          <cell r="G656">
            <v>60.39</v>
          </cell>
          <cell r="H656">
            <v>74.7</v>
          </cell>
          <cell r="I656" t="str">
            <v>ALCALDÍA DE PALOCABILDO</v>
          </cell>
        </row>
        <row r="657">
          <cell r="A657" t="str">
            <v>ALCALDÍA DE PAMPLONA</v>
          </cell>
          <cell r="B657" t="str">
            <v>0849</v>
          </cell>
          <cell r="C657">
            <v>69.930000000000007</v>
          </cell>
          <cell r="D657">
            <v>72.09</v>
          </cell>
          <cell r="E657">
            <v>70.95</v>
          </cell>
          <cell r="F657">
            <v>73.379999999999896</v>
          </cell>
          <cell r="G657">
            <v>69.769999999999897</v>
          </cell>
          <cell r="H657">
            <v>54.799999999999898</v>
          </cell>
          <cell r="I657" t="str">
            <v>ALCALDÍA DE PAMPLONA</v>
          </cell>
        </row>
        <row r="658">
          <cell r="A658" t="str">
            <v>ALCALDÍA DE PAMPLONITA</v>
          </cell>
          <cell r="B658" t="str">
            <v>0850</v>
          </cell>
          <cell r="C658">
            <v>83.96</v>
          </cell>
          <cell r="D658">
            <v>63.24</v>
          </cell>
          <cell r="E658">
            <v>65.569999999999894</v>
          </cell>
          <cell r="F658">
            <v>57.96</v>
          </cell>
          <cell r="G658">
            <v>56.85</v>
          </cell>
          <cell r="H658">
            <v>59.2899999999999</v>
          </cell>
          <cell r="I658" t="str">
            <v>ALCALDÍA DE PAMPLONITA</v>
          </cell>
        </row>
        <row r="659">
          <cell r="A659" t="str">
            <v>ALCALDÍA DE PANDI</v>
          </cell>
          <cell r="B659" t="str">
            <v>0851</v>
          </cell>
          <cell r="C659">
            <v>67.34</v>
          </cell>
          <cell r="D659">
            <v>43.83</v>
          </cell>
          <cell r="E659">
            <v>44.85</v>
          </cell>
          <cell r="F659">
            <v>51.619999999999898</v>
          </cell>
          <cell r="G659">
            <v>45.88</v>
          </cell>
          <cell r="H659">
            <v>62.03</v>
          </cell>
          <cell r="I659" t="str">
            <v>ALCALDÍA DE PANDI</v>
          </cell>
        </row>
        <row r="660">
          <cell r="A660" t="str">
            <v>ALCALDÍA DE PANQUEBA</v>
          </cell>
          <cell r="B660" t="str">
            <v>0852</v>
          </cell>
          <cell r="C660">
            <v>54.29</v>
          </cell>
          <cell r="D660">
            <v>56.75</v>
          </cell>
          <cell r="E660">
            <v>84.099999999999895</v>
          </cell>
          <cell r="F660">
            <v>64.129999999999896</v>
          </cell>
          <cell r="G660">
            <v>62.299999999999898</v>
          </cell>
          <cell r="H660">
            <v>74.189999999999898</v>
          </cell>
          <cell r="I660" t="str">
            <v>ALCALDÍA DE PANQUEBA</v>
          </cell>
        </row>
        <row r="661">
          <cell r="A661" t="str">
            <v>ALCALDÍA DE PÁRAMO</v>
          </cell>
          <cell r="B661" t="str">
            <v>0853</v>
          </cell>
          <cell r="C661">
            <v>70.540000000000006</v>
          </cell>
          <cell r="D661">
            <v>59.42</v>
          </cell>
          <cell r="E661">
            <v>64.73</v>
          </cell>
          <cell r="F661">
            <v>68.14</v>
          </cell>
          <cell r="G661">
            <v>65.650000000000006</v>
          </cell>
          <cell r="H661">
            <v>82.5</v>
          </cell>
          <cell r="I661" t="str">
            <v>ALCALDÍA DE PÁRAMO</v>
          </cell>
        </row>
        <row r="662">
          <cell r="A662" t="str">
            <v>ALCALDÍA DE PARATEBUENO</v>
          </cell>
          <cell r="B662" t="str">
            <v>0854</v>
          </cell>
          <cell r="C662">
            <v>53.16</v>
          </cell>
          <cell r="D662">
            <v>79.66</v>
          </cell>
          <cell r="E662">
            <v>65.569999999999894</v>
          </cell>
          <cell r="F662">
            <v>68.7</v>
          </cell>
          <cell r="G662">
            <v>66.099999999999895</v>
          </cell>
          <cell r="H662">
            <v>69.790000000000006</v>
          </cell>
          <cell r="I662" t="str">
            <v>ALCALDÍA DE PARATEBUENO</v>
          </cell>
        </row>
        <row r="663">
          <cell r="A663" t="str">
            <v>ALCALDÍA DE PASCA</v>
          </cell>
          <cell r="B663" t="str">
            <v>0855</v>
          </cell>
          <cell r="C663">
            <v>63.16</v>
          </cell>
          <cell r="D663">
            <v>58.71</v>
          </cell>
          <cell r="E663">
            <v>38.03</v>
          </cell>
          <cell r="F663">
            <v>57.659999999999897</v>
          </cell>
          <cell r="G663">
            <v>68.099999999999895</v>
          </cell>
          <cell r="H663">
            <v>48.02</v>
          </cell>
          <cell r="I663" t="str">
            <v>ALCALDÍA DE PASCA</v>
          </cell>
        </row>
        <row r="664">
          <cell r="A664" t="str">
            <v>ALCALDÍA DE PASTO</v>
          </cell>
          <cell r="B664" t="str">
            <v>0477</v>
          </cell>
          <cell r="C664">
            <v>71.099999999999994</v>
          </cell>
          <cell r="D664">
            <v>87.67</v>
          </cell>
          <cell r="E664">
            <v>73.540000000000006</v>
          </cell>
          <cell r="F664">
            <v>67.709999999999894</v>
          </cell>
          <cell r="G664">
            <v>77.329999999999899</v>
          </cell>
          <cell r="H664">
            <v>77.079999999999899</v>
          </cell>
          <cell r="I664" t="str">
            <v>ALCALDÍA DE PASTO</v>
          </cell>
        </row>
        <row r="665">
          <cell r="A665" t="str">
            <v>ALCALDÍA DE PATÍA (EL BORDO)</v>
          </cell>
          <cell r="B665" t="str">
            <v>0856</v>
          </cell>
          <cell r="C665">
            <v>56.79</v>
          </cell>
          <cell r="D665">
            <v>45.65</v>
          </cell>
          <cell r="E665">
            <v>36.82</v>
          </cell>
          <cell r="F665">
            <v>45.899999999999899</v>
          </cell>
          <cell r="G665">
            <v>46.77</v>
          </cell>
          <cell r="H665">
            <v>34.979999999999897</v>
          </cell>
          <cell r="I665" t="str">
            <v>ALCALDÍA DE PATÍA (EL BORDO)</v>
          </cell>
        </row>
        <row r="666">
          <cell r="A666" t="str">
            <v>ALCALDÍA DE PAUNA</v>
          </cell>
          <cell r="B666" t="str">
            <v>0857</v>
          </cell>
          <cell r="C666">
            <v>72.84</v>
          </cell>
          <cell r="D666">
            <v>51.5</v>
          </cell>
          <cell r="E666">
            <v>38.03</v>
          </cell>
          <cell r="F666">
            <v>41.8599999999999</v>
          </cell>
          <cell r="G666">
            <v>41.34</v>
          </cell>
          <cell r="H666">
            <v>48.02</v>
          </cell>
          <cell r="I666" t="str">
            <v>ALCALDÍA DE PAUNA</v>
          </cell>
        </row>
        <row r="667">
          <cell r="A667" t="str">
            <v>ALCALDÍA DE PAYA</v>
          </cell>
          <cell r="B667" t="str">
            <v>0858</v>
          </cell>
          <cell r="C667">
            <v>76.23</v>
          </cell>
          <cell r="D667">
            <v>64.349999999999994</v>
          </cell>
          <cell r="E667">
            <v>53.1</v>
          </cell>
          <cell r="F667">
            <v>77.209999999999894</v>
          </cell>
          <cell r="G667">
            <v>66.14</v>
          </cell>
          <cell r="H667">
            <v>59.7</v>
          </cell>
          <cell r="I667" t="str">
            <v>ALCALDÍA DE PAYA</v>
          </cell>
        </row>
        <row r="668">
          <cell r="A668" t="str">
            <v>ALCALDÍA DE PAZ DE ARIPORO</v>
          </cell>
          <cell r="B668" t="str">
            <v>0859</v>
          </cell>
          <cell r="C668">
            <v>64.09</v>
          </cell>
          <cell r="D668">
            <v>45.24</v>
          </cell>
          <cell r="E668">
            <v>24.12</v>
          </cell>
          <cell r="F668">
            <v>37.56</v>
          </cell>
          <cell r="G668">
            <v>38.659999999999897</v>
          </cell>
          <cell r="H668">
            <v>25.07</v>
          </cell>
          <cell r="I668" t="str">
            <v>ALCALDÍA DE PAZ DE ARIPORO</v>
          </cell>
        </row>
        <row r="669">
          <cell r="A669" t="str">
            <v>ALCALDÍA DE PAZ DE RÍO</v>
          </cell>
          <cell r="B669" t="str">
            <v>0860</v>
          </cell>
          <cell r="C669">
            <v>76.010000000000005</v>
          </cell>
          <cell r="D669">
            <v>79.27</v>
          </cell>
          <cell r="E669">
            <v>64.73</v>
          </cell>
          <cell r="F669">
            <v>81.03</v>
          </cell>
          <cell r="G669">
            <v>75.290000000000006</v>
          </cell>
          <cell r="H669">
            <v>82.5</v>
          </cell>
          <cell r="I669" t="str">
            <v>ALCALDÍA DE PAZ DE RIO</v>
          </cell>
        </row>
        <row r="670">
          <cell r="A670" t="str">
            <v>ALCALDÍA DE PEDRAZA</v>
          </cell>
          <cell r="B670" t="str">
            <v>0861</v>
          </cell>
          <cell r="C670">
            <v>40.83</v>
          </cell>
          <cell r="D670">
            <v>36.93</v>
          </cell>
          <cell r="E670">
            <v>44.939999999999898</v>
          </cell>
          <cell r="F670">
            <v>40.229999999999897</v>
          </cell>
          <cell r="G670">
            <v>41.28</v>
          </cell>
          <cell r="H670">
            <v>32.42</v>
          </cell>
          <cell r="I670" t="str">
            <v>ALCALDÍA DE PEDRAZA</v>
          </cell>
        </row>
        <row r="671">
          <cell r="A671" t="str">
            <v>ALCALDÍA DE PELAYA</v>
          </cell>
          <cell r="B671" t="str">
            <v>0862</v>
          </cell>
          <cell r="C671">
            <v>64.55</v>
          </cell>
          <cell r="D671">
            <v>70.05</v>
          </cell>
          <cell r="E671">
            <v>84.099999999999895</v>
          </cell>
          <cell r="F671">
            <v>69.819999999999894</v>
          </cell>
          <cell r="G671">
            <v>67</v>
          </cell>
          <cell r="H671">
            <v>74.189999999999898</v>
          </cell>
          <cell r="I671" t="str">
            <v>ALCALDÍA DE PELAYA</v>
          </cell>
        </row>
        <row r="672">
          <cell r="A672" t="str">
            <v>ALCALDÍA DE PENSILVANIA</v>
          </cell>
          <cell r="B672" t="str">
            <v>0863</v>
          </cell>
          <cell r="C672">
            <v>54.73</v>
          </cell>
          <cell r="D672">
            <v>51.32</v>
          </cell>
          <cell r="E672">
            <v>38.03</v>
          </cell>
          <cell r="F672">
            <v>48.03</v>
          </cell>
          <cell r="G672">
            <v>47.45</v>
          </cell>
          <cell r="H672">
            <v>52.6099999999999</v>
          </cell>
          <cell r="I672" t="str">
            <v>ALCALDÍA DE PENSILVANIA</v>
          </cell>
        </row>
        <row r="673">
          <cell r="A673" t="str">
            <v>ALCALDÍA DE PEQUE</v>
          </cell>
          <cell r="B673" t="str">
            <v>0864</v>
          </cell>
          <cell r="C673">
            <v>71.97</v>
          </cell>
          <cell r="D673">
            <v>70.989999999999995</v>
          </cell>
          <cell r="E673">
            <v>56.6</v>
          </cell>
          <cell r="F673">
            <v>71.34</v>
          </cell>
          <cell r="G673">
            <v>59.95</v>
          </cell>
          <cell r="H673">
            <v>62.03</v>
          </cell>
          <cell r="I673" t="str">
            <v>ALCALDÍA DE PEQUE</v>
          </cell>
        </row>
        <row r="674">
          <cell r="A674" t="str">
            <v>ALCALDÍA DE PEREIRA</v>
          </cell>
          <cell r="B674" t="str">
            <v>0445</v>
          </cell>
          <cell r="C674">
            <v>82.12</v>
          </cell>
          <cell r="D674">
            <v>99</v>
          </cell>
          <cell r="E674">
            <v>84.099999999999895</v>
          </cell>
          <cell r="F674">
            <v>85.42</v>
          </cell>
          <cell r="G674">
            <v>92.049999999999898</v>
          </cell>
          <cell r="H674">
            <v>86.9</v>
          </cell>
          <cell r="I674" t="str">
            <v>ALCALDÍA DE PEREIRA</v>
          </cell>
        </row>
        <row r="675">
          <cell r="A675" t="str">
            <v>ALCALDÍA DE PESCA</v>
          </cell>
          <cell r="B675" t="str">
            <v>0865</v>
          </cell>
          <cell r="C675">
            <v>61.1</v>
          </cell>
          <cell r="D675">
            <v>54.09</v>
          </cell>
          <cell r="E675">
            <v>31.85</v>
          </cell>
          <cell r="F675">
            <v>57.659999999999897</v>
          </cell>
          <cell r="G675">
            <v>51.21</v>
          </cell>
          <cell r="H675">
            <v>38.719999999999899</v>
          </cell>
          <cell r="I675" t="str">
            <v>ALCALDÍA DE PESCA</v>
          </cell>
        </row>
        <row r="676">
          <cell r="A676" t="str">
            <v>ALCALDÍA DE PIAMONTE</v>
          </cell>
          <cell r="B676" t="str">
            <v>0446</v>
          </cell>
          <cell r="C676">
            <v>52.67</v>
          </cell>
          <cell r="D676">
            <v>37.46</v>
          </cell>
          <cell r="E676">
            <v>24.12</v>
          </cell>
          <cell r="F676">
            <v>37.56</v>
          </cell>
          <cell r="G676">
            <v>38.659999999999897</v>
          </cell>
          <cell r="H676">
            <v>15.4499999999999</v>
          </cell>
          <cell r="I676" t="str">
            <v>ALCALDÍA DE PIAMONTE</v>
          </cell>
        </row>
        <row r="677">
          <cell r="A677" t="str">
            <v>ALCALDÍA DE PIEDECUESTA</v>
          </cell>
          <cell r="B677" t="str">
            <v>0866</v>
          </cell>
          <cell r="C677">
            <v>62.65</v>
          </cell>
          <cell r="D677">
            <v>67.7</v>
          </cell>
          <cell r="E677">
            <v>57.189999999999898</v>
          </cell>
          <cell r="F677">
            <v>73.379999999999896</v>
          </cell>
          <cell r="G677">
            <v>69.769999999999897</v>
          </cell>
          <cell r="H677">
            <v>57.899999999999899</v>
          </cell>
          <cell r="I677" t="str">
            <v>ALCALDÍA DE PIEDECUESTA</v>
          </cell>
        </row>
        <row r="678">
          <cell r="A678" t="str">
            <v>ALCALDÍA DE PIEDRAS</v>
          </cell>
          <cell r="B678" t="str">
            <v>0867</v>
          </cell>
          <cell r="C678">
            <v>61.11</v>
          </cell>
          <cell r="D678">
            <v>25.62</v>
          </cell>
          <cell r="E678">
            <v>24.12</v>
          </cell>
          <cell r="F678">
            <v>17.510000000000002</v>
          </cell>
          <cell r="G678">
            <v>18.489999999999899</v>
          </cell>
          <cell r="H678">
            <v>25.07</v>
          </cell>
          <cell r="I678" t="str">
            <v>ALCALDÍA DE PIEDRAS</v>
          </cell>
        </row>
        <row r="679">
          <cell r="A679" t="str">
            <v>ALCALDÍA DE PIENDAMÓ</v>
          </cell>
          <cell r="B679" t="str">
            <v>0868</v>
          </cell>
          <cell r="C679">
            <v>53.53</v>
          </cell>
          <cell r="D679">
            <v>39.83</v>
          </cell>
          <cell r="E679">
            <v>31.85</v>
          </cell>
          <cell r="F679">
            <v>30.82</v>
          </cell>
          <cell r="G679">
            <v>36.75</v>
          </cell>
          <cell r="H679">
            <v>32.219999999999899</v>
          </cell>
          <cell r="I679" t="str">
            <v>ALCALDÍA DE PIENDAMÓ</v>
          </cell>
        </row>
        <row r="680">
          <cell r="A680" t="str">
            <v>ALCALDÍA DE PIJAO</v>
          </cell>
          <cell r="B680" t="str">
            <v>0869</v>
          </cell>
          <cell r="C680">
            <v>72.63</v>
          </cell>
          <cell r="D680">
            <v>77.72</v>
          </cell>
          <cell r="E680">
            <v>79.379999999999896</v>
          </cell>
          <cell r="F680">
            <v>72.31</v>
          </cell>
          <cell r="G680">
            <v>68.95</v>
          </cell>
          <cell r="H680">
            <v>74.260000000000005</v>
          </cell>
          <cell r="I680" t="str">
            <v>ALCALDÍA DE PIJAO</v>
          </cell>
        </row>
        <row r="681">
          <cell r="A681" t="str">
            <v>ALCALDÍA DE PIJIÑO DEL CARMEN</v>
          </cell>
          <cell r="B681" t="str">
            <v>0871</v>
          </cell>
          <cell r="C681">
            <v>45.86</v>
          </cell>
          <cell r="D681">
            <v>39.020000000000003</v>
          </cell>
          <cell r="E681">
            <v>56.729999999999897</v>
          </cell>
          <cell r="F681">
            <v>51.6099999999999</v>
          </cell>
          <cell r="G681">
            <v>49.409999999999897</v>
          </cell>
          <cell r="H681">
            <v>49.92</v>
          </cell>
          <cell r="I681" t="str">
            <v>ALCALDÍA DE PIJIÑO DEL CARMEN</v>
          </cell>
        </row>
        <row r="682">
          <cell r="A682" t="str">
            <v>ALCALDÍA DE PINCHOTE</v>
          </cell>
          <cell r="B682" t="str">
            <v>0872</v>
          </cell>
          <cell r="C682">
            <v>56.64</v>
          </cell>
          <cell r="D682">
            <v>69.37</v>
          </cell>
          <cell r="E682">
            <v>75.209999999999894</v>
          </cell>
          <cell r="F682">
            <v>66.989999999999895</v>
          </cell>
          <cell r="G682">
            <v>72.599999999999895</v>
          </cell>
          <cell r="H682">
            <v>59.24</v>
          </cell>
          <cell r="I682" t="str">
            <v>ALCALDÍA DE PINCHOTE</v>
          </cell>
        </row>
        <row r="683">
          <cell r="A683" t="str">
            <v>ALCALDÍA DE PINILLOS</v>
          </cell>
          <cell r="B683" t="str">
            <v>0873</v>
          </cell>
          <cell r="C683">
            <v>67.75</v>
          </cell>
          <cell r="D683">
            <v>52.61</v>
          </cell>
          <cell r="E683">
            <v>60.77</v>
          </cell>
          <cell r="F683">
            <v>49.659999999999897</v>
          </cell>
          <cell r="G683">
            <v>44.1</v>
          </cell>
          <cell r="H683">
            <v>59.579999999999899</v>
          </cell>
          <cell r="I683" t="str">
            <v>ALCALDÍA DE PINILLOS</v>
          </cell>
        </row>
        <row r="684">
          <cell r="A684" t="str">
            <v>ALCALDÍA DE PIOJÓ</v>
          </cell>
          <cell r="B684" t="str">
            <v>0874</v>
          </cell>
          <cell r="C684">
            <v>61</v>
          </cell>
          <cell r="D684">
            <v>73.55</v>
          </cell>
          <cell r="E684">
            <v>59.43</v>
          </cell>
          <cell r="F684">
            <v>63.579999999999899</v>
          </cell>
          <cell r="G684">
            <v>73.629999999999896</v>
          </cell>
          <cell r="H684">
            <v>58.46</v>
          </cell>
          <cell r="I684" t="str">
            <v>ALCALDÍA DE PIOJÓ</v>
          </cell>
        </row>
        <row r="685">
          <cell r="A685" t="str">
            <v>ALCALDÍA DE PISBA</v>
          </cell>
          <cell r="B685" t="str">
            <v>0875</v>
          </cell>
          <cell r="C685">
            <v>32.99</v>
          </cell>
          <cell r="D685">
            <v>38.03</v>
          </cell>
          <cell r="E685">
            <v>38.03</v>
          </cell>
          <cell r="F685">
            <v>25.329999999999899</v>
          </cell>
          <cell r="G685">
            <v>36.439999999999898</v>
          </cell>
          <cell r="H685">
            <v>46.17</v>
          </cell>
          <cell r="I685" t="str">
            <v>ALCALDÍA DE PISBA</v>
          </cell>
        </row>
        <row r="686">
          <cell r="A686" t="str">
            <v>ALCALDÍA DE PITALITO</v>
          </cell>
          <cell r="B686" t="str">
            <v>0877</v>
          </cell>
          <cell r="C686">
            <v>66.52</v>
          </cell>
          <cell r="D686">
            <v>61.35</v>
          </cell>
          <cell r="E686">
            <v>79.379999999999896</v>
          </cell>
          <cell r="F686">
            <v>68.14</v>
          </cell>
          <cell r="G686">
            <v>65.650000000000006</v>
          </cell>
          <cell r="H686">
            <v>70.469999999999899</v>
          </cell>
          <cell r="I686" t="str">
            <v>ALCALDÍA DE PITALITO</v>
          </cell>
        </row>
        <row r="687">
          <cell r="A687" t="str">
            <v>ALCALDÍA DE PIVIJAY</v>
          </cell>
          <cell r="B687" t="str">
            <v>0879</v>
          </cell>
          <cell r="C687">
            <v>58.78</v>
          </cell>
          <cell r="D687">
            <v>54.04</v>
          </cell>
          <cell r="E687">
            <v>59.56</v>
          </cell>
          <cell r="F687">
            <v>67.709999999999894</v>
          </cell>
          <cell r="G687">
            <v>65.299999999999898</v>
          </cell>
          <cell r="H687">
            <v>56.7899999999999</v>
          </cell>
          <cell r="I687" t="str">
            <v>ALCALDÍA DE PIVIJAY</v>
          </cell>
        </row>
        <row r="688">
          <cell r="A688" t="str">
            <v>ALCALDÍA DE PLANADAS</v>
          </cell>
          <cell r="B688" t="str">
            <v>0881</v>
          </cell>
          <cell r="C688">
            <v>48.31</v>
          </cell>
          <cell r="D688">
            <v>25.91</v>
          </cell>
          <cell r="E688">
            <v>38.479999999999897</v>
          </cell>
          <cell r="F688">
            <v>34.28</v>
          </cell>
          <cell r="G688">
            <v>29.92</v>
          </cell>
          <cell r="H688">
            <v>33.2899999999999</v>
          </cell>
          <cell r="I688" t="str">
            <v>ALCALDÍA DE PLANADAS</v>
          </cell>
        </row>
        <row r="689">
          <cell r="A689" t="str">
            <v>ALCALDÍA DE PLANETA RICA</v>
          </cell>
          <cell r="B689" t="str">
            <v>0892</v>
          </cell>
          <cell r="C689">
            <v>50.9</v>
          </cell>
          <cell r="D689">
            <v>50.1</v>
          </cell>
          <cell r="E689">
            <v>44.939999999999898</v>
          </cell>
          <cell r="F689">
            <v>61.92</v>
          </cell>
          <cell r="G689">
            <v>52.13</v>
          </cell>
          <cell r="H689">
            <v>53.6099999999999</v>
          </cell>
          <cell r="I689" t="str">
            <v>ALCALDÍA DE PLANETA RICA</v>
          </cell>
        </row>
        <row r="690">
          <cell r="A690" t="str">
            <v>ALCALDÍA DE PLATO</v>
          </cell>
          <cell r="B690" t="str">
            <v>0449</v>
          </cell>
          <cell r="C690">
            <v>53.02</v>
          </cell>
          <cell r="D690">
            <v>75.260000000000005</v>
          </cell>
          <cell r="E690">
            <v>64.599999999999895</v>
          </cell>
          <cell r="F690">
            <v>67.879999999999896</v>
          </cell>
          <cell r="G690">
            <v>65.430000000000007</v>
          </cell>
          <cell r="H690">
            <v>68.92</v>
          </cell>
          <cell r="I690" t="str">
            <v>ALCALDÍA DE PLATO</v>
          </cell>
        </row>
        <row r="691">
          <cell r="A691" t="str">
            <v>ALCALDÍA DE POLICARPA</v>
          </cell>
          <cell r="B691" t="str">
            <v>0898</v>
          </cell>
          <cell r="C691">
            <v>69.25</v>
          </cell>
          <cell r="D691">
            <v>32.71</v>
          </cell>
          <cell r="E691">
            <v>52.09</v>
          </cell>
          <cell r="F691">
            <v>40.719999999999899</v>
          </cell>
          <cell r="G691">
            <v>40.189999999999898</v>
          </cell>
          <cell r="H691">
            <v>50.549999999999898</v>
          </cell>
          <cell r="I691" t="str">
            <v>ALCALDÍA DE POLICARPA</v>
          </cell>
        </row>
        <row r="692">
          <cell r="A692" t="str">
            <v>ALCALDÍA DE POLONUEVO</v>
          </cell>
          <cell r="B692" t="str">
            <v>0899</v>
          </cell>
          <cell r="C692">
            <v>65.89</v>
          </cell>
          <cell r="D692">
            <v>62.02</v>
          </cell>
          <cell r="E692">
            <v>60.009999999999899</v>
          </cell>
          <cell r="F692">
            <v>73.519999999999897</v>
          </cell>
          <cell r="G692">
            <v>71.34</v>
          </cell>
          <cell r="H692">
            <v>52.82</v>
          </cell>
          <cell r="I692" t="str">
            <v>ALCALDÍA DE POLONUEVO</v>
          </cell>
        </row>
        <row r="693">
          <cell r="A693" t="str">
            <v>ALCALDÍA DE PONEDERA</v>
          </cell>
          <cell r="B693" t="str">
            <v>0900</v>
          </cell>
          <cell r="C693">
            <v>71.75</v>
          </cell>
          <cell r="D693">
            <v>58.35</v>
          </cell>
          <cell r="E693">
            <v>61.95</v>
          </cell>
          <cell r="F693">
            <v>54.229999999999897</v>
          </cell>
          <cell r="G693">
            <v>54.78</v>
          </cell>
          <cell r="H693">
            <v>53.17</v>
          </cell>
          <cell r="I693" t="str">
            <v>ALCALDÍA DE PONEDERA</v>
          </cell>
        </row>
        <row r="694">
          <cell r="A694" t="str">
            <v>ALCALDÍA DE POPAYÁN</v>
          </cell>
          <cell r="B694" t="str">
            <v>0450</v>
          </cell>
          <cell r="C694">
            <v>61.73</v>
          </cell>
          <cell r="D694">
            <v>70.900000000000006</v>
          </cell>
          <cell r="E694">
            <v>66.790000000000006</v>
          </cell>
          <cell r="F694">
            <v>81.03</v>
          </cell>
          <cell r="G694">
            <v>66.95</v>
          </cell>
          <cell r="H694">
            <v>60.07</v>
          </cell>
          <cell r="I694" t="str">
            <v>ALCALDÍA DE POPAYÁN</v>
          </cell>
        </row>
        <row r="695">
          <cell r="A695" t="str">
            <v>ALCALDÍA DE PORE</v>
          </cell>
          <cell r="B695" t="str">
            <v>0901</v>
          </cell>
          <cell r="C695">
            <v>62.76</v>
          </cell>
          <cell r="D695">
            <v>77.14</v>
          </cell>
          <cell r="E695">
            <v>84.099999999999895</v>
          </cell>
          <cell r="F695">
            <v>64.129999999999896</v>
          </cell>
          <cell r="G695">
            <v>62.299999999999898</v>
          </cell>
          <cell r="H695">
            <v>86.9</v>
          </cell>
          <cell r="I695" t="str">
            <v>ALCALDÍA DE PORE</v>
          </cell>
        </row>
        <row r="696">
          <cell r="A696" t="str">
            <v>ALCALDÍA DE POTOSÍ</v>
          </cell>
          <cell r="B696" t="str">
            <v>0451</v>
          </cell>
          <cell r="C696">
            <v>56.54</v>
          </cell>
          <cell r="D696">
            <v>42.67</v>
          </cell>
          <cell r="E696">
            <v>38.03</v>
          </cell>
          <cell r="F696">
            <v>30.82</v>
          </cell>
          <cell r="G696">
            <v>41.34</v>
          </cell>
          <cell r="H696">
            <v>26.649999999999899</v>
          </cell>
          <cell r="I696" t="str">
            <v>ALCALDÍA DE POTOSÍ</v>
          </cell>
        </row>
        <row r="697">
          <cell r="A697" t="str">
            <v>ALCALDÍA DE PRADERA</v>
          </cell>
          <cell r="B697" t="str">
            <v>0902</v>
          </cell>
          <cell r="C697">
            <v>69.08</v>
          </cell>
          <cell r="D697">
            <v>72.14</v>
          </cell>
          <cell r="E697">
            <v>57.899999999999899</v>
          </cell>
          <cell r="F697">
            <v>62.35</v>
          </cell>
          <cell r="G697">
            <v>60.77</v>
          </cell>
          <cell r="H697">
            <v>62.979999999999897</v>
          </cell>
          <cell r="I697" t="str">
            <v>ALCALDÍA DE PRADERA</v>
          </cell>
        </row>
        <row r="698">
          <cell r="A698" t="str">
            <v>ALCALDÍA DE PRADO</v>
          </cell>
          <cell r="B698" t="str">
            <v>0903</v>
          </cell>
          <cell r="C698">
            <v>55.8</v>
          </cell>
          <cell r="D698">
            <v>27.33</v>
          </cell>
          <cell r="E698">
            <v>38.03</v>
          </cell>
          <cell r="F698">
            <v>30.2899999999999</v>
          </cell>
          <cell r="G698">
            <v>29.53</v>
          </cell>
          <cell r="H698">
            <v>48.02</v>
          </cell>
          <cell r="I698" t="str">
            <v>ALCALDÍA DE PRADO</v>
          </cell>
        </row>
        <row r="699">
          <cell r="A699" t="str">
            <v>ALCALDÍA DE PROVIDENCIA - NARIÑO</v>
          </cell>
          <cell r="B699" t="str">
            <v>0904</v>
          </cell>
          <cell r="C699">
            <v>44.51</v>
          </cell>
          <cell r="D699">
            <v>63.99</v>
          </cell>
          <cell r="E699">
            <v>67.019999999999897</v>
          </cell>
          <cell r="F699">
            <v>57.53</v>
          </cell>
          <cell r="G699">
            <v>56.46</v>
          </cell>
          <cell r="H699">
            <v>60.49</v>
          </cell>
          <cell r="I699" t="str">
            <v>ALCALDÍA DE PROVIDENCIA - NARIÑO</v>
          </cell>
        </row>
        <row r="700">
          <cell r="A700" t="str">
            <v>ALCALDÍA DE PROVIDENCIA Y SANTA CATALINA ISLAS SAN ANDRES</v>
          </cell>
          <cell r="B700" t="str">
            <v>0452</v>
          </cell>
          <cell r="C700">
            <v>58.75</v>
          </cell>
          <cell r="D700">
            <v>53.5</v>
          </cell>
          <cell r="E700">
            <v>43.439999999999898</v>
          </cell>
          <cell r="F700">
            <v>61.6099999999999</v>
          </cell>
          <cell r="G700">
            <v>60.119999999999898</v>
          </cell>
          <cell r="H700">
            <v>47.49</v>
          </cell>
          <cell r="I700" t="str">
            <v>ALCALDÍA DE PROVIDENCIA Y SANTA CATALINA ISLAS SAN ANDRÉS</v>
          </cell>
        </row>
        <row r="701">
          <cell r="A701" t="str">
            <v>ALCALDÍA DE PUEBLO BELLO</v>
          </cell>
          <cell r="B701" t="str">
            <v>0905</v>
          </cell>
          <cell r="C701">
            <v>59.47</v>
          </cell>
          <cell r="D701">
            <v>74.239999999999995</v>
          </cell>
          <cell r="E701">
            <v>65.569999999999894</v>
          </cell>
          <cell r="F701">
            <v>68.7</v>
          </cell>
          <cell r="G701">
            <v>66.099999999999895</v>
          </cell>
          <cell r="H701">
            <v>59.2899999999999</v>
          </cell>
          <cell r="I701" t="str">
            <v>ALCALDÍA DE PUEBLO BELLO</v>
          </cell>
        </row>
        <row r="702">
          <cell r="A702" t="str">
            <v>ALCALDÍA DE PUEBLO NUEVO</v>
          </cell>
          <cell r="B702" t="str">
            <v>0906</v>
          </cell>
          <cell r="C702">
            <v>62.26</v>
          </cell>
          <cell r="D702">
            <v>50.74</v>
          </cell>
          <cell r="E702">
            <v>24.12</v>
          </cell>
          <cell r="F702">
            <v>48.03</v>
          </cell>
          <cell r="G702">
            <v>38.659999999999897</v>
          </cell>
          <cell r="H702">
            <v>37.8599999999999</v>
          </cell>
          <cell r="I702" t="str">
            <v>ALCALDÍA DE PUEBLO NUEVO</v>
          </cell>
        </row>
        <row r="703">
          <cell r="A703" t="str">
            <v>ALCALDÍA DE PUEBLO RICO - RISARALDA</v>
          </cell>
          <cell r="B703" t="str">
            <v>0909</v>
          </cell>
          <cell r="C703">
            <v>43.53</v>
          </cell>
          <cell r="D703">
            <v>65.260000000000005</v>
          </cell>
          <cell r="E703">
            <v>59.43</v>
          </cell>
          <cell r="F703">
            <v>63.579999999999899</v>
          </cell>
          <cell r="G703">
            <v>61.829999999999899</v>
          </cell>
          <cell r="H703">
            <v>45.57</v>
          </cell>
          <cell r="I703" t="str">
            <v>ALCALDÍA DE PUEBLO RICO - RISARALDA</v>
          </cell>
        </row>
        <row r="704">
          <cell r="A704" t="str">
            <v>ALCALDÍA DE PUEBLORRICO - ANTIOQUIA</v>
          </cell>
          <cell r="B704" t="str">
            <v>0910</v>
          </cell>
          <cell r="C704">
            <v>65.069999999999993</v>
          </cell>
          <cell r="D704">
            <v>82.25</v>
          </cell>
          <cell r="E704">
            <v>84.099999999999895</v>
          </cell>
          <cell r="F704">
            <v>85.42</v>
          </cell>
          <cell r="G704">
            <v>78.23</v>
          </cell>
          <cell r="H704">
            <v>86.9</v>
          </cell>
          <cell r="I704" t="str">
            <v>ALCALDÍA DE PUEBLORRICO - ANTIOQUIA</v>
          </cell>
        </row>
        <row r="705">
          <cell r="A705" t="str">
            <v>ALCALDÍA DE PUEBLOVIEJO</v>
          </cell>
          <cell r="B705" t="str">
            <v>0911</v>
          </cell>
          <cell r="C705">
            <v>63.58</v>
          </cell>
          <cell r="D705">
            <v>33.46</v>
          </cell>
          <cell r="E705">
            <v>32.85</v>
          </cell>
          <cell r="F705">
            <v>47.2899999999999</v>
          </cell>
          <cell r="G705">
            <v>37.880000000000003</v>
          </cell>
          <cell r="H705">
            <v>35.329999999999899</v>
          </cell>
          <cell r="I705" t="str">
            <v>ALCALDÍA DE PUEBLOVIEJO</v>
          </cell>
        </row>
        <row r="706">
          <cell r="A706" t="str">
            <v>ALCALDÍA DE PUENTE NACIONAL</v>
          </cell>
          <cell r="B706" t="str">
            <v>0914</v>
          </cell>
          <cell r="C706">
            <v>59.08</v>
          </cell>
          <cell r="D706">
            <v>54.77</v>
          </cell>
          <cell r="E706">
            <v>49.619999999999898</v>
          </cell>
          <cell r="F706">
            <v>56.1099999999999</v>
          </cell>
          <cell r="G706">
            <v>55.149999999999899</v>
          </cell>
          <cell r="H706">
            <v>48.52</v>
          </cell>
          <cell r="I706" t="str">
            <v>ALCALDÍA DE PUENTE NACIONAL</v>
          </cell>
        </row>
        <row r="707">
          <cell r="A707" t="str">
            <v>ALCALDÍA DE PUERRES</v>
          </cell>
          <cell r="B707" t="str">
            <v>0453</v>
          </cell>
          <cell r="C707">
            <v>60.65</v>
          </cell>
          <cell r="D707">
            <v>34.799999999999997</v>
          </cell>
          <cell r="E707">
            <v>49.619999999999898</v>
          </cell>
          <cell r="F707">
            <v>34.450000000000003</v>
          </cell>
          <cell r="G707">
            <v>44.619999999999898</v>
          </cell>
          <cell r="H707">
            <v>36.49</v>
          </cell>
          <cell r="I707" t="str">
            <v>ALCALDÍA DE PUERRES</v>
          </cell>
        </row>
        <row r="708">
          <cell r="A708" t="str">
            <v>ALCALDÍA DE PUERTO ASÍS</v>
          </cell>
          <cell r="B708" t="str">
            <v>0916</v>
          </cell>
          <cell r="C708">
            <v>46.02</v>
          </cell>
          <cell r="D708">
            <v>37.67</v>
          </cell>
          <cell r="E708">
            <v>37.74</v>
          </cell>
          <cell r="F708">
            <v>35.64</v>
          </cell>
          <cell r="G708">
            <v>36.369999999999898</v>
          </cell>
          <cell r="H708">
            <v>37.259999999999899</v>
          </cell>
          <cell r="I708" t="str">
            <v>ALCALDÍA DE PUERTO ASÍS</v>
          </cell>
        </row>
        <row r="709">
          <cell r="A709" t="str">
            <v>ALCALDÍA DE PUERTO BERRÍO</v>
          </cell>
          <cell r="B709" t="str">
            <v>0918</v>
          </cell>
          <cell r="C709">
            <v>55.92</v>
          </cell>
          <cell r="D709">
            <v>70.97</v>
          </cell>
          <cell r="E709">
            <v>64.73</v>
          </cell>
          <cell r="F709">
            <v>81.03</v>
          </cell>
          <cell r="G709">
            <v>75.290000000000006</v>
          </cell>
          <cell r="H709">
            <v>72.1099999999999</v>
          </cell>
          <cell r="I709" t="str">
            <v>ALCALDÍA DE PUERTO BERRIO</v>
          </cell>
        </row>
        <row r="710">
          <cell r="A710" t="str">
            <v>ALCALDÍA DE PUERTO BOYACÁ</v>
          </cell>
          <cell r="B710" t="str">
            <v>0919</v>
          </cell>
          <cell r="C710">
            <v>59.9</v>
          </cell>
          <cell r="D710">
            <v>70.22</v>
          </cell>
          <cell r="E710">
            <v>68.760000000000005</v>
          </cell>
          <cell r="F710">
            <v>71.62</v>
          </cell>
          <cell r="G710">
            <v>68.409999999999897</v>
          </cell>
          <cell r="H710">
            <v>86.9</v>
          </cell>
          <cell r="I710" t="str">
            <v>ALCALDÍA DE PUERTO BOYACÁ</v>
          </cell>
        </row>
        <row r="711">
          <cell r="A711" t="str">
            <v>ALCALDÍA DE PUERTO CAICEDO</v>
          </cell>
          <cell r="B711" t="str">
            <v>0920</v>
          </cell>
          <cell r="C711">
            <v>55.49</v>
          </cell>
          <cell r="D711">
            <v>65.319999999999993</v>
          </cell>
          <cell r="E711">
            <v>43.439999999999898</v>
          </cell>
          <cell r="F711">
            <v>61.6099999999999</v>
          </cell>
          <cell r="G711">
            <v>60.119999999999898</v>
          </cell>
          <cell r="H711">
            <v>52.21</v>
          </cell>
          <cell r="I711" t="str">
            <v>ALCALDÍA DE PUERTO CAICEDO</v>
          </cell>
        </row>
        <row r="712">
          <cell r="A712" t="str">
            <v>ALCALDÍA DE PUERTO CARREÑO</v>
          </cell>
          <cell r="B712" t="str">
            <v>0921</v>
          </cell>
          <cell r="C712">
            <v>73.59</v>
          </cell>
          <cell r="D712">
            <v>66.13</v>
          </cell>
          <cell r="E712">
            <v>57.17</v>
          </cell>
          <cell r="F712">
            <v>60.009999999999899</v>
          </cell>
          <cell r="G712">
            <v>60.1</v>
          </cell>
          <cell r="H712">
            <v>45.68</v>
          </cell>
          <cell r="I712" t="str">
            <v>ALCALDÍA DE PUERTO CARREÑO</v>
          </cell>
        </row>
        <row r="713">
          <cell r="A713" t="str">
            <v>ALCALDÍA DE PUERTO COLOMBIA</v>
          </cell>
          <cell r="B713" t="str">
            <v>0922</v>
          </cell>
          <cell r="C713">
            <v>55.63</v>
          </cell>
          <cell r="D713">
            <v>55.53</v>
          </cell>
          <cell r="E713">
            <v>41.399999999999899</v>
          </cell>
          <cell r="F713">
            <v>65.519999999999897</v>
          </cell>
          <cell r="G713">
            <v>68.719999999999899</v>
          </cell>
          <cell r="H713">
            <v>41.89</v>
          </cell>
          <cell r="I713" t="str">
            <v>ALCALDÍA DE PUERTO COLOMBIA</v>
          </cell>
        </row>
        <row r="714">
          <cell r="A714" t="str">
            <v>ALCALDÍA DE PUERTO CONCORDIA</v>
          </cell>
          <cell r="B714" t="str">
            <v>0923</v>
          </cell>
          <cell r="C714">
            <v>41.73</v>
          </cell>
          <cell r="D714">
            <v>59.86</v>
          </cell>
          <cell r="E714">
            <v>48.979999999999897</v>
          </cell>
          <cell r="F714">
            <v>58.09</v>
          </cell>
          <cell r="G714">
            <v>58.119999999999898</v>
          </cell>
          <cell r="H714">
            <v>46.07</v>
          </cell>
          <cell r="I714" t="str">
            <v>ALCALDÍA DE PUERTO CONCORDIA</v>
          </cell>
        </row>
        <row r="715">
          <cell r="A715" t="str">
            <v>ALCALDÍA DE PUERTO ESCONDIDO</v>
          </cell>
          <cell r="B715" t="str">
            <v>0924</v>
          </cell>
          <cell r="C715">
            <v>39.29</v>
          </cell>
          <cell r="D715">
            <v>76.739999999999995</v>
          </cell>
          <cell r="E715">
            <v>70.95</v>
          </cell>
          <cell r="F715">
            <v>73.379999999999896</v>
          </cell>
          <cell r="G715">
            <v>82.23</v>
          </cell>
          <cell r="H715">
            <v>65.079999999999899</v>
          </cell>
          <cell r="I715" t="str">
            <v>ALCALDÍA DE PUERTO ESCONDIDO</v>
          </cell>
        </row>
        <row r="716">
          <cell r="A716" t="str">
            <v>ALCALDÍA DE PUERTO GAITÁN</v>
          </cell>
          <cell r="B716" t="str">
            <v>0926</v>
          </cell>
          <cell r="C716">
            <v>62.75</v>
          </cell>
          <cell r="D716">
            <v>71.66</v>
          </cell>
          <cell r="E716">
            <v>59.43</v>
          </cell>
          <cell r="F716">
            <v>63.579999999999899</v>
          </cell>
          <cell r="G716">
            <v>61.829999999999899</v>
          </cell>
          <cell r="H716">
            <v>54.24</v>
          </cell>
          <cell r="I716" t="str">
            <v>ALCALDÍA DE PUERTO GAITÁN</v>
          </cell>
        </row>
        <row r="717">
          <cell r="A717" t="str">
            <v>ALCALDÍA DE PUERTO GUZMÁN</v>
          </cell>
          <cell r="B717" t="str">
            <v>0927</v>
          </cell>
          <cell r="C717">
            <v>62.4</v>
          </cell>
          <cell r="D717">
            <v>62.04</v>
          </cell>
          <cell r="E717">
            <v>59.43</v>
          </cell>
          <cell r="F717">
            <v>53.1099999999999</v>
          </cell>
          <cell r="G717">
            <v>73.629999999999896</v>
          </cell>
          <cell r="H717">
            <v>43.6</v>
          </cell>
          <cell r="I717" t="str">
            <v>ALCALDÍA DE PUERTO GUZMÁN</v>
          </cell>
        </row>
        <row r="718">
          <cell r="A718" t="str">
            <v>ALCALDÍA DE PUERTO INÍRIDA</v>
          </cell>
          <cell r="B718" t="str">
            <v>0454</v>
          </cell>
          <cell r="C718">
            <v>65.010000000000005</v>
          </cell>
          <cell r="D718">
            <v>57.19</v>
          </cell>
          <cell r="E718">
            <v>45.979999999999897</v>
          </cell>
          <cell r="F718">
            <v>53.469999999999899</v>
          </cell>
          <cell r="G718">
            <v>64.079999999999899</v>
          </cell>
          <cell r="H718">
            <v>55.39</v>
          </cell>
          <cell r="I718" t="str">
            <v>ALCALDÍA DE PUERTO INÍRIDA</v>
          </cell>
        </row>
        <row r="719">
          <cell r="A719" t="str">
            <v>ALCALDÍA DE PUERTO LEGUÍZAMO</v>
          </cell>
          <cell r="B719" t="str">
            <v>0928</v>
          </cell>
          <cell r="C719">
            <v>36.159999999999997</v>
          </cell>
          <cell r="D719">
            <v>34.47</v>
          </cell>
          <cell r="E719">
            <v>31.85</v>
          </cell>
          <cell r="F719">
            <v>36</v>
          </cell>
          <cell r="G719">
            <v>36.75</v>
          </cell>
          <cell r="H719">
            <v>28.9499999999999</v>
          </cell>
          <cell r="I719" t="str">
            <v>ALCALDÍA DE PUERTO LEGUÍZAMO</v>
          </cell>
        </row>
        <row r="720">
          <cell r="A720" t="str">
            <v>ALCALDÍA DE PUERTO LIBERTADOR</v>
          </cell>
          <cell r="B720" t="str">
            <v>0929</v>
          </cell>
          <cell r="C720">
            <v>46.95</v>
          </cell>
          <cell r="D720">
            <v>45.91</v>
          </cell>
          <cell r="E720">
            <v>38.03</v>
          </cell>
          <cell r="F720">
            <v>31.44</v>
          </cell>
          <cell r="G720">
            <v>36.439999999999898</v>
          </cell>
          <cell r="H720">
            <v>40.909999999999897</v>
          </cell>
          <cell r="I720" t="str">
            <v>ALCALDÍA DE PUERTO LIBERTADÓR</v>
          </cell>
        </row>
        <row r="721">
          <cell r="A721" t="str">
            <v>ALCALDÍA DE PUERTO LLERAS</v>
          </cell>
          <cell r="B721" t="str">
            <v>0455</v>
          </cell>
          <cell r="C721">
            <v>58.46</v>
          </cell>
          <cell r="D721">
            <v>69.3</v>
          </cell>
          <cell r="E721">
            <v>79.379999999999896</v>
          </cell>
          <cell r="F721">
            <v>81.03</v>
          </cell>
          <cell r="G721">
            <v>75.290000000000006</v>
          </cell>
          <cell r="H721">
            <v>61.18</v>
          </cell>
          <cell r="I721" t="str">
            <v>ALCALDÍA DE PUERTO LLERAS</v>
          </cell>
        </row>
        <row r="722">
          <cell r="A722" t="str">
            <v>ALCALDÍA DE PUERTO LÓPEZ</v>
          </cell>
          <cell r="B722" t="str">
            <v>0456</v>
          </cell>
          <cell r="C722">
            <v>70.84</v>
          </cell>
          <cell r="D722">
            <v>45.64</v>
          </cell>
          <cell r="E722">
            <v>44.939999999999898</v>
          </cell>
          <cell r="F722">
            <v>44.399999999999899</v>
          </cell>
          <cell r="G722">
            <v>34.78</v>
          </cell>
          <cell r="H722">
            <v>54.7899999999999</v>
          </cell>
          <cell r="I722" t="str">
            <v>ALCALDÍA DE PUERTO LÓPEZ</v>
          </cell>
        </row>
        <row r="723">
          <cell r="A723" t="str">
            <v>ALCALDÍA DE PUERTO NARE</v>
          </cell>
          <cell r="B723" t="str">
            <v>0930</v>
          </cell>
          <cell r="C723">
            <v>65.73</v>
          </cell>
          <cell r="D723">
            <v>88.35</v>
          </cell>
          <cell r="E723">
            <v>84.099999999999895</v>
          </cell>
          <cell r="F723">
            <v>85.42</v>
          </cell>
          <cell r="G723">
            <v>78.23</v>
          </cell>
          <cell r="H723">
            <v>86.9</v>
          </cell>
          <cell r="I723" t="str">
            <v>ALCALDÍA DE PUERTO NARE</v>
          </cell>
        </row>
        <row r="724">
          <cell r="A724" t="str">
            <v>ALCALDÍA DE PUERTO NARIÑO</v>
          </cell>
          <cell r="B724" t="str">
            <v>0933</v>
          </cell>
          <cell r="C724">
            <v>58.79</v>
          </cell>
          <cell r="D724">
            <v>42.52</v>
          </cell>
          <cell r="E724">
            <v>43.99</v>
          </cell>
          <cell r="F724">
            <v>43.14</v>
          </cell>
          <cell r="G724">
            <v>43.969999999999899</v>
          </cell>
          <cell r="H724">
            <v>41.5</v>
          </cell>
          <cell r="I724" t="str">
            <v>ALCALDÍA DE PUERTO NARIÑO</v>
          </cell>
        </row>
        <row r="725">
          <cell r="A725" t="str">
            <v>ALCALDÍA DE PUERTO PARRA</v>
          </cell>
          <cell r="B725" t="str">
            <v>0934</v>
          </cell>
          <cell r="C725">
            <v>63.8</v>
          </cell>
          <cell r="D725">
            <v>51.88</v>
          </cell>
          <cell r="E725">
            <v>48.979999999999897</v>
          </cell>
          <cell r="F725">
            <v>53.35</v>
          </cell>
          <cell r="G725">
            <v>44.079999999999899</v>
          </cell>
          <cell r="H725">
            <v>67.579999999999899</v>
          </cell>
          <cell r="I725" t="str">
            <v>ALCALDÍA DE PUERTO PARRA</v>
          </cell>
        </row>
        <row r="726">
          <cell r="A726" t="str">
            <v>ALCALDÍA DE PUERTO RICO - CAQUETÁ</v>
          </cell>
          <cell r="B726" t="str">
            <v>0935</v>
          </cell>
          <cell r="C726">
            <v>42.05</v>
          </cell>
          <cell r="D726">
            <v>26.12</v>
          </cell>
          <cell r="E726">
            <v>31.85</v>
          </cell>
          <cell r="F726">
            <v>25.09</v>
          </cell>
          <cell r="G726">
            <v>25.39</v>
          </cell>
          <cell r="H726">
            <v>33.35</v>
          </cell>
          <cell r="I726" t="str">
            <v>ALCALDÍA DE PUERTO RICO - CAQUETÁ</v>
          </cell>
        </row>
        <row r="727">
          <cell r="A727" t="str">
            <v>ALCALDÍA DE PUERTO RICO - META</v>
          </cell>
          <cell r="B727" t="str">
            <v>0936</v>
          </cell>
          <cell r="C727">
            <v>51.28</v>
          </cell>
          <cell r="D727">
            <v>62.8</v>
          </cell>
          <cell r="E727">
            <v>52.09</v>
          </cell>
          <cell r="F727">
            <v>51.619999999999898</v>
          </cell>
          <cell r="G727">
            <v>62.28</v>
          </cell>
          <cell r="H727">
            <v>59.2899999999999</v>
          </cell>
          <cell r="I727" t="str">
            <v>ALCALDÍA DE PUERTO RICO - META</v>
          </cell>
        </row>
        <row r="728">
          <cell r="A728" t="str">
            <v>ALCALDÍA DE PUERTO RONDÓN</v>
          </cell>
          <cell r="B728" t="str">
            <v>0937</v>
          </cell>
          <cell r="C728">
            <v>61.37</v>
          </cell>
          <cell r="D728">
            <v>60.3</v>
          </cell>
          <cell r="E728">
            <v>57.189999999999898</v>
          </cell>
          <cell r="F728">
            <v>65.689999999999898</v>
          </cell>
          <cell r="G728">
            <v>63.619999999999898</v>
          </cell>
          <cell r="H728">
            <v>63.689999999999898</v>
          </cell>
          <cell r="I728" t="str">
            <v>ALCALDÍA DE PUERTO RONDÓN</v>
          </cell>
        </row>
        <row r="729">
          <cell r="A729" t="str">
            <v>ALCALDÍA DE PUERTO SALGAR</v>
          </cell>
          <cell r="B729" t="str">
            <v>0938</v>
          </cell>
          <cell r="C729">
            <v>64.05</v>
          </cell>
          <cell r="D729">
            <v>83.35</v>
          </cell>
          <cell r="E729">
            <v>84.099999999999895</v>
          </cell>
          <cell r="F729">
            <v>85.42</v>
          </cell>
          <cell r="G729">
            <v>78.23</v>
          </cell>
          <cell r="H729">
            <v>86.9</v>
          </cell>
          <cell r="I729" t="str">
            <v>ALCALDÍA DE PUERTO SALGAR</v>
          </cell>
        </row>
        <row r="730">
          <cell r="A730" t="str">
            <v>ALCALDÍA DE PUERTO SANTANDER</v>
          </cell>
          <cell r="B730" t="str">
            <v>0457</v>
          </cell>
          <cell r="C730">
            <v>44.1</v>
          </cell>
          <cell r="D730">
            <v>11.11</v>
          </cell>
          <cell r="E730">
            <v>24.12</v>
          </cell>
          <cell r="F730">
            <v>25.329999999999899</v>
          </cell>
          <cell r="G730">
            <v>26.46</v>
          </cell>
          <cell r="H730">
            <v>15.4499999999999</v>
          </cell>
          <cell r="I730" t="str">
            <v>ALCALDÍA DE PUERTO SANTANDER</v>
          </cell>
        </row>
        <row r="731">
          <cell r="A731" t="str">
            <v>ALCALDÍA DE PUERTO TEJADA</v>
          </cell>
          <cell r="B731" t="str">
            <v>0939</v>
          </cell>
          <cell r="C731">
            <v>48.87</v>
          </cell>
          <cell r="D731">
            <v>48.94</v>
          </cell>
          <cell r="E731">
            <v>38.03</v>
          </cell>
          <cell r="F731">
            <v>48.03</v>
          </cell>
          <cell r="G731">
            <v>47.45</v>
          </cell>
          <cell r="H731">
            <v>43.63</v>
          </cell>
          <cell r="I731" t="str">
            <v>ALCALDÍA DE PUERTO TEJADA</v>
          </cell>
        </row>
        <row r="732">
          <cell r="A732" t="str">
            <v>ALCALDÍA DE PUERTO TRIUNFO</v>
          </cell>
          <cell r="B732" t="str">
            <v>0940</v>
          </cell>
          <cell r="C732">
            <v>43.35</v>
          </cell>
          <cell r="D732">
            <v>69.84</v>
          </cell>
          <cell r="E732">
            <v>55.009999999999899</v>
          </cell>
          <cell r="F732">
            <v>71.34</v>
          </cell>
          <cell r="G732">
            <v>68.189999999999898</v>
          </cell>
          <cell r="H732">
            <v>61.799999999999898</v>
          </cell>
          <cell r="I732" t="str">
            <v>ALCALDÍA DE PUERTO TRIUNFO</v>
          </cell>
        </row>
        <row r="733">
          <cell r="A733" t="str">
            <v>ALCALDÍA DE PUERTO WILCHES</v>
          </cell>
          <cell r="B733" t="str">
            <v>0941</v>
          </cell>
          <cell r="C733">
            <v>40.51</v>
          </cell>
          <cell r="D733">
            <v>40.25</v>
          </cell>
          <cell r="E733">
            <v>49.56</v>
          </cell>
          <cell r="F733">
            <v>44.079999999999899</v>
          </cell>
          <cell r="G733">
            <v>44.92</v>
          </cell>
          <cell r="H733">
            <v>41.92</v>
          </cell>
          <cell r="I733" t="str">
            <v>ALCALDÍA DE PUERTO WILCHES</v>
          </cell>
        </row>
        <row r="734">
          <cell r="A734" t="str">
            <v>ALCALDÍA DE PULÍ</v>
          </cell>
          <cell r="B734" t="str">
            <v>0942</v>
          </cell>
          <cell r="C734">
            <v>38.92</v>
          </cell>
          <cell r="D734">
            <v>73.239999999999995</v>
          </cell>
          <cell r="E734">
            <v>84.099999999999895</v>
          </cell>
          <cell r="F734">
            <v>85.42</v>
          </cell>
          <cell r="G734">
            <v>78.23</v>
          </cell>
          <cell r="H734">
            <v>74.189999999999898</v>
          </cell>
          <cell r="I734" t="str">
            <v>ALCALDÍA DE PULÍ</v>
          </cell>
        </row>
        <row r="735">
          <cell r="A735" t="str">
            <v>ALCALDÍA DE PUPIALES</v>
          </cell>
          <cell r="B735" t="str">
            <v>0458</v>
          </cell>
          <cell r="C735">
            <v>64.2</v>
          </cell>
          <cell r="D735">
            <v>51.24</v>
          </cell>
          <cell r="E735">
            <v>68.760000000000005</v>
          </cell>
          <cell r="F735">
            <v>64.129999999999896</v>
          </cell>
          <cell r="G735">
            <v>62.299999999999898</v>
          </cell>
          <cell r="H735">
            <v>64.6099999999999</v>
          </cell>
          <cell r="I735" t="str">
            <v>ALCALDÍA DE PUPÍALES</v>
          </cell>
        </row>
        <row r="736">
          <cell r="A736" t="str">
            <v>ALCALDÍA DE PURACÉ (COCONUCO)</v>
          </cell>
          <cell r="B736" t="str">
            <v>0943</v>
          </cell>
          <cell r="C736">
            <v>62.91</v>
          </cell>
          <cell r="D736">
            <v>54.68</v>
          </cell>
          <cell r="E736">
            <v>70.95</v>
          </cell>
          <cell r="F736">
            <v>55.34</v>
          </cell>
          <cell r="G736">
            <v>54.439999999999898</v>
          </cell>
          <cell r="H736">
            <v>63.689999999999898</v>
          </cell>
          <cell r="I736" t="str">
            <v>ALCALDÍA DE PURACÉ (COCONUCO)</v>
          </cell>
        </row>
        <row r="737">
          <cell r="A737" t="str">
            <v>ALCALDÍA DE PURIFICACIÓN</v>
          </cell>
          <cell r="B737" t="str">
            <v>0944</v>
          </cell>
          <cell r="C737">
            <v>61.28</v>
          </cell>
          <cell r="D737">
            <v>81.150000000000006</v>
          </cell>
          <cell r="E737">
            <v>68.760000000000005</v>
          </cell>
          <cell r="F737">
            <v>85.42</v>
          </cell>
          <cell r="G737">
            <v>78.23</v>
          </cell>
          <cell r="H737">
            <v>86.9</v>
          </cell>
          <cell r="I737" t="str">
            <v>ALCALDÍA DE PURIFICACIÓN</v>
          </cell>
        </row>
        <row r="738">
          <cell r="A738" t="str">
            <v>ALCALDÍA DE PURÍSIMA</v>
          </cell>
          <cell r="B738" t="str">
            <v>0945</v>
          </cell>
          <cell r="C738">
            <v>53.75</v>
          </cell>
          <cell r="D738">
            <v>67.84</v>
          </cell>
          <cell r="E738">
            <v>73.209999999999894</v>
          </cell>
          <cell r="F738">
            <v>66.069999999999894</v>
          </cell>
          <cell r="G738">
            <v>65.37</v>
          </cell>
          <cell r="H738">
            <v>61.07</v>
          </cell>
          <cell r="I738" t="str">
            <v>ALCALDÍA DE PURÍSIMA</v>
          </cell>
        </row>
        <row r="739">
          <cell r="A739" t="str">
            <v>ALCALDÍA DE QUEBRADANEGRA</v>
          </cell>
          <cell r="B739" t="str">
            <v>0946</v>
          </cell>
          <cell r="C739">
            <v>65.92</v>
          </cell>
          <cell r="D739">
            <v>58.87</v>
          </cell>
          <cell r="E739">
            <v>68.760000000000005</v>
          </cell>
          <cell r="F739">
            <v>58.92</v>
          </cell>
          <cell r="G739">
            <v>57.719999999999899</v>
          </cell>
          <cell r="H739">
            <v>86.9</v>
          </cell>
          <cell r="I739" t="str">
            <v>ALCALDÍA DE QUEBRADANEGRA</v>
          </cell>
        </row>
        <row r="740">
          <cell r="A740" t="str">
            <v>ALCALDÍA DE QUETAME</v>
          </cell>
          <cell r="B740" t="str">
            <v>0947</v>
          </cell>
          <cell r="C740">
            <v>54.6</v>
          </cell>
          <cell r="D740">
            <v>36.36</v>
          </cell>
          <cell r="E740">
            <v>51.729999999999897</v>
          </cell>
          <cell r="F740">
            <v>50</v>
          </cell>
          <cell r="G740">
            <v>50.74</v>
          </cell>
          <cell r="H740">
            <v>43.549999999999898</v>
          </cell>
          <cell r="I740" t="str">
            <v>ALCALDÍA DE QUETAME</v>
          </cell>
        </row>
        <row r="741">
          <cell r="A741" t="str">
            <v>ALCALDÍA DE QUIBDÓ</v>
          </cell>
          <cell r="B741" t="str">
            <v>0948</v>
          </cell>
          <cell r="C741">
            <v>62.08</v>
          </cell>
          <cell r="D741">
            <v>65.790000000000006</v>
          </cell>
          <cell r="E741">
            <v>73.209999999999894</v>
          </cell>
          <cell r="F741">
            <v>73.519999999999897</v>
          </cell>
          <cell r="G741">
            <v>71.34</v>
          </cell>
          <cell r="H741">
            <v>57.399999999999899</v>
          </cell>
          <cell r="I741" t="str">
            <v>ALCALDÍA DE QUIBDÓ</v>
          </cell>
        </row>
        <row r="742">
          <cell r="A742" t="str">
            <v>ALCALDÍA DE QUIMBAYA</v>
          </cell>
          <cell r="B742" t="str">
            <v>0459</v>
          </cell>
          <cell r="C742">
            <v>54.68</v>
          </cell>
          <cell r="D742">
            <v>43.11</v>
          </cell>
          <cell r="E742">
            <v>56.42</v>
          </cell>
          <cell r="F742">
            <v>57.2899999999999</v>
          </cell>
          <cell r="G742">
            <v>59.68</v>
          </cell>
          <cell r="H742">
            <v>47.21</v>
          </cell>
          <cell r="I742" t="str">
            <v>ALCALDÍA DE QUIMBAYA</v>
          </cell>
        </row>
        <row r="743">
          <cell r="A743" t="str">
            <v>ALCALDÍA DE QUINCHIA</v>
          </cell>
          <cell r="B743" t="str">
            <v>0460</v>
          </cell>
          <cell r="C743">
            <v>97.471039509014204</v>
          </cell>
          <cell r="D743">
            <v>88.35</v>
          </cell>
          <cell r="E743">
            <v>84.099999999999895</v>
          </cell>
          <cell r="F743">
            <v>85.42</v>
          </cell>
          <cell r="G743">
            <v>78.23</v>
          </cell>
          <cell r="H743">
            <v>86.9</v>
          </cell>
          <cell r="I743" t="str">
            <v>ALCALDÍA DE QUINCHÍA</v>
          </cell>
        </row>
        <row r="744">
          <cell r="A744" t="str">
            <v>ALCALDÍA DE QUÍPAMA</v>
          </cell>
          <cell r="B744" t="str">
            <v>0949</v>
          </cell>
          <cell r="C744">
            <v>66.12</v>
          </cell>
          <cell r="D744">
            <v>91.29</v>
          </cell>
          <cell r="E744">
            <v>84.099999999999895</v>
          </cell>
          <cell r="F744">
            <v>73.519999999999897</v>
          </cell>
          <cell r="G744">
            <v>92.049999999999898</v>
          </cell>
          <cell r="H744">
            <v>74.799999999999898</v>
          </cell>
          <cell r="I744" t="str">
            <v>ALCALDÍA DE QUÍPAMA</v>
          </cell>
        </row>
        <row r="745">
          <cell r="A745" t="str">
            <v>ALCALDÍA DE QUIPILE</v>
          </cell>
          <cell r="B745" t="str">
            <v>0950</v>
          </cell>
          <cell r="C745">
            <v>58.79</v>
          </cell>
          <cell r="D745">
            <v>50.82</v>
          </cell>
          <cell r="E745">
            <v>44.85</v>
          </cell>
          <cell r="F745">
            <v>60.009999999999899</v>
          </cell>
          <cell r="G745">
            <v>60.1</v>
          </cell>
          <cell r="H745">
            <v>38.409999999999897</v>
          </cell>
          <cell r="I745" t="str">
            <v>ALCALDÍA DE QUIPILE</v>
          </cell>
        </row>
        <row r="746">
          <cell r="A746" t="str">
            <v>ALCALDÍA DE RAGONVALIA</v>
          </cell>
          <cell r="B746" t="str">
            <v>0951</v>
          </cell>
          <cell r="C746">
            <v>58.96</v>
          </cell>
          <cell r="D746">
            <v>51.59</v>
          </cell>
          <cell r="E746">
            <v>32.85</v>
          </cell>
          <cell r="F746">
            <v>41.77</v>
          </cell>
          <cell r="G746">
            <v>42.78</v>
          </cell>
          <cell r="H746">
            <v>42.18</v>
          </cell>
          <cell r="I746" t="str">
            <v>ALCALDÍA DE RAGONVALIA</v>
          </cell>
        </row>
        <row r="747">
          <cell r="A747" t="str">
            <v>ALCALDÍA DE RAMIRIQUÍ</v>
          </cell>
          <cell r="B747" t="str">
            <v>0952</v>
          </cell>
          <cell r="C747">
            <v>36.159999999999997</v>
          </cell>
          <cell r="D747">
            <v>49.87</v>
          </cell>
          <cell r="E747">
            <v>48.979999999999897</v>
          </cell>
          <cell r="F747">
            <v>47.159999999999897</v>
          </cell>
          <cell r="G747">
            <v>37.75</v>
          </cell>
          <cell r="H747">
            <v>56.92</v>
          </cell>
          <cell r="I747" t="str">
            <v>ALCALDÍA DE RAMIRIQUÍ</v>
          </cell>
        </row>
        <row r="748">
          <cell r="A748" t="str">
            <v>ALCALDÍA DE RÁQUIRA</v>
          </cell>
          <cell r="B748" t="str">
            <v>0953</v>
          </cell>
          <cell r="C748">
            <v>82.33</v>
          </cell>
          <cell r="D748">
            <v>68.58</v>
          </cell>
          <cell r="E748">
            <v>84.099999999999895</v>
          </cell>
          <cell r="F748">
            <v>76.06</v>
          </cell>
          <cell r="G748">
            <v>71.760000000000005</v>
          </cell>
          <cell r="H748">
            <v>64.6099999999999</v>
          </cell>
          <cell r="I748" t="str">
            <v>ALCALDÍA DE RÁQUIRA</v>
          </cell>
        </row>
        <row r="749">
          <cell r="A749" t="str">
            <v>ALCALDÍA DE RECETOR</v>
          </cell>
          <cell r="B749" t="str">
            <v>0954</v>
          </cell>
          <cell r="C749">
            <v>45.36</v>
          </cell>
          <cell r="D749">
            <v>41.25</v>
          </cell>
          <cell r="E749">
            <v>38.03</v>
          </cell>
          <cell r="F749">
            <v>46.619999999999898</v>
          </cell>
          <cell r="G749">
            <v>46.07</v>
          </cell>
          <cell r="H749">
            <v>39.299999999999898</v>
          </cell>
          <cell r="I749" t="str">
            <v>ALCALDÍA DE RECETOR</v>
          </cell>
        </row>
        <row r="750">
          <cell r="A750" t="str">
            <v>ALCALDÍA DE REGIDOR - BOLÍVAR</v>
          </cell>
          <cell r="B750" t="str">
            <v>0955</v>
          </cell>
          <cell r="C750">
            <v>48.51</v>
          </cell>
          <cell r="D750">
            <v>36.92</v>
          </cell>
          <cell r="E750">
            <v>44.85</v>
          </cell>
          <cell r="F750">
            <v>45.06</v>
          </cell>
          <cell r="G750">
            <v>45.88</v>
          </cell>
          <cell r="H750">
            <v>42.1</v>
          </cell>
          <cell r="I750" t="str">
            <v>ALCALDÍA DE REGIDOR - BOLÍVAR</v>
          </cell>
        </row>
        <row r="751">
          <cell r="A751" t="str">
            <v>ALCALDÍA DE REMEDIOS</v>
          </cell>
          <cell r="B751" t="str">
            <v>0956</v>
          </cell>
          <cell r="C751">
            <v>55.91</v>
          </cell>
          <cell r="D751">
            <v>39.72</v>
          </cell>
          <cell r="E751">
            <v>46.18</v>
          </cell>
          <cell r="F751">
            <v>35.899999999999899</v>
          </cell>
          <cell r="G751">
            <v>36.64</v>
          </cell>
          <cell r="H751">
            <v>50.719999999999899</v>
          </cell>
          <cell r="I751" t="str">
            <v>ALCALDÍA DE REMEDIOS</v>
          </cell>
        </row>
        <row r="752">
          <cell r="A752" t="str">
            <v>ALCALDÍA DE REMOLINO</v>
          </cell>
          <cell r="B752" t="str">
            <v>0957</v>
          </cell>
          <cell r="C752">
            <v>50.48</v>
          </cell>
          <cell r="D752">
            <v>46.33</v>
          </cell>
          <cell r="E752">
            <v>68.760000000000005</v>
          </cell>
          <cell r="F752">
            <v>53.619999999999898</v>
          </cell>
          <cell r="G752">
            <v>62.299999999999898</v>
          </cell>
          <cell r="H752">
            <v>52.7899999999999</v>
          </cell>
          <cell r="I752" t="str">
            <v>ALCALDÍA DE REMOLINO</v>
          </cell>
        </row>
        <row r="753">
          <cell r="A753" t="str">
            <v>ALCALDÍA DE REPELÓN</v>
          </cell>
          <cell r="B753" t="str">
            <v>0958</v>
          </cell>
          <cell r="C753">
            <v>43.15</v>
          </cell>
          <cell r="D753">
            <v>40.85</v>
          </cell>
          <cell r="E753">
            <v>47.409999999999897</v>
          </cell>
          <cell r="F753">
            <v>54.5</v>
          </cell>
          <cell r="G753">
            <v>53.649999999999899</v>
          </cell>
          <cell r="H753">
            <v>55.399999999999899</v>
          </cell>
          <cell r="I753" t="str">
            <v>ALCALDÍA DE REPELÓN</v>
          </cell>
        </row>
        <row r="754">
          <cell r="A754" t="str">
            <v>ALCALDÍA DE RESTREPO</v>
          </cell>
          <cell r="B754" t="str">
            <v>0959</v>
          </cell>
          <cell r="C754">
            <v>63.8</v>
          </cell>
          <cell r="D754">
            <v>92.47</v>
          </cell>
          <cell r="E754">
            <v>84.099999999999895</v>
          </cell>
          <cell r="F754">
            <v>85.42</v>
          </cell>
          <cell r="G754">
            <v>92.049999999999898</v>
          </cell>
          <cell r="H754">
            <v>75.989999999999895</v>
          </cell>
          <cell r="I754" t="str">
            <v>ALCALDÍA DE RESTREPO</v>
          </cell>
        </row>
        <row r="755">
          <cell r="A755" t="str">
            <v>ALCALDÍA DE RESTREPO - VALLE DEL CAUCA</v>
          </cell>
          <cell r="B755" t="str">
            <v>0960</v>
          </cell>
          <cell r="C755">
            <v>49.38</v>
          </cell>
          <cell r="D755">
            <v>61.56</v>
          </cell>
          <cell r="E755">
            <v>59.43</v>
          </cell>
          <cell r="F755">
            <v>56.88</v>
          </cell>
          <cell r="G755">
            <v>55.8599999999999</v>
          </cell>
          <cell r="H755">
            <v>64.31</v>
          </cell>
          <cell r="I755" t="str">
            <v>ALCALDÍA DE RESTREPO - VALLE DEL CAUCA</v>
          </cell>
        </row>
        <row r="756">
          <cell r="A756" t="str">
            <v>ALCALDÍA DE RICAURTE - CUNDINAMARCA</v>
          </cell>
          <cell r="B756" t="str">
            <v>0961</v>
          </cell>
          <cell r="C756">
            <v>73.14</v>
          </cell>
          <cell r="D756">
            <v>61.12</v>
          </cell>
          <cell r="E756">
            <v>51.6099999999999</v>
          </cell>
          <cell r="F756">
            <v>63.579999999999899</v>
          </cell>
          <cell r="G756">
            <v>56.13</v>
          </cell>
          <cell r="H756">
            <v>48.09</v>
          </cell>
          <cell r="I756" t="str">
            <v>ALCALDÍA DE RICAURTE - CUNDINAMARCA</v>
          </cell>
        </row>
        <row r="757">
          <cell r="A757" t="str">
            <v>ALCALDÍA DE RICAURTE - NARIÑO</v>
          </cell>
          <cell r="B757" t="str">
            <v>0962</v>
          </cell>
          <cell r="C757">
            <v>66.41</v>
          </cell>
          <cell r="D757">
            <v>91.11</v>
          </cell>
          <cell r="E757">
            <v>84.099999999999895</v>
          </cell>
          <cell r="F757">
            <v>85.42</v>
          </cell>
          <cell r="G757">
            <v>92.049999999999898</v>
          </cell>
          <cell r="H757">
            <v>74.189999999999898</v>
          </cell>
          <cell r="I757" t="str">
            <v>ALCALDÍA DE RICAURTE - NARIÑO</v>
          </cell>
        </row>
        <row r="758">
          <cell r="A758" t="str">
            <v>ALCALDÍA DE RÍO DE ORO</v>
          </cell>
          <cell r="B758" t="str">
            <v>0963</v>
          </cell>
          <cell r="C758">
            <v>36.6</v>
          </cell>
          <cell r="D758">
            <v>36.619999999999997</v>
          </cell>
          <cell r="E758">
            <v>36.840000000000003</v>
          </cell>
          <cell r="F758">
            <v>28.92</v>
          </cell>
          <cell r="G758">
            <v>29.41</v>
          </cell>
          <cell r="H758">
            <v>48.009999999999899</v>
          </cell>
          <cell r="I758" t="str">
            <v>ALCALDÍA DE RIO DE ORO</v>
          </cell>
        </row>
        <row r="759">
          <cell r="A759" t="str">
            <v>ALCALDÍA DE RÍO IRO</v>
          </cell>
          <cell r="B759" t="str">
            <v>0964</v>
          </cell>
          <cell r="C759">
            <v>57.66</v>
          </cell>
          <cell r="D759">
            <v>93.98</v>
          </cell>
          <cell r="E759">
            <v>75.209999999999894</v>
          </cell>
          <cell r="F759">
            <v>77.209999999999894</v>
          </cell>
          <cell r="G759">
            <v>85.409999999999897</v>
          </cell>
          <cell r="H759">
            <v>78.629999999999896</v>
          </cell>
          <cell r="I759" t="str">
            <v>ALCALDÍA DE RIO IRO</v>
          </cell>
        </row>
        <row r="760">
          <cell r="A760" t="str">
            <v>ALCALDÍA DE RÍO QUITO</v>
          </cell>
          <cell r="B760" t="str">
            <v>0462</v>
          </cell>
          <cell r="C760">
            <v>62.26</v>
          </cell>
          <cell r="D760">
            <v>46.2</v>
          </cell>
          <cell r="E760">
            <v>57.17</v>
          </cell>
          <cell r="F760">
            <v>45.06</v>
          </cell>
          <cell r="G760">
            <v>56.5399999999999</v>
          </cell>
          <cell r="H760">
            <v>38.409999999999897</v>
          </cell>
          <cell r="I760" t="str">
            <v>ALCALDÍA DE RIO QUITO</v>
          </cell>
        </row>
        <row r="761">
          <cell r="A761" t="str">
            <v>ALCALDÍA DE RIOBLANCO</v>
          </cell>
          <cell r="B761" t="str">
            <v>0965</v>
          </cell>
          <cell r="C761">
            <v>54.63</v>
          </cell>
          <cell r="D761">
            <v>65.52</v>
          </cell>
          <cell r="E761">
            <v>68.760000000000005</v>
          </cell>
          <cell r="F761">
            <v>71.62</v>
          </cell>
          <cell r="G761">
            <v>68.409999999999897</v>
          </cell>
          <cell r="H761">
            <v>74.189999999999898</v>
          </cell>
          <cell r="I761" t="str">
            <v>ALCALDÍA DE RIOBLANCO</v>
          </cell>
        </row>
        <row r="762">
          <cell r="A762" t="str">
            <v>ALCALDÍA DE RIOFRÍO VALLE</v>
          </cell>
          <cell r="B762" t="str">
            <v>0463</v>
          </cell>
          <cell r="C762">
            <v>59.85</v>
          </cell>
          <cell r="D762">
            <v>66.16</v>
          </cell>
          <cell r="E762">
            <v>56.969999999999899</v>
          </cell>
          <cell r="F762">
            <v>61.6099999999999</v>
          </cell>
          <cell r="G762">
            <v>60.119999999999898</v>
          </cell>
          <cell r="H762">
            <v>52.21</v>
          </cell>
          <cell r="I762" t="str">
            <v>ALCALDÍA DE RIOFRIO VALLE</v>
          </cell>
        </row>
        <row r="763">
          <cell r="A763" t="str">
            <v>ALCALDÍA DE RIONEGRO - ANTIOQUIA</v>
          </cell>
          <cell r="B763" t="str">
            <v>0966</v>
          </cell>
          <cell r="C763">
            <v>84.98</v>
          </cell>
          <cell r="D763">
            <v>79.81</v>
          </cell>
          <cell r="E763">
            <v>75.209999999999894</v>
          </cell>
          <cell r="F763">
            <v>65.069999999999894</v>
          </cell>
          <cell r="G763">
            <v>74.98</v>
          </cell>
          <cell r="H763">
            <v>67.14</v>
          </cell>
          <cell r="I763" t="str">
            <v>ALCALDÍA DE RIONEGRO - ANTIOQUIA</v>
          </cell>
        </row>
        <row r="764">
          <cell r="A764" t="str">
            <v>ALCALDÍA DE RIONEGRO - SANTANDER</v>
          </cell>
          <cell r="B764" t="str">
            <v>0967</v>
          </cell>
          <cell r="C764">
            <v>50.37</v>
          </cell>
          <cell r="D764">
            <v>70.680000000000007</v>
          </cell>
          <cell r="E764">
            <v>51.869999999999898</v>
          </cell>
          <cell r="F764">
            <v>57.659999999999897</v>
          </cell>
          <cell r="G764">
            <v>68.099999999999895</v>
          </cell>
          <cell r="H764">
            <v>48.02</v>
          </cell>
          <cell r="I764" t="str">
            <v>ALCALDÍA DE RIONEGRO - SANTANDER</v>
          </cell>
        </row>
        <row r="765">
          <cell r="A765" t="str">
            <v>ALCALDÍA DE RIOSUCIO - CALDAS</v>
          </cell>
          <cell r="B765" t="str">
            <v>0968</v>
          </cell>
          <cell r="C765">
            <v>78.58</v>
          </cell>
          <cell r="D765">
            <v>66.239999999999995</v>
          </cell>
          <cell r="E765">
            <v>65.569999999999894</v>
          </cell>
          <cell r="F765">
            <v>68.7</v>
          </cell>
          <cell r="G765">
            <v>66.099999999999895</v>
          </cell>
          <cell r="H765">
            <v>50.549999999999898</v>
          </cell>
          <cell r="I765" t="str">
            <v>ALCALDÍA DE RIOSUCIO - CALDAS</v>
          </cell>
        </row>
        <row r="766">
          <cell r="A766" t="str">
            <v>ALCALDÍA DE RIOSUCIO - CHOCO</v>
          </cell>
          <cell r="B766" t="str">
            <v>0969</v>
          </cell>
          <cell r="C766">
            <v>51.88</v>
          </cell>
          <cell r="D766">
            <v>36.090000000000003</v>
          </cell>
          <cell r="E766">
            <v>39.189999999999898</v>
          </cell>
          <cell r="F766">
            <v>47.2899999999999</v>
          </cell>
          <cell r="G766">
            <v>41.899999999999899</v>
          </cell>
          <cell r="H766">
            <v>40.119999999999898</v>
          </cell>
          <cell r="I766" t="str">
            <v>ALCALDÍA DE RIOSUCIO - CHOCÓ</v>
          </cell>
        </row>
        <row r="767">
          <cell r="A767" t="str">
            <v>ALCALDÍA DE RIOVIEJO</v>
          </cell>
          <cell r="B767" t="str">
            <v>0970</v>
          </cell>
          <cell r="C767">
            <v>32.31</v>
          </cell>
          <cell r="D767">
            <v>23.2</v>
          </cell>
          <cell r="E767">
            <v>56.729999999999897</v>
          </cell>
          <cell r="F767">
            <v>42.27</v>
          </cell>
          <cell r="G767">
            <v>43.27</v>
          </cell>
          <cell r="H767">
            <v>42.25</v>
          </cell>
          <cell r="I767" t="str">
            <v>ALCALDÍA DE RIOVIEJO</v>
          </cell>
        </row>
        <row r="768">
          <cell r="A768" t="str">
            <v>ALCALDÍA DE RISARALDA CALDAS</v>
          </cell>
          <cell r="B768" t="str">
            <v>0465</v>
          </cell>
          <cell r="C768">
            <v>43.72</v>
          </cell>
          <cell r="D768">
            <v>52.23</v>
          </cell>
          <cell r="E768">
            <v>59.56</v>
          </cell>
          <cell r="F768">
            <v>42</v>
          </cell>
          <cell r="G768">
            <v>51.53</v>
          </cell>
          <cell r="H768">
            <v>55.34</v>
          </cell>
          <cell r="I768" t="str">
            <v>ALCALDÍA DE RISARALDA CALDAS</v>
          </cell>
        </row>
        <row r="769">
          <cell r="A769" t="str">
            <v>ALCALDÍA DE RIVERA</v>
          </cell>
          <cell r="B769" t="str">
            <v>0971</v>
          </cell>
          <cell r="C769">
            <v>67.86</v>
          </cell>
          <cell r="D769">
            <v>86.34</v>
          </cell>
          <cell r="E769">
            <v>70.95</v>
          </cell>
          <cell r="F769">
            <v>73.379999999999896</v>
          </cell>
          <cell r="G769">
            <v>82.23</v>
          </cell>
          <cell r="H769">
            <v>74.7</v>
          </cell>
          <cell r="I769" t="str">
            <v>ALCALDÍA DE RIVERA</v>
          </cell>
        </row>
        <row r="770">
          <cell r="A770" t="str">
            <v>ALCALDÍA DE ROBERTO PAYÁN (SAN JOSÉ)</v>
          </cell>
          <cell r="B770" t="str">
            <v>0972</v>
          </cell>
          <cell r="C770">
            <v>85.33</v>
          </cell>
          <cell r="D770">
            <v>51.79</v>
          </cell>
          <cell r="E770">
            <v>68.760000000000005</v>
          </cell>
          <cell r="F770">
            <v>51.6099999999999</v>
          </cell>
          <cell r="G770">
            <v>57.719999999999899</v>
          </cell>
          <cell r="H770">
            <v>58.6</v>
          </cell>
          <cell r="I770" t="str">
            <v>ALCALDÍA DE ROBERTO PAYÁN (SAN JOSÉ)</v>
          </cell>
        </row>
        <row r="771">
          <cell r="A771" t="str">
            <v>ALCALDÍA DE ROLDANILLO</v>
          </cell>
          <cell r="B771" t="str">
            <v>0973</v>
          </cell>
          <cell r="C771">
            <v>64.13</v>
          </cell>
          <cell r="D771">
            <v>54.14</v>
          </cell>
          <cell r="E771">
            <v>73.540000000000006</v>
          </cell>
          <cell r="F771">
            <v>52.259999999999899</v>
          </cell>
          <cell r="G771">
            <v>51.53</v>
          </cell>
          <cell r="H771">
            <v>56.7899999999999</v>
          </cell>
          <cell r="I771" t="str">
            <v>ALCALDÍA DE ROLDANILLO</v>
          </cell>
        </row>
        <row r="772">
          <cell r="A772" t="str">
            <v>ALCALDÍA DE RONCESVALLES</v>
          </cell>
          <cell r="B772" t="str">
            <v>0974</v>
          </cell>
          <cell r="C772">
            <v>67.23</v>
          </cell>
          <cell r="D772">
            <v>82.18</v>
          </cell>
          <cell r="E772">
            <v>70.95</v>
          </cell>
          <cell r="F772">
            <v>73.379999999999896</v>
          </cell>
          <cell r="G772">
            <v>69.769999999999897</v>
          </cell>
          <cell r="H772">
            <v>74.7</v>
          </cell>
          <cell r="I772" t="str">
            <v>ALCALDÍA DE RONCESVALLES</v>
          </cell>
        </row>
        <row r="773">
          <cell r="A773" t="str">
            <v>ALCALDÍA DE RONDÓN</v>
          </cell>
          <cell r="B773" t="str">
            <v>0975</v>
          </cell>
          <cell r="C773">
            <v>71.760000000000005</v>
          </cell>
          <cell r="D773">
            <v>83.97</v>
          </cell>
          <cell r="E773">
            <v>75.209999999999894</v>
          </cell>
          <cell r="F773">
            <v>77.209999999999894</v>
          </cell>
          <cell r="G773">
            <v>85.409999999999897</v>
          </cell>
          <cell r="H773">
            <v>78.629999999999896</v>
          </cell>
          <cell r="I773" t="str">
            <v>ALCALDÍA DE RONDÓN</v>
          </cell>
        </row>
        <row r="774">
          <cell r="A774" t="str">
            <v>ALCALDÍA DE ROSAS</v>
          </cell>
          <cell r="B774" t="str">
            <v>0976</v>
          </cell>
          <cell r="C774">
            <v>74.31</v>
          </cell>
          <cell r="D774">
            <v>68.2</v>
          </cell>
          <cell r="E774">
            <v>65.569999999999894</v>
          </cell>
          <cell r="F774">
            <v>56.479999999999897</v>
          </cell>
          <cell r="G774">
            <v>55.49</v>
          </cell>
          <cell r="H774">
            <v>69.790000000000006</v>
          </cell>
          <cell r="I774" t="str">
            <v>ALCALDÍA DE ROSAS</v>
          </cell>
        </row>
        <row r="775">
          <cell r="A775" t="str">
            <v>ALCALDÍA DE ROVIRA</v>
          </cell>
          <cell r="B775" t="str">
            <v>0977</v>
          </cell>
          <cell r="C775">
            <v>52.5</v>
          </cell>
          <cell r="D775">
            <v>80.44</v>
          </cell>
          <cell r="E775">
            <v>84.099999999999895</v>
          </cell>
          <cell r="F775">
            <v>85.42</v>
          </cell>
          <cell r="G775">
            <v>78.23</v>
          </cell>
          <cell r="H775">
            <v>86.9</v>
          </cell>
          <cell r="I775" t="str">
            <v>ALCALDÍA DE ROVIRA</v>
          </cell>
        </row>
        <row r="776">
          <cell r="A776" t="str">
            <v>ALCALDÍA DE SABANA DE TORRES</v>
          </cell>
          <cell r="B776" t="str">
            <v>0978</v>
          </cell>
          <cell r="C776">
            <v>60.48</v>
          </cell>
          <cell r="D776">
            <v>59.26</v>
          </cell>
          <cell r="E776">
            <v>59.56</v>
          </cell>
          <cell r="F776">
            <v>63.829999999999899</v>
          </cell>
          <cell r="G776">
            <v>62.0399999999999</v>
          </cell>
          <cell r="H776">
            <v>67.25</v>
          </cell>
          <cell r="I776" t="str">
            <v>ALCALDÍA DE SABANA DE TORRES</v>
          </cell>
        </row>
        <row r="777">
          <cell r="A777" t="str">
            <v>ALCALDÍA DE SABANAGRANDE</v>
          </cell>
          <cell r="B777" t="str">
            <v>0979</v>
          </cell>
          <cell r="C777">
            <v>73.37</v>
          </cell>
          <cell r="D777">
            <v>66.599999999999994</v>
          </cell>
          <cell r="E777">
            <v>84.099999999999895</v>
          </cell>
          <cell r="F777">
            <v>85.42</v>
          </cell>
          <cell r="G777">
            <v>78.23</v>
          </cell>
          <cell r="H777">
            <v>75.989999999999895</v>
          </cell>
          <cell r="I777" t="str">
            <v>ALCALDÍA DE SABANAGRANDE</v>
          </cell>
        </row>
        <row r="778">
          <cell r="A778" t="str">
            <v>ALCALDÍA DE SABANALARGA - ANTIOQUIA</v>
          </cell>
          <cell r="B778" t="str">
            <v>0981</v>
          </cell>
          <cell r="C778">
            <v>65.260000000000005</v>
          </cell>
          <cell r="D778">
            <v>86.01</v>
          </cell>
          <cell r="E778">
            <v>68.760000000000005</v>
          </cell>
          <cell r="F778">
            <v>85.42</v>
          </cell>
          <cell r="G778">
            <v>92.049999999999898</v>
          </cell>
          <cell r="H778">
            <v>86.9</v>
          </cell>
          <cell r="I778" t="str">
            <v>ALCALDÍA DE SABANALARGA - ANTIOQUIA</v>
          </cell>
        </row>
        <row r="779">
          <cell r="A779" t="str">
            <v>ALCALDÍA DE SABANALARGA - ATLÁNTICO</v>
          </cell>
          <cell r="B779" t="str">
            <v>0980</v>
          </cell>
          <cell r="C779">
            <v>43.35</v>
          </cell>
          <cell r="D779">
            <v>64.58</v>
          </cell>
          <cell r="E779">
            <v>39.5</v>
          </cell>
          <cell r="F779">
            <v>60.009999999999899</v>
          </cell>
          <cell r="G779">
            <v>57.8599999999999</v>
          </cell>
          <cell r="H779">
            <v>51.009999999999899</v>
          </cell>
          <cell r="I779" t="str">
            <v>ALCALDÍA DE SABANALARGA - ATLÁNTICO</v>
          </cell>
        </row>
        <row r="780">
          <cell r="A780" t="str">
            <v>ALCALDÍA DE SABANALARGA - CASANARE</v>
          </cell>
          <cell r="B780" t="str">
            <v>0982</v>
          </cell>
          <cell r="C780">
            <v>84.56</v>
          </cell>
          <cell r="D780">
            <v>91.11</v>
          </cell>
          <cell r="E780">
            <v>84.099999999999895</v>
          </cell>
          <cell r="F780">
            <v>85.42</v>
          </cell>
          <cell r="G780">
            <v>92.049999999999898</v>
          </cell>
          <cell r="H780">
            <v>74.189999999999898</v>
          </cell>
          <cell r="I780" t="str">
            <v>ALCALDÍA DE SABANALARGA - CASANARE</v>
          </cell>
        </row>
        <row r="781">
          <cell r="A781" t="str">
            <v>ALCALDÍA DE SABANAS DE SAN ÁNGEL</v>
          </cell>
          <cell r="B781" t="str">
            <v>0983</v>
          </cell>
          <cell r="C781">
            <v>59.8</v>
          </cell>
          <cell r="D781">
            <v>56.5</v>
          </cell>
          <cell r="E781">
            <v>64.73</v>
          </cell>
          <cell r="F781">
            <v>81.03</v>
          </cell>
          <cell r="G781">
            <v>75.290000000000006</v>
          </cell>
          <cell r="H781">
            <v>70.469999999999899</v>
          </cell>
          <cell r="I781" t="str">
            <v>ALCALDÍA DE SABANAS DE SAN ÁNGEL</v>
          </cell>
        </row>
        <row r="782">
          <cell r="A782" t="str">
            <v>ALCALDÍA DE SABANETA</v>
          </cell>
          <cell r="B782" t="str">
            <v>0984</v>
          </cell>
          <cell r="C782">
            <v>77.53</v>
          </cell>
          <cell r="D782">
            <v>82.18</v>
          </cell>
          <cell r="E782">
            <v>70.95</v>
          </cell>
          <cell r="F782">
            <v>73.379999999999896</v>
          </cell>
          <cell r="G782">
            <v>69.769999999999897</v>
          </cell>
          <cell r="H782">
            <v>74.7</v>
          </cell>
          <cell r="I782" t="str">
            <v>ALCALDÍA DE SABANETA</v>
          </cell>
        </row>
        <row r="783">
          <cell r="A783" t="str">
            <v>ALCALDÍA DE SABOYÁ</v>
          </cell>
          <cell r="B783" t="str">
            <v>0985</v>
          </cell>
          <cell r="C783">
            <v>77.78</v>
          </cell>
          <cell r="D783">
            <v>71.45</v>
          </cell>
          <cell r="E783">
            <v>68.760000000000005</v>
          </cell>
          <cell r="F783">
            <v>85.42</v>
          </cell>
          <cell r="G783">
            <v>78.23</v>
          </cell>
          <cell r="H783">
            <v>74.189999999999898</v>
          </cell>
          <cell r="I783" t="str">
            <v>ALCALDÍA DE SABOYÁ</v>
          </cell>
        </row>
        <row r="784">
          <cell r="A784" t="str">
            <v>ALCALDÍA DE SÁCAMA</v>
          </cell>
          <cell r="B784" t="str">
            <v>0467</v>
          </cell>
          <cell r="C784">
            <v>50.62</v>
          </cell>
          <cell r="D784">
            <v>76.17</v>
          </cell>
          <cell r="E784">
            <v>84.099999999999895</v>
          </cell>
          <cell r="F784">
            <v>69.819999999999894</v>
          </cell>
          <cell r="G784">
            <v>79.180000000000007</v>
          </cell>
          <cell r="H784">
            <v>86.9</v>
          </cell>
          <cell r="I784" t="str">
            <v>ALCALDÍA DE SÁCAMA</v>
          </cell>
        </row>
        <row r="785">
          <cell r="A785" t="str">
            <v>ALCALDÍA DE SÁCHICA</v>
          </cell>
          <cell r="B785" t="str">
            <v>0986</v>
          </cell>
          <cell r="C785">
            <v>69.78</v>
          </cell>
          <cell r="D785">
            <v>72.47</v>
          </cell>
          <cell r="E785">
            <v>61.95</v>
          </cell>
          <cell r="F785">
            <v>73.379999999999896</v>
          </cell>
          <cell r="G785">
            <v>63.52</v>
          </cell>
          <cell r="H785">
            <v>56.64</v>
          </cell>
          <cell r="I785" t="str">
            <v>ALCALDÍA DE SÁCHICA</v>
          </cell>
        </row>
        <row r="786">
          <cell r="A786" t="str">
            <v>ALCALDÍA DE SAHAGÚN</v>
          </cell>
          <cell r="B786" t="str">
            <v>0987</v>
          </cell>
          <cell r="C786">
            <v>62.07</v>
          </cell>
          <cell r="D786">
            <v>78.23</v>
          </cell>
          <cell r="E786">
            <v>70.95</v>
          </cell>
          <cell r="F786">
            <v>73.379999999999896</v>
          </cell>
          <cell r="G786">
            <v>69.769999999999897</v>
          </cell>
          <cell r="H786">
            <v>67.579999999999899</v>
          </cell>
          <cell r="I786" t="str">
            <v>ALCALDÍA DE SAHAGÚN</v>
          </cell>
        </row>
        <row r="787">
          <cell r="A787" t="str">
            <v>ALCALDÍA DE SALADOBLANCO</v>
          </cell>
          <cell r="B787" t="str">
            <v>0988</v>
          </cell>
          <cell r="C787">
            <v>63.14</v>
          </cell>
          <cell r="D787">
            <v>64.98</v>
          </cell>
          <cell r="E787">
            <v>59.56</v>
          </cell>
          <cell r="F787">
            <v>75.689999999999898</v>
          </cell>
          <cell r="G787">
            <v>71.5</v>
          </cell>
          <cell r="H787">
            <v>77.079999999999899</v>
          </cell>
          <cell r="I787" t="str">
            <v>ALCALDÍA DE SALADOBLANCO</v>
          </cell>
        </row>
        <row r="788">
          <cell r="A788" t="str">
            <v>ALCALDÍA DE SALAMINA - CALDAS</v>
          </cell>
          <cell r="B788" t="str">
            <v>0989</v>
          </cell>
          <cell r="C788">
            <v>52.74</v>
          </cell>
          <cell r="D788">
            <v>74.69</v>
          </cell>
          <cell r="E788">
            <v>75.209999999999894</v>
          </cell>
          <cell r="F788">
            <v>77.209999999999894</v>
          </cell>
          <cell r="G788">
            <v>72.599999999999895</v>
          </cell>
          <cell r="H788">
            <v>67.14</v>
          </cell>
          <cell r="I788" t="str">
            <v>ALCALDÍA DE SALAMINA - CALDAS</v>
          </cell>
        </row>
        <row r="789">
          <cell r="A789" t="str">
            <v>ALCALDÍA DE SALAMINA - MAGDALENA</v>
          </cell>
          <cell r="B789" t="str">
            <v>0990</v>
          </cell>
          <cell r="C789">
            <v>40.46</v>
          </cell>
          <cell r="D789">
            <v>67.06</v>
          </cell>
          <cell r="E789">
            <v>43.439999999999898</v>
          </cell>
          <cell r="F789">
            <v>61.6099999999999</v>
          </cell>
          <cell r="G789">
            <v>71.81</v>
          </cell>
          <cell r="H789">
            <v>52.21</v>
          </cell>
          <cell r="I789" t="str">
            <v>ALCALDÍA DE SALAMINA - MAGDALENA</v>
          </cell>
        </row>
        <row r="790">
          <cell r="A790" t="str">
            <v>ALCALDÍA DE SALAZAR DE LAS PALMAS</v>
          </cell>
          <cell r="B790" t="str">
            <v>0991</v>
          </cell>
          <cell r="C790">
            <v>43.97</v>
          </cell>
          <cell r="D790">
            <v>73.83</v>
          </cell>
          <cell r="E790">
            <v>64.599999999999895</v>
          </cell>
          <cell r="F790">
            <v>67.879999999999896</v>
          </cell>
          <cell r="G790">
            <v>65.430000000000007</v>
          </cell>
          <cell r="H790">
            <v>58.5</v>
          </cell>
          <cell r="I790" t="str">
            <v>ALCALDÍA DE SALAZAR DE LAS PALMAS</v>
          </cell>
        </row>
        <row r="791">
          <cell r="A791" t="str">
            <v>ALCALDÍA DE SALDAÑA</v>
          </cell>
          <cell r="B791" t="str">
            <v>0992</v>
          </cell>
          <cell r="C791">
            <v>81.47</v>
          </cell>
          <cell r="D791">
            <v>88.35</v>
          </cell>
          <cell r="E791">
            <v>84.099999999999895</v>
          </cell>
          <cell r="F791">
            <v>85.42</v>
          </cell>
          <cell r="G791">
            <v>78.23</v>
          </cell>
          <cell r="H791">
            <v>86.9</v>
          </cell>
          <cell r="I791" t="str">
            <v>ALCALDÍA DE SALDAÑA</v>
          </cell>
        </row>
        <row r="792">
          <cell r="A792" t="str">
            <v>ALCALDÍA DE SALENTO</v>
          </cell>
          <cell r="B792" t="str">
            <v>0993</v>
          </cell>
          <cell r="C792">
            <v>74.7</v>
          </cell>
          <cell r="D792">
            <v>84.19</v>
          </cell>
          <cell r="E792">
            <v>75.209999999999894</v>
          </cell>
          <cell r="F792">
            <v>77.209999999999894</v>
          </cell>
          <cell r="G792">
            <v>72.599999999999895</v>
          </cell>
          <cell r="H792">
            <v>78.629999999999896</v>
          </cell>
          <cell r="I792" t="str">
            <v>ALCALDÍA DE SALENTO</v>
          </cell>
        </row>
        <row r="793">
          <cell r="A793" t="str">
            <v>ALCALDÍA DE SALGAR</v>
          </cell>
          <cell r="B793" t="str">
            <v>0994</v>
          </cell>
          <cell r="C793">
            <v>49.75</v>
          </cell>
          <cell r="D793">
            <v>71.3</v>
          </cell>
          <cell r="E793">
            <v>68.760000000000005</v>
          </cell>
          <cell r="F793">
            <v>64.129999999999896</v>
          </cell>
          <cell r="G793">
            <v>62.299999999999898</v>
          </cell>
          <cell r="H793">
            <v>86.9</v>
          </cell>
          <cell r="I793" t="str">
            <v>ALCALDÍA DE SALGAR</v>
          </cell>
        </row>
        <row r="794">
          <cell r="A794" t="str">
            <v>ALCALDÍA DE SAMACÁ</v>
          </cell>
          <cell r="B794" t="str">
            <v>0995</v>
          </cell>
          <cell r="C794">
            <v>62.56</v>
          </cell>
          <cell r="D794">
            <v>46.91</v>
          </cell>
          <cell r="E794">
            <v>41.03</v>
          </cell>
          <cell r="F794">
            <v>47.92</v>
          </cell>
          <cell r="G794">
            <v>38.549999999999898</v>
          </cell>
          <cell r="H794">
            <v>41.649999999999899</v>
          </cell>
          <cell r="I794" t="str">
            <v>ALCALDÍA DE SAMACÁ</v>
          </cell>
        </row>
        <row r="795">
          <cell r="A795" t="str">
            <v>ALCALDÍA DE SAMANÁ</v>
          </cell>
          <cell r="B795" t="str">
            <v>0996</v>
          </cell>
          <cell r="C795">
            <v>65.510000000000005</v>
          </cell>
          <cell r="D795">
            <v>28.31</v>
          </cell>
          <cell r="E795">
            <v>24.12</v>
          </cell>
          <cell r="F795">
            <v>17.510000000000002</v>
          </cell>
          <cell r="G795">
            <v>32.96</v>
          </cell>
          <cell r="H795">
            <v>15.4499999999999</v>
          </cell>
          <cell r="I795" t="str">
            <v>ALCALDÍA DE SAMANÁ</v>
          </cell>
        </row>
        <row r="796">
          <cell r="A796" t="str">
            <v>ALCALDÍA DE SAMANIEGO</v>
          </cell>
          <cell r="B796" t="str">
            <v>0469</v>
          </cell>
          <cell r="C796">
            <v>55.13</v>
          </cell>
          <cell r="D796">
            <v>37.83</v>
          </cell>
          <cell r="E796">
            <v>51.869999999999898</v>
          </cell>
          <cell r="F796">
            <v>36.049999999999898</v>
          </cell>
          <cell r="G796">
            <v>46.07</v>
          </cell>
          <cell r="H796">
            <v>26.649999999999899</v>
          </cell>
          <cell r="I796" t="str">
            <v>ALCALDÍA DE SAMANÍEGO</v>
          </cell>
        </row>
        <row r="797">
          <cell r="A797" t="str">
            <v>ALCALDÍA DE SAMPUÉS</v>
          </cell>
          <cell r="B797" t="str">
            <v>0997</v>
          </cell>
          <cell r="C797">
            <v>61.83</v>
          </cell>
          <cell r="D797">
            <v>62.76</v>
          </cell>
          <cell r="E797">
            <v>49.56</v>
          </cell>
          <cell r="F797">
            <v>61.92</v>
          </cell>
          <cell r="G797">
            <v>54.78</v>
          </cell>
          <cell r="H797">
            <v>57.759999999999899</v>
          </cell>
          <cell r="I797" t="str">
            <v>ALCALDÍA DE SAMPUÉS</v>
          </cell>
        </row>
        <row r="798">
          <cell r="A798" t="str">
            <v>ALCALDÍA DE SAN AGUSTÍN</v>
          </cell>
          <cell r="B798" t="str">
            <v>0999</v>
          </cell>
          <cell r="C798">
            <v>67.819999999999993</v>
          </cell>
          <cell r="D798">
            <v>71.459999999999994</v>
          </cell>
          <cell r="E798">
            <v>79.379999999999896</v>
          </cell>
          <cell r="F798">
            <v>57.2899999999999</v>
          </cell>
          <cell r="G798">
            <v>77.709999999999894</v>
          </cell>
          <cell r="H798">
            <v>58.6099999999999</v>
          </cell>
          <cell r="I798" t="str">
            <v>ALCALDÍA DE SAN AGUSTÍN</v>
          </cell>
        </row>
        <row r="799">
          <cell r="A799" t="str">
            <v>ALCALDÍA DE SAN ALBERTO</v>
          </cell>
          <cell r="B799" t="str">
            <v>1000</v>
          </cell>
          <cell r="C799">
            <v>56.54</v>
          </cell>
          <cell r="D799">
            <v>63.23</v>
          </cell>
          <cell r="E799">
            <v>55.95</v>
          </cell>
          <cell r="F799">
            <v>64.650000000000006</v>
          </cell>
          <cell r="G799">
            <v>62.75</v>
          </cell>
          <cell r="H799">
            <v>62.6099999999999</v>
          </cell>
          <cell r="I799" t="str">
            <v>ALCALDÍA DE SAN ALBERTO</v>
          </cell>
        </row>
        <row r="800">
          <cell r="A800" t="str">
            <v>ALCALDÍA DE SAN ANDRÉS - SANTANDER</v>
          </cell>
          <cell r="B800" t="str">
            <v>1001</v>
          </cell>
          <cell r="C800">
            <v>67.36</v>
          </cell>
          <cell r="D800">
            <v>99</v>
          </cell>
          <cell r="E800">
            <v>84.099999999999895</v>
          </cell>
          <cell r="F800">
            <v>85.42</v>
          </cell>
          <cell r="G800">
            <v>92.049999999999898</v>
          </cell>
          <cell r="H800">
            <v>86.9</v>
          </cell>
          <cell r="I800" t="str">
            <v>ALCALDÍA DE SAN ANDRÉS - SANTANDER</v>
          </cell>
        </row>
        <row r="801">
          <cell r="A801" t="str">
            <v>ALCALDÍA DE SAN ANDRÉS DE CUERQUIA</v>
          </cell>
          <cell r="B801" t="str">
            <v>1002</v>
          </cell>
          <cell r="C801">
            <v>40.58</v>
          </cell>
          <cell r="D801">
            <v>18.14</v>
          </cell>
          <cell r="E801">
            <v>38.479999999999897</v>
          </cell>
          <cell r="F801">
            <v>28.77</v>
          </cell>
          <cell r="G801">
            <v>29.92</v>
          </cell>
          <cell r="H801">
            <v>27.12</v>
          </cell>
          <cell r="I801" t="str">
            <v>ALCALDÍA DE SAN ANDRÉS DE CUERQUIA</v>
          </cell>
        </row>
        <row r="802">
          <cell r="A802" t="str">
            <v>ALCALDÍA DE SAN ANDRÉS DE SOTAVENTO</v>
          </cell>
          <cell r="B802" t="str">
            <v>1003</v>
          </cell>
          <cell r="C802">
            <v>55.83</v>
          </cell>
          <cell r="D802">
            <v>58.39</v>
          </cell>
          <cell r="E802">
            <v>38.479999999999897</v>
          </cell>
          <cell r="F802">
            <v>55.78</v>
          </cell>
          <cell r="G802">
            <v>46.45</v>
          </cell>
          <cell r="H802">
            <v>58.6099999999999</v>
          </cell>
          <cell r="I802" t="str">
            <v>ALCALDÍA DE SAN ANDRÉS DE SOTAVENTO</v>
          </cell>
        </row>
        <row r="803">
          <cell r="A803" t="str">
            <v>ALCALDÍA DE SAN ANTERO</v>
          </cell>
          <cell r="B803" t="str">
            <v>1004</v>
          </cell>
          <cell r="C803">
            <v>57.19</v>
          </cell>
          <cell r="D803">
            <v>39.32</v>
          </cell>
          <cell r="E803">
            <v>35.46</v>
          </cell>
          <cell r="F803">
            <v>33.469999999999899</v>
          </cell>
          <cell r="G803">
            <v>34.619999999999898</v>
          </cell>
          <cell r="H803">
            <v>24.649999999999899</v>
          </cell>
          <cell r="I803" t="str">
            <v>ALCALDÍA DE SAN ANTERO</v>
          </cell>
        </row>
        <row r="804">
          <cell r="A804" t="str">
            <v>ALCALDÍA DE SAN ANTONIO</v>
          </cell>
          <cell r="B804" t="str">
            <v>1005</v>
          </cell>
          <cell r="C804">
            <v>62.14</v>
          </cell>
          <cell r="D804">
            <v>71.150000000000006</v>
          </cell>
          <cell r="E804">
            <v>59.56</v>
          </cell>
          <cell r="F804">
            <v>63.829999999999899</v>
          </cell>
          <cell r="G804">
            <v>62.0399999999999</v>
          </cell>
          <cell r="H804">
            <v>77.079999999999899</v>
          </cell>
          <cell r="I804" t="str">
            <v>ALCALDÍA DE SAN ANTONIO</v>
          </cell>
        </row>
        <row r="805">
          <cell r="A805" t="str">
            <v>ALCALDÍA DE SAN ANTONIO DE PALMITO - SUCRE</v>
          </cell>
          <cell r="B805" t="str">
            <v>1006</v>
          </cell>
          <cell r="C805">
            <v>47.52</v>
          </cell>
          <cell r="D805">
            <v>55.31</v>
          </cell>
          <cell r="E805">
            <v>51.149999999999899</v>
          </cell>
          <cell r="F805">
            <v>57.25</v>
          </cell>
          <cell r="G805">
            <v>56.2</v>
          </cell>
          <cell r="H805">
            <v>49.78</v>
          </cell>
          <cell r="I805" t="str">
            <v>ALCALDÍA DE SAN ANTONIO DE PALMITO - SUCRE</v>
          </cell>
        </row>
        <row r="806">
          <cell r="A806" t="str">
            <v>ALCALDÍA DE SAN ANTONIO DEL TEQUENDAMA - CUNDINAMARCA</v>
          </cell>
          <cell r="B806" t="str">
            <v>1007</v>
          </cell>
          <cell r="C806">
            <v>48.42</v>
          </cell>
          <cell r="D806">
            <v>36.979999999999997</v>
          </cell>
          <cell r="E806">
            <v>38.03</v>
          </cell>
          <cell r="F806">
            <v>30.82</v>
          </cell>
          <cell r="G806">
            <v>41.34</v>
          </cell>
          <cell r="H806">
            <v>26.649999999999899</v>
          </cell>
          <cell r="I806" t="str">
            <v>ALCALDÍA DE SAN ANTONIO DEL TEQUENDAMA - CUNDINAMARCA</v>
          </cell>
        </row>
        <row r="807">
          <cell r="A807" t="str">
            <v>ALCALDÍA DE SAN BENITO</v>
          </cell>
          <cell r="B807" t="str">
            <v>1008</v>
          </cell>
          <cell r="C807">
            <v>68.91</v>
          </cell>
          <cell r="D807">
            <v>69.28</v>
          </cell>
          <cell r="E807">
            <v>56.969999999999899</v>
          </cell>
          <cell r="F807">
            <v>50.27</v>
          </cell>
          <cell r="G807">
            <v>49.63</v>
          </cell>
          <cell r="H807">
            <v>62.159999999999897</v>
          </cell>
          <cell r="I807" t="str">
            <v>ALCALDÍA DE SAN BENITO</v>
          </cell>
        </row>
        <row r="808">
          <cell r="A808" t="str">
            <v>ALCALDÍA DE SAN BENITO ABAD - SUCRE</v>
          </cell>
          <cell r="B808" t="str">
            <v>1009</v>
          </cell>
          <cell r="C808">
            <v>43.33</v>
          </cell>
          <cell r="D808">
            <v>50.38</v>
          </cell>
          <cell r="E808">
            <v>47.42</v>
          </cell>
          <cell r="F808">
            <v>75.689999999999898</v>
          </cell>
          <cell r="G808">
            <v>63.219999999999899</v>
          </cell>
          <cell r="H808">
            <v>55.63</v>
          </cell>
          <cell r="I808" t="str">
            <v>ALCALDÍA DE SAN BENITO ABAD - SUCRE</v>
          </cell>
        </row>
        <row r="809">
          <cell r="A809" t="str">
            <v>ALCALDÍA DE SAN BERNARDO - CUNDINAMARCA</v>
          </cell>
          <cell r="B809" t="str">
            <v>1010</v>
          </cell>
          <cell r="C809">
            <v>52.01</v>
          </cell>
          <cell r="D809">
            <v>58.21</v>
          </cell>
          <cell r="E809">
            <v>73.209999999999894</v>
          </cell>
          <cell r="F809">
            <v>73.519999999999897</v>
          </cell>
          <cell r="G809">
            <v>71.34</v>
          </cell>
          <cell r="H809">
            <v>49.81</v>
          </cell>
          <cell r="I809" t="str">
            <v>ALCALDÍA DE SAN BERNARDO - CUNDINAMARCA</v>
          </cell>
        </row>
        <row r="810">
          <cell r="A810" t="str">
            <v>ALCALDÍA DE SAN BERNARDO - NARIÑO</v>
          </cell>
          <cell r="B810" t="str">
            <v>1011</v>
          </cell>
          <cell r="C810">
            <v>63.87</v>
          </cell>
          <cell r="D810">
            <v>57.78</v>
          </cell>
          <cell r="E810">
            <v>59.43</v>
          </cell>
          <cell r="F810">
            <v>52.0399999999999</v>
          </cell>
          <cell r="G810">
            <v>51.329999999999899</v>
          </cell>
          <cell r="H810">
            <v>54.24</v>
          </cell>
          <cell r="I810" t="str">
            <v>ALCALDÍA DE SAN BERNARDO - NARIÑO</v>
          </cell>
        </row>
        <row r="811">
          <cell r="A811" t="str">
            <v>ALCALDÍA DE SAN BERNARDO DEL VIENTO</v>
          </cell>
          <cell r="B811" t="str">
            <v>1012</v>
          </cell>
          <cell r="C811">
            <v>53.74</v>
          </cell>
          <cell r="D811">
            <v>40.06</v>
          </cell>
          <cell r="E811">
            <v>38.03</v>
          </cell>
          <cell r="F811">
            <v>37.009999999999899</v>
          </cell>
          <cell r="G811">
            <v>36.439999999999898</v>
          </cell>
          <cell r="H811">
            <v>39.299999999999898</v>
          </cell>
          <cell r="I811" t="str">
            <v>ALCALDÍA DE SAN BERNARDO DEL VIENTO</v>
          </cell>
        </row>
        <row r="812">
          <cell r="A812" t="str">
            <v>ALCALDÍA DE SAN CALIXTO</v>
          </cell>
          <cell r="B812" t="str">
            <v>1013</v>
          </cell>
          <cell r="C812">
            <v>67.81</v>
          </cell>
          <cell r="D812">
            <v>74.540000000000006</v>
          </cell>
          <cell r="E812">
            <v>69.62</v>
          </cell>
          <cell r="F812">
            <v>72.209999999999894</v>
          </cell>
          <cell r="G812">
            <v>68.87</v>
          </cell>
          <cell r="H812">
            <v>73.48</v>
          </cell>
          <cell r="I812" t="str">
            <v>ALCALDÍA DE SAN CALIXTO</v>
          </cell>
        </row>
        <row r="813">
          <cell r="A813" t="str">
            <v>ALCALDÍA DE SAN CARLOS - ANTIOQUIA</v>
          </cell>
          <cell r="B813" t="str">
            <v>1014</v>
          </cell>
          <cell r="C813">
            <v>55.27</v>
          </cell>
          <cell r="D813">
            <v>82.14</v>
          </cell>
          <cell r="E813">
            <v>84.099999999999895</v>
          </cell>
          <cell r="F813">
            <v>73.519999999999897</v>
          </cell>
          <cell r="G813">
            <v>78.23</v>
          </cell>
          <cell r="H813">
            <v>74.799999999999898</v>
          </cell>
          <cell r="I813" t="str">
            <v>ALCALDÍA DE SAN CARLOS - ANTIOQUIA</v>
          </cell>
        </row>
        <row r="814">
          <cell r="A814" t="str">
            <v>ALCALDÍA DE SAN CARLOS - CORDOBA</v>
          </cell>
          <cell r="B814" t="str">
            <v>1015</v>
          </cell>
          <cell r="C814">
            <v>47.35</v>
          </cell>
          <cell r="D814">
            <v>60.2</v>
          </cell>
          <cell r="E814">
            <v>68.760000000000005</v>
          </cell>
          <cell r="F814">
            <v>85.42</v>
          </cell>
          <cell r="G814">
            <v>78.23</v>
          </cell>
          <cell r="H814">
            <v>64.6099999999999</v>
          </cell>
          <cell r="I814" t="str">
            <v>ALCALDÍA DE SAN CARLOS - CÓRDOBA</v>
          </cell>
        </row>
        <row r="815">
          <cell r="A815" t="str">
            <v>ALCALDÍA DE SAN CARLOS DE GUAROA</v>
          </cell>
          <cell r="B815" t="str">
            <v>0470</v>
          </cell>
          <cell r="C815">
            <v>66.3</v>
          </cell>
          <cell r="D815">
            <v>42.52</v>
          </cell>
          <cell r="E815">
            <v>44.939999999999898</v>
          </cell>
          <cell r="F815">
            <v>44.079999999999899</v>
          </cell>
          <cell r="G815">
            <v>41.28</v>
          </cell>
          <cell r="H815">
            <v>37.85</v>
          </cell>
          <cell r="I815" t="str">
            <v>ALCALDÍA DE SAN CARLOS DE GUAROA</v>
          </cell>
        </row>
        <row r="816">
          <cell r="A816" t="str">
            <v>ALCALDÍA DE SAN CAYETANO - CUNDINAMARCA</v>
          </cell>
          <cell r="B816" t="str">
            <v>1017</v>
          </cell>
          <cell r="C816">
            <v>74.59</v>
          </cell>
          <cell r="D816">
            <v>91.11</v>
          </cell>
          <cell r="E816">
            <v>84.099999999999895</v>
          </cell>
          <cell r="F816">
            <v>85.42</v>
          </cell>
          <cell r="G816">
            <v>92.049999999999898</v>
          </cell>
          <cell r="H816">
            <v>74.189999999999898</v>
          </cell>
          <cell r="I816" t="str">
            <v>ALCALDÍA DE SAN CAYETANO - CUNDINAMARCA</v>
          </cell>
        </row>
        <row r="817">
          <cell r="A817" t="str">
            <v>ALCALDÍA DE SAN CAYETANO - NORTE DE SANTANDER</v>
          </cell>
          <cell r="B817" t="str">
            <v>1018</v>
          </cell>
          <cell r="C817">
            <v>70.63</v>
          </cell>
          <cell r="D817">
            <v>21.27</v>
          </cell>
          <cell r="E817">
            <v>38.03</v>
          </cell>
          <cell r="F817">
            <v>30.2899999999999</v>
          </cell>
          <cell r="G817">
            <v>29.53</v>
          </cell>
          <cell r="H817">
            <v>39.299999999999898</v>
          </cell>
          <cell r="I817" t="str">
            <v>ALCALDÍA DE SAN CAYETANO - NORTE DE SANTANDER</v>
          </cell>
        </row>
        <row r="818">
          <cell r="A818" t="str">
            <v>ALCALDÍA DE SAN CRISTÓBAL - BOLÍVAR</v>
          </cell>
          <cell r="B818" t="str">
            <v>1019</v>
          </cell>
          <cell r="C818">
            <v>49.76</v>
          </cell>
          <cell r="D818">
            <v>56.16</v>
          </cell>
          <cell r="E818">
            <v>68.760000000000005</v>
          </cell>
          <cell r="F818">
            <v>51.6099999999999</v>
          </cell>
          <cell r="G818">
            <v>57.719999999999899</v>
          </cell>
          <cell r="H818">
            <v>64.17</v>
          </cell>
          <cell r="I818" t="str">
            <v>ALCALDÍA DE SAN CRISTÓBAL - BOLÍVAR</v>
          </cell>
        </row>
        <row r="819">
          <cell r="A819" t="str">
            <v>ALCALDÍA DE SAN DIEGO</v>
          </cell>
          <cell r="B819" t="str">
            <v>1020</v>
          </cell>
          <cell r="C819">
            <v>70.27</v>
          </cell>
          <cell r="D819">
            <v>48.22</v>
          </cell>
          <cell r="E819">
            <v>48.979999999999897</v>
          </cell>
          <cell r="F819">
            <v>65.069999999999894</v>
          </cell>
          <cell r="G819">
            <v>54.85</v>
          </cell>
          <cell r="H819">
            <v>47.979999999999897</v>
          </cell>
          <cell r="I819" t="str">
            <v>ALCALDÍA DE SAN DIEGO</v>
          </cell>
        </row>
        <row r="820">
          <cell r="A820" t="str">
            <v>ALCALDÍA DE SAN EDUARDO</v>
          </cell>
          <cell r="B820" t="str">
            <v>1021</v>
          </cell>
          <cell r="C820">
            <v>65.97</v>
          </cell>
          <cell r="D820">
            <v>74.989999999999995</v>
          </cell>
          <cell r="E820">
            <v>68.760000000000005</v>
          </cell>
          <cell r="F820">
            <v>71.62</v>
          </cell>
          <cell r="G820">
            <v>68.409999999999897</v>
          </cell>
          <cell r="H820">
            <v>86.9</v>
          </cell>
          <cell r="I820" t="str">
            <v>ALCALDÍA DE SAN EDUARDO</v>
          </cell>
        </row>
        <row r="821">
          <cell r="A821" t="str">
            <v>ALCALDÍA DE SAN ESTANISLAO</v>
          </cell>
          <cell r="B821" t="str">
            <v>1022</v>
          </cell>
          <cell r="C821">
            <v>39.840000000000003</v>
          </cell>
          <cell r="D821">
            <v>48</v>
          </cell>
          <cell r="E821">
            <v>38.479999999999897</v>
          </cell>
          <cell r="F821">
            <v>50.939999999999898</v>
          </cell>
          <cell r="G821">
            <v>41.67</v>
          </cell>
          <cell r="H821">
            <v>39.659999999999897</v>
          </cell>
          <cell r="I821" t="str">
            <v>ALCALDÍA DE SAN ESTANISLAO</v>
          </cell>
        </row>
        <row r="822">
          <cell r="A822" t="str">
            <v>ALCALDÍA DE SAN FERNANDO</v>
          </cell>
          <cell r="B822" t="str">
            <v>1023</v>
          </cell>
          <cell r="C822">
            <v>58.43</v>
          </cell>
          <cell r="D822">
            <v>38.619999999999997</v>
          </cell>
          <cell r="E822">
            <v>62.92</v>
          </cell>
          <cell r="F822">
            <v>54.479999999999897</v>
          </cell>
          <cell r="G822">
            <v>54.85</v>
          </cell>
          <cell r="H822">
            <v>35.770000000000003</v>
          </cell>
          <cell r="I822" t="str">
            <v>ALCALDÍA DE SAN FERNANDO</v>
          </cell>
        </row>
        <row r="823">
          <cell r="A823" t="str">
            <v>ALCALDÍA DE SAN FRANCISCO - ANTIOQUIA</v>
          </cell>
          <cell r="B823" t="str">
            <v>1024</v>
          </cell>
          <cell r="C823">
            <v>50.25</v>
          </cell>
          <cell r="D823">
            <v>67.12</v>
          </cell>
          <cell r="E823">
            <v>59.43</v>
          </cell>
          <cell r="F823">
            <v>63.579999999999899</v>
          </cell>
          <cell r="G823">
            <v>61.829999999999899</v>
          </cell>
          <cell r="H823">
            <v>54.24</v>
          </cell>
          <cell r="I823" t="str">
            <v>ALCALDÍA DE SAN FRANCISCO - ANTIOQUIA</v>
          </cell>
        </row>
        <row r="824">
          <cell r="A824" t="str">
            <v>ALCALDÍA DE SAN FRANCISCO - CUNDINAMARCA</v>
          </cell>
          <cell r="B824" t="str">
            <v>1025</v>
          </cell>
          <cell r="C824">
            <v>60.96</v>
          </cell>
          <cell r="D824">
            <v>81.03</v>
          </cell>
          <cell r="E824">
            <v>51.869999999999898</v>
          </cell>
          <cell r="F824">
            <v>57.659999999999897</v>
          </cell>
          <cell r="G824">
            <v>68.099999999999895</v>
          </cell>
          <cell r="H824">
            <v>57.81</v>
          </cell>
          <cell r="I824" t="str">
            <v>ALCALDÍA DE SAN FRANCISCO - CUNDINAMARCA</v>
          </cell>
        </row>
        <row r="825">
          <cell r="A825" t="str">
            <v>ALCALDÍA DE SAN FRANCISCO - PUTUMAYO</v>
          </cell>
          <cell r="B825" t="str">
            <v>1026</v>
          </cell>
          <cell r="C825">
            <v>58.25</v>
          </cell>
          <cell r="D825">
            <v>49.9</v>
          </cell>
          <cell r="E825">
            <v>61.06</v>
          </cell>
          <cell r="F825">
            <v>53.35</v>
          </cell>
          <cell r="G825">
            <v>52.57</v>
          </cell>
          <cell r="H825">
            <v>67.14</v>
          </cell>
          <cell r="I825" t="str">
            <v>ALCALDÍA DE SAN FRANCISCO - PUTUMAYO</v>
          </cell>
        </row>
        <row r="826">
          <cell r="A826" t="str">
            <v>ALCALDÍA DE SAN GIL</v>
          </cell>
          <cell r="B826" t="str">
            <v>0473</v>
          </cell>
          <cell r="C826">
            <v>78.989999999999995</v>
          </cell>
          <cell r="D826">
            <v>75.180000000000007</v>
          </cell>
          <cell r="E826">
            <v>75.209999999999894</v>
          </cell>
          <cell r="F826">
            <v>77.209999999999894</v>
          </cell>
          <cell r="G826">
            <v>72.599999999999895</v>
          </cell>
          <cell r="H826">
            <v>78.629999999999896</v>
          </cell>
          <cell r="I826" t="str">
            <v>ALCALDÍA DE SAN GIL</v>
          </cell>
        </row>
        <row r="827">
          <cell r="A827" t="str">
            <v>ALCALDÍA DE SAN JACINTO</v>
          </cell>
          <cell r="B827" t="str">
            <v>0474</v>
          </cell>
          <cell r="C827">
            <v>49.14</v>
          </cell>
          <cell r="D827">
            <v>57.17</v>
          </cell>
          <cell r="E827">
            <v>52.09</v>
          </cell>
          <cell r="F827">
            <v>68.7</v>
          </cell>
          <cell r="G827">
            <v>66.099999999999895</v>
          </cell>
          <cell r="H827">
            <v>53.95</v>
          </cell>
          <cell r="I827" t="str">
            <v>ALCALDÍA DE SAN JACINTO</v>
          </cell>
        </row>
        <row r="828">
          <cell r="A828" t="str">
            <v>ALCALDÍA DE SAN JACINTO DEL CAUCA - BOLÍVAR</v>
          </cell>
          <cell r="B828" t="str">
            <v>1029</v>
          </cell>
          <cell r="C828">
            <v>57.97</v>
          </cell>
          <cell r="D828">
            <v>64.86</v>
          </cell>
          <cell r="E828">
            <v>75.209999999999894</v>
          </cell>
          <cell r="F828">
            <v>63.439999999999898</v>
          </cell>
          <cell r="G828">
            <v>61.71</v>
          </cell>
          <cell r="H828">
            <v>78.629999999999896</v>
          </cell>
          <cell r="I828" t="str">
            <v>ALCALDÍA DE SAN JACINTO DEL CAUCA - BOLÍVAR</v>
          </cell>
        </row>
        <row r="829">
          <cell r="A829" t="str">
            <v>ALCALDÍA DE SAN JERÓNIMO</v>
          </cell>
          <cell r="B829" t="str">
            <v>1030</v>
          </cell>
          <cell r="C829">
            <v>61.45</v>
          </cell>
          <cell r="D829">
            <v>65.150000000000006</v>
          </cell>
          <cell r="E829">
            <v>51.149999999999899</v>
          </cell>
          <cell r="F829">
            <v>57.25</v>
          </cell>
          <cell r="G829">
            <v>67.709999999999894</v>
          </cell>
          <cell r="H829">
            <v>58.5</v>
          </cell>
          <cell r="I829" t="str">
            <v>ALCALDÍA DE SAN JERÓNIMO</v>
          </cell>
        </row>
        <row r="830">
          <cell r="A830" t="str">
            <v>ALCALDÍA DE SAN JOAQUÍN</v>
          </cell>
          <cell r="B830" t="str">
            <v>1031</v>
          </cell>
          <cell r="C830">
            <v>66.650000000000006</v>
          </cell>
          <cell r="D830">
            <v>59.93</v>
          </cell>
          <cell r="E830">
            <v>60.009999999999899</v>
          </cell>
          <cell r="F830">
            <v>85.42</v>
          </cell>
          <cell r="G830">
            <v>71.34</v>
          </cell>
          <cell r="H830">
            <v>57.35</v>
          </cell>
          <cell r="I830" t="str">
            <v>ALCALDÍA DE SAN JOAQUÍN</v>
          </cell>
        </row>
        <row r="831">
          <cell r="A831" t="str">
            <v>ALCALDÍA DE SAN JOSÉ - CALDAS</v>
          </cell>
          <cell r="B831" t="str">
            <v>1032</v>
          </cell>
          <cell r="C831">
            <v>64.14</v>
          </cell>
          <cell r="D831">
            <v>74.150000000000006</v>
          </cell>
          <cell r="E831">
            <v>75.209999999999894</v>
          </cell>
          <cell r="F831">
            <v>77.209999999999894</v>
          </cell>
          <cell r="G831">
            <v>72.599999999999895</v>
          </cell>
          <cell r="H831">
            <v>67.14</v>
          </cell>
          <cell r="I831" t="str">
            <v>ALCALDÍA DE SAN JOSÉ - CALDAS</v>
          </cell>
        </row>
        <row r="832">
          <cell r="A832" t="str">
            <v>ALCALDÍA DE SAN JOSÉ DE CÚCUTA</v>
          </cell>
          <cell r="B832" t="str">
            <v>1033</v>
          </cell>
          <cell r="C832">
            <v>69.33</v>
          </cell>
          <cell r="D832">
            <v>71.599999999999994</v>
          </cell>
          <cell r="E832">
            <v>84.099999999999895</v>
          </cell>
          <cell r="F832">
            <v>71.62</v>
          </cell>
          <cell r="G832">
            <v>80.73</v>
          </cell>
          <cell r="H832">
            <v>75.989999999999895</v>
          </cell>
          <cell r="I832" t="str">
            <v>ALCALDÍA DE SAN JOSÉ DE CÚCUTA</v>
          </cell>
        </row>
        <row r="833">
          <cell r="A833" t="str">
            <v>ALCALDÍA DE SAN JOSÉ DE LA MONTAÑA - ANTIOQUIA</v>
          </cell>
          <cell r="B833" t="str">
            <v>1035</v>
          </cell>
          <cell r="C833">
            <v>49.34</v>
          </cell>
          <cell r="D833">
            <v>61.61</v>
          </cell>
          <cell r="E833">
            <v>73.209999999999894</v>
          </cell>
          <cell r="F833">
            <v>62.43</v>
          </cell>
          <cell r="G833">
            <v>62.259999999999899</v>
          </cell>
          <cell r="H833">
            <v>61.07</v>
          </cell>
          <cell r="I833" t="str">
            <v>ALCALDÍA DE SAN JOSÉ DE LA MONTAÑA - ANTIOQUIA</v>
          </cell>
        </row>
        <row r="834">
          <cell r="A834" t="str">
            <v>ALCALDÍA DE SAN JOSÉ DE MIRANDA</v>
          </cell>
          <cell r="B834" t="str">
            <v>1036</v>
          </cell>
          <cell r="C834">
            <v>51.49</v>
          </cell>
          <cell r="D834">
            <v>52.64</v>
          </cell>
          <cell r="E834">
            <v>48.979999999999897</v>
          </cell>
          <cell r="F834">
            <v>77.209999999999894</v>
          </cell>
          <cell r="G834">
            <v>64.31</v>
          </cell>
          <cell r="H834">
            <v>47.979999999999897</v>
          </cell>
          <cell r="I834" t="str">
            <v>ALCALDÍA DE SAN JOSÉ DE MIRANDA</v>
          </cell>
        </row>
        <row r="835">
          <cell r="A835" t="str">
            <v>ALCALDÍA DE SAN JOSÉ DE PARE</v>
          </cell>
          <cell r="B835" t="str">
            <v>1037</v>
          </cell>
          <cell r="C835">
            <v>52.65</v>
          </cell>
          <cell r="D835">
            <v>84.19</v>
          </cell>
          <cell r="E835">
            <v>75.209999999999894</v>
          </cell>
          <cell r="F835">
            <v>77.209999999999894</v>
          </cell>
          <cell r="G835">
            <v>72.599999999999895</v>
          </cell>
          <cell r="H835">
            <v>78.629999999999896</v>
          </cell>
          <cell r="I835" t="str">
            <v>ALCALDÍA DE SAN JOSÉ DE PARE</v>
          </cell>
        </row>
        <row r="836">
          <cell r="A836" t="str">
            <v>ALCALDÍA DE SAN JOSE DE URÉ</v>
          </cell>
          <cell r="B836" t="str">
            <v>1038</v>
          </cell>
          <cell r="C836">
            <v>81.92</v>
          </cell>
          <cell r="D836">
            <v>75.819999999999993</v>
          </cell>
          <cell r="E836">
            <v>57.189999999999898</v>
          </cell>
          <cell r="F836">
            <v>73.379999999999896</v>
          </cell>
          <cell r="G836">
            <v>69.769999999999897</v>
          </cell>
          <cell r="H836">
            <v>74.7</v>
          </cell>
          <cell r="I836" t="str">
            <v>ALCALDÍA DE SAN JOSÉ DE URÉ</v>
          </cell>
        </row>
        <row r="837">
          <cell r="A837" t="str">
            <v>ALCALDÍA DE SAN JOSÉ DEL FRAGUA</v>
          </cell>
          <cell r="B837" t="str">
            <v>1034</v>
          </cell>
          <cell r="C837">
            <v>59.6</v>
          </cell>
          <cell r="D837">
            <v>56.96</v>
          </cell>
          <cell r="E837">
            <v>64.73</v>
          </cell>
          <cell r="F837">
            <v>81.03</v>
          </cell>
          <cell r="G837">
            <v>75.290000000000006</v>
          </cell>
          <cell r="H837">
            <v>61.18</v>
          </cell>
          <cell r="I837" t="str">
            <v>ALCALDÍA DE SAN JOSÉ DEL FRAGUA</v>
          </cell>
        </row>
        <row r="838">
          <cell r="A838" t="str">
            <v>ALCALDÍA DE SAN JOSÉ DEL GUAVIARE</v>
          </cell>
          <cell r="B838" t="str">
            <v>1039</v>
          </cell>
          <cell r="C838">
            <v>50.01</v>
          </cell>
          <cell r="D838">
            <v>36.159999999999997</v>
          </cell>
          <cell r="E838">
            <v>24.12</v>
          </cell>
          <cell r="F838">
            <v>48.03</v>
          </cell>
          <cell r="G838">
            <v>38.659999999999897</v>
          </cell>
          <cell r="H838">
            <v>28.739999999999899</v>
          </cell>
          <cell r="I838" t="str">
            <v>ALCALDÍA DE SAN JOSÉ DEL GUAVIARE</v>
          </cell>
        </row>
        <row r="839">
          <cell r="A839" t="str">
            <v>ALCALDÍA DE SAN JOSÉ DEL PALMAR</v>
          </cell>
          <cell r="B839" t="str">
            <v>1041</v>
          </cell>
          <cell r="C839">
            <v>57.86</v>
          </cell>
          <cell r="D839">
            <v>47.4</v>
          </cell>
          <cell r="E839">
            <v>49.619999999999898</v>
          </cell>
          <cell r="F839">
            <v>52.21</v>
          </cell>
          <cell r="G839">
            <v>58.34</v>
          </cell>
          <cell r="H839">
            <v>41.35</v>
          </cell>
          <cell r="I839" t="str">
            <v>ALCALDÍA DE SAN JOSÉ DEL PALMAR</v>
          </cell>
        </row>
        <row r="840">
          <cell r="A840" t="str">
            <v>ALCALDÍA DE SAN JUAN DE ARAMA</v>
          </cell>
          <cell r="B840" t="str">
            <v>1043</v>
          </cell>
          <cell r="C840">
            <v>64.94</v>
          </cell>
          <cell r="D840">
            <v>70.430000000000007</v>
          </cell>
          <cell r="E840">
            <v>70.95</v>
          </cell>
          <cell r="F840">
            <v>73.379999999999896</v>
          </cell>
          <cell r="G840">
            <v>69.769999999999897</v>
          </cell>
          <cell r="H840">
            <v>63.689999999999898</v>
          </cell>
          <cell r="I840" t="str">
            <v>ALCALDÍA DE SAN JUAN DE ARAMA</v>
          </cell>
        </row>
        <row r="841">
          <cell r="A841" t="str">
            <v>ALCALDÍA DE SAN JUAN DE BETULIA</v>
          </cell>
          <cell r="B841" t="str">
            <v>1044</v>
          </cell>
          <cell r="C841">
            <v>59.96</v>
          </cell>
          <cell r="D841">
            <v>39.909999999999997</v>
          </cell>
          <cell r="E841">
            <v>44.939999999999898</v>
          </cell>
          <cell r="F841">
            <v>51.5399999999999</v>
          </cell>
          <cell r="G841">
            <v>52.13</v>
          </cell>
          <cell r="H841">
            <v>32.42</v>
          </cell>
          <cell r="I841" t="str">
            <v>ALCALDÍA DE SAN JUAN DE BETULIA</v>
          </cell>
        </row>
        <row r="842">
          <cell r="A842" t="str">
            <v>ALCALDÍA DE SAN JUAN DE GIRÓN</v>
          </cell>
          <cell r="B842" t="str">
            <v>0475</v>
          </cell>
          <cell r="C842">
            <v>75.62</v>
          </cell>
          <cell r="D842">
            <v>58.18</v>
          </cell>
          <cell r="E842">
            <v>45.979999999999897</v>
          </cell>
          <cell r="F842">
            <v>63.579999999999899</v>
          </cell>
          <cell r="G842">
            <v>73.629999999999896</v>
          </cell>
          <cell r="H842">
            <v>45.57</v>
          </cell>
          <cell r="I842" t="str">
            <v>ALCALDÍA DE SAN JUAN DE GIRÓN</v>
          </cell>
        </row>
        <row r="843">
          <cell r="A843" t="str">
            <v>ALCALDÍA DE SAN JUAN DE RIO SECO</v>
          </cell>
          <cell r="B843" t="str">
            <v>1045</v>
          </cell>
          <cell r="C843">
            <v>73.39</v>
          </cell>
          <cell r="D843">
            <v>69.209999999999994</v>
          </cell>
          <cell r="E843">
            <v>75.209999999999894</v>
          </cell>
          <cell r="F843">
            <v>53.35</v>
          </cell>
          <cell r="G843">
            <v>63.96</v>
          </cell>
          <cell r="H843">
            <v>78.629999999999896</v>
          </cell>
          <cell r="I843" t="str">
            <v>ALCALDÍA DE SAN JUAN DE RIO SECO</v>
          </cell>
        </row>
        <row r="844">
          <cell r="A844" t="str">
            <v>ALCALDÍA DE SAN JUAN DE URABÁ</v>
          </cell>
          <cell r="B844" t="str">
            <v>1046</v>
          </cell>
          <cell r="C844">
            <v>27.62</v>
          </cell>
          <cell r="D844">
            <v>31.05</v>
          </cell>
          <cell r="E844">
            <v>24.12</v>
          </cell>
          <cell r="F844">
            <v>30.2899999999999</v>
          </cell>
          <cell r="G844">
            <v>18.489999999999899</v>
          </cell>
          <cell r="H844">
            <v>38.969999999999899</v>
          </cell>
          <cell r="I844" t="str">
            <v>ALCALDÍA DE SAN JUAN DE URABÁ</v>
          </cell>
        </row>
        <row r="845">
          <cell r="A845" t="str">
            <v>ALCALDÍA DE SAN JUAN DEL CESAR</v>
          </cell>
          <cell r="B845" t="str">
            <v>1047</v>
          </cell>
          <cell r="C845">
            <v>91.22</v>
          </cell>
          <cell r="D845">
            <v>99</v>
          </cell>
          <cell r="E845">
            <v>84.099999999999895</v>
          </cell>
          <cell r="F845">
            <v>85.42</v>
          </cell>
          <cell r="G845">
            <v>92.049999999999898</v>
          </cell>
          <cell r="H845">
            <v>86.9</v>
          </cell>
          <cell r="I845" t="str">
            <v>ALCALDÍA DE SAN JUAN DEL CESAR</v>
          </cell>
        </row>
        <row r="846">
          <cell r="A846" t="str">
            <v>ALCALDÍA DE SAN JUAN NEPOMUCENO</v>
          </cell>
          <cell r="B846" t="str">
            <v>1048</v>
          </cell>
          <cell r="C846">
            <v>51.26</v>
          </cell>
          <cell r="D846">
            <v>54.9</v>
          </cell>
          <cell r="E846">
            <v>64.209999999999894</v>
          </cell>
          <cell r="F846">
            <v>54.509999999999899</v>
          </cell>
          <cell r="G846">
            <v>55.0399999999999</v>
          </cell>
          <cell r="H846">
            <v>46.909999999999897</v>
          </cell>
          <cell r="I846" t="str">
            <v>ALCALDÍA DE SAN JUAN NEPOMUCENO</v>
          </cell>
        </row>
        <row r="847">
          <cell r="A847" t="str">
            <v>ALCALDÍA DE SAN JUANITO</v>
          </cell>
          <cell r="B847" t="str">
            <v>1049</v>
          </cell>
          <cell r="C847">
            <v>42.74</v>
          </cell>
          <cell r="D847">
            <v>55.51</v>
          </cell>
          <cell r="E847">
            <v>51.149999999999899</v>
          </cell>
          <cell r="F847">
            <v>57.25</v>
          </cell>
          <cell r="G847">
            <v>56.2</v>
          </cell>
          <cell r="H847">
            <v>58.5</v>
          </cell>
          <cell r="I847" t="str">
            <v>ALCALDÍA DE SAN JUANITO</v>
          </cell>
        </row>
        <row r="848">
          <cell r="A848" t="str">
            <v>ALCALDÍA DE SAN LORENZO</v>
          </cell>
          <cell r="B848" t="str">
            <v>1050</v>
          </cell>
          <cell r="C848">
            <v>67.05</v>
          </cell>
          <cell r="D848">
            <v>72.400000000000006</v>
          </cell>
          <cell r="E848">
            <v>71.150000000000006</v>
          </cell>
          <cell r="F848">
            <v>73.56</v>
          </cell>
          <cell r="G848">
            <v>69.909999999999897</v>
          </cell>
          <cell r="H848">
            <v>63.8599999999999</v>
          </cell>
          <cell r="I848" t="str">
            <v>ALCALDÍA DE SAN LORENZO</v>
          </cell>
        </row>
        <row r="849">
          <cell r="A849" t="str">
            <v>ALCALDÍA DE SAN LUIS</v>
          </cell>
          <cell r="B849" t="str">
            <v>1052</v>
          </cell>
          <cell r="C849">
            <v>58.63</v>
          </cell>
          <cell r="D849">
            <v>68.42</v>
          </cell>
          <cell r="E849">
            <v>61.06</v>
          </cell>
          <cell r="F849">
            <v>77.209999999999894</v>
          </cell>
          <cell r="G849">
            <v>72.599999999999895</v>
          </cell>
          <cell r="H849">
            <v>68.650000000000006</v>
          </cell>
          <cell r="I849" t="str">
            <v>ALCALDÍA DE SAN LUIS</v>
          </cell>
        </row>
        <row r="850">
          <cell r="A850" t="str">
            <v>ALCALDÍA DE SAN LUIS - ANTIOQUIA</v>
          </cell>
          <cell r="B850" t="str">
            <v>1051</v>
          </cell>
          <cell r="C850">
            <v>55.89</v>
          </cell>
          <cell r="D850">
            <v>59.92</v>
          </cell>
          <cell r="E850">
            <v>56.729999999999897</v>
          </cell>
          <cell r="F850">
            <v>58.92</v>
          </cell>
          <cell r="G850">
            <v>49.409999999999897</v>
          </cell>
          <cell r="H850">
            <v>74.939999999999898</v>
          </cell>
          <cell r="I850" t="str">
            <v>ALCALDÍA DE SAN LUIS - ANTIOQUIA</v>
          </cell>
        </row>
        <row r="851">
          <cell r="A851" t="str">
            <v>ALCALDÍA DE SAN LUIS DE GACENO</v>
          </cell>
          <cell r="B851" t="str">
            <v>1053</v>
          </cell>
          <cell r="C851">
            <v>48.77</v>
          </cell>
          <cell r="D851">
            <v>58.26</v>
          </cell>
          <cell r="E851">
            <v>56.42</v>
          </cell>
          <cell r="F851">
            <v>58.1099999999999</v>
          </cell>
          <cell r="G851">
            <v>58.38</v>
          </cell>
          <cell r="H851">
            <v>58.31</v>
          </cell>
          <cell r="I851" t="str">
            <v>ALCALDÍA DE SAN LUIS DE GACENO</v>
          </cell>
        </row>
        <row r="852">
          <cell r="A852" t="str">
            <v>ALCALDÍA DE SAN LUIS DE PALENQUE</v>
          </cell>
          <cell r="B852" t="str">
            <v>0047</v>
          </cell>
          <cell r="C852">
            <v>54.92</v>
          </cell>
          <cell r="D852">
            <v>76.83</v>
          </cell>
          <cell r="E852">
            <v>59.43</v>
          </cell>
          <cell r="F852">
            <v>63.579999999999899</v>
          </cell>
          <cell r="G852">
            <v>61.829999999999899</v>
          </cell>
          <cell r="H852">
            <v>64.31</v>
          </cell>
          <cell r="I852" t="str">
            <v>ALCALDÍA DE SAN LUIS DE PALENQUE</v>
          </cell>
        </row>
        <row r="853">
          <cell r="A853" t="str">
            <v>ALCALDÍA DE SAN LUIS DE SINCÉ</v>
          </cell>
          <cell r="B853" t="str">
            <v>0490</v>
          </cell>
          <cell r="C853">
            <v>15.13</v>
          </cell>
          <cell r="D853">
            <v>18.920000000000002</v>
          </cell>
          <cell r="E853">
            <v>38.03</v>
          </cell>
          <cell r="F853">
            <v>17.510000000000002</v>
          </cell>
          <cell r="G853">
            <v>29.53</v>
          </cell>
          <cell r="H853">
            <v>26.649999999999899</v>
          </cell>
          <cell r="I853" t="str">
            <v>ALCALDÍA DE SAN LUIS DE SINCÉ</v>
          </cell>
        </row>
        <row r="854">
          <cell r="A854" t="str">
            <v>ALCALDÍA DE SAN MARCOS - SUCRE</v>
          </cell>
          <cell r="B854" t="str">
            <v>1054</v>
          </cell>
          <cell r="C854">
            <v>59.54</v>
          </cell>
          <cell r="D854">
            <v>86.56</v>
          </cell>
          <cell r="E854">
            <v>73.209999999999894</v>
          </cell>
          <cell r="F854">
            <v>85.42</v>
          </cell>
          <cell r="G854">
            <v>83.6099999999999</v>
          </cell>
          <cell r="H854">
            <v>67.25</v>
          </cell>
          <cell r="I854" t="str">
            <v>ALCALDÍA DE SAN MARCOS - SUCRE</v>
          </cell>
        </row>
        <row r="855">
          <cell r="A855" t="str">
            <v>ALCALDÍA DE SAN MARTIN CESAR</v>
          </cell>
          <cell r="B855" t="str">
            <v>1055</v>
          </cell>
          <cell r="C855">
            <v>64.86</v>
          </cell>
          <cell r="D855">
            <v>65.53</v>
          </cell>
          <cell r="E855">
            <v>56.299999999999898</v>
          </cell>
          <cell r="F855">
            <v>67.879999999999896</v>
          </cell>
          <cell r="G855">
            <v>59.479999999999897</v>
          </cell>
          <cell r="H855">
            <v>61.27</v>
          </cell>
          <cell r="I855" t="str">
            <v>ALCALDÍA DE SAN MARTÍN CESAR</v>
          </cell>
        </row>
        <row r="856">
          <cell r="A856" t="str">
            <v>ALCALDÍA DE SAN MARTIN DE LOBA</v>
          </cell>
          <cell r="B856" t="str">
            <v>0478</v>
          </cell>
          <cell r="C856">
            <v>45.08</v>
          </cell>
          <cell r="D856">
            <v>37.42</v>
          </cell>
          <cell r="E856">
            <v>31.85</v>
          </cell>
          <cell r="F856">
            <v>37.009999999999899</v>
          </cell>
          <cell r="G856">
            <v>32.03</v>
          </cell>
          <cell r="H856">
            <v>51.35</v>
          </cell>
          <cell r="I856" t="str">
            <v>ALCALDÍA DE SAN MARTÍN DE LOBA</v>
          </cell>
        </row>
        <row r="857">
          <cell r="A857" t="str">
            <v>ALCALDÍA DE SAN MARTIN DE LOS LLANOS META</v>
          </cell>
          <cell r="B857" t="str">
            <v>1056</v>
          </cell>
          <cell r="C857">
            <v>55.06</v>
          </cell>
          <cell r="D857">
            <v>32.71</v>
          </cell>
          <cell r="E857">
            <v>31.85</v>
          </cell>
          <cell r="F857">
            <v>37.009999999999899</v>
          </cell>
          <cell r="G857">
            <v>32.03</v>
          </cell>
          <cell r="H857">
            <v>34.31</v>
          </cell>
          <cell r="I857" t="str">
            <v>ALCALDÍA DE SAN MARTÍN DE LOS LLANOS META</v>
          </cell>
        </row>
        <row r="858">
          <cell r="A858" t="str">
            <v>ALCALDÍA DE SAN MATEO</v>
          </cell>
          <cell r="B858" t="str">
            <v>1057</v>
          </cell>
          <cell r="C858">
            <v>56.48</v>
          </cell>
          <cell r="D858">
            <v>64.209999999999994</v>
          </cell>
          <cell r="E858">
            <v>57.189999999999898</v>
          </cell>
          <cell r="F858">
            <v>73.379999999999896</v>
          </cell>
          <cell r="G858">
            <v>69.769999999999897</v>
          </cell>
          <cell r="H858">
            <v>57.899999999999899</v>
          </cell>
          <cell r="I858" t="str">
            <v>ALCALDÍA DE SAN MATEO</v>
          </cell>
        </row>
        <row r="859">
          <cell r="A859" t="str">
            <v>ALCALDÍA DE SAN MIGUEL - PUTUMAYO</v>
          </cell>
          <cell r="B859" t="str">
            <v>1058</v>
          </cell>
          <cell r="C859">
            <v>44.05</v>
          </cell>
          <cell r="D859">
            <v>52.92</v>
          </cell>
          <cell r="E859">
            <v>32.85</v>
          </cell>
          <cell r="F859">
            <v>63.579999999999899</v>
          </cell>
          <cell r="G859">
            <v>53.579999999999899</v>
          </cell>
          <cell r="H859">
            <v>45.329999999999899</v>
          </cell>
          <cell r="I859" t="str">
            <v>ALCALDÍA DE SAN MIGUEL - PUTUMAYO</v>
          </cell>
        </row>
        <row r="860">
          <cell r="A860" t="str">
            <v>ALCALDÍA DE SAN MIGUEL  - SANTANDER</v>
          </cell>
          <cell r="B860" t="str">
            <v>1059</v>
          </cell>
          <cell r="C860">
            <v>61</v>
          </cell>
          <cell r="D860">
            <v>35.74</v>
          </cell>
          <cell r="E860">
            <v>32.85</v>
          </cell>
          <cell r="F860">
            <v>43.24</v>
          </cell>
          <cell r="G860">
            <v>44.21</v>
          </cell>
          <cell r="H860">
            <v>22.5399999999999</v>
          </cell>
          <cell r="I860" t="str">
            <v>ALCALDÍA DE SAN MIGUEL  - SANTANDER</v>
          </cell>
        </row>
        <row r="861">
          <cell r="A861" t="str">
            <v>ALCALDÍA DE SAN MIGUEL DE SEMA</v>
          </cell>
          <cell r="B861" t="str">
            <v>1061</v>
          </cell>
          <cell r="C861">
            <v>52.99</v>
          </cell>
          <cell r="D861">
            <v>52.68</v>
          </cell>
          <cell r="E861">
            <v>53.1</v>
          </cell>
          <cell r="F861">
            <v>56.939999999999898</v>
          </cell>
          <cell r="G861">
            <v>57.31</v>
          </cell>
          <cell r="H861">
            <v>51.969999999999899</v>
          </cell>
          <cell r="I861" t="str">
            <v>ALCALDÍA DE SAN MIGUEL DE SEMA</v>
          </cell>
        </row>
        <row r="862">
          <cell r="A862" t="str">
            <v>ALCALDÍA DE SAN ONOFRE</v>
          </cell>
          <cell r="B862" t="str">
            <v>1062</v>
          </cell>
          <cell r="C862">
            <v>30.35</v>
          </cell>
          <cell r="D862">
            <v>47.19</v>
          </cell>
          <cell r="E862">
            <v>42.57</v>
          </cell>
          <cell r="F862">
            <v>45.899999999999899</v>
          </cell>
          <cell r="G862">
            <v>49.88</v>
          </cell>
          <cell r="H862">
            <v>31.66</v>
          </cell>
          <cell r="I862" t="str">
            <v>ALCALDÍA DE SAN ONOFRE</v>
          </cell>
        </row>
        <row r="863">
          <cell r="A863" t="str">
            <v>ALCALDÍA DE SAN PABLO</v>
          </cell>
          <cell r="B863" t="str">
            <v>0479</v>
          </cell>
          <cell r="C863">
            <v>44.34</v>
          </cell>
          <cell r="D863">
            <v>31.45</v>
          </cell>
          <cell r="E863">
            <v>24.12</v>
          </cell>
          <cell r="F863">
            <v>37.56</v>
          </cell>
          <cell r="G863">
            <v>38.659999999999897</v>
          </cell>
          <cell r="H863">
            <v>15.4499999999999</v>
          </cell>
          <cell r="I863" t="str">
            <v>ALCALDÍA DE SAN PABLO</v>
          </cell>
        </row>
        <row r="864">
          <cell r="A864" t="str">
            <v>ALCALDÍA DE SAN PABLO - BOLÍVAR</v>
          </cell>
          <cell r="B864" t="str">
            <v>1063</v>
          </cell>
          <cell r="C864">
            <v>40.43</v>
          </cell>
          <cell r="D864">
            <v>48.06</v>
          </cell>
          <cell r="E864">
            <v>62.92</v>
          </cell>
          <cell r="F864">
            <v>65.239999999999895</v>
          </cell>
          <cell r="G864">
            <v>64.31</v>
          </cell>
          <cell r="H864">
            <v>35.770000000000003</v>
          </cell>
          <cell r="I864" t="str">
            <v>ALCALDÍA DE SAN PABLO - BOLÍVAR</v>
          </cell>
        </row>
        <row r="865">
          <cell r="A865" t="str">
            <v>ALCALDÍA DE SAN PABLO DE BORBUR</v>
          </cell>
          <cell r="B865" t="str">
            <v>1064</v>
          </cell>
          <cell r="C865">
            <v>69.900000000000006</v>
          </cell>
          <cell r="D865">
            <v>58.01</v>
          </cell>
          <cell r="E865">
            <v>68.760000000000005</v>
          </cell>
          <cell r="F865">
            <v>71.62</v>
          </cell>
          <cell r="G865">
            <v>68.409999999999897</v>
          </cell>
          <cell r="H865">
            <v>64.6099999999999</v>
          </cell>
          <cell r="I865" t="str">
            <v>ALCALDÍA DE SAN PABLO DE BORBUR</v>
          </cell>
        </row>
        <row r="866">
          <cell r="A866" t="str">
            <v>ALCALDÍA DE SAN PEDRO - SUCRE</v>
          </cell>
          <cell r="B866" t="str">
            <v>1065</v>
          </cell>
          <cell r="C866">
            <v>47.91</v>
          </cell>
          <cell r="D866">
            <v>84.93</v>
          </cell>
          <cell r="E866">
            <v>59.43</v>
          </cell>
          <cell r="F866">
            <v>63.579999999999899</v>
          </cell>
          <cell r="G866">
            <v>73.629999999999896</v>
          </cell>
          <cell r="H866">
            <v>64.31</v>
          </cell>
          <cell r="I866" t="str">
            <v>ALCALDÍA DE SAN PEDRO - SUCRE</v>
          </cell>
        </row>
        <row r="867">
          <cell r="A867" t="str">
            <v>ALCALDÍA DE SAN PEDRO - VALLE DEL CAUCA</v>
          </cell>
          <cell r="B867" t="str">
            <v>1066</v>
          </cell>
          <cell r="C867">
            <v>65.709999999999994</v>
          </cell>
          <cell r="D867">
            <v>73.290000000000006</v>
          </cell>
          <cell r="E867">
            <v>70.95</v>
          </cell>
          <cell r="F867">
            <v>63.89</v>
          </cell>
          <cell r="G867">
            <v>82.23</v>
          </cell>
          <cell r="H867">
            <v>64.6099999999999</v>
          </cell>
          <cell r="I867" t="str">
            <v>ALCALDÍA DE SAN PEDRO - VALLE DEL CAUCA</v>
          </cell>
        </row>
        <row r="868">
          <cell r="A868" t="str">
            <v>ALCALDÍA DE SAN PEDRO DE CARTAGO</v>
          </cell>
          <cell r="B868" t="str">
            <v>1067</v>
          </cell>
          <cell r="C868">
            <v>60.92</v>
          </cell>
          <cell r="D868">
            <v>60.46</v>
          </cell>
          <cell r="E868">
            <v>56.729999999999897</v>
          </cell>
          <cell r="F868">
            <v>73.519999999999897</v>
          </cell>
          <cell r="G868">
            <v>69.81</v>
          </cell>
          <cell r="H868">
            <v>46.42</v>
          </cell>
          <cell r="I868" t="str">
            <v>ALCALDÍA DE SAN PEDRO DE CARTAGO</v>
          </cell>
        </row>
        <row r="869">
          <cell r="A869" t="str">
            <v>ALCALDÍA DE SAN PEDRO DE LOS MILAGROS - ANTIOQUIA</v>
          </cell>
          <cell r="B869" t="str">
            <v>1068</v>
          </cell>
          <cell r="C869">
            <v>60.3</v>
          </cell>
          <cell r="D869">
            <v>45.35</v>
          </cell>
          <cell r="E869">
            <v>24.12</v>
          </cell>
          <cell r="F869">
            <v>36</v>
          </cell>
          <cell r="G869">
            <v>31.98</v>
          </cell>
          <cell r="H869">
            <v>32.67</v>
          </cell>
          <cell r="I869" t="str">
            <v>ALCALDÍA DE SAN PEDRO DE LOS MILAGROS - ANTIOQUIA</v>
          </cell>
        </row>
        <row r="870">
          <cell r="A870" t="str">
            <v>ALCALDÍA DE SAN PEDRO DE URABA</v>
          </cell>
          <cell r="B870" t="str">
            <v>1069</v>
          </cell>
          <cell r="C870">
            <v>46.08</v>
          </cell>
          <cell r="D870">
            <v>57.69</v>
          </cell>
          <cell r="E870">
            <v>52.09</v>
          </cell>
          <cell r="F870">
            <v>56.479999999999897</v>
          </cell>
          <cell r="G870">
            <v>55.49</v>
          </cell>
          <cell r="H870">
            <v>69.790000000000006</v>
          </cell>
          <cell r="I870" t="str">
            <v>ALCALDÍA DE SAN PEDRO DE URABÁ</v>
          </cell>
        </row>
        <row r="871">
          <cell r="A871" t="str">
            <v>ALCALDÍA DE SAN PELAYO</v>
          </cell>
          <cell r="B871" t="str">
            <v>1070</v>
          </cell>
          <cell r="C871">
            <v>50.18</v>
          </cell>
          <cell r="D871">
            <v>36.78</v>
          </cell>
          <cell r="E871">
            <v>56.729999999999897</v>
          </cell>
          <cell r="F871">
            <v>56.14</v>
          </cell>
          <cell r="G871">
            <v>54.049999999999898</v>
          </cell>
          <cell r="H871">
            <v>46.42</v>
          </cell>
          <cell r="I871" t="str">
            <v>ALCALDÍA DE SAN PELAYO</v>
          </cell>
        </row>
        <row r="872">
          <cell r="A872" t="str">
            <v>ALCALDÍA DE SAN RAFAEL</v>
          </cell>
          <cell r="B872" t="str">
            <v>1071</v>
          </cell>
          <cell r="C872">
            <v>39.25</v>
          </cell>
          <cell r="D872">
            <v>82.25</v>
          </cell>
          <cell r="E872">
            <v>84.099999999999895</v>
          </cell>
          <cell r="F872">
            <v>85.42</v>
          </cell>
          <cell r="G872">
            <v>78.23</v>
          </cell>
          <cell r="H872">
            <v>86.9</v>
          </cell>
          <cell r="I872" t="str">
            <v>ALCALDÍA DE SAN RAFAEL</v>
          </cell>
        </row>
        <row r="873">
          <cell r="A873" t="str">
            <v>ALCALDÍA DE SAN ROQUE</v>
          </cell>
          <cell r="B873" t="str">
            <v>1072</v>
          </cell>
          <cell r="C873">
            <v>66.97</v>
          </cell>
          <cell r="D873">
            <v>69.63</v>
          </cell>
          <cell r="E873">
            <v>68.760000000000005</v>
          </cell>
          <cell r="F873">
            <v>85.42</v>
          </cell>
          <cell r="G873">
            <v>78.23</v>
          </cell>
          <cell r="H873">
            <v>86.9</v>
          </cell>
          <cell r="I873" t="str">
            <v>ALCALDÍA DE SAN ROQUE</v>
          </cell>
        </row>
        <row r="874">
          <cell r="A874" t="str">
            <v>ALCALDÍA DE SAN SEBASTIÁN</v>
          </cell>
          <cell r="B874" t="str">
            <v>1073</v>
          </cell>
          <cell r="C874">
            <v>44.7</v>
          </cell>
          <cell r="D874">
            <v>54.57</v>
          </cell>
          <cell r="E874">
            <v>48.979999999999897</v>
          </cell>
          <cell r="F874">
            <v>56.75</v>
          </cell>
          <cell r="G874">
            <v>47.38</v>
          </cell>
          <cell r="H874">
            <v>56.92</v>
          </cell>
          <cell r="I874" t="str">
            <v>ALCALDÍA DE SAN SEBASTIÁN</v>
          </cell>
        </row>
        <row r="875">
          <cell r="A875" t="str">
            <v>ALCALDÍA DE SAN SEBASTÍAN DE BUENAVISTA</v>
          </cell>
          <cell r="B875" t="str">
            <v>1074</v>
          </cell>
          <cell r="C875">
            <v>49.1</v>
          </cell>
          <cell r="D875">
            <v>44.08</v>
          </cell>
          <cell r="E875">
            <v>44.85</v>
          </cell>
          <cell r="F875">
            <v>50.759999999999899</v>
          </cell>
          <cell r="G875">
            <v>51.469999999999899</v>
          </cell>
          <cell r="H875">
            <v>42.1</v>
          </cell>
          <cell r="I875" t="str">
            <v>ALCALDÍA DE SAN SEBASTÍAN DE BUENAVISTA</v>
          </cell>
        </row>
        <row r="876">
          <cell r="A876" t="str">
            <v>ALCALDÍA DE SAN SEBASTIÁN DE MARIQUITA</v>
          </cell>
          <cell r="B876" t="str">
            <v>1075</v>
          </cell>
          <cell r="C876">
            <v>53.63</v>
          </cell>
          <cell r="D876">
            <v>74.72</v>
          </cell>
          <cell r="E876">
            <v>84.099999999999895</v>
          </cell>
          <cell r="F876">
            <v>85.42</v>
          </cell>
          <cell r="G876">
            <v>92.049999999999898</v>
          </cell>
          <cell r="H876">
            <v>74.189999999999898</v>
          </cell>
          <cell r="I876" t="str">
            <v>ALCALDÍA DE SAN SEBASTIÁN DE MARIQUITA</v>
          </cell>
        </row>
        <row r="877">
          <cell r="A877" t="str">
            <v>ALCALDÍA DE SAN VICENTE - ANTIOQUIA</v>
          </cell>
          <cell r="B877" t="str">
            <v>1076</v>
          </cell>
          <cell r="C877">
            <v>61</v>
          </cell>
          <cell r="D877">
            <v>53.84</v>
          </cell>
          <cell r="E877">
            <v>49.56</v>
          </cell>
          <cell r="F877">
            <v>50.549999999999898</v>
          </cell>
          <cell r="G877">
            <v>44.92</v>
          </cell>
          <cell r="H877">
            <v>66.299999999999898</v>
          </cell>
          <cell r="I877" t="str">
            <v>ALCALDÍA DE SAN VICENTE - ANTIOQUIA</v>
          </cell>
        </row>
        <row r="878">
          <cell r="A878" t="str">
            <v>ALCALDÍA DE SAN VICENTE DE CHUCURÍ - SANTANDER</v>
          </cell>
          <cell r="B878" t="str">
            <v>1077</v>
          </cell>
          <cell r="C878">
            <v>60.93</v>
          </cell>
          <cell r="D878">
            <v>69.97</v>
          </cell>
          <cell r="E878">
            <v>51.06</v>
          </cell>
          <cell r="F878">
            <v>67.799999999999898</v>
          </cell>
          <cell r="G878">
            <v>77.409999999999897</v>
          </cell>
          <cell r="H878">
            <v>62.46</v>
          </cell>
          <cell r="I878" t="str">
            <v>ALCALDÍA DE SAN VICENTE DE CHUCURÍ - SANTANDER</v>
          </cell>
        </row>
        <row r="879">
          <cell r="A879" t="str">
            <v>ALCALDÍA DE SAN VICENTE DEL CAGUAN</v>
          </cell>
          <cell r="B879" t="str">
            <v>0480</v>
          </cell>
          <cell r="C879">
            <v>81.900000000000006</v>
          </cell>
          <cell r="D879">
            <v>40.840000000000003</v>
          </cell>
          <cell r="E879">
            <v>56.42</v>
          </cell>
          <cell r="F879">
            <v>68.14</v>
          </cell>
          <cell r="G879">
            <v>59.68</v>
          </cell>
          <cell r="H879">
            <v>54.299999999999898</v>
          </cell>
          <cell r="I879" t="str">
            <v>ALCALDÍA DE SAN VICENTE DEL CAGUAN</v>
          </cell>
        </row>
        <row r="880">
          <cell r="A880" t="str">
            <v>ALCALDÍA DE SAN ZENÓN</v>
          </cell>
          <cell r="B880" t="str">
            <v>1079</v>
          </cell>
          <cell r="C880">
            <v>65.209999999999994</v>
          </cell>
          <cell r="D880">
            <v>76.709999999999994</v>
          </cell>
          <cell r="E880">
            <v>84.099999999999895</v>
          </cell>
          <cell r="F880">
            <v>85.42</v>
          </cell>
          <cell r="G880">
            <v>92.049999999999898</v>
          </cell>
          <cell r="H880">
            <v>74.189999999999898</v>
          </cell>
          <cell r="I880" t="str">
            <v>ALCALDÍA DE SAN ZENÓN</v>
          </cell>
        </row>
        <row r="881">
          <cell r="A881" t="str">
            <v>ALCALDÍA DE SANDONÁ</v>
          </cell>
          <cell r="B881" t="str">
            <v>0481</v>
          </cell>
          <cell r="C881">
            <v>46.03</v>
          </cell>
          <cell r="D881">
            <v>67.239999999999995</v>
          </cell>
          <cell r="E881">
            <v>73.540000000000006</v>
          </cell>
          <cell r="F881">
            <v>62.24</v>
          </cell>
          <cell r="G881">
            <v>60.67</v>
          </cell>
          <cell r="H881">
            <v>65.790000000000006</v>
          </cell>
          <cell r="I881" t="str">
            <v>ALCALDÍA DE SANDONÁ</v>
          </cell>
        </row>
        <row r="882">
          <cell r="A882" t="str">
            <v>ALCALDÍA DE SANTA ANA</v>
          </cell>
          <cell r="B882" t="str">
            <v>1080</v>
          </cell>
          <cell r="C882">
            <v>54.68</v>
          </cell>
          <cell r="D882">
            <v>47.69</v>
          </cell>
          <cell r="E882">
            <v>44.85</v>
          </cell>
          <cell r="F882">
            <v>43.759999999999899</v>
          </cell>
          <cell r="G882">
            <v>44.59</v>
          </cell>
          <cell r="H882">
            <v>38.409999999999897</v>
          </cell>
          <cell r="I882" t="str">
            <v>ALCALDÍA DE SANTA ANA</v>
          </cell>
        </row>
        <row r="883">
          <cell r="A883" t="str">
            <v>ALCALDÍA DE SANTA BÁRBARA - ANTIOQUIA</v>
          </cell>
          <cell r="B883" t="str">
            <v>1081</v>
          </cell>
          <cell r="C883">
            <v>95.12</v>
          </cell>
          <cell r="D883">
            <v>64.25</v>
          </cell>
          <cell r="E883">
            <v>65.569999999999894</v>
          </cell>
          <cell r="F883">
            <v>61.53</v>
          </cell>
          <cell r="G883">
            <v>60.049999999999898</v>
          </cell>
          <cell r="H883">
            <v>60.549999999999898</v>
          </cell>
          <cell r="I883" t="str">
            <v>ALCALDÍA DE SANTA BÁRBARA - ANTIOQUIA</v>
          </cell>
        </row>
        <row r="884">
          <cell r="A884" t="str">
            <v>ALCALDÍA DE SANTA BÁRBARA - SANTANDER</v>
          </cell>
          <cell r="B884" t="str">
            <v>1082</v>
          </cell>
          <cell r="C884">
            <v>63.36</v>
          </cell>
          <cell r="D884">
            <v>49.29</v>
          </cell>
          <cell r="E884">
            <v>38.03</v>
          </cell>
          <cell r="F884">
            <v>48.03</v>
          </cell>
          <cell r="G884">
            <v>47.45</v>
          </cell>
          <cell r="H884">
            <v>48.02</v>
          </cell>
          <cell r="I884" t="str">
            <v>ALCALDÍA DE SANTA BÁRBARA - SANTANDER</v>
          </cell>
        </row>
        <row r="885">
          <cell r="A885" t="str">
            <v>ALCALDÍA DE SANTA BÁRBARA  (ISCUANDÉ) - NARIÑO</v>
          </cell>
          <cell r="B885" t="str">
            <v>1083</v>
          </cell>
          <cell r="C885">
            <v>56</v>
          </cell>
          <cell r="D885">
            <v>41</v>
          </cell>
          <cell r="E885">
            <v>43.619999999999898</v>
          </cell>
          <cell r="F885">
            <v>39.2899999999999</v>
          </cell>
          <cell r="G885">
            <v>40.3599999999999</v>
          </cell>
          <cell r="H885">
            <v>41.619999999999898</v>
          </cell>
          <cell r="I885" t="str">
            <v>ALCALDÍA DE SANTA BÁRBARA  (ISCUANDÉ) - NARIÑO</v>
          </cell>
        </row>
        <row r="886">
          <cell r="A886" t="str">
            <v>ALCALDÍA DE SANTA BÁRBARA DE PINTO</v>
          </cell>
          <cell r="B886" t="str">
            <v>1084</v>
          </cell>
          <cell r="C886">
            <v>47.07</v>
          </cell>
          <cell r="D886">
            <v>58.06</v>
          </cell>
          <cell r="E886">
            <v>61.95</v>
          </cell>
          <cell r="F886">
            <v>63.89</v>
          </cell>
          <cell r="G886">
            <v>63.52</v>
          </cell>
          <cell r="H886">
            <v>45.38</v>
          </cell>
          <cell r="I886" t="str">
            <v>ALCALDÍA DE SANTA BÁRBARA DE PINTO</v>
          </cell>
        </row>
        <row r="887">
          <cell r="A887" t="str">
            <v>ALCALDÍA DE SANTA CATALINA - BOLÍVAR</v>
          </cell>
          <cell r="B887" t="str">
            <v>0482</v>
          </cell>
          <cell r="C887">
            <v>59.08</v>
          </cell>
          <cell r="D887">
            <v>72.64</v>
          </cell>
          <cell r="E887">
            <v>49.899999999999899</v>
          </cell>
          <cell r="F887">
            <v>66.81</v>
          </cell>
          <cell r="G887">
            <v>64.549999999999898</v>
          </cell>
          <cell r="H887">
            <v>67.78</v>
          </cell>
          <cell r="I887" t="str">
            <v>ALCALDÍA DE SANTA CATALINA - BOLÍVAR</v>
          </cell>
        </row>
        <row r="888">
          <cell r="A888" t="str">
            <v>ALCALDÍA DE SANTA CRUZ DE LORICA</v>
          </cell>
          <cell r="B888" t="str">
            <v>1086</v>
          </cell>
          <cell r="C888">
            <v>63.17</v>
          </cell>
          <cell r="D888">
            <v>73.53</v>
          </cell>
          <cell r="E888">
            <v>73.540000000000006</v>
          </cell>
          <cell r="F888">
            <v>75.689999999999898</v>
          </cell>
          <cell r="G888">
            <v>84.159999999999897</v>
          </cell>
          <cell r="H888">
            <v>65.790000000000006</v>
          </cell>
          <cell r="I888" t="str">
            <v>ALCALDÍA DE SANTA CRUZ DE LORICA</v>
          </cell>
        </row>
        <row r="889">
          <cell r="A889" t="str">
            <v>ALCALDÍA DE SANTA CRUZ DE MOMPÓX</v>
          </cell>
          <cell r="B889" t="str">
            <v>1087</v>
          </cell>
          <cell r="C889">
            <v>57.51</v>
          </cell>
          <cell r="D889">
            <v>70.86</v>
          </cell>
          <cell r="E889">
            <v>79.379999999999896</v>
          </cell>
          <cell r="F889">
            <v>56</v>
          </cell>
          <cell r="G889">
            <v>66.519999999999897</v>
          </cell>
          <cell r="H889">
            <v>82.5</v>
          </cell>
          <cell r="I889" t="str">
            <v>ALCALDÍA DE SANTA CRUZ DE MOMPÓX</v>
          </cell>
        </row>
        <row r="890">
          <cell r="A890" t="str">
            <v>ALCALDÍA DE SANTA HELENA DE OPÓN</v>
          </cell>
          <cell r="B890" t="str">
            <v>1088</v>
          </cell>
          <cell r="C890">
            <v>47</v>
          </cell>
          <cell r="D890">
            <v>64.099999999999994</v>
          </cell>
          <cell r="E890">
            <v>48.42</v>
          </cell>
          <cell r="F890">
            <v>72.209999999999894</v>
          </cell>
          <cell r="G890">
            <v>62.68</v>
          </cell>
          <cell r="H890">
            <v>65.239999999999895</v>
          </cell>
          <cell r="I890" t="str">
            <v>ALCALDÍA DE SANTA HELENA DE OPÓN</v>
          </cell>
        </row>
        <row r="891">
          <cell r="A891" t="str">
            <v>ALCALDÍA DE SANTA ISABEL</v>
          </cell>
          <cell r="B891" t="str">
            <v>1089</v>
          </cell>
          <cell r="C891">
            <v>45.47</v>
          </cell>
          <cell r="D891">
            <v>44.9</v>
          </cell>
          <cell r="E891">
            <v>38.03</v>
          </cell>
          <cell r="F891">
            <v>48.03</v>
          </cell>
          <cell r="G891">
            <v>47.45</v>
          </cell>
          <cell r="H891">
            <v>39.299999999999898</v>
          </cell>
          <cell r="I891" t="str">
            <v>ALCALDÍA DE SANTA ISABEL</v>
          </cell>
        </row>
        <row r="892">
          <cell r="A892" t="str">
            <v>ALCALDÍA DE SANTA LUCIA</v>
          </cell>
          <cell r="B892" t="str">
            <v>0484</v>
          </cell>
          <cell r="C892">
            <v>46.53</v>
          </cell>
          <cell r="D892">
            <v>46.72</v>
          </cell>
          <cell r="E892">
            <v>45.979999999999897</v>
          </cell>
          <cell r="F892">
            <v>53.469999999999899</v>
          </cell>
          <cell r="G892">
            <v>64.079999999999899</v>
          </cell>
          <cell r="H892">
            <v>54.24</v>
          </cell>
          <cell r="I892" t="str">
            <v>ALCALDÍA DE SANTA LUCÍA</v>
          </cell>
        </row>
        <row r="893">
          <cell r="A893" t="str">
            <v>ALCALDÍA DE SANTA MARÍA</v>
          </cell>
          <cell r="B893" t="str">
            <v>1090</v>
          </cell>
          <cell r="C893">
            <v>69.09</v>
          </cell>
          <cell r="D893">
            <v>70.17</v>
          </cell>
          <cell r="E893">
            <v>57.189999999999898</v>
          </cell>
          <cell r="F893">
            <v>61.92</v>
          </cell>
          <cell r="G893">
            <v>60.39</v>
          </cell>
          <cell r="H893">
            <v>74.7</v>
          </cell>
          <cell r="I893" t="str">
            <v>ALCALDÍA DE SANTA MARÍA</v>
          </cell>
        </row>
        <row r="894">
          <cell r="A894" t="str">
            <v>ALCALDÍA DE SANTA MARÍA - HUILA</v>
          </cell>
          <cell r="B894" t="str">
            <v>1091</v>
          </cell>
          <cell r="C894">
            <v>46.23</v>
          </cell>
          <cell r="D894">
            <v>71.84</v>
          </cell>
          <cell r="E894">
            <v>57.189999999999898</v>
          </cell>
          <cell r="F894">
            <v>73.379999999999896</v>
          </cell>
          <cell r="G894">
            <v>69.769999999999897</v>
          </cell>
          <cell r="H894">
            <v>74.7</v>
          </cell>
          <cell r="I894" t="str">
            <v>ALCALDÍA DE SANTA MARÍA - HUILA</v>
          </cell>
        </row>
        <row r="895">
          <cell r="A895" t="str">
            <v>ALCALDÍA DE SANTA ROSA</v>
          </cell>
          <cell r="B895" t="str">
            <v>1092</v>
          </cell>
          <cell r="C895">
            <v>55.9</v>
          </cell>
          <cell r="D895">
            <v>62.36</v>
          </cell>
          <cell r="E895">
            <v>59.56</v>
          </cell>
          <cell r="F895">
            <v>75.689999999999898</v>
          </cell>
          <cell r="G895">
            <v>71.5</v>
          </cell>
          <cell r="H895">
            <v>59.77</v>
          </cell>
          <cell r="I895" t="str">
            <v>ALCALDÍA DE SANTA ROSA</v>
          </cell>
        </row>
        <row r="896">
          <cell r="A896" t="str">
            <v>ALCALDÍA DE SANTA ROSA DE CABAL</v>
          </cell>
          <cell r="B896" t="str">
            <v>1093</v>
          </cell>
          <cell r="C896">
            <v>76</v>
          </cell>
          <cell r="D896">
            <v>75.3</v>
          </cell>
          <cell r="E896">
            <v>59.43</v>
          </cell>
          <cell r="F896">
            <v>63.579999999999899</v>
          </cell>
          <cell r="G896">
            <v>73.629999999999896</v>
          </cell>
          <cell r="H896">
            <v>64.31</v>
          </cell>
          <cell r="I896" t="str">
            <v>ALCALDÍA DE SANTA ROSA DE CABAL</v>
          </cell>
        </row>
        <row r="897">
          <cell r="A897" t="str">
            <v>ALCALDÍA DE SANTA ROSA DE OSOS</v>
          </cell>
          <cell r="B897" t="str">
            <v>1094</v>
          </cell>
          <cell r="C897">
            <v>73.349999999999994</v>
          </cell>
          <cell r="D897">
            <v>55.31</v>
          </cell>
          <cell r="E897">
            <v>57.189999999999898</v>
          </cell>
          <cell r="F897">
            <v>61.92</v>
          </cell>
          <cell r="G897">
            <v>60.39</v>
          </cell>
          <cell r="H897">
            <v>65.079999999999899</v>
          </cell>
          <cell r="I897" t="str">
            <v>ALCALDÍA DE SANTA ROSA DE OSOS</v>
          </cell>
        </row>
        <row r="898">
          <cell r="A898" t="str">
            <v>ALCALDÍA DE SANTA ROSA DE VITERBO</v>
          </cell>
          <cell r="B898" t="str">
            <v>1095</v>
          </cell>
          <cell r="C898">
            <v>63.85</v>
          </cell>
          <cell r="D898">
            <v>69.39</v>
          </cell>
          <cell r="E898">
            <v>84.099999999999895</v>
          </cell>
          <cell r="F898">
            <v>60.939999999999898</v>
          </cell>
          <cell r="G898">
            <v>79.180000000000007</v>
          </cell>
          <cell r="H898">
            <v>65.510000000000005</v>
          </cell>
          <cell r="I898" t="str">
            <v>ALCALDÍA DE SANTA ROSA DE VITERBO</v>
          </cell>
        </row>
        <row r="899">
          <cell r="A899" t="str">
            <v>ALCALDÍA DE SANTA ROSA DEL NORTE</v>
          </cell>
          <cell r="B899" t="str">
            <v>1097</v>
          </cell>
          <cell r="C899">
            <v>70.31</v>
          </cell>
          <cell r="D899">
            <v>67.47</v>
          </cell>
          <cell r="E899">
            <v>71.06</v>
          </cell>
          <cell r="F899">
            <v>85.42</v>
          </cell>
          <cell r="G899">
            <v>69.81</v>
          </cell>
          <cell r="H899">
            <v>54.34</v>
          </cell>
          <cell r="I899" t="str">
            <v>ALCALDÍA DE SANTA ROSA DEL NORTE</v>
          </cell>
        </row>
        <row r="900">
          <cell r="A900" t="str">
            <v>ALCALDÍA DE SANTA ROSA DEL SUR</v>
          </cell>
          <cell r="B900" t="str">
            <v>1096</v>
          </cell>
          <cell r="C900">
            <v>68.81</v>
          </cell>
          <cell r="D900">
            <v>64.150000000000006</v>
          </cell>
          <cell r="E900">
            <v>71.06</v>
          </cell>
          <cell r="F900">
            <v>60.399999999999899</v>
          </cell>
          <cell r="G900">
            <v>72.209999999999894</v>
          </cell>
          <cell r="H900">
            <v>42.25</v>
          </cell>
          <cell r="I900" t="str">
            <v>ALCALDÍA DE SANTA ROSA DEL SUR</v>
          </cell>
        </row>
        <row r="901">
          <cell r="A901" t="str">
            <v>ALCALDÍA DE SANTA ROSALÍA</v>
          </cell>
          <cell r="B901" t="str">
            <v>1098</v>
          </cell>
          <cell r="C901">
            <v>42.2</v>
          </cell>
          <cell r="D901">
            <v>34.28</v>
          </cell>
          <cell r="E901">
            <v>39.189999999999898</v>
          </cell>
          <cell r="F901">
            <v>36.759999999999899</v>
          </cell>
          <cell r="G901">
            <v>41.899999999999899</v>
          </cell>
          <cell r="H901">
            <v>37.1099999999999</v>
          </cell>
          <cell r="I901" t="str">
            <v>ALCALDÍA DE SANTA ROSALÍA</v>
          </cell>
        </row>
        <row r="902">
          <cell r="A902" t="str">
            <v>ALCALDÍA DE SANTA SOFÍA</v>
          </cell>
          <cell r="B902" t="str">
            <v>1099</v>
          </cell>
          <cell r="C902">
            <v>65.83</v>
          </cell>
          <cell r="D902">
            <v>58.61</v>
          </cell>
          <cell r="E902">
            <v>52.09</v>
          </cell>
          <cell r="F902">
            <v>47.719999999999899</v>
          </cell>
          <cell r="G902">
            <v>56.85</v>
          </cell>
          <cell r="H902">
            <v>47.67</v>
          </cell>
          <cell r="I902" t="str">
            <v>ALCALDÍA DE SANTA SOFÍA</v>
          </cell>
        </row>
        <row r="903">
          <cell r="A903" t="str">
            <v>ALCALDÍA DE SANTACRUZ  GUACHAVÉS</v>
          </cell>
          <cell r="B903" t="str">
            <v>1100</v>
          </cell>
          <cell r="C903">
            <v>66.27</v>
          </cell>
          <cell r="D903">
            <v>65.900000000000006</v>
          </cell>
          <cell r="E903">
            <v>60.009999999999899</v>
          </cell>
          <cell r="F903">
            <v>69.819999999999894</v>
          </cell>
          <cell r="G903">
            <v>60.939999999999898</v>
          </cell>
          <cell r="H903">
            <v>76.64</v>
          </cell>
          <cell r="I903" t="str">
            <v>ALCALDÍA DE SANTACRUZ  GUACHAVÉS</v>
          </cell>
        </row>
        <row r="904">
          <cell r="A904" t="str">
            <v>ALCALDÍA DE SANTAFE DE ANTIOQUIA</v>
          </cell>
          <cell r="B904" t="str">
            <v>1101</v>
          </cell>
          <cell r="C904">
            <v>58.28</v>
          </cell>
          <cell r="D904">
            <v>59.96</v>
          </cell>
          <cell r="E904">
            <v>70.95</v>
          </cell>
          <cell r="F904">
            <v>55.34</v>
          </cell>
          <cell r="G904">
            <v>54.439999999999898</v>
          </cell>
          <cell r="H904">
            <v>65.079999999999899</v>
          </cell>
          <cell r="I904" t="str">
            <v>ALCALDÍA DE SANTAFÉ DE ANTIOQUIA</v>
          </cell>
        </row>
        <row r="905">
          <cell r="A905" t="str">
            <v>ALCALDÍA DE SANTANA</v>
          </cell>
          <cell r="B905" t="str">
            <v>1102</v>
          </cell>
          <cell r="C905">
            <v>63.27</v>
          </cell>
          <cell r="D905">
            <v>59.58</v>
          </cell>
          <cell r="E905">
            <v>51.149999999999899</v>
          </cell>
          <cell r="F905">
            <v>57.25</v>
          </cell>
          <cell r="G905">
            <v>56.2</v>
          </cell>
          <cell r="H905">
            <v>59.74</v>
          </cell>
          <cell r="I905" t="str">
            <v>ALCALDÍA DE SANTANA</v>
          </cell>
        </row>
        <row r="906">
          <cell r="A906" t="str">
            <v>ALCALDÍA DE SANTANDER DE QUILICHAO</v>
          </cell>
          <cell r="B906" t="str">
            <v>1103</v>
          </cell>
          <cell r="C906">
            <v>66.12</v>
          </cell>
          <cell r="D906">
            <v>80.44</v>
          </cell>
          <cell r="E906">
            <v>84.099999999999895</v>
          </cell>
          <cell r="F906">
            <v>85.42</v>
          </cell>
          <cell r="G906">
            <v>78.23</v>
          </cell>
          <cell r="H906">
            <v>86.9</v>
          </cell>
          <cell r="I906" t="str">
            <v>ALCALDÍA DE SANTANDER DE QUILICHAO</v>
          </cell>
        </row>
        <row r="907">
          <cell r="A907" t="str">
            <v>ALCALDÍA DE SANTIAGO</v>
          </cell>
          <cell r="B907" t="str">
            <v>1104</v>
          </cell>
          <cell r="C907">
            <v>50.3</v>
          </cell>
          <cell r="D907">
            <v>30.37</v>
          </cell>
          <cell r="E907">
            <v>24.12</v>
          </cell>
          <cell r="F907">
            <v>37.56</v>
          </cell>
          <cell r="G907">
            <v>38.659999999999897</v>
          </cell>
          <cell r="H907">
            <v>22.23</v>
          </cell>
          <cell r="I907" t="str">
            <v>ALCALDÍA DE SANTIAGO</v>
          </cell>
        </row>
        <row r="908">
          <cell r="A908" t="str">
            <v>ALCALDÍA DE SANTIAGO - PUTUMAYO</v>
          </cell>
          <cell r="B908" t="str">
            <v>1105</v>
          </cell>
          <cell r="C908">
            <v>56.06</v>
          </cell>
          <cell r="D908">
            <v>45.61</v>
          </cell>
          <cell r="E908">
            <v>57.189999999999898</v>
          </cell>
          <cell r="F908">
            <v>44.399999999999899</v>
          </cell>
          <cell r="G908">
            <v>43.88</v>
          </cell>
          <cell r="H908">
            <v>63.689999999999898</v>
          </cell>
          <cell r="I908" t="str">
            <v>ALCALDÍA DE SANTIAGO - PUTUMAYO</v>
          </cell>
        </row>
        <row r="909">
          <cell r="A909" t="str">
            <v>ALCALDÍA DE SANTIAGO DE CALI</v>
          </cell>
          <cell r="B909" t="str">
            <v>0485</v>
          </cell>
          <cell r="C909">
            <v>87.64</v>
          </cell>
          <cell r="D909">
            <v>92.97</v>
          </cell>
          <cell r="E909">
            <v>73.540000000000006</v>
          </cell>
          <cell r="F909">
            <v>75.689999999999898</v>
          </cell>
          <cell r="G909">
            <v>84.159999999999897</v>
          </cell>
          <cell r="H909">
            <v>77.079999999999899</v>
          </cell>
          <cell r="I909" t="str">
            <v>ALCALDÍA DE SANTIAGO DE CALI</v>
          </cell>
        </row>
        <row r="910">
          <cell r="A910" t="str">
            <v>ALCALDÍA DE SANTIAGO DE TOLÚ</v>
          </cell>
          <cell r="B910" t="str">
            <v>1107</v>
          </cell>
          <cell r="C910">
            <v>73.66</v>
          </cell>
          <cell r="D910">
            <v>74.75</v>
          </cell>
          <cell r="E910">
            <v>84.099999999999895</v>
          </cell>
          <cell r="F910">
            <v>73.519999999999897</v>
          </cell>
          <cell r="G910">
            <v>78.23</v>
          </cell>
          <cell r="H910">
            <v>67.89</v>
          </cell>
          <cell r="I910" t="str">
            <v>ALCALDÍA DE SANTIAGO DE TOLÚ</v>
          </cell>
        </row>
        <row r="911">
          <cell r="A911" t="str">
            <v>ALCALDÍA DE SANTO DOMINGO - ANTIOQUIA</v>
          </cell>
          <cell r="B911" t="str">
            <v>1108</v>
          </cell>
          <cell r="C911">
            <v>59.18</v>
          </cell>
          <cell r="D911">
            <v>49.92</v>
          </cell>
          <cell r="E911">
            <v>43.439999999999898</v>
          </cell>
          <cell r="F911">
            <v>40.7899999999999</v>
          </cell>
          <cell r="G911">
            <v>40.270000000000003</v>
          </cell>
          <cell r="H911">
            <v>62.159999999999897</v>
          </cell>
          <cell r="I911" t="str">
            <v>ALCALDÍA DE SANTO DOMINGO - ANTIOQUIA</v>
          </cell>
        </row>
        <row r="912">
          <cell r="A912" t="str">
            <v>ALCALDÍA DE SANTO DOMINGO DE SILOS</v>
          </cell>
          <cell r="B912" t="str">
            <v>1109</v>
          </cell>
          <cell r="C912">
            <v>61.54</v>
          </cell>
          <cell r="D912">
            <v>50.98</v>
          </cell>
          <cell r="E912">
            <v>43.99</v>
          </cell>
          <cell r="F912">
            <v>50.13</v>
          </cell>
          <cell r="G912">
            <v>50.8599999999999</v>
          </cell>
          <cell r="H912">
            <v>45.93</v>
          </cell>
          <cell r="I912" t="str">
            <v>ALCALDÍA DE SANTO DOMINGO DE SILOS</v>
          </cell>
        </row>
        <row r="913">
          <cell r="A913" t="str">
            <v>ALCALDÍA DE SANTO TOMAS</v>
          </cell>
          <cell r="B913" t="str">
            <v>1110</v>
          </cell>
          <cell r="C913">
            <v>67.59</v>
          </cell>
          <cell r="D913">
            <v>61.62</v>
          </cell>
          <cell r="E913">
            <v>53.56</v>
          </cell>
          <cell r="F913">
            <v>68.7</v>
          </cell>
          <cell r="G913">
            <v>57.8599999999999</v>
          </cell>
          <cell r="H913">
            <v>40.450000000000003</v>
          </cell>
          <cell r="I913" t="str">
            <v>ALCALDÍA DE SANTO TOMÁS</v>
          </cell>
        </row>
        <row r="914">
          <cell r="A914" t="str">
            <v>ALCALDÍA DE SANTUARIO</v>
          </cell>
          <cell r="B914" t="str">
            <v>1112</v>
          </cell>
          <cell r="C914">
            <v>59.25</v>
          </cell>
          <cell r="D914">
            <v>49.86</v>
          </cell>
          <cell r="E914">
            <v>53.56</v>
          </cell>
          <cell r="F914">
            <v>53.89</v>
          </cell>
          <cell r="G914">
            <v>51.78</v>
          </cell>
          <cell r="H914">
            <v>38.340000000000003</v>
          </cell>
          <cell r="I914" t="str">
            <v>ALCALDÍA DE SANTUARIO</v>
          </cell>
        </row>
        <row r="915">
          <cell r="A915" t="str">
            <v>ALCALDÍA DE SAPUYES</v>
          </cell>
          <cell r="B915" t="str">
            <v>0486</v>
          </cell>
          <cell r="C915">
            <v>51.96</v>
          </cell>
          <cell r="D915">
            <v>59.82</v>
          </cell>
          <cell r="E915">
            <v>51.869999999999898</v>
          </cell>
          <cell r="F915">
            <v>48.03</v>
          </cell>
          <cell r="G915">
            <v>47.45</v>
          </cell>
          <cell r="H915">
            <v>48.02</v>
          </cell>
          <cell r="I915" t="str">
            <v>ALCALDÍA DE SAPUYES</v>
          </cell>
        </row>
        <row r="916">
          <cell r="A916" t="str">
            <v>ALCALDÍA DE SARAVENA</v>
          </cell>
          <cell r="B916" t="str">
            <v>0487</v>
          </cell>
          <cell r="C916">
            <v>70.459999999999994</v>
          </cell>
          <cell r="D916">
            <v>51.36</v>
          </cell>
          <cell r="E916">
            <v>37.74</v>
          </cell>
          <cell r="F916">
            <v>45.74</v>
          </cell>
          <cell r="G916">
            <v>46.56</v>
          </cell>
          <cell r="H916">
            <v>41.3599999999999</v>
          </cell>
          <cell r="I916" t="str">
            <v>ALCALDÍA DE SARAVENA</v>
          </cell>
        </row>
        <row r="917">
          <cell r="A917" t="str">
            <v>ALCALDÍA DE SARDINATA</v>
          </cell>
          <cell r="B917" t="str">
            <v>1113</v>
          </cell>
          <cell r="C917">
            <v>64.38</v>
          </cell>
          <cell r="D917">
            <v>78.77</v>
          </cell>
          <cell r="E917">
            <v>68.760000000000005</v>
          </cell>
          <cell r="F917">
            <v>85.42</v>
          </cell>
          <cell r="G917">
            <v>92.049999999999898</v>
          </cell>
          <cell r="H917">
            <v>74.189999999999898</v>
          </cell>
          <cell r="I917" t="str">
            <v>ALCALDÍA DE SARDINATA</v>
          </cell>
        </row>
        <row r="918">
          <cell r="A918" t="str">
            <v>ALCALDÍA DE SASAIMA</v>
          </cell>
          <cell r="B918" t="str">
            <v>1114</v>
          </cell>
          <cell r="C918">
            <v>66.81</v>
          </cell>
          <cell r="D918">
            <v>74.989999999999995</v>
          </cell>
          <cell r="E918">
            <v>68.760000000000005</v>
          </cell>
          <cell r="F918">
            <v>71.62</v>
          </cell>
          <cell r="G918">
            <v>68.409999999999897</v>
          </cell>
          <cell r="H918">
            <v>86.9</v>
          </cell>
          <cell r="I918" t="str">
            <v>ALCALDÍA DE SASAIMA</v>
          </cell>
        </row>
        <row r="919">
          <cell r="A919" t="str">
            <v>ALCALDÍA DE SATIVANORTE</v>
          </cell>
          <cell r="B919" t="str">
            <v>1115</v>
          </cell>
          <cell r="C919">
            <v>51.37</v>
          </cell>
          <cell r="D919">
            <v>45.26</v>
          </cell>
          <cell r="E919">
            <v>51.99</v>
          </cell>
          <cell r="F919">
            <v>46.829999999999899</v>
          </cell>
          <cell r="G919">
            <v>46.28</v>
          </cell>
          <cell r="H919">
            <v>63.229999999999897</v>
          </cell>
          <cell r="I919" t="str">
            <v>ALCALDÍA DE SATIVANORTE</v>
          </cell>
        </row>
        <row r="920">
          <cell r="A920" t="str">
            <v>ALCALDÍA DE SATIVASUR</v>
          </cell>
          <cell r="B920" t="str">
            <v>1116</v>
          </cell>
          <cell r="C920">
            <v>54.24</v>
          </cell>
          <cell r="D920">
            <v>74.209999999999994</v>
          </cell>
          <cell r="E920">
            <v>84.099999999999895</v>
          </cell>
          <cell r="F920">
            <v>76.06</v>
          </cell>
          <cell r="G920">
            <v>71.760000000000005</v>
          </cell>
          <cell r="H920">
            <v>67.14</v>
          </cell>
          <cell r="I920" t="str">
            <v>ALCALDÍA DE SATIVASUR</v>
          </cell>
        </row>
        <row r="921">
          <cell r="A921" t="str">
            <v>ALCALDÍA DE SEGOVIA</v>
          </cell>
          <cell r="B921" t="str">
            <v>1117</v>
          </cell>
          <cell r="C921">
            <v>60.7</v>
          </cell>
          <cell r="D921">
            <v>91.11</v>
          </cell>
          <cell r="E921">
            <v>84.099999999999895</v>
          </cell>
          <cell r="F921">
            <v>85.42</v>
          </cell>
          <cell r="G921">
            <v>92.049999999999898</v>
          </cell>
          <cell r="H921">
            <v>74.189999999999898</v>
          </cell>
          <cell r="I921" t="str">
            <v>ALCALDÍA DE SEGOVIA</v>
          </cell>
        </row>
        <row r="922">
          <cell r="A922" t="str">
            <v>ALCALDÍA DE SESQUILÉ</v>
          </cell>
          <cell r="B922" t="str">
            <v>1118</v>
          </cell>
          <cell r="C922">
            <v>66.48</v>
          </cell>
          <cell r="D922">
            <v>88.33</v>
          </cell>
          <cell r="E922">
            <v>65.569999999999894</v>
          </cell>
          <cell r="F922">
            <v>68.7</v>
          </cell>
          <cell r="G922">
            <v>78.2</v>
          </cell>
          <cell r="H922">
            <v>69.790000000000006</v>
          </cell>
          <cell r="I922" t="str">
            <v>ALCALDÍA DE SESQUILÉ</v>
          </cell>
        </row>
        <row r="923">
          <cell r="A923" t="str">
            <v>ALCALDÍA DE SEVILLA VALLE</v>
          </cell>
          <cell r="B923" t="str">
            <v>1119</v>
          </cell>
          <cell r="C923">
            <v>74.959999999999994</v>
          </cell>
          <cell r="D923">
            <v>79.52</v>
          </cell>
          <cell r="E923">
            <v>84.099999999999895</v>
          </cell>
          <cell r="F923">
            <v>76.06</v>
          </cell>
          <cell r="G923">
            <v>71.760000000000005</v>
          </cell>
          <cell r="H923">
            <v>86.9</v>
          </cell>
          <cell r="I923" t="str">
            <v>ALCALDÍA DE SEVILLA VALLE</v>
          </cell>
        </row>
        <row r="924">
          <cell r="A924" t="str">
            <v>ALCALDÍA DE SIACHOQUE</v>
          </cell>
          <cell r="B924" t="str">
            <v>1120</v>
          </cell>
          <cell r="C924">
            <v>61.79</v>
          </cell>
          <cell r="D924">
            <v>46.46</v>
          </cell>
          <cell r="E924">
            <v>51.99</v>
          </cell>
          <cell r="F924">
            <v>46.829999999999899</v>
          </cell>
          <cell r="G924">
            <v>46.28</v>
          </cell>
          <cell r="H924">
            <v>59.21</v>
          </cell>
          <cell r="I924" t="str">
            <v>ALCALDÍA DE SIACHOQUE</v>
          </cell>
        </row>
        <row r="925">
          <cell r="A925" t="str">
            <v>ALCALDÍA DE SIBATÉ</v>
          </cell>
          <cell r="B925" t="str">
            <v>0488</v>
          </cell>
          <cell r="C925">
            <v>66.64</v>
          </cell>
          <cell r="D925">
            <v>68.97</v>
          </cell>
          <cell r="E925">
            <v>56.729999999999897</v>
          </cell>
          <cell r="F925">
            <v>76.06</v>
          </cell>
          <cell r="G925">
            <v>63.49</v>
          </cell>
          <cell r="H925">
            <v>67.549999999999898</v>
          </cell>
          <cell r="I925" t="str">
            <v>ALCALDÍA DE SIBATÉ</v>
          </cell>
        </row>
        <row r="926">
          <cell r="A926" t="str">
            <v>ALCALDÍA DE SIBUNDOY</v>
          </cell>
          <cell r="B926" t="str">
            <v>0489</v>
          </cell>
          <cell r="C926">
            <v>59.29</v>
          </cell>
          <cell r="D926">
            <v>62.31</v>
          </cell>
          <cell r="E926">
            <v>56.729999999999897</v>
          </cell>
          <cell r="F926">
            <v>60.939999999999898</v>
          </cell>
          <cell r="G926">
            <v>58.759999999999899</v>
          </cell>
          <cell r="H926">
            <v>64.48</v>
          </cell>
          <cell r="I926" t="str">
            <v>ALCALDÍA DE SIBUNDOY</v>
          </cell>
        </row>
        <row r="927">
          <cell r="A927" t="str">
            <v>ALCALDÍA DE SILVANIA</v>
          </cell>
          <cell r="B927" t="str">
            <v>1121</v>
          </cell>
          <cell r="C927">
            <v>70.22</v>
          </cell>
          <cell r="D927">
            <v>60.93</v>
          </cell>
          <cell r="E927">
            <v>38.03</v>
          </cell>
          <cell r="F927">
            <v>48.03</v>
          </cell>
          <cell r="G927">
            <v>58.7899999999999</v>
          </cell>
          <cell r="H927">
            <v>48.02</v>
          </cell>
          <cell r="I927" t="str">
            <v>ALCALDÍA DE SILVANIA</v>
          </cell>
        </row>
        <row r="928">
          <cell r="A928" t="str">
            <v>ALCALDÍA DE SILVIA</v>
          </cell>
          <cell r="B928" t="str">
            <v>0042</v>
          </cell>
          <cell r="C928">
            <v>68.31</v>
          </cell>
          <cell r="D928">
            <v>67.91</v>
          </cell>
          <cell r="E928">
            <v>56.729999999999897</v>
          </cell>
          <cell r="F928">
            <v>76.06</v>
          </cell>
          <cell r="G928">
            <v>63.49</v>
          </cell>
          <cell r="H928">
            <v>64.959999999999894</v>
          </cell>
          <cell r="I928" t="str">
            <v>ALCALDÍA DE SILVIA</v>
          </cell>
        </row>
        <row r="929">
          <cell r="A929" t="str">
            <v>ALCALDÍA DE SIMACOTA</v>
          </cell>
          <cell r="B929" t="str">
            <v>1122</v>
          </cell>
          <cell r="C929">
            <v>78.66</v>
          </cell>
          <cell r="D929">
            <v>71.22</v>
          </cell>
          <cell r="E929">
            <v>68.760000000000005</v>
          </cell>
          <cell r="F929">
            <v>85.42</v>
          </cell>
          <cell r="G929">
            <v>78.23</v>
          </cell>
          <cell r="H929">
            <v>64.6099999999999</v>
          </cell>
          <cell r="I929" t="str">
            <v>ALCALDÍA DE SIMACOTA</v>
          </cell>
        </row>
        <row r="930">
          <cell r="A930" t="str">
            <v>ALCALDÍA DE SIMIJACA</v>
          </cell>
          <cell r="B930" t="str">
            <v>1123</v>
          </cell>
          <cell r="C930">
            <v>64.67</v>
          </cell>
          <cell r="D930">
            <v>54.96</v>
          </cell>
          <cell r="E930">
            <v>38.03</v>
          </cell>
          <cell r="F930">
            <v>57.659999999999897</v>
          </cell>
          <cell r="G930">
            <v>56.579999999999899</v>
          </cell>
          <cell r="H930">
            <v>49.1</v>
          </cell>
          <cell r="I930" t="str">
            <v>ALCALDÍA DE SIMIJACA</v>
          </cell>
        </row>
        <row r="931">
          <cell r="A931" t="str">
            <v>ALCALDÍA DE SIMITÍ</v>
          </cell>
          <cell r="B931" t="str">
            <v>1124</v>
          </cell>
          <cell r="C931">
            <v>57.83</v>
          </cell>
          <cell r="D931">
            <v>41.62</v>
          </cell>
          <cell r="E931">
            <v>48.42</v>
          </cell>
          <cell r="F931">
            <v>50.6099999999999</v>
          </cell>
          <cell r="G931">
            <v>53.979999999999897</v>
          </cell>
          <cell r="H931">
            <v>36.619999999999898</v>
          </cell>
          <cell r="I931" t="str">
            <v>ALCALDÍA DE SIMITÍ</v>
          </cell>
        </row>
        <row r="932">
          <cell r="A932" t="str">
            <v>ALCALDÍA DE SINCELEJO</v>
          </cell>
          <cell r="B932" t="str">
            <v>1126</v>
          </cell>
          <cell r="C932">
            <v>70.59</v>
          </cell>
          <cell r="D932">
            <v>76.709999999999994</v>
          </cell>
          <cell r="E932">
            <v>68.760000000000005</v>
          </cell>
          <cell r="F932">
            <v>85.42</v>
          </cell>
          <cell r="G932">
            <v>92.049999999999898</v>
          </cell>
          <cell r="H932">
            <v>86.9</v>
          </cell>
          <cell r="I932" t="str">
            <v>ALCALDÍA DE SINCELEJO</v>
          </cell>
        </row>
        <row r="933">
          <cell r="A933" t="str">
            <v>ALCALDÍA DE SIPÍ</v>
          </cell>
          <cell r="B933" t="str">
            <v>1127</v>
          </cell>
          <cell r="C933">
            <v>35.1</v>
          </cell>
          <cell r="D933">
            <v>53.54</v>
          </cell>
          <cell r="E933">
            <v>71.06</v>
          </cell>
          <cell r="F933">
            <v>64.260000000000005</v>
          </cell>
          <cell r="G933">
            <v>63.49</v>
          </cell>
          <cell r="H933">
            <v>42.25</v>
          </cell>
          <cell r="I933" t="str">
            <v>ALCALDÍA DE SIPÍ</v>
          </cell>
        </row>
        <row r="934">
          <cell r="A934" t="str">
            <v>ALCALDÍA DE SITIONUEVO</v>
          </cell>
          <cell r="B934" t="str">
            <v>1128</v>
          </cell>
          <cell r="C934">
            <v>64.95</v>
          </cell>
          <cell r="D934">
            <v>64.86</v>
          </cell>
          <cell r="E934">
            <v>60.77</v>
          </cell>
          <cell r="F934">
            <v>62.92</v>
          </cell>
          <cell r="G934">
            <v>62.68</v>
          </cell>
          <cell r="H934">
            <v>44.579999999999899</v>
          </cell>
          <cell r="I934" t="str">
            <v>ALCALDÍA DE SITIONUEVO</v>
          </cell>
        </row>
        <row r="935">
          <cell r="A935" t="str">
            <v>ALCALDÍA DE SOACHA</v>
          </cell>
          <cell r="B935" t="str">
            <v>0491</v>
          </cell>
          <cell r="C935">
            <v>79.92</v>
          </cell>
          <cell r="D935">
            <v>90.49</v>
          </cell>
          <cell r="E935">
            <v>79.379999999999896</v>
          </cell>
          <cell r="F935">
            <v>81.03</v>
          </cell>
          <cell r="G935">
            <v>88.519999999999897</v>
          </cell>
          <cell r="H935">
            <v>82.5</v>
          </cell>
          <cell r="I935" t="str">
            <v>ALCALDÍA DE SOACHA</v>
          </cell>
        </row>
        <row r="936">
          <cell r="A936" t="str">
            <v>ALCALDÍA DE SOATÁ</v>
          </cell>
          <cell r="B936" t="str">
            <v>0492</v>
          </cell>
          <cell r="C936">
            <v>66.8</v>
          </cell>
          <cell r="D936">
            <v>56.8</v>
          </cell>
          <cell r="E936">
            <v>53.56</v>
          </cell>
          <cell r="F936">
            <v>57.799999999999898</v>
          </cell>
          <cell r="G936">
            <v>57.8599999999999</v>
          </cell>
          <cell r="H936">
            <v>27.9499999999999</v>
          </cell>
          <cell r="I936" t="str">
            <v>ALCALDÍA DE SOATÁ</v>
          </cell>
        </row>
        <row r="937">
          <cell r="A937" t="str">
            <v>ALCALDÍA DE SOCHA</v>
          </cell>
          <cell r="B937" t="str">
            <v>1129</v>
          </cell>
          <cell r="C937">
            <v>51.81</v>
          </cell>
          <cell r="D937">
            <v>61.57</v>
          </cell>
          <cell r="E937">
            <v>51.6099999999999</v>
          </cell>
          <cell r="F937">
            <v>55.67</v>
          </cell>
          <cell r="G937">
            <v>56.13</v>
          </cell>
          <cell r="H937">
            <v>45.84</v>
          </cell>
          <cell r="I937" t="str">
            <v>ALCALDÍA DE SOCHA</v>
          </cell>
        </row>
        <row r="938">
          <cell r="A938" t="str">
            <v>ALCALDÍA DE SOCORRO</v>
          </cell>
          <cell r="B938" t="str">
            <v>1130</v>
          </cell>
          <cell r="C938">
            <v>83.57</v>
          </cell>
          <cell r="D938">
            <v>62.43</v>
          </cell>
          <cell r="E938">
            <v>60.009999999999899</v>
          </cell>
          <cell r="F938">
            <v>62.43</v>
          </cell>
          <cell r="G938">
            <v>62.259999999999899</v>
          </cell>
          <cell r="H938">
            <v>57.399999999999899</v>
          </cell>
          <cell r="I938" t="str">
            <v>ALCALDÍA DE SOCORRO</v>
          </cell>
        </row>
        <row r="939">
          <cell r="A939" t="str">
            <v>ALCALDÍA DE SOCOTÁ</v>
          </cell>
          <cell r="B939" t="str">
            <v>1131</v>
          </cell>
          <cell r="C939">
            <v>66.36</v>
          </cell>
          <cell r="D939">
            <v>59.02</v>
          </cell>
          <cell r="E939">
            <v>45.979999999999897</v>
          </cell>
          <cell r="F939">
            <v>53.469999999999899</v>
          </cell>
          <cell r="G939">
            <v>52.689999999999898</v>
          </cell>
          <cell r="H939">
            <v>58.46</v>
          </cell>
          <cell r="I939" t="str">
            <v>ALCALDÍA DE SOCOTÁ</v>
          </cell>
        </row>
        <row r="940">
          <cell r="A940" t="str">
            <v>ALCALDÍA DE SOGAMOSO</v>
          </cell>
          <cell r="B940" t="str">
            <v>1132</v>
          </cell>
          <cell r="C940">
            <v>77.77</v>
          </cell>
          <cell r="D940">
            <v>75.010000000000005</v>
          </cell>
          <cell r="E940">
            <v>64.599999999999895</v>
          </cell>
          <cell r="F940">
            <v>67.879999999999896</v>
          </cell>
          <cell r="G940">
            <v>65.430000000000007</v>
          </cell>
          <cell r="H940">
            <v>68.92</v>
          </cell>
          <cell r="I940" t="str">
            <v>ALCALDÍA DE SOGAMOSO</v>
          </cell>
        </row>
        <row r="941">
          <cell r="A941" t="str">
            <v>ALCALDÍA DE SOLANO</v>
          </cell>
          <cell r="B941" t="str">
            <v>1133</v>
          </cell>
          <cell r="C941">
            <v>51.78</v>
          </cell>
          <cell r="D941">
            <v>80.44</v>
          </cell>
          <cell r="E941">
            <v>84.099999999999895</v>
          </cell>
          <cell r="F941">
            <v>85.42</v>
          </cell>
          <cell r="G941">
            <v>78.23</v>
          </cell>
          <cell r="H941">
            <v>86.9</v>
          </cell>
          <cell r="I941" t="str">
            <v>ALCALDÍA DE SOLANO</v>
          </cell>
        </row>
        <row r="942">
          <cell r="A942" t="str">
            <v>ALCALDÍA DE SOLEDAD</v>
          </cell>
          <cell r="B942" t="str">
            <v>0493</v>
          </cell>
          <cell r="C942">
            <v>56.72</v>
          </cell>
          <cell r="D942">
            <v>78.819999999999993</v>
          </cell>
          <cell r="E942">
            <v>64.599999999999895</v>
          </cell>
          <cell r="F942">
            <v>67.879999999999896</v>
          </cell>
          <cell r="G942">
            <v>77.48</v>
          </cell>
          <cell r="H942">
            <v>68.92</v>
          </cell>
          <cell r="I942" t="str">
            <v>ALCALDÍA DE SOLEDAD</v>
          </cell>
        </row>
        <row r="943">
          <cell r="A943" t="str">
            <v>ALCALDÍA DE SOLITA</v>
          </cell>
          <cell r="B943" t="str">
            <v>1134</v>
          </cell>
          <cell r="C943">
            <v>50.09</v>
          </cell>
          <cell r="D943">
            <v>53.41</v>
          </cell>
          <cell r="E943">
            <v>62.92</v>
          </cell>
          <cell r="F943">
            <v>63.439999999999898</v>
          </cell>
          <cell r="G943">
            <v>53.46</v>
          </cell>
          <cell r="H943">
            <v>47.979999999999897</v>
          </cell>
          <cell r="I943" t="str">
            <v>ALCALDÍA DE SOLITA</v>
          </cell>
        </row>
        <row r="944">
          <cell r="A944" t="str">
            <v>ALCALDÍA DE SOMONDOCO</v>
          </cell>
          <cell r="B944" t="str">
            <v>1135</v>
          </cell>
          <cell r="C944">
            <v>61.43</v>
          </cell>
          <cell r="D944">
            <v>58.23</v>
          </cell>
          <cell r="E944">
            <v>75.209999999999894</v>
          </cell>
          <cell r="F944">
            <v>77.209999999999894</v>
          </cell>
          <cell r="G944">
            <v>72.599999999999895</v>
          </cell>
          <cell r="H944">
            <v>58.07</v>
          </cell>
          <cell r="I944" t="str">
            <v>ALCALDÍA DE SOMONDOCO</v>
          </cell>
        </row>
        <row r="945">
          <cell r="A945" t="str">
            <v>ALCALDÍA DE SONSÓN</v>
          </cell>
          <cell r="B945" t="str">
            <v>1136</v>
          </cell>
          <cell r="C945">
            <v>59.85</v>
          </cell>
          <cell r="D945">
            <v>79.05</v>
          </cell>
          <cell r="E945">
            <v>84.099999999999895</v>
          </cell>
          <cell r="F945">
            <v>76.06</v>
          </cell>
          <cell r="G945">
            <v>71.760000000000005</v>
          </cell>
          <cell r="H945">
            <v>86.9</v>
          </cell>
          <cell r="I945" t="str">
            <v>ALCALDÍA DE SONSÓN</v>
          </cell>
        </row>
        <row r="946">
          <cell r="A946" t="str">
            <v>ALCALDÍA DE SOPETRÁN</v>
          </cell>
          <cell r="B946" t="str">
            <v>1137</v>
          </cell>
          <cell r="C946">
            <v>42.87</v>
          </cell>
          <cell r="D946">
            <v>51.65</v>
          </cell>
          <cell r="E946">
            <v>58.8599999999999</v>
          </cell>
          <cell r="F946">
            <v>51.5399999999999</v>
          </cell>
          <cell r="G946">
            <v>52.13</v>
          </cell>
          <cell r="H946">
            <v>46.939999999999898</v>
          </cell>
          <cell r="I946" t="str">
            <v>ALCALDÍA DE SOPETRÁN</v>
          </cell>
        </row>
        <row r="947">
          <cell r="A947" t="str">
            <v>ALCALDÍA DE SOPLAVIENTO</v>
          </cell>
          <cell r="B947" t="str">
            <v>1138</v>
          </cell>
          <cell r="C947">
            <v>43.23</v>
          </cell>
          <cell r="D947">
            <v>48.91</v>
          </cell>
          <cell r="E947">
            <v>60.009999999999899</v>
          </cell>
          <cell r="F947">
            <v>48.659999999999897</v>
          </cell>
          <cell r="G947">
            <v>52.28</v>
          </cell>
          <cell r="H947">
            <v>54.869999999999898</v>
          </cell>
          <cell r="I947" t="str">
            <v>ALCALDÍA DE SOPLAVIENTO</v>
          </cell>
        </row>
        <row r="948">
          <cell r="A948" t="str">
            <v>ALCALDÍA DE SOPÓ</v>
          </cell>
          <cell r="B948" t="str">
            <v>1140</v>
          </cell>
          <cell r="C948">
            <v>91.55</v>
          </cell>
          <cell r="D948">
            <v>63.22</v>
          </cell>
          <cell r="E948">
            <v>79.379999999999896</v>
          </cell>
          <cell r="F948">
            <v>81.03</v>
          </cell>
          <cell r="G948">
            <v>75.290000000000006</v>
          </cell>
          <cell r="H948">
            <v>63.899999999999899</v>
          </cell>
          <cell r="I948" t="str">
            <v>ALCALDÍA DE SOPÓ</v>
          </cell>
        </row>
        <row r="949">
          <cell r="A949" t="str">
            <v>ALCALDÍA DE SORA</v>
          </cell>
          <cell r="B949" t="str">
            <v>1141</v>
          </cell>
          <cell r="C949">
            <v>60.07</v>
          </cell>
          <cell r="D949">
            <v>72.05</v>
          </cell>
          <cell r="E949">
            <v>75.209999999999894</v>
          </cell>
          <cell r="F949">
            <v>77.209999999999894</v>
          </cell>
          <cell r="G949">
            <v>72.599999999999895</v>
          </cell>
          <cell r="H949">
            <v>67.14</v>
          </cell>
          <cell r="I949" t="str">
            <v>ALCALDÍA DE SORA</v>
          </cell>
        </row>
        <row r="950">
          <cell r="A950" t="str">
            <v>ALCALDÍA DE SORACÁ</v>
          </cell>
          <cell r="B950" t="str">
            <v>1142</v>
          </cell>
          <cell r="C950">
            <v>46.93</v>
          </cell>
          <cell r="D950">
            <v>50.65</v>
          </cell>
          <cell r="E950">
            <v>45.979999999999897</v>
          </cell>
          <cell r="F950">
            <v>53.469999999999899</v>
          </cell>
          <cell r="G950">
            <v>52.689999999999898</v>
          </cell>
          <cell r="H950">
            <v>45.57</v>
          </cell>
          <cell r="I950" t="str">
            <v>ALCALDÍA DE SORACÁ</v>
          </cell>
        </row>
        <row r="951">
          <cell r="A951" t="str">
            <v>ALCALDÍA DE SOTAQUIRÁ</v>
          </cell>
          <cell r="B951" t="str">
            <v>1143</v>
          </cell>
          <cell r="C951">
            <v>92.61</v>
          </cell>
          <cell r="D951">
            <v>68.87</v>
          </cell>
          <cell r="E951">
            <v>73.209999999999894</v>
          </cell>
          <cell r="F951">
            <v>73.519999999999897</v>
          </cell>
          <cell r="G951">
            <v>71.34</v>
          </cell>
          <cell r="H951">
            <v>57.399999999999899</v>
          </cell>
          <cell r="I951" t="str">
            <v>ALCALDÍA DE SOTAQUIRÁ</v>
          </cell>
        </row>
        <row r="952">
          <cell r="A952" t="str">
            <v>ALCALDÍA DE SOTARÁ (PAISPAMBA)</v>
          </cell>
          <cell r="B952" t="str">
            <v>1144</v>
          </cell>
          <cell r="C952">
            <v>54.6</v>
          </cell>
          <cell r="D952">
            <v>71.89</v>
          </cell>
          <cell r="E952">
            <v>70.95</v>
          </cell>
          <cell r="F952">
            <v>73.379999999999896</v>
          </cell>
          <cell r="G952">
            <v>69.769999999999897</v>
          </cell>
          <cell r="H952">
            <v>65.079999999999899</v>
          </cell>
          <cell r="I952" t="str">
            <v>ALCALDÍA DE SOTARÁ (PAISPAMBA)</v>
          </cell>
        </row>
        <row r="953">
          <cell r="A953" t="str">
            <v>ALCALDÍA DE SUAITA</v>
          </cell>
          <cell r="B953" t="str">
            <v>1145</v>
          </cell>
          <cell r="C953">
            <v>51.75</v>
          </cell>
          <cell r="D953">
            <v>59.95</v>
          </cell>
          <cell r="E953">
            <v>49.56</v>
          </cell>
          <cell r="F953">
            <v>61.92</v>
          </cell>
          <cell r="G953">
            <v>54.78</v>
          </cell>
          <cell r="H953">
            <v>60.52</v>
          </cell>
          <cell r="I953" t="str">
            <v>ALCALDÍA DE SUAITA</v>
          </cell>
        </row>
        <row r="954">
          <cell r="A954" t="str">
            <v>ALCALDÍA DE SUAN</v>
          </cell>
          <cell r="B954" t="str">
            <v>1146</v>
          </cell>
          <cell r="C954">
            <v>66.17</v>
          </cell>
          <cell r="D954">
            <v>60.96</v>
          </cell>
          <cell r="E954">
            <v>58.8599999999999</v>
          </cell>
          <cell r="F954">
            <v>57.469999999999899</v>
          </cell>
          <cell r="G954">
            <v>67.189999999999898</v>
          </cell>
          <cell r="H954">
            <v>46.82</v>
          </cell>
          <cell r="I954" t="str">
            <v>ALCALDÍA DE SUAN</v>
          </cell>
        </row>
        <row r="955">
          <cell r="A955" t="str">
            <v>ALCALDÍA DE SUÁREZ</v>
          </cell>
          <cell r="B955" t="str">
            <v>0494</v>
          </cell>
          <cell r="C955">
            <v>50.26</v>
          </cell>
          <cell r="D955">
            <v>68.489999999999995</v>
          </cell>
          <cell r="E955">
            <v>68.760000000000005</v>
          </cell>
          <cell r="F955">
            <v>85.42</v>
          </cell>
          <cell r="G955">
            <v>78.23</v>
          </cell>
          <cell r="H955">
            <v>74.189999999999898</v>
          </cell>
          <cell r="I955" t="str">
            <v>ALCALDÍA DE SUÁREZ</v>
          </cell>
        </row>
        <row r="956">
          <cell r="A956" t="str">
            <v>ALCALDÍA DE SUAREZ - TOLIMA</v>
          </cell>
          <cell r="B956" t="str">
            <v>1147</v>
          </cell>
          <cell r="C956">
            <v>46.71</v>
          </cell>
          <cell r="D956">
            <v>61.52</v>
          </cell>
          <cell r="E956">
            <v>45.979999999999897</v>
          </cell>
          <cell r="F956">
            <v>53.469999999999899</v>
          </cell>
          <cell r="G956">
            <v>52.689999999999898</v>
          </cell>
          <cell r="H956">
            <v>64.31</v>
          </cell>
          <cell r="I956" t="str">
            <v>ALCALDÍA DE SUAREZ - TOLIMA</v>
          </cell>
        </row>
        <row r="957">
          <cell r="A957" t="str">
            <v>ALCALDÍA DE SUAZA</v>
          </cell>
          <cell r="B957" t="str">
            <v>1148</v>
          </cell>
          <cell r="C957">
            <v>56.36</v>
          </cell>
          <cell r="D957">
            <v>65.209999999999994</v>
          </cell>
          <cell r="E957">
            <v>61.06</v>
          </cell>
          <cell r="F957">
            <v>55.549999999999898</v>
          </cell>
          <cell r="G957">
            <v>73.5</v>
          </cell>
          <cell r="H957">
            <v>59.24</v>
          </cell>
          <cell r="I957" t="str">
            <v>ALCALDÍA DE SUAZA</v>
          </cell>
        </row>
        <row r="958">
          <cell r="A958" t="str">
            <v>ALCALDÍA DE SUBACHOQUE</v>
          </cell>
          <cell r="B958" t="str">
            <v>1149</v>
          </cell>
          <cell r="C958">
            <v>87.07</v>
          </cell>
          <cell r="D958">
            <v>69.5</v>
          </cell>
          <cell r="E958">
            <v>64.439999999999898</v>
          </cell>
          <cell r="F958">
            <v>68.180000000000007</v>
          </cell>
          <cell r="G958">
            <v>65.349999999999895</v>
          </cell>
          <cell r="H958">
            <v>59.34</v>
          </cell>
          <cell r="I958" t="str">
            <v>ALCALDÍA DE SUBACHOQUE</v>
          </cell>
        </row>
        <row r="959">
          <cell r="A959" t="str">
            <v>ALCALDÍA DE SUCRE - CAUCA</v>
          </cell>
          <cell r="B959" t="str">
            <v>1150</v>
          </cell>
          <cell r="C959">
            <v>68.89</v>
          </cell>
          <cell r="D959">
            <v>59.85</v>
          </cell>
          <cell r="E959">
            <v>68.760000000000005</v>
          </cell>
          <cell r="F959">
            <v>58.92</v>
          </cell>
          <cell r="G959">
            <v>57.719999999999899</v>
          </cell>
          <cell r="H959">
            <v>74.189999999999898</v>
          </cell>
          <cell r="I959" t="str">
            <v>ALCALDÍA DE SUCRE - CAUCA</v>
          </cell>
        </row>
        <row r="960">
          <cell r="A960" t="str">
            <v>ALCALDÍA DE SUCRE - SANTANDER</v>
          </cell>
          <cell r="B960" t="str">
            <v>1151</v>
          </cell>
          <cell r="C960">
            <v>57.84</v>
          </cell>
          <cell r="D960">
            <v>64.25</v>
          </cell>
          <cell r="E960">
            <v>68.760000000000005</v>
          </cell>
          <cell r="F960">
            <v>58.92</v>
          </cell>
          <cell r="G960">
            <v>57.719999999999899</v>
          </cell>
          <cell r="H960">
            <v>86.9</v>
          </cell>
          <cell r="I960" t="str">
            <v>ALCALDÍA DE SUCRE - SANTANDER</v>
          </cell>
        </row>
        <row r="961">
          <cell r="A961" t="str">
            <v>ALCALDÍA DE SUCRE - SUCRE</v>
          </cell>
          <cell r="B961" t="str">
            <v>1152</v>
          </cell>
          <cell r="C961">
            <v>52.08</v>
          </cell>
          <cell r="D961">
            <v>67.2</v>
          </cell>
          <cell r="E961">
            <v>68.760000000000005</v>
          </cell>
          <cell r="F961">
            <v>85.42</v>
          </cell>
          <cell r="G961">
            <v>78.23</v>
          </cell>
          <cell r="H961">
            <v>86.9</v>
          </cell>
          <cell r="I961" t="str">
            <v>ALCALDÍA DE SUCRE - SUCRE</v>
          </cell>
        </row>
        <row r="962">
          <cell r="A962" t="str">
            <v>ALCALDÍA DE SUESCA</v>
          </cell>
          <cell r="B962" t="str">
            <v>1153</v>
          </cell>
          <cell r="C962">
            <v>50.16</v>
          </cell>
          <cell r="D962">
            <v>44.11</v>
          </cell>
          <cell r="E962">
            <v>59.329999999999899</v>
          </cell>
          <cell r="F962">
            <v>53.03</v>
          </cell>
          <cell r="G962">
            <v>61.77</v>
          </cell>
          <cell r="H962">
            <v>33.2899999999999</v>
          </cell>
          <cell r="I962" t="str">
            <v>ALCALDÍA DE SUESCA</v>
          </cell>
        </row>
        <row r="963">
          <cell r="A963" t="str">
            <v>ALCALDÍA DE SUPATÁ</v>
          </cell>
          <cell r="B963" t="str">
            <v>1154</v>
          </cell>
          <cell r="C963">
            <v>52.64</v>
          </cell>
          <cell r="D963">
            <v>76.64</v>
          </cell>
          <cell r="E963">
            <v>68.760000000000005</v>
          </cell>
          <cell r="F963">
            <v>85.42</v>
          </cell>
          <cell r="G963">
            <v>78.23</v>
          </cell>
          <cell r="H963">
            <v>86.9</v>
          </cell>
          <cell r="I963" t="str">
            <v>ALCALDÍA DE SUPATÁ</v>
          </cell>
        </row>
        <row r="964">
          <cell r="A964" t="str">
            <v>ALCALDÍA DE SUPÍA</v>
          </cell>
          <cell r="B964" t="str">
            <v>1155</v>
          </cell>
          <cell r="C964">
            <v>68.22</v>
          </cell>
          <cell r="D964">
            <v>92.99</v>
          </cell>
          <cell r="E964">
            <v>84.099999999999895</v>
          </cell>
          <cell r="F964">
            <v>85.42</v>
          </cell>
          <cell r="G964">
            <v>92.049999999999898</v>
          </cell>
          <cell r="H964">
            <v>86.9</v>
          </cell>
          <cell r="I964" t="str">
            <v>ALCALDÍA DE SUPÍA</v>
          </cell>
        </row>
        <row r="965">
          <cell r="A965" t="str">
            <v>ALCALDÍA DE SURATÁ - SANTANDER</v>
          </cell>
          <cell r="B965" t="str">
            <v>1156</v>
          </cell>
          <cell r="C965">
            <v>63.56</v>
          </cell>
          <cell r="D965">
            <v>54.48</v>
          </cell>
          <cell r="E965">
            <v>39.189999999999898</v>
          </cell>
          <cell r="F965">
            <v>63.579999999999899</v>
          </cell>
          <cell r="G965">
            <v>56.13</v>
          </cell>
          <cell r="H965">
            <v>57.189999999999898</v>
          </cell>
          <cell r="I965" t="str">
            <v>ALCALDÍA DE SURATÁ - SANTANDER</v>
          </cell>
        </row>
        <row r="966">
          <cell r="A966" t="str">
            <v>ALCALDÍA DE SUSA</v>
          </cell>
          <cell r="B966" t="str">
            <v>1157</v>
          </cell>
          <cell r="C966">
            <v>53.98</v>
          </cell>
          <cell r="D966">
            <v>63.78</v>
          </cell>
          <cell r="E966">
            <v>65.569999999999894</v>
          </cell>
          <cell r="F966">
            <v>49.439999999999898</v>
          </cell>
          <cell r="G966">
            <v>55.49</v>
          </cell>
          <cell r="H966">
            <v>51.119999999999898</v>
          </cell>
          <cell r="I966" t="str">
            <v>ALCALDÍA DE SUSA</v>
          </cell>
        </row>
        <row r="967">
          <cell r="A967" t="str">
            <v>ALCALDÍA DE SUSACÓN</v>
          </cell>
          <cell r="B967" t="str">
            <v>1158</v>
          </cell>
          <cell r="C967">
            <v>65.63</v>
          </cell>
          <cell r="D967">
            <v>71.09</v>
          </cell>
          <cell r="E967">
            <v>79.379999999999896</v>
          </cell>
          <cell r="F967">
            <v>81.03</v>
          </cell>
          <cell r="G967">
            <v>75.290000000000006</v>
          </cell>
          <cell r="H967">
            <v>74.260000000000005</v>
          </cell>
          <cell r="I967" t="str">
            <v>ALCALDÍA DE SUSACÓN</v>
          </cell>
        </row>
        <row r="968">
          <cell r="A968" t="str">
            <v>ALCALDÍA DE SUTAMARCHÁN</v>
          </cell>
          <cell r="B968" t="str">
            <v>1159</v>
          </cell>
          <cell r="C968">
            <v>70.03</v>
          </cell>
          <cell r="D968">
            <v>73.569999999999993</v>
          </cell>
          <cell r="E968">
            <v>84.099999999999895</v>
          </cell>
          <cell r="F968">
            <v>85.42</v>
          </cell>
          <cell r="G968">
            <v>78.23</v>
          </cell>
          <cell r="H968">
            <v>64.6099999999999</v>
          </cell>
          <cell r="I968" t="str">
            <v>ALCALDÍA DE SUTAMARCHÁN</v>
          </cell>
        </row>
        <row r="969">
          <cell r="A969" t="str">
            <v>ALCALDÍA DE SUTATAUSA</v>
          </cell>
          <cell r="B969" t="str">
            <v>1174</v>
          </cell>
          <cell r="C969">
            <v>52.45</v>
          </cell>
          <cell r="D969">
            <v>53.64</v>
          </cell>
          <cell r="E969">
            <v>61.06</v>
          </cell>
          <cell r="F969">
            <v>53.35</v>
          </cell>
          <cell r="G969">
            <v>52.57</v>
          </cell>
          <cell r="H969">
            <v>67.14</v>
          </cell>
          <cell r="I969" t="str">
            <v>ALCALDÍA DE SUTATAUSA</v>
          </cell>
        </row>
        <row r="970">
          <cell r="A970" t="str">
            <v>ALCALDÍA DE SUTATENZA</v>
          </cell>
          <cell r="B970" t="str">
            <v>1161</v>
          </cell>
          <cell r="C970">
            <v>71.19</v>
          </cell>
          <cell r="D970">
            <v>91.11</v>
          </cell>
          <cell r="E970">
            <v>84.099999999999895</v>
          </cell>
          <cell r="F970">
            <v>85.42</v>
          </cell>
          <cell r="G970">
            <v>92.049999999999898</v>
          </cell>
          <cell r="H970">
            <v>74.189999999999898</v>
          </cell>
          <cell r="I970" t="str">
            <v>ALCALDÍA DE SUTATENZA</v>
          </cell>
        </row>
        <row r="971">
          <cell r="A971" t="str">
            <v>ALCALDÍA DE TABIO</v>
          </cell>
          <cell r="B971" t="str">
            <v>1162</v>
          </cell>
          <cell r="C971">
            <v>65.650000000000006</v>
          </cell>
          <cell r="D971">
            <v>51.85</v>
          </cell>
          <cell r="E971">
            <v>56.729999999999897</v>
          </cell>
          <cell r="F971">
            <v>58.92</v>
          </cell>
          <cell r="G971">
            <v>49.409999999999897</v>
          </cell>
          <cell r="H971">
            <v>54.34</v>
          </cell>
          <cell r="I971" t="str">
            <v>ALCALDÍA DE TABIO</v>
          </cell>
        </row>
        <row r="972">
          <cell r="A972" t="str">
            <v>ALCALDÍA DE TADÓ</v>
          </cell>
          <cell r="B972" t="str">
            <v>1163</v>
          </cell>
          <cell r="C972">
            <v>66.430000000000007</v>
          </cell>
          <cell r="D972">
            <v>70.47</v>
          </cell>
          <cell r="E972">
            <v>73.209999999999894</v>
          </cell>
          <cell r="F972">
            <v>73.519999999999897</v>
          </cell>
          <cell r="G972">
            <v>71.34</v>
          </cell>
          <cell r="H972">
            <v>61.07</v>
          </cell>
          <cell r="I972" t="str">
            <v>ALCALDÍA DE TADÓ</v>
          </cell>
        </row>
        <row r="973">
          <cell r="A973" t="str">
            <v>ALCALDÍA DE TALAIGUA NUEVO</v>
          </cell>
          <cell r="B973" t="str">
            <v>1164</v>
          </cell>
          <cell r="C973">
            <v>45.11</v>
          </cell>
          <cell r="D973">
            <v>43.81</v>
          </cell>
          <cell r="E973">
            <v>49.56</v>
          </cell>
          <cell r="F973">
            <v>54.229999999999897</v>
          </cell>
          <cell r="G973">
            <v>54.78</v>
          </cell>
          <cell r="H973">
            <v>45.38</v>
          </cell>
          <cell r="I973" t="str">
            <v>ALCALDÍA DE TALAIGUA NUEVO</v>
          </cell>
        </row>
        <row r="974">
          <cell r="A974" t="str">
            <v>ALCALDÍA DE TAMALAMEQUE</v>
          </cell>
          <cell r="B974" t="str">
            <v>1165</v>
          </cell>
          <cell r="C974">
            <v>61.68</v>
          </cell>
          <cell r="D974">
            <v>33.340000000000003</v>
          </cell>
          <cell r="E974">
            <v>24.12</v>
          </cell>
          <cell r="F974">
            <v>47.43</v>
          </cell>
          <cell r="G974">
            <v>48.24</v>
          </cell>
          <cell r="H974">
            <v>15.4499999999999</v>
          </cell>
          <cell r="I974" t="str">
            <v>ALCALDÍA DE TAMALAMEQUE</v>
          </cell>
        </row>
        <row r="975">
          <cell r="A975" t="str">
            <v>ALCALDÍA DE TÁMARA</v>
          </cell>
          <cell r="B975" t="str">
            <v>1166</v>
          </cell>
          <cell r="C975">
            <v>58</v>
          </cell>
          <cell r="D975">
            <v>61.57</v>
          </cell>
          <cell r="E975">
            <v>75.209999999999894</v>
          </cell>
          <cell r="F975">
            <v>56.939999999999898</v>
          </cell>
          <cell r="G975">
            <v>63.1</v>
          </cell>
          <cell r="H975">
            <v>59.24</v>
          </cell>
          <cell r="I975" t="str">
            <v>ALCALDÍA DE TÁMARA</v>
          </cell>
        </row>
        <row r="976">
          <cell r="A976" t="str">
            <v>ALCALDÍA DE TAME</v>
          </cell>
          <cell r="B976" t="str">
            <v>0495</v>
          </cell>
          <cell r="C976">
            <v>52.16</v>
          </cell>
          <cell r="D976">
            <v>42.26</v>
          </cell>
          <cell r="E976">
            <v>32.85</v>
          </cell>
          <cell r="F976">
            <v>53.469999999999899</v>
          </cell>
          <cell r="G976">
            <v>44.21</v>
          </cell>
          <cell r="H976">
            <v>44.24</v>
          </cell>
          <cell r="I976" t="str">
            <v>ALCALDÍA DE TAME</v>
          </cell>
        </row>
        <row r="977">
          <cell r="A977" t="str">
            <v>ALCALDÍA DE TÁMESIS</v>
          </cell>
          <cell r="B977" t="str">
            <v>1167</v>
          </cell>
          <cell r="C977">
            <v>42.71</v>
          </cell>
          <cell r="D977">
            <v>52.86</v>
          </cell>
          <cell r="E977">
            <v>71.06</v>
          </cell>
          <cell r="F977">
            <v>58.92</v>
          </cell>
          <cell r="G977">
            <v>49.409999999999897</v>
          </cell>
          <cell r="H977">
            <v>57.57</v>
          </cell>
          <cell r="I977" t="str">
            <v>ALCALDÍA DE TÁMESIS</v>
          </cell>
        </row>
        <row r="978">
          <cell r="A978" t="str">
            <v>ALCALDÍA DE TAMINANGO</v>
          </cell>
          <cell r="B978" t="str">
            <v>0496</v>
          </cell>
          <cell r="C978">
            <v>42.77</v>
          </cell>
          <cell r="D978">
            <v>69.489999999999995</v>
          </cell>
          <cell r="E978">
            <v>68.760000000000005</v>
          </cell>
          <cell r="F978">
            <v>60.939999999999898</v>
          </cell>
          <cell r="G978">
            <v>67</v>
          </cell>
          <cell r="H978">
            <v>74.799999999999898</v>
          </cell>
          <cell r="I978" t="str">
            <v>ALCALDÍA DE TAMINANGO</v>
          </cell>
        </row>
        <row r="979">
          <cell r="A979" t="str">
            <v>ALCALDÍA DE TANGUA</v>
          </cell>
          <cell r="B979" t="str">
            <v>0497</v>
          </cell>
          <cell r="C979">
            <v>75.5</v>
          </cell>
          <cell r="D979">
            <v>80.319999999999993</v>
          </cell>
          <cell r="E979">
            <v>79.379999999999896</v>
          </cell>
          <cell r="F979">
            <v>81.03</v>
          </cell>
          <cell r="G979">
            <v>75.290000000000006</v>
          </cell>
          <cell r="H979">
            <v>82.5</v>
          </cell>
          <cell r="I979" t="str">
            <v>ALCALDÍA DE TANGUA</v>
          </cell>
        </row>
        <row r="980">
          <cell r="A980" t="str">
            <v>ALCALDÍA DE TARAIRA</v>
          </cell>
          <cell r="B980" t="str">
            <v>1168</v>
          </cell>
          <cell r="C980">
            <v>56.55</v>
          </cell>
          <cell r="D980">
            <v>44.53</v>
          </cell>
          <cell r="E980">
            <v>71.06</v>
          </cell>
          <cell r="F980">
            <v>42.27</v>
          </cell>
          <cell r="G980">
            <v>43.27</v>
          </cell>
          <cell r="H980">
            <v>51.509999999999899</v>
          </cell>
          <cell r="I980" t="str">
            <v>ALCALDÍA DE TARAIRA</v>
          </cell>
        </row>
        <row r="981">
          <cell r="A981" t="str">
            <v>ALCALDÍA DE TARAZÁ</v>
          </cell>
          <cell r="B981" t="str">
            <v>1169</v>
          </cell>
          <cell r="C981">
            <v>44.59</v>
          </cell>
          <cell r="D981">
            <v>36.78</v>
          </cell>
          <cell r="E981">
            <v>49.56</v>
          </cell>
          <cell r="F981">
            <v>44.079999999999899</v>
          </cell>
          <cell r="G981">
            <v>44.92</v>
          </cell>
          <cell r="H981">
            <v>50.17</v>
          </cell>
          <cell r="I981" t="str">
            <v>ALCALDÍA DE TARAZÁ</v>
          </cell>
        </row>
        <row r="982">
          <cell r="A982" t="str">
            <v>ALCALDÍA DE TARQUÍ</v>
          </cell>
          <cell r="B982" t="str">
            <v>1170</v>
          </cell>
          <cell r="C982">
            <v>60.99</v>
          </cell>
          <cell r="D982">
            <v>78.27</v>
          </cell>
          <cell r="E982">
            <v>59.329999999999899</v>
          </cell>
          <cell r="F982">
            <v>53.399999999999899</v>
          </cell>
          <cell r="G982">
            <v>64.010000000000005</v>
          </cell>
          <cell r="H982">
            <v>64.23</v>
          </cell>
          <cell r="I982" t="str">
            <v>ALCALDÍA DE TARQUÍ</v>
          </cell>
        </row>
        <row r="983">
          <cell r="A983" t="str">
            <v>ALCALDÍA DE TARSO</v>
          </cell>
          <cell r="B983" t="str">
            <v>1171</v>
          </cell>
          <cell r="C983">
            <v>56.57</v>
          </cell>
          <cell r="D983">
            <v>53.16</v>
          </cell>
          <cell r="E983">
            <v>44.409999999999897</v>
          </cell>
          <cell r="F983">
            <v>52.369999999999898</v>
          </cell>
          <cell r="G983">
            <v>51.64</v>
          </cell>
          <cell r="H983">
            <v>52.979999999999897</v>
          </cell>
          <cell r="I983" t="str">
            <v>ALCALDÍA DE TARSO</v>
          </cell>
        </row>
        <row r="984">
          <cell r="A984" t="str">
            <v>ALCALDÍA DE TASCO</v>
          </cell>
          <cell r="B984" t="str">
            <v>1172</v>
          </cell>
          <cell r="C984">
            <v>77.150000000000006</v>
          </cell>
          <cell r="D984">
            <v>84.19</v>
          </cell>
          <cell r="E984">
            <v>75.209999999999894</v>
          </cell>
          <cell r="F984">
            <v>77.209999999999894</v>
          </cell>
          <cell r="G984">
            <v>72.599999999999895</v>
          </cell>
          <cell r="H984">
            <v>78.629999999999896</v>
          </cell>
          <cell r="I984" t="str">
            <v>ALCALDÍA DE TASCO</v>
          </cell>
        </row>
        <row r="985">
          <cell r="A985" t="str">
            <v>ALCALDÍA DE TAURAMENA</v>
          </cell>
          <cell r="B985" t="str">
            <v>1173</v>
          </cell>
          <cell r="C985">
            <v>80.849999999999994</v>
          </cell>
          <cell r="D985">
            <v>76.02</v>
          </cell>
          <cell r="E985">
            <v>71.06</v>
          </cell>
          <cell r="F985">
            <v>71.62</v>
          </cell>
          <cell r="G985">
            <v>60.159999999999897</v>
          </cell>
          <cell r="H985">
            <v>74.939999999999898</v>
          </cell>
          <cell r="I985" t="str">
            <v>ALCALDÍA DE TAURAMENA</v>
          </cell>
        </row>
        <row r="986">
          <cell r="A986" t="str">
            <v>ALCALDÍA DE TAUSA</v>
          </cell>
          <cell r="B986" t="str">
            <v>1160</v>
          </cell>
          <cell r="C986">
            <v>69.23</v>
          </cell>
          <cell r="D986">
            <v>56.67</v>
          </cell>
          <cell r="E986">
            <v>44.409999999999897</v>
          </cell>
          <cell r="F986">
            <v>52.369999999999898</v>
          </cell>
          <cell r="G986">
            <v>51.64</v>
          </cell>
          <cell r="H986">
            <v>52.979999999999897</v>
          </cell>
          <cell r="I986" t="str">
            <v>ALCALDÍA DE TAUSA</v>
          </cell>
        </row>
        <row r="987">
          <cell r="A987" t="str">
            <v>ALCALDÍA DE TELLO</v>
          </cell>
          <cell r="B987" t="str">
            <v>1175</v>
          </cell>
          <cell r="C987">
            <v>80.25</v>
          </cell>
          <cell r="D987">
            <v>78.63</v>
          </cell>
          <cell r="E987">
            <v>73.209999999999894</v>
          </cell>
          <cell r="F987">
            <v>85.42</v>
          </cell>
          <cell r="G987">
            <v>71.34</v>
          </cell>
          <cell r="H987">
            <v>76.64</v>
          </cell>
          <cell r="I987" t="str">
            <v>ALCALDÍA DE TELLO</v>
          </cell>
        </row>
        <row r="988">
          <cell r="A988" t="str">
            <v>ALCALDÍA DE TENA</v>
          </cell>
          <cell r="B988" t="str">
            <v>1176</v>
          </cell>
          <cell r="C988">
            <v>74.540000000000006</v>
          </cell>
          <cell r="D988">
            <v>54.76</v>
          </cell>
          <cell r="E988">
            <v>84.099999999999895</v>
          </cell>
          <cell r="F988">
            <v>64.260000000000005</v>
          </cell>
          <cell r="G988">
            <v>71.760000000000005</v>
          </cell>
          <cell r="H988">
            <v>52.7899999999999</v>
          </cell>
          <cell r="I988" t="str">
            <v>ALCALDÍA DE TENA</v>
          </cell>
        </row>
        <row r="989">
          <cell r="A989" t="str">
            <v>ALCALDÍA DE TENERIFE</v>
          </cell>
          <cell r="B989" t="str">
            <v>1177</v>
          </cell>
          <cell r="C989">
            <v>34.44</v>
          </cell>
          <cell r="D989">
            <v>56.73</v>
          </cell>
          <cell r="E989">
            <v>73.540000000000006</v>
          </cell>
          <cell r="F989">
            <v>54.509999999999899</v>
          </cell>
          <cell r="G989">
            <v>60.67</v>
          </cell>
          <cell r="H989">
            <v>52.079999999999899</v>
          </cell>
          <cell r="I989" t="str">
            <v>ALCALDÍA DE TENERIFE</v>
          </cell>
        </row>
        <row r="990">
          <cell r="A990" t="str">
            <v>ALCALDÍA DE TENJO</v>
          </cell>
          <cell r="B990" t="str">
            <v>1178</v>
          </cell>
          <cell r="C990">
            <v>68.180000000000007</v>
          </cell>
          <cell r="D990">
            <v>60.83</v>
          </cell>
          <cell r="E990">
            <v>61.06</v>
          </cell>
          <cell r="F990">
            <v>77.209999999999894</v>
          </cell>
          <cell r="G990">
            <v>72.599999999999895</v>
          </cell>
          <cell r="H990">
            <v>58.07</v>
          </cell>
          <cell r="I990" t="str">
            <v>ALCALDÍA DE TENJO</v>
          </cell>
        </row>
        <row r="991">
          <cell r="A991" t="str">
            <v>ALCALDÍA DE TENZA</v>
          </cell>
          <cell r="B991" t="str">
            <v>1179</v>
          </cell>
          <cell r="C991">
            <v>64.790000000000006</v>
          </cell>
          <cell r="D991">
            <v>66.78</v>
          </cell>
          <cell r="E991">
            <v>57.189999999999898</v>
          </cell>
          <cell r="F991">
            <v>73.379999999999896</v>
          </cell>
          <cell r="G991">
            <v>69.769999999999897</v>
          </cell>
          <cell r="H991">
            <v>67.579999999999899</v>
          </cell>
          <cell r="I991" t="str">
            <v>ALCALDÍA DE TENZA</v>
          </cell>
        </row>
        <row r="992">
          <cell r="A992" t="str">
            <v>ALCALDÍA DE TEORAMA</v>
          </cell>
          <cell r="B992" t="str">
            <v>1180</v>
          </cell>
          <cell r="C992">
            <v>67.709999999999994</v>
          </cell>
          <cell r="D992">
            <v>74.569999999999993</v>
          </cell>
          <cell r="E992">
            <v>53.56</v>
          </cell>
          <cell r="F992">
            <v>68.7</v>
          </cell>
          <cell r="G992">
            <v>57.8599999999999</v>
          </cell>
          <cell r="H992">
            <v>59.43</v>
          </cell>
          <cell r="I992" t="str">
            <v>ALCALDÍA DE TEORAMA</v>
          </cell>
        </row>
        <row r="993">
          <cell r="A993" t="str">
            <v>ALCALDÍA DE TERUEL</v>
          </cell>
          <cell r="B993" t="str">
            <v>1181</v>
          </cell>
          <cell r="C993">
            <v>68.069999999999993</v>
          </cell>
          <cell r="D993">
            <v>64.83</v>
          </cell>
          <cell r="E993">
            <v>84.099999999999895</v>
          </cell>
          <cell r="F993">
            <v>58.92</v>
          </cell>
          <cell r="G993">
            <v>57.719999999999899</v>
          </cell>
          <cell r="H993">
            <v>74.189999999999898</v>
          </cell>
          <cell r="I993" t="str">
            <v>ALCALDÍA DE TERUEL</v>
          </cell>
        </row>
        <row r="994">
          <cell r="A994" t="str">
            <v>ALCALDÍA DE TESALIA</v>
          </cell>
          <cell r="B994" t="str">
            <v>1182</v>
          </cell>
          <cell r="C994">
            <v>61.3</v>
          </cell>
          <cell r="D994">
            <v>51.27</v>
          </cell>
          <cell r="E994">
            <v>56.729999999999897</v>
          </cell>
          <cell r="F994">
            <v>60.399999999999899</v>
          </cell>
          <cell r="G994">
            <v>60.159999999999897</v>
          </cell>
          <cell r="H994">
            <v>52.719999999999899</v>
          </cell>
          <cell r="I994" t="str">
            <v>ALCALDÍA DE TESALIA</v>
          </cell>
        </row>
        <row r="995">
          <cell r="A995" t="str">
            <v>ALCALDÍA DE TIBACUY</v>
          </cell>
          <cell r="B995" t="str">
            <v>1183</v>
          </cell>
          <cell r="C995">
            <v>51.39</v>
          </cell>
          <cell r="D995">
            <v>25.66</v>
          </cell>
          <cell r="E995">
            <v>24.12</v>
          </cell>
          <cell r="F995">
            <v>37.009999999999899</v>
          </cell>
          <cell r="G995">
            <v>26.46</v>
          </cell>
          <cell r="H995">
            <v>28.739999999999899</v>
          </cell>
          <cell r="I995" t="str">
            <v>ALCALDÍA DE TIBACUY</v>
          </cell>
        </row>
        <row r="996">
          <cell r="A996" t="str">
            <v>ALCALDÍA DE TIBANÁ</v>
          </cell>
          <cell r="B996" t="str">
            <v>1184</v>
          </cell>
          <cell r="C996">
            <v>84.43</v>
          </cell>
          <cell r="D996">
            <v>68.510000000000005</v>
          </cell>
          <cell r="E996">
            <v>71.06</v>
          </cell>
          <cell r="F996">
            <v>72.12</v>
          </cell>
          <cell r="G996">
            <v>69.81</v>
          </cell>
          <cell r="H996">
            <v>52.719999999999899</v>
          </cell>
          <cell r="I996" t="str">
            <v>ALCALDÍA DE TIBANÁ</v>
          </cell>
        </row>
        <row r="997">
          <cell r="A997" t="str">
            <v>ALCALDÍA DE TIBASOSA</v>
          </cell>
          <cell r="B997" t="str">
            <v>1185</v>
          </cell>
          <cell r="C997">
            <v>93.5</v>
          </cell>
          <cell r="D997">
            <v>99</v>
          </cell>
          <cell r="E997">
            <v>84.099999999999895</v>
          </cell>
          <cell r="F997">
            <v>85.42</v>
          </cell>
          <cell r="G997">
            <v>92.049999999999898</v>
          </cell>
          <cell r="H997">
            <v>86.9</v>
          </cell>
          <cell r="I997" t="str">
            <v>ALCALDÍA DE TIBASOSA</v>
          </cell>
        </row>
        <row r="998">
          <cell r="A998" t="str">
            <v>ALCALDÍA DE TIBIRITA</v>
          </cell>
          <cell r="B998" t="str">
            <v>1186</v>
          </cell>
          <cell r="C998">
            <v>35.75</v>
          </cell>
          <cell r="D998">
            <v>51.5</v>
          </cell>
          <cell r="E998">
            <v>38.03</v>
          </cell>
          <cell r="F998">
            <v>41.8599999999999</v>
          </cell>
          <cell r="G998">
            <v>41.34</v>
          </cell>
          <cell r="H998">
            <v>48.02</v>
          </cell>
          <cell r="I998" t="str">
            <v>ALCALDÍA DE TIBIRITA</v>
          </cell>
        </row>
        <row r="999">
          <cell r="A999" t="str">
            <v>ALCALDÍA DE TIBÚ</v>
          </cell>
          <cell r="B999" t="str">
            <v>1187</v>
          </cell>
          <cell r="C999">
            <v>62.55</v>
          </cell>
          <cell r="D999">
            <v>80.81</v>
          </cell>
          <cell r="E999">
            <v>79.379999999999896</v>
          </cell>
          <cell r="F999">
            <v>81.03</v>
          </cell>
          <cell r="G999">
            <v>88.519999999999897</v>
          </cell>
          <cell r="H999">
            <v>70.469999999999899</v>
          </cell>
          <cell r="I999" t="str">
            <v>ALCALDÍA DE TIBÚ</v>
          </cell>
        </row>
        <row r="1000">
          <cell r="A1000" t="str">
            <v>ALCALDÍA DE TIERRALTA</v>
          </cell>
          <cell r="B1000" t="str">
            <v>1188</v>
          </cell>
          <cell r="C1000">
            <v>49.83</v>
          </cell>
          <cell r="D1000">
            <v>71.69</v>
          </cell>
          <cell r="E1000">
            <v>76.84</v>
          </cell>
          <cell r="F1000">
            <v>78.689999999999898</v>
          </cell>
          <cell r="G1000">
            <v>73.659999999999897</v>
          </cell>
          <cell r="H1000">
            <v>80.14</v>
          </cell>
          <cell r="I1000" t="str">
            <v>ALCALDÍA DE TIERRALTA</v>
          </cell>
        </row>
        <row r="1001">
          <cell r="A1001" t="str">
            <v>ALCALDÍA DE TIMANÁ</v>
          </cell>
          <cell r="B1001" t="str">
            <v>1189</v>
          </cell>
          <cell r="C1001">
            <v>64.75</v>
          </cell>
          <cell r="D1001">
            <v>72.83</v>
          </cell>
          <cell r="E1001">
            <v>68.760000000000005</v>
          </cell>
          <cell r="F1001">
            <v>85.42</v>
          </cell>
          <cell r="G1001">
            <v>78.23</v>
          </cell>
          <cell r="H1001">
            <v>74.189999999999898</v>
          </cell>
          <cell r="I1001" t="str">
            <v>ALCALDÍA DE TIMANÁ</v>
          </cell>
        </row>
        <row r="1002">
          <cell r="A1002" t="str">
            <v>ALCALDÍA DE TIMBÍO</v>
          </cell>
          <cell r="B1002" t="str">
            <v>0498</v>
          </cell>
          <cell r="C1002">
            <v>61.89</v>
          </cell>
          <cell r="D1002">
            <v>77.760000000000005</v>
          </cell>
          <cell r="E1002">
            <v>70.95</v>
          </cell>
          <cell r="F1002">
            <v>73.379999999999896</v>
          </cell>
          <cell r="G1002">
            <v>69.769999999999897</v>
          </cell>
          <cell r="H1002">
            <v>74.7</v>
          </cell>
          <cell r="I1002" t="str">
            <v>ALCALDÍA DE TIMBÍO</v>
          </cell>
        </row>
        <row r="1003">
          <cell r="A1003" t="str">
            <v>ALCALDÍA DE TIMBIQUÍ</v>
          </cell>
          <cell r="B1003" t="str">
            <v>1190</v>
          </cell>
          <cell r="C1003">
            <v>33.28</v>
          </cell>
          <cell r="D1003">
            <v>16.48</v>
          </cell>
          <cell r="E1003">
            <v>32.85</v>
          </cell>
          <cell r="F1003">
            <v>24.43</v>
          </cell>
          <cell r="G1003">
            <v>25.55</v>
          </cell>
          <cell r="H1003">
            <v>22.5399999999999</v>
          </cell>
          <cell r="I1003" t="str">
            <v>ALCALDÍA DE TIMBIQUÍ</v>
          </cell>
        </row>
        <row r="1004">
          <cell r="A1004" t="str">
            <v>ALCALDÍA DE TINJACÁ</v>
          </cell>
          <cell r="B1004" t="str">
            <v>1191</v>
          </cell>
          <cell r="C1004">
            <v>57.25</v>
          </cell>
          <cell r="D1004">
            <v>51.85</v>
          </cell>
          <cell r="E1004">
            <v>45.979999999999897</v>
          </cell>
          <cell r="F1004">
            <v>42.57</v>
          </cell>
          <cell r="G1004">
            <v>42.06</v>
          </cell>
          <cell r="H1004">
            <v>54.24</v>
          </cell>
          <cell r="I1004" t="str">
            <v>ALCALDÍA DE TINJACÁ</v>
          </cell>
        </row>
        <row r="1005">
          <cell r="A1005" t="str">
            <v>ALCALDÍA DE TIPACOQUE</v>
          </cell>
          <cell r="B1005" t="str">
            <v>0499</v>
          </cell>
          <cell r="C1005">
            <v>64.239999999999995</v>
          </cell>
          <cell r="D1005">
            <v>64.25</v>
          </cell>
          <cell r="E1005">
            <v>68.760000000000005</v>
          </cell>
          <cell r="F1005">
            <v>58.92</v>
          </cell>
          <cell r="G1005">
            <v>57.719999999999899</v>
          </cell>
          <cell r="H1005">
            <v>86.9</v>
          </cell>
          <cell r="I1005" t="str">
            <v>ALCALDÍA DE TIPACOQUE</v>
          </cell>
        </row>
        <row r="1006">
          <cell r="A1006" t="str">
            <v>ALCALDÍA DE TIQUISIO</v>
          </cell>
          <cell r="B1006" t="str">
            <v>1192</v>
          </cell>
          <cell r="C1006">
            <v>72.63</v>
          </cell>
          <cell r="D1006">
            <v>51.5</v>
          </cell>
          <cell r="E1006">
            <v>58.8599999999999</v>
          </cell>
          <cell r="F1006">
            <v>55.06</v>
          </cell>
          <cell r="G1006">
            <v>55.38</v>
          </cell>
          <cell r="H1006">
            <v>32.42</v>
          </cell>
          <cell r="I1006" t="str">
            <v>ALCALDÍA DE TIQUISIO</v>
          </cell>
        </row>
        <row r="1007">
          <cell r="A1007" t="str">
            <v>ALCALDÍA DE TITIRIBÍ</v>
          </cell>
          <cell r="B1007" t="str">
            <v>1193</v>
          </cell>
          <cell r="C1007">
            <v>60.47</v>
          </cell>
          <cell r="D1007">
            <v>79.66</v>
          </cell>
          <cell r="E1007">
            <v>65.569999999999894</v>
          </cell>
          <cell r="F1007">
            <v>68.7</v>
          </cell>
          <cell r="G1007">
            <v>66.099999999999895</v>
          </cell>
          <cell r="H1007">
            <v>69.790000000000006</v>
          </cell>
          <cell r="I1007" t="str">
            <v>ALCALDÍA DE TITIRIBÍ</v>
          </cell>
        </row>
        <row r="1008">
          <cell r="A1008" t="str">
            <v>ALCALDÍA DE TOCA</v>
          </cell>
          <cell r="B1008" t="str">
            <v>1194</v>
          </cell>
          <cell r="C1008">
            <v>78.52</v>
          </cell>
          <cell r="D1008">
            <v>75.94</v>
          </cell>
          <cell r="E1008">
            <v>56.729999999999897</v>
          </cell>
          <cell r="F1008">
            <v>85.42</v>
          </cell>
          <cell r="G1008">
            <v>69.81</v>
          </cell>
          <cell r="H1008">
            <v>74.939999999999898</v>
          </cell>
          <cell r="I1008" t="str">
            <v>ALCALDÍA DE TOCA</v>
          </cell>
        </row>
        <row r="1009">
          <cell r="A1009" t="str">
            <v>ALCALDÍA DE TOCAIMA</v>
          </cell>
          <cell r="B1009" t="str">
            <v>1195</v>
          </cell>
          <cell r="C1009">
            <v>69.55</v>
          </cell>
          <cell r="D1009">
            <v>72.62</v>
          </cell>
          <cell r="E1009">
            <v>61.06</v>
          </cell>
          <cell r="F1009">
            <v>77.209999999999894</v>
          </cell>
          <cell r="G1009">
            <v>72.599999999999895</v>
          </cell>
          <cell r="H1009">
            <v>78.629999999999896</v>
          </cell>
          <cell r="I1009" t="str">
            <v>ALCALDÍA DE TOCAIMA</v>
          </cell>
        </row>
        <row r="1010">
          <cell r="A1010" t="str">
            <v>ALCALDÍA DE TOCANCIPÁ</v>
          </cell>
          <cell r="B1010" t="str">
            <v>1196</v>
          </cell>
          <cell r="C1010">
            <v>77.2</v>
          </cell>
          <cell r="D1010">
            <v>70.53</v>
          </cell>
          <cell r="E1010">
            <v>53.52</v>
          </cell>
          <cell r="F1010">
            <v>59.049999999999898</v>
          </cell>
          <cell r="G1010">
            <v>69.42</v>
          </cell>
          <cell r="H1010">
            <v>60.509999999999899</v>
          </cell>
          <cell r="I1010" t="str">
            <v>ALCALDÍA DE TOCANCIPÁ</v>
          </cell>
        </row>
        <row r="1011">
          <cell r="A1011" t="str">
            <v>ALCALDÍA DE TOGÜÍ</v>
          </cell>
          <cell r="B1011" t="str">
            <v>1197</v>
          </cell>
          <cell r="C1011">
            <v>86.98</v>
          </cell>
          <cell r="D1011">
            <v>81.150000000000006</v>
          </cell>
          <cell r="E1011">
            <v>68.760000000000005</v>
          </cell>
          <cell r="F1011">
            <v>85.42</v>
          </cell>
          <cell r="G1011">
            <v>78.23</v>
          </cell>
          <cell r="H1011">
            <v>86.9</v>
          </cell>
          <cell r="I1011" t="str">
            <v>ALCALDÍA DE TOGÜÍ</v>
          </cell>
        </row>
        <row r="1012">
          <cell r="A1012" t="str">
            <v>ALCALDÍA DE TOLEDO</v>
          </cell>
          <cell r="B1012" t="str">
            <v>1198</v>
          </cell>
          <cell r="C1012">
            <v>57.31</v>
          </cell>
          <cell r="D1012">
            <v>64.8</v>
          </cell>
          <cell r="E1012">
            <v>59.43</v>
          </cell>
          <cell r="F1012">
            <v>63.579999999999899</v>
          </cell>
          <cell r="G1012">
            <v>61.829999999999899</v>
          </cell>
          <cell r="H1012">
            <v>64.31</v>
          </cell>
          <cell r="I1012" t="str">
            <v>ALCALDÍA DE TOLEDO</v>
          </cell>
        </row>
        <row r="1013">
          <cell r="A1013" t="str">
            <v>ALCALDÍA DE TOLEDO - NORTE DE SANTANDER</v>
          </cell>
          <cell r="B1013" t="str">
            <v>1199</v>
          </cell>
          <cell r="C1013">
            <v>55.82</v>
          </cell>
          <cell r="D1013">
            <v>88.35</v>
          </cell>
          <cell r="E1013">
            <v>84.099999999999895</v>
          </cell>
          <cell r="F1013">
            <v>85.42</v>
          </cell>
          <cell r="G1013">
            <v>78.23</v>
          </cell>
          <cell r="H1013">
            <v>86.9</v>
          </cell>
          <cell r="I1013" t="str">
            <v>ALCALDÍA DE TOLEDO - NORTE DE SANTANDER</v>
          </cell>
        </row>
        <row r="1014">
          <cell r="A1014" t="str">
            <v>ALCALDÍA DE TOLUVIEJO</v>
          </cell>
          <cell r="B1014" t="str">
            <v>1200</v>
          </cell>
          <cell r="C1014">
            <v>58.09</v>
          </cell>
          <cell r="D1014">
            <v>55.38</v>
          </cell>
          <cell r="E1014">
            <v>59.56</v>
          </cell>
          <cell r="F1014">
            <v>63.829999999999899</v>
          </cell>
          <cell r="G1014">
            <v>62.0399999999999</v>
          </cell>
          <cell r="H1014">
            <v>56.7899999999999</v>
          </cell>
          <cell r="I1014" t="str">
            <v>ALCALDÍA DE TOLÚVIEJO</v>
          </cell>
        </row>
        <row r="1015">
          <cell r="A1015" t="str">
            <v>ALCALDÍA DE TONA</v>
          </cell>
          <cell r="B1015" t="str">
            <v>1201</v>
          </cell>
          <cell r="C1015">
            <v>44.51</v>
          </cell>
          <cell r="D1015">
            <v>78.92</v>
          </cell>
          <cell r="E1015">
            <v>70.95</v>
          </cell>
          <cell r="F1015">
            <v>73.379999999999896</v>
          </cell>
          <cell r="G1015">
            <v>82.23</v>
          </cell>
          <cell r="H1015">
            <v>63.689999999999898</v>
          </cell>
          <cell r="I1015" t="str">
            <v>ALCALDÍA DE TONA</v>
          </cell>
        </row>
        <row r="1016">
          <cell r="A1016" t="str">
            <v>ALCALDÍA DE TÓPAGA</v>
          </cell>
          <cell r="B1016" t="str">
            <v>1202</v>
          </cell>
          <cell r="C1016">
            <v>38.72</v>
          </cell>
          <cell r="D1016">
            <v>55.03</v>
          </cell>
          <cell r="E1016">
            <v>36.840000000000003</v>
          </cell>
          <cell r="F1016">
            <v>53.96</v>
          </cell>
          <cell r="G1016">
            <v>54.53</v>
          </cell>
          <cell r="H1016">
            <v>40.71</v>
          </cell>
          <cell r="I1016" t="str">
            <v>ALCALDÍA DE TÓPAGA</v>
          </cell>
        </row>
        <row r="1017">
          <cell r="A1017" t="str">
            <v>ALCALDÍA DE TOPAIPÍ CUNDINAMARCA</v>
          </cell>
          <cell r="B1017" t="str">
            <v>1203</v>
          </cell>
          <cell r="C1017">
            <v>57.51</v>
          </cell>
          <cell r="D1017">
            <v>65.91</v>
          </cell>
          <cell r="E1017">
            <v>56.969999999999899</v>
          </cell>
          <cell r="F1017">
            <v>51.689999999999898</v>
          </cell>
          <cell r="G1017">
            <v>62.35</v>
          </cell>
          <cell r="H1017">
            <v>62.159999999999897</v>
          </cell>
          <cell r="I1017" t="str">
            <v>ALCALDÍA DE TOPAIPÍ CUNDINAMARCA</v>
          </cell>
        </row>
        <row r="1018">
          <cell r="A1018" t="str">
            <v>ALCALDÍA DE TORIBIO</v>
          </cell>
          <cell r="B1018" t="str">
            <v>0500</v>
          </cell>
          <cell r="C1018">
            <v>46.23</v>
          </cell>
          <cell r="D1018">
            <v>55.99</v>
          </cell>
          <cell r="E1018">
            <v>45.979999999999897</v>
          </cell>
          <cell r="F1018">
            <v>47.2899999999999</v>
          </cell>
          <cell r="G1018">
            <v>46.729999999999897</v>
          </cell>
          <cell r="H1018">
            <v>64.31</v>
          </cell>
          <cell r="I1018" t="str">
            <v>ALCALDÍA DE TORIBIO</v>
          </cell>
        </row>
        <row r="1019">
          <cell r="A1019" t="str">
            <v>ALCALDÍA DE TORO VALLE DEL CAUCA</v>
          </cell>
          <cell r="B1019" t="str">
            <v>0066</v>
          </cell>
          <cell r="C1019">
            <v>50.77</v>
          </cell>
          <cell r="D1019">
            <v>42.79</v>
          </cell>
          <cell r="E1019">
            <v>24.12</v>
          </cell>
          <cell r="F1019">
            <v>41.8599999999999</v>
          </cell>
          <cell r="G1019">
            <v>31.98</v>
          </cell>
          <cell r="H1019">
            <v>37.8599999999999</v>
          </cell>
          <cell r="I1019" t="str">
            <v>ALCALDÍA DE TORO VALLE DEL CAUCA</v>
          </cell>
        </row>
        <row r="1020">
          <cell r="A1020" t="str">
            <v>ALCALDÍA DE TOTA</v>
          </cell>
          <cell r="B1020" t="str">
            <v>0501</v>
          </cell>
          <cell r="C1020">
            <v>71.16</v>
          </cell>
          <cell r="D1020">
            <v>67.81</v>
          </cell>
          <cell r="E1020">
            <v>57.899999999999899</v>
          </cell>
          <cell r="F1020">
            <v>62.35</v>
          </cell>
          <cell r="G1020">
            <v>60.77</v>
          </cell>
          <cell r="H1020">
            <v>62.979999999999897</v>
          </cell>
          <cell r="I1020" t="str">
            <v>ALCALDÍA DE TOTA</v>
          </cell>
        </row>
        <row r="1021">
          <cell r="A1021" t="str">
            <v>ALCALDÍA DE TOTORÓ</v>
          </cell>
          <cell r="B1021" t="str">
            <v>1204</v>
          </cell>
          <cell r="C1021">
            <v>84.43</v>
          </cell>
          <cell r="D1021">
            <v>91.11</v>
          </cell>
          <cell r="E1021">
            <v>84.099999999999895</v>
          </cell>
          <cell r="F1021">
            <v>85.42</v>
          </cell>
          <cell r="G1021">
            <v>92.049999999999898</v>
          </cell>
          <cell r="H1021">
            <v>74.189999999999898</v>
          </cell>
          <cell r="I1021" t="str">
            <v>ALCALDÍA DE TOTORÓ</v>
          </cell>
        </row>
        <row r="1022">
          <cell r="A1022" t="str">
            <v>ALCALDÍA DE TRINIDAD</v>
          </cell>
          <cell r="B1022" t="str">
            <v>1205</v>
          </cell>
          <cell r="C1022">
            <v>77.319999999999993</v>
          </cell>
          <cell r="D1022">
            <v>81.92</v>
          </cell>
          <cell r="E1022">
            <v>84.099999999999895</v>
          </cell>
          <cell r="F1022">
            <v>85.42</v>
          </cell>
          <cell r="G1022">
            <v>78.23</v>
          </cell>
          <cell r="H1022">
            <v>74.189999999999898</v>
          </cell>
          <cell r="I1022" t="str">
            <v>ALCALDÍA DE TRINIDAD</v>
          </cell>
        </row>
        <row r="1023">
          <cell r="A1023" t="str">
            <v>ALCALDÍA DE TRUJILLO</v>
          </cell>
          <cell r="B1023" t="str">
            <v>1206</v>
          </cell>
          <cell r="C1023">
            <v>62.78</v>
          </cell>
          <cell r="D1023">
            <v>66.59</v>
          </cell>
          <cell r="E1023">
            <v>59.43</v>
          </cell>
          <cell r="F1023">
            <v>53.469999999999899</v>
          </cell>
          <cell r="G1023">
            <v>52.689999999999898</v>
          </cell>
          <cell r="H1023">
            <v>64.31</v>
          </cell>
          <cell r="I1023" t="str">
            <v>ALCALDÍA DE TRUJILLO</v>
          </cell>
        </row>
        <row r="1024">
          <cell r="A1024" t="str">
            <v>ALCALDÍA DE TUBARÁ</v>
          </cell>
          <cell r="B1024" t="str">
            <v>1207</v>
          </cell>
          <cell r="C1024">
            <v>68.709999999999994</v>
          </cell>
          <cell r="D1024">
            <v>74.94</v>
          </cell>
          <cell r="E1024">
            <v>75.209999999999894</v>
          </cell>
          <cell r="F1024">
            <v>77.209999999999894</v>
          </cell>
          <cell r="G1024">
            <v>72.599999999999895</v>
          </cell>
          <cell r="H1024">
            <v>68.650000000000006</v>
          </cell>
          <cell r="I1024" t="str">
            <v>ALCALDÍA DE TUBARÁ</v>
          </cell>
        </row>
        <row r="1025">
          <cell r="A1025" t="str">
            <v>ALCALDÍA DE TUCHÍN - CÓRDOBA</v>
          </cell>
          <cell r="B1025" t="str">
            <v>1208</v>
          </cell>
          <cell r="C1025">
            <v>54.31</v>
          </cell>
          <cell r="D1025">
            <v>45.25</v>
          </cell>
          <cell r="E1025">
            <v>57.189999999999898</v>
          </cell>
          <cell r="F1025">
            <v>54.229999999999897</v>
          </cell>
          <cell r="G1025">
            <v>60.39</v>
          </cell>
          <cell r="H1025">
            <v>47.02</v>
          </cell>
          <cell r="I1025" t="str">
            <v>ALCALDÍA DE TUCHÍN - CÓRDOBA</v>
          </cell>
        </row>
        <row r="1026">
          <cell r="A1026" t="str">
            <v>ALCALDÍA DE TULUÁ</v>
          </cell>
          <cell r="B1026" t="str">
            <v>0502</v>
          </cell>
          <cell r="C1026">
            <v>74.5</v>
          </cell>
          <cell r="D1026">
            <v>84.03</v>
          </cell>
          <cell r="E1026">
            <v>84.099999999999895</v>
          </cell>
          <cell r="F1026">
            <v>85.42</v>
          </cell>
          <cell r="G1026">
            <v>92.049999999999898</v>
          </cell>
          <cell r="H1026">
            <v>86.9</v>
          </cell>
          <cell r="I1026" t="str">
            <v>ALCALDÍA DE TULUÁ</v>
          </cell>
        </row>
        <row r="1027">
          <cell r="A1027" t="str">
            <v>ALCALDÍA DE TUMACO</v>
          </cell>
          <cell r="B1027" t="str">
            <v>1209</v>
          </cell>
          <cell r="C1027">
            <v>51.22</v>
          </cell>
          <cell r="D1027">
            <v>54.26</v>
          </cell>
          <cell r="E1027">
            <v>45.979999999999897</v>
          </cell>
          <cell r="F1027">
            <v>52.0399999999999</v>
          </cell>
          <cell r="G1027">
            <v>51.329999999999899</v>
          </cell>
          <cell r="H1027">
            <v>54.24</v>
          </cell>
          <cell r="I1027" t="str">
            <v>ALCALDÍA DE TUMACO</v>
          </cell>
        </row>
        <row r="1028">
          <cell r="A1028" t="str">
            <v>ALCALDÍA DE TUNJA</v>
          </cell>
          <cell r="B1028" t="str">
            <v>1210</v>
          </cell>
          <cell r="C1028">
            <v>89.33</v>
          </cell>
          <cell r="D1028">
            <v>93.16</v>
          </cell>
          <cell r="E1028">
            <v>84.099999999999895</v>
          </cell>
          <cell r="F1028">
            <v>85.42</v>
          </cell>
          <cell r="G1028">
            <v>92.049999999999898</v>
          </cell>
          <cell r="H1028">
            <v>77.969999999999899</v>
          </cell>
          <cell r="I1028" t="str">
            <v>ALCALDÍA DE TUNJA</v>
          </cell>
        </row>
        <row r="1029">
          <cell r="A1029" t="str">
            <v>ALCALDÍA DE TUNUNGUÁ</v>
          </cell>
          <cell r="B1029" t="str">
            <v>1211</v>
          </cell>
          <cell r="C1029">
            <v>39.840000000000003</v>
          </cell>
          <cell r="D1029">
            <v>59.85</v>
          </cell>
          <cell r="E1029">
            <v>60.009999999999899</v>
          </cell>
          <cell r="F1029">
            <v>71.62</v>
          </cell>
          <cell r="G1029">
            <v>62.259999999999899</v>
          </cell>
          <cell r="H1029">
            <v>76.64</v>
          </cell>
          <cell r="I1029" t="str">
            <v>ALCALDÍA DE TUNUNGUÁ</v>
          </cell>
        </row>
        <row r="1030">
          <cell r="A1030" t="str">
            <v>ALCALDÍA DE TÚQUERRES</v>
          </cell>
          <cell r="B1030" t="str">
            <v>1212</v>
          </cell>
          <cell r="C1030">
            <v>50.19</v>
          </cell>
          <cell r="D1030">
            <v>43.61</v>
          </cell>
          <cell r="E1030">
            <v>43.439999999999898</v>
          </cell>
          <cell r="F1030">
            <v>45.119999999999898</v>
          </cell>
          <cell r="G1030">
            <v>50.99</v>
          </cell>
          <cell r="H1030">
            <v>36.829999999999899</v>
          </cell>
          <cell r="I1030" t="str">
            <v>ALCALDÍA DE TÚQUERRES</v>
          </cell>
        </row>
        <row r="1031">
          <cell r="A1031" t="str">
            <v>ALCALDÍA DE TURBACO</v>
          </cell>
          <cell r="B1031" t="str">
            <v>1213</v>
          </cell>
          <cell r="C1031">
            <v>56.2</v>
          </cell>
          <cell r="D1031">
            <v>47.89</v>
          </cell>
          <cell r="E1031">
            <v>73.209999999999894</v>
          </cell>
          <cell r="F1031">
            <v>56.14</v>
          </cell>
          <cell r="G1031">
            <v>56.57</v>
          </cell>
          <cell r="H1031">
            <v>52.82</v>
          </cell>
          <cell r="I1031" t="str">
            <v>ALCALDÍA DE TURBACO</v>
          </cell>
        </row>
        <row r="1032">
          <cell r="A1032" t="str">
            <v>ALCALDÍA DE TURBANA</v>
          </cell>
          <cell r="B1032" t="str">
            <v>1214</v>
          </cell>
          <cell r="C1032">
            <v>45.83</v>
          </cell>
          <cell r="D1032">
            <v>47.38</v>
          </cell>
          <cell r="E1032">
            <v>44.939999999999898</v>
          </cell>
          <cell r="F1032">
            <v>63.89</v>
          </cell>
          <cell r="G1032">
            <v>61.509999999999899</v>
          </cell>
          <cell r="H1032">
            <v>41.909999999999897</v>
          </cell>
          <cell r="I1032" t="str">
            <v>ALCALDÍA DE TURBANA</v>
          </cell>
        </row>
        <row r="1033">
          <cell r="A1033" t="str">
            <v>ALCALDÍA DE TURBO</v>
          </cell>
          <cell r="B1033" t="str">
            <v>1215</v>
          </cell>
          <cell r="C1033">
            <v>56.76</v>
          </cell>
          <cell r="D1033">
            <v>62.33</v>
          </cell>
          <cell r="E1033">
            <v>67.049999999999898</v>
          </cell>
          <cell r="F1033">
            <v>57.549999999999898</v>
          </cell>
          <cell r="G1033">
            <v>56.479999999999897</v>
          </cell>
          <cell r="H1033">
            <v>71.14</v>
          </cell>
          <cell r="I1033" t="str">
            <v>ALCALDÍA DE TURBO</v>
          </cell>
        </row>
        <row r="1034">
          <cell r="A1034" t="str">
            <v>ALCALDÍA DE TURMEQUÉ</v>
          </cell>
          <cell r="B1034" t="str">
            <v>1216</v>
          </cell>
          <cell r="C1034">
            <v>54.85</v>
          </cell>
          <cell r="D1034">
            <v>38.14</v>
          </cell>
          <cell r="E1034">
            <v>35.64</v>
          </cell>
          <cell r="F1034">
            <v>39.880000000000003</v>
          </cell>
          <cell r="G1034">
            <v>34.829999999999899</v>
          </cell>
          <cell r="H1034">
            <v>41.439999999999898</v>
          </cell>
          <cell r="I1034" t="str">
            <v>ALCALDÍA DE TURMEQUÉ</v>
          </cell>
        </row>
        <row r="1035">
          <cell r="A1035" t="str">
            <v>ALCALDÍA DE TUTA</v>
          </cell>
          <cell r="B1035" t="str">
            <v>1217</v>
          </cell>
          <cell r="C1035">
            <v>72.19</v>
          </cell>
          <cell r="D1035">
            <v>78.23</v>
          </cell>
          <cell r="E1035">
            <v>45.979999999999897</v>
          </cell>
          <cell r="F1035">
            <v>63.579999999999899</v>
          </cell>
          <cell r="G1035">
            <v>73.629999999999896</v>
          </cell>
          <cell r="H1035">
            <v>64.31</v>
          </cell>
          <cell r="I1035" t="str">
            <v>ALCALDÍA DE TUTA</v>
          </cell>
        </row>
        <row r="1036">
          <cell r="A1036" t="str">
            <v>ALCALDÍA DE TUTAZÁ</v>
          </cell>
          <cell r="B1036" t="str">
            <v>1218</v>
          </cell>
          <cell r="C1036">
            <v>61.56</v>
          </cell>
          <cell r="D1036">
            <v>62.89</v>
          </cell>
          <cell r="E1036">
            <v>59.43</v>
          </cell>
          <cell r="F1036">
            <v>63.579999999999899</v>
          </cell>
          <cell r="G1036">
            <v>61.829999999999899</v>
          </cell>
          <cell r="H1036">
            <v>64.31</v>
          </cell>
          <cell r="I1036" t="str">
            <v>ALCALDÍA DE TUTAZÁ</v>
          </cell>
        </row>
        <row r="1037">
          <cell r="A1037" t="str">
            <v>ALCALDÍA DE UBALÁ</v>
          </cell>
          <cell r="B1037" t="str">
            <v>1219</v>
          </cell>
          <cell r="C1037">
            <v>39.06</v>
          </cell>
          <cell r="D1037">
            <v>49.59</v>
          </cell>
          <cell r="E1037">
            <v>31.85</v>
          </cell>
          <cell r="F1037">
            <v>36</v>
          </cell>
          <cell r="G1037">
            <v>36.75</v>
          </cell>
          <cell r="H1037">
            <v>44.469999999999899</v>
          </cell>
          <cell r="I1037" t="str">
            <v>ALCALDÍA DE UBALÁ</v>
          </cell>
        </row>
        <row r="1038">
          <cell r="A1038" t="str">
            <v>ALCALDÍA DE UBAQUE</v>
          </cell>
          <cell r="B1038" t="str">
            <v>1220</v>
          </cell>
          <cell r="C1038">
            <v>59.24</v>
          </cell>
          <cell r="D1038">
            <v>39.92</v>
          </cell>
          <cell r="E1038">
            <v>37.74</v>
          </cell>
          <cell r="F1038">
            <v>45.74</v>
          </cell>
          <cell r="G1038">
            <v>46.56</v>
          </cell>
          <cell r="H1038">
            <v>33.200000000000003</v>
          </cell>
          <cell r="I1038" t="str">
            <v>ALCALDÍA DE UBAQUE</v>
          </cell>
        </row>
        <row r="1039">
          <cell r="A1039" t="str">
            <v>ALCALDÍA DE UBATÉ</v>
          </cell>
          <cell r="B1039" t="str">
            <v>1221</v>
          </cell>
          <cell r="C1039">
            <v>79.72</v>
          </cell>
          <cell r="D1039">
            <v>99</v>
          </cell>
          <cell r="E1039">
            <v>84.099999999999895</v>
          </cell>
          <cell r="F1039">
            <v>85.42</v>
          </cell>
          <cell r="G1039">
            <v>92.049999999999898</v>
          </cell>
          <cell r="H1039">
            <v>86.9</v>
          </cell>
          <cell r="I1039" t="str">
            <v>ALCALDÍA DE UBATÉ</v>
          </cell>
        </row>
        <row r="1040">
          <cell r="A1040" t="str">
            <v>ALCALDÍA DE ULLOA</v>
          </cell>
          <cell r="B1040" t="str">
            <v>1222</v>
          </cell>
          <cell r="C1040">
            <v>55.45</v>
          </cell>
          <cell r="D1040">
            <v>68.58</v>
          </cell>
          <cell r="E1040">
            <v>84.099999999999895</v>
          </cell>
          <cell r="F1040">
            <v>76.06</v>
          </cell>
          <cell r="G1040">
            <v>71.760000000000005</v>
          </cell>
          <cell r="H1040">
            <v>64.6099999999999</v>
          </cell>
          <cell r="I1040" t="str">
            <v>ALCALDÍA DE ULLOA</v>
          </cell>
        </row>
        <row r="1041">
          <cell r="A1041" t="str">
            <v>ALCALDÍA DE ÚMBITA</v>
          </cell>
          <cell r="B1041" t="str">
            <v>1223</v>
          </cell>
          <cell r="C1041">
            <v>62.09</v>
          </cell>
          <cell r="D1041">
            <v>64.040000000000006</v>
          </cell>
          <cell r="E1041">
            <v>64.73</v>
          </cell>
          <cell r="F1041">
            <v>66.439999999999898</v>
          </cell>
          <cell r="G1041">
            <v>64.25</v>
          </cell>
          <cell r="H1041">
            <v>70.469999999999899</v>
          </cell>
          <cell r="I1041" t="str">
            <v>ALCALDÍA DE ÚMBITA</v>
          </cell>
        </row>
        <row r="1042">
          <cell r="A1042" t="str">
            <v>ALCALDÍA DE UNE</v>
          </cell>
          <cell r="B1042" t="str">
            <v>1224</v>
          </cell>
          <cell r="C1042">
            <v>56.73</v>
          </cell>
          <cell r="D1042">
            <v>40.42</v>
          </cell>
          <cell r="E1042">
            <v>45.689999999999898</v>
          </cell>
          <cell r="F1042">
            <v>35.590000000000003</v>
          </cell>
          <cell r="G1042">
            <v>36.719999999999899</v>
          </cell>
          <cell r="H1042">
            <v>31.71</v>
          </cell>
          <cell r="I1042" t="str">
            <v>ALCALDÍA DE UNE</v>
          </cell>
        </row>
        <row r="1043">
          <cell r="A1043" t="str">
            <v>ALCALDÍA DE UNGUÍA</v>
          </cell>
          <cell r="B1043" t="str">
            <v>1225</v>
          </cell>
          <cell r="C1043">
            <v>73.42</v>
          </cell>
          <cell r="D1043">
            <v>49.07</v>
          </cell>
          <cell r="E1043">
            <v>65.659999999999897</v>
          </cell>
          <cell r="F1043">
            <v>56.939999999999898</v>
          </cell>
          <cell r="G1043">
            <v>57.31</v>
          </cell>
          <cell r="H1043">
            <v>52.939999999999898</v>
          </cell>
          <cell r="I1043" t="str">
            <v>ALCALDÍA DE UNGUÍA</v>
          </cell>
        </row>
        <row r="1044">
          <cell r="A1044" t="str">
            <v>ALCALDÍA DE UNIÓN PANAMERICANA</v>
          </cell>
          <cell r="B1044" t="str">
            <v>1226</v>
          </cell>
          <cell r="C1044">
            <v>37.21</v>
          </cell>
          <cell r="D1044">
            <v>18.920000000000002</v>
          </cell>
          <cell r="E1044">
            <v>38.03</v>
          </cell>
          <cell r="F1044">
            <v>17.510000000000002</v>
          </cell>
          <cell r="G1044">
            <v>29.53</v>
          </cell>
          <cell r="H1044">
            <v>26.649999999999899</v>
          </cell>
          <cell r="I1044" t="str">
            <v>ALCALDÍA DE UNIÓN PANAMERICANA</v>
          </cell>
        </row>
        <row r="1045">
          <cell r="A1045" t="str">
            <v>ALCALDÍA DE URAMITA</v>
          </cell>
          <cell r="B1045" t="str">
            <v>1227</v>
          </cell>
          <cell r="C1045">
            <v>50.78</v>
          </cell>
          <cell r="D1045">
            <v>49.24</v>
          </cell>
          <cell r="E1045">
            <v>48.979999999999897</v>
          </cell>
          <cell r="F1045">
            <v>77.209999999999894</v>
          </cell>
          <cell r="G1045">
            <v>64.31</v>
          </cell>
          <cell r="H1045">
            <v>51.649999999999899</v>
          </cell>
          <cell r="I1045" t="str">
            <v>ALCALDÍA DE URAMITA</v>
          </cell>
        </row>
        <row r="1046">
          <cell r="A1046" t="str">
            <v>ALCALDÍA DE URIBE</v>
          </cell>
          <cell r="B1046" t="str">
            <v>0416</v>
          </cell>
          <cell r="C1046">
            <v>65.489999999999995</v>
          </cell>
          <cell r="D1046">
            <v>59.38</v>
          </cell>
          <cell r="E1046">
            <v>45.979999999999897</v>
          </cell>
          <cell r="F1046">
            <v>53.469999999999899</v>
          </cell>
          <cell r="G1046">
            <v>64.079999999999899</v>
          </cell>
          <cell r="H1046">
            <v>45.57</v>
          </cell>
          <cell r="I1046" t="str">
            <v>ALCALDÍA DE URIBE</v>
          </cell>
        </row>
        <row r="1047">
          <cell r="A1047" t="str">
            <v>ALCALDÍA DE URIBIA</v>
          </cell>
          <cell r="B1047" t="str">
            <v>1228</v>
          </cell>
          <cell r="C1047">
            <v>54.49</v>
          </cell>
          <cell r="D1047">
            <v>49.46</v>
          </cell>
          <cell r="E1047">
            <v>71.06</v>
          </cell>
          <cell r="F1047">
            <v>58.92</v>
          </cell>
          <cell r="G1047">
            <v>49.409999999999897</v>
          </cell>
          <cell r="H1047">
            <v>63.52</v>
          </cell>
          <cell r="I1047" t="str">
            <v>ALCALDÍA DE URIBIA</v>
          </cell>
        </row>
        <row r="1048">
          <cell r="A1048" t="str">
            <v>ALCALDÍA DE URRAO</v>
          </cell>
          <cell r="B1048" t="str">
            <v>1229</v>
          </cell>
          <cell r="C1048">
            <v>44.8</v>
          </cell>
          <cell r="D1048">
            <v>44.13</v>
          </cell>
          <cell r="E1048">
            <v>38.03</v>
          </cell>
          <cell r="F1048">
            <v>41.759999999999899</v>
          </cell>
          <cell r="G1048">
            <v>47.45</v>
          </cell>
          <cell r="H1048">
            <v>41.88</v>
          </cell>
          <cell r="I1048" t="str">
            <v>ALCALDÍA DE URRAO</v>
          </cell>
        </row>
        <row r="1049">
          <cell r="A1049" t="str">
            <v>ALCALDÍA DE URUMITA</v>
          </cell>
          <cell r="B1049" t="str">
            <v>1230</v>
          </cell>
          <cell r="C1049">
            <v>66.430000000000007</v>
          </cell>
          <cell r="D1049">
            <v>72.010000000000005</v>
          </cell>
          <cell r="E1049">
            <v>79.379999999999896</v>
          </cell>
          <cell r="F1049">
            <v>81.03</v>
          </cell>
          <cell r="G1049">
            <v>75.290000000000006</v>
          </cell>
          <cell r="H1049">
            <v>70.469999999999899</v>
          </cell>
          <cell r="I1049" t="str">
            <v>ALCALDÍA DE URUMITA</v>
          </cell>
        </row>
        <row r="1050">
          <cell r="A1050" t="str">
            <v>ALCALDÍA DE USIACURÍ</v>
          </cell>
          <cell r="B1050" t="str">
            <v>1231</v>
          </cell>
          <cell r="C1050">
            <v>48.71</v>
          </cell>
          <cell r="D1050">
            <v>36.700000000000003</v>
          </cell>
          <cell r="E1050">
            <v>38.03</v>
          </cell>
          <cell r="F1050">
            <v>30.2899999999999</v>
          </cell>
          <cell r="G1050">
            <v>29.53</v>
          </cell>
          <cell r="H1050">
            <v>39.299999999999898</v>
          </cell>
          <cell r="I1050" t="str">
            <v>ALCALDÍA DE USIACURÍ</v>
          </cell>
        </row>
        <row r="1051">
          <cell r="A1051" t="str">
            <v>ALCALDÍA DE ÚTICA</v>
          </cell>
          <cell r="B1051" t="str">
            <v>1232</v>
          </cell>
          <cell r="C1051">
            <v>66.41</v>
          </cell>
          <cell r="D1051">
            <v>54.58</v>
          </cell>
          <cell r="E1051">
            <v>68.760000000000005</v>
          </cell>
          <cell r="F1051">
            <v>58.92</v>
          </cell>
          <cell r="G1051">
            <v>57.719999999999899</v>
          </cell>
          <cell r="H1051">
            <v>74.189999999999898</v>
          </cell>
          <cell r="I1051" t="str">
            <v>ALCALDÍA DE ÚTICA</v>
          </cell>
        </row>
        <row r="1052">
          <cell r="A1052" t="str">
            <v>ALCALDÍA DE VALDIVIA</v>
          </cell>
          <cell r="B1052" t="str">
            <v>1233</v>
          </cell>
          <cell r="C1052">
            <v>42.62</v>
          </cell>
          <cell r="D1052">
            <v>43.43</v>
          </cell>
          <cell r="E1052">
            <v>24.12</v>
          </cell>
          <cell r="F1052">
            <v>41.8599999999999</v>
          </cell>
          <cell r="G1052">
            <v>31.98</v>
          </cell>
          <cell r="H1052">
            <v>28.739999999999899</v>
          </cell>
          <cell r="I1052" t="str">
            <v>ALCALDÍA DE VALDIVIA</v>
          </cell>
        </row>
        <row r="1053">
          <cell r="A1053" t="str">
            <v>ALCALDÍA DE VALENCIA</v>
          </cell>
          <cell r="B1053" t="str">
            <v>1234</v>
          </cell>
          <cell r="C1053">
            <v>55.43</v>
          </cell>
          <cell r="D1053">
            <v>50.2</v>
          </cell>
          <cell r="E1053">
            <v>71.06</v>
          </cell>
          <cell r="F1053">
            <v>64.260000000000005</v>
          </cell>
          <cell r="G1053">
            <v>63.49</v>
          </cell>
          <cell r="H1053">
            <v>52.719999999999899</v>
          </cell>
          <cell r="I1053" t="str">
            <v>ALCALDÍA DE VALENCIA</v>
          </cell>
        </row>
        <row r="1054">
          <cell r="A1054" t="str">
            <v>ALCALDÍA DE VALLE DE SAN JOSÉ</v>
          </cell>
          <cell r="B1054" t="str">
            <v>1235</v>
          </cell>
          <cell r="C1054">
            <v>75.599999999999994</v>
          </cell>
          <cell r="D1054">
            <v>73.22</v>
          </cell>
          <cell r="E1054">
            <v>75.209999999999894</v>
          </cell>
          <cell r="F1054">
            <v>58.24</v>
          </cell>
          <cell r="G1054">
            <v>68.650000000000006</v>
          </cell>
          <cell r="H1054">
            <v>78.629999999999896</v>
          </cell>
          <cell r="I1054" t="str">
            <v>ALCALDÍA DE VALLE DE SAN JOSÉ</v>
          </cell>
        </row>
        <row r="1055">
          <cell r="A1055" t="str">
            <v>ALCALDÍA DE VALLE DE SAN JUAN</v>
          </cell>
          <cell r="B1055" t="str">
            <v>1236</v>
          </cell>
          <cell r="C1055">
            <v>54.78</v>
          </cell>
          <cell r="D1055">
            <v>46.63</v>
          </cell>
          <cell r="E1055">
            <v>56.729999999999897</v>
          </cell>
          <cell r="F1055">
            <v>64.129999999999896</v>
          </cell>
          <cell r="G1055">
            <v>54.049999999999898</v>
          </cell>
          <cell r="H1055">
            <v>54.34</v>
          </cell>
          <cell r="I1055" t="str">
            <v>ALCALDÍA DE VALLE DE SAN JUAN</v>
          </cell>
        </row>
        <row r="1056">
          <cell r="A1056" t="str">
            <v>ALCALDÍA DE VALLE DEL GUAMUEZ</v>
          </cell>
          <cell r="B1056" t="str">
            <v>1238</v>
          </cell>
          <cell r="C1056">
            <v>59.94</v>
          </cell>
          <cell r="D1056">
            <v>66.930000000000007</v>
          </cell>
          <cell r="E1056">
            <v>72.5</v>
          </cell>
          <cell r="F1056">
            <v>74.769999999999897</v>
          </cell>
          <cell r="G1056">
            <v>70.81</v>
          </cell>
          <cell r="H1056">
            <v>59.03</v>
          </cell>
          <cell r="I1056" t="str">
            <v>ALCALDÍA DE VALLE DEL GUAMUEZ</v>
          </cell>
        </row>
        <row r="1057">
          <cell r="A1057" t="str">
            <v>ALCALDÍA DE VALLEDUPAR</v>
          </cell>
          <cell r="B1057" t="str">
            <v>0504</v>
          </cell>
          <cell r="C1057">
            <v>51.35</v>
          </cell>
          <cell r="D1057">
            <v>80.099999999999994</v>
          </cell>
          <cell r="E1057">
            <v>59.43</v>
          </cell>
          <cell r="F1057">
            <v>63.579999999999899</v>
          </cell>
          <cell r="G1057">
            <v>73.629999999999896</v>
          </cell>
          <cell r="H1057">
            <v>64.31</v>
          </cell>
          <cell r="I1057" t="str">
            <v>ALCALDÍA DE VALLEDUPAR</v>
          </cell>
        </row>
        <row r="1058">
          <cell r="A1058" t="str">
            <v>ALCALDÍA DE VALPARAÍSO - ANTIOQUIA</v>
          </cell>
          <cell r="B1058" t="str">
            <v>1240</v>
          </cell>
          <cell r="C1058">
            <v>58.78</v>
          </cell>
          <cell r="D1058">
            <v>76.8</v>
          </cell>
          <cell r="E1058">
            <v>70.95</v>
          </cell>
          <cell r="F1058">
            <v>73.379999999999896</v>
          </cell>
          <cell r="G1058">
            <v>69.769999999999897</v>
          </cell>
          <cell r="H1058">
            <v>74.7</v>
          </cell>
          <cell r="I1058" t="str">
            <v>ALCALDÍA DE VALPARAÍSO - ANTIOQUIA</v>
          </cell>
        </row>
        <row r="1059">
          <cell r="A1059" t="str">
            <v>ALCALDÍA DE VALPARAISO- CAQUETÁ</v>
          </cell>
          <cell r="B1059" t="str">
            <v>1239</v>
          </cell>
          <cell r="C1059">
            <v>55.69</v>
          </cell>
          <cell r="D1059">
            <v>82.92</v>
          </cell>
          <cell r="E1059">
            <v>84.099999999999895</v>
          </cell>
          <cell r="F1059">
            <v>85.42</v>
          </cell>
          <cell r="G1059">
            <v>78.23</v>
          </cell>
          <cell r="H1059">
            <v>75.989999999999895</v>
          </cell>
          <cell r="I1059" t="str">
            <v>ALCALDÍA DE VALPARAISO- CAQUETÁ</v>
          </cell>
        </row>
        <row r="1060">
          <cell r="A1060" t="str">
            <v>ALCALDÍA DE VEGACHÍ</v>
          </cell>
          <cell r="B1060" t="str">
            <v>1241</v>
          </cell>
          <cell r="C1060">
            <v>55.67</v>
          </cell>
          <cell r="D1060">
            <v>55.28</v>
          </cell>
          <cell r="E1060">
            <v>61.06</v>
          </cell>
          <cell r="F1060">
            <v>65.069999999999894</v>
          </cell>
          <cell r="G1060">
            <v>63.1</v>
          </cell>
          <cell r="H1060">
            <v>78.629999999999896</v>
          </cell>
          <cell r="I1060" t="str">
            <v>ALCALDÍA DE VEGACHÍ</v>
          </cell>
        </row>
        <row r="1061">
          <cell r="A1061" t="str">
            <v>ALCALDÍA DE VÉLEZ</v>
          </cell>
          <cell r="B1061" t="str">
            <v>1242</v>
          </cell>
          <cell r="C1061">
            <v>65.540000000000006</v>
          </cell>
          <cell r="D1061">
            <v>59.44</v>
          </cell>
          <cell r="E1061">
            <v>61.06</v>
          </cell>
          <cell r="F1061">
            <v>58.24</v>
          </cell>
          <cell r="G1061">
            <v>57.1099999999999</v>
          </cell>
          <cell r="H1061">
            <v>70.959999999999894</v>
          </cell>
          <cell r="I1061" t="str">
            <v>ALCALDÍA DE VÉLEZ</v>
          </cell>
        </row>
        <row r="1062">
          <cell r="A1062" t="str">
            <v>ALCALDÍA DE VENADILLO</v>
          </cell>
          <cell r="B1062" t="str">
            <v>1243</v>
          </cell>
          <cell r="C1062">
            <v>49.34</v>
          </cell>
          <cell r="D1062">
            <v>44.74</v>
          </cell>
          <cell r="E1062">
            <v>31.85</v>
          </cell>
          <cell r="F1062">
            <v>48.03</v>
          </cell>
          <cell r="G1062">
            <v>42.59</v>
          </cell>
          <cell r="H1062">
            <v>34.31</v>
          </cell>
          <cell r="I1062" t="str">
            <v>ALCALDÍA DE VENADILLO</v>
          </cell>
        </row>
        <row r="1063">
          <cell r="A1063" t="str">
            <v>ALCALDÍA DE VENECIA - ANTIOQUIA</v>
          </cell>
          <cell r="B1063" t="str">
            <v>1244</v>
          </cell>
          <cell r="C1063">
            <v>54.82</v>
          </cell>
          <cell r="D1063">
            <v>75.59</v>
          </cell>
          <cell r="E1063">
            <v>68.760000000000005</v>
          </cell>
          <cell r="F1063">
            <v>85.42</v>
          </cell>
          <cell r="G1063">
            <v>78.23</v>
          </cell>
          <cell r="H1063">
            <v>74.189999999999898</v>
          </cell>
          <cell r="I1063" t="str">
            <v>ALCALDÍA DE VENECIA - ANTIOQUIA</v>
          </cell>
        </row>
        <row r="1064">
          <cell r="A1064" t="str">
            <v>ALCALDÍA DE VENECIA - CUNDINAMARCA</v>
          </cell>
          <cell r="B1064" t="str">
            <v>1245</v>
          </cell>
          <cell r="C1064">
            <v>56.81</v>
          </cell>
          <cell r="D1064">
            <v>67.260000000000005</v>
          </cell>
          <cell r="E1064">
            <v>79.379999999999896</v>
          </cell>
          <cell r="F1064">
            <v>72.31</v>
          </cell>
          <cell r="G1064">
            <v>68.95</v>
          </cell>
          <cell r="H1064">
            <v>70.469999999999899</v>
          </cell>
          <cell r="I1064" t="str">
            <v>ALCALDÍA DE VENECIA - CUNDINAMARCA</v>
          </cell>
        </row>
        <row r="1065">
          <cell r="A1065" t="str">
            <v>ALCALDÍA DE VENTAQUEMADA</v>
          </cell>
          <cell r="B1065" t="str">
            <v>1246</v>
          </cell>
          <cell r="C1065">
            <v>58.24</v>
          </cell>
          <cell r="D1065">
            <v>78.87</v>
          </cell>
          <cell r="E1065">
            <v>73.540000000000006</v>
          </cell>
          <cell r="F1065">
            <v>75.689999999999898</v>
          </cell>
          <cell r="G1065">
            <v>71.5</v>
          </cell>
          <cell r="H1065">
            <v>77.079999999999899</v>
          </cell>
          <cell r="I1065" t="str">
            <v>ALCALDÍA DE VENTAQUEMADA</v>
          </cell>
        </row>
        <row r="1066">
          <cell r="A1066" t="str">
            <v>ALCALDÍA DE VERGARA</v>
          </cell>
          <cell r="B1066" t="str">
            <v>1247</v>
          </cell>
          <cell r="C1066">
            <v>49.38</v>
          </cell>
          <cell r="D1066">
            <v>51.27</v>
          </cell>
          <cell r="E1066">
            <v>53.52</v>
          </cell>
          <cell r="F1066">
            <v>47.92</v>
          </cell>
          <cell r="G1066">
            <v>47.35</v>
          </cell>
          <cell r="H1066">
            <v>64.48</v>
          </cell>
          <cell r="I1066" t="str">
            <v>ALCALDÍA DE VERGARA</v>
          </cell>
        </row>
        <row r="1067">
          <cell r="A1067" t="str">
            <v>ALCALDÍA DE VERSALLES</v>
          </cell>
          <cell r="B1067" t="str">
            <v>1248</v>
          </cell>
          <cell r="C1067">
            <v>75.069999999999993</v>
          </cell>
          <cell r="D1067">
            <v>80.92</v>
          </cell>
          <cell r="E1067">
            <v>84.099999999999895</v>
          </cell>
          <cell r="F1067">
            <v>85.42</v>
          </cell>
          <cell r="G1067">
            <v>78.23</v>
          </cell>
          <cell r="H1067">
            <v>86.9</v>
          </cell>
          <cell r="I1067" t="str">
            <v>ALCALDÍA DE VERSALLES</v>
          </cell>
        </row>
        <row r="1068">
          <cell r="A1068" t="str">
            <v>ALCALDÍA DE VETAS</v>
          </cell>
          <cell r="B1068" t="str">
            <v>1249</v>
          </cell>
          <cell r="C1068">
            <v>53.45</v>
          </cell>
          <cell r="D1068">
            <v>69.959999999999994</v>
          </cell>
          <cell r="E1068">
            <v>79.379999999999896</v>
          </cell>
          <cell r="F1068">
            <v>72.31</v>
          </cell>
          <cell r="G1068">
            <v>68.95</v>
          </cell>
          <cell r="H1068">
            <v>70.469999999999899</v>
          </cell>
          <cell r="I1068" t="str">
            <v>ALCALDÍA DE VETAS</v>
          </cell>
        </row>
        <row r="1069">
          <cell r="A1069" t="str">
            <v>ALCALDÍA DE VIANÍ</v>
          </cell>
          <cell r="B1069" t="str">
            <v>1250</v>
          </cell>
          <cell r="C1069">
            <v>66.599999999999994</v>
          </cell>
          <cell r="D1069">
            <v>67.14</v>
          </cell>
          <cell r="E1069">
            <v>52.09</v>
          </cell>
          <cell r="F1069">
            <v>68.7</v>
          </cell>
          <cell r="G1069">
            <v>78.2</v>
          </cell>
          <cell r="H1069">
            <v>69.790000000000006</v>
          </cell>
          <cell r="I1069" t="str">
            <v>ALCALDÍA DE VIANÍ</v>
          </cell>
        </row>
        <row r="1070">
          <cell r="A1070" t="str">
            <v>ALCALDÍA DE VICTORIA</v>
          </cell>
          <cell r="B1070" t="str">
            <v>1251</v>
          </cell>
          <cell r="C1070">
            <v>55.02</v>
          </cell>
          <cell r="D1070">
            <v>58.13</v>
          </cell>
          <cell r="E1070">
            <v>45.979999999999897</v>
          </cell>
          <cell r="F1070">
            <v>53.469999999999899</v>
          </cell>
          <cell r="G1070">
            <v>52.689999999999898</v>
          </cell>
          <cell r="H1070">
            <v>64.31</v>
          </cell>
          <cell r="I1070" t="str">
            <v>ALCALDÍA DE VICTORIA</v>
          </cell>
        </row>
        <row r="1071">
          <cell r="A1071" t="str">
            <v>ALCALDÍA DE VIGÍA DEL FUERTE</v>
          </cell>
          <cell r="B1071" t="str">
            <v>1252</v>
          </cell>
          <cell r="C1071">
            <v>23.44</v>
          </cell>
          <cell r="D1071">
            <v>48.13</v>
          </cell>
          <cell r="E1071">
            <v>48.979999999999897</v>
          </cell>
          <cell r="F1071">
            <v>51.009999999999899</v>
          </cell>
          <cell r="G1071">
            <v>48.78</v>
          </cell>
          <cell r="H1071">
            <v>40.75</v>
          </cell>
          <cell r="I1071" t="str">
            <v>ALCALDÍA DE VIGÍA DEL FUERTE</v>
          </cell>
        </row>
        <row r="1072">
          <cell r="A1072" t="str">
            <v>ALCALDÍA DE VIJES</v>
          </cell>
          <cell r="B1072" t="str">
            <v>0505</v>
          </cell>
          <cell r="C1072">
            <v>48.6</v>
          </cell>
          <cell r="D1072">
            <v>36.93</v>
          </cell>
          <cell r="E1072">
            <v>44.939999999999898</v>
          </cell>
          <cell r="F1072">
            <v>40.229999999999897</v>
          </cell>
          <cell r="G1072">
            <v>41.28</v>
          </cell>
          <cell r="H1072">
            <v>32.42</v>
          </cell>
          <cell r="I1072" t="str">
            <v>ALCALDÍA DE VIJES</v>
          </cell>
        </row>
        <row r="1073">
          <cell r="A1073" t="str">
            <v>ALCALDÍA DE VILLA CARO</v>
          </cell>
          <cell r="B1073" t="str">
            <v>1255</v>
          </cell>
          <cell r="C1073">
            <v>50.18</v>
          </cell>
          <cell r="D1073">
            <v>53.04</v>
          </cell>
          <cell r="E1073">
            <v>51.6099999999999</v>
          </cell>
          <cell r="F1073">
            <v>55.67</v>
          </cell>
          <cell r="G1073">
            <v>56.13</v>
          </cell>
          <cell r="H1073">
            <v>34.25</v>
          </cell>
          <cell r="I1073" t="str">
            <v>ALCALDÍA DE VILLA CARO</v>
          </cell>
        </row>
        <row r="1074">
          <cell r="A1074" t="str">
            <v>ALCALDÍA DE VILLA DE LEYVA</v>
          </cell>
          <cell r="B1074" t="str">
            <v>1253</v>
          </cell>
          <cell r="C1074">
            <v>75.5</v>
          </cell>
          <cell r="D1074">
            <v>65.349999999999994</v>
          </cell>
          <cell r="E1074">
            <v>71.06</v>
          </cell>
          <cell r="F1074">
            <v>66.069999999999894</v>
          </cell>
          <cell r="G1074">
            <v>63.49</v>
          </cell>
          <cell r="H1074">
            <v>49.92</v>
          </cell>
          <cell r="I1074" t="str">
            <v>ALCALDÍA DE VILLA DE LEYVA</v>
          </cell>
        </row>
        <row r="1075">
          <cell r="A1075" t="str">
            <v>ALCALDÍA DE VILLA DEL ROSARIO</v>
          </cell>
          <cell r="B1075" t="str">
            <v>1254</v>
          </cell>
          <cell r="C1075">
            <v>60.99</v>
          </cell>
          <cell r="D1075">
            <v>65.400000000000006</v>
          </cell>
          <cell r="E1075">
            <v>68.62</v>
          </cell>
          <cell r="F1075">
            <v>49.909999999999897</v>
          </cell>
          <cell r="G1075">
            <v>58.88</v>
          </cell>
          <cell r="H1075">
            <v>51.34</v>
          </cell>
          <cell r="I1075" t="str">
            <v>ALCALDÍA DE VILLA DEL ROSARIO</v>
          </cell>
        </row>
        <row r="1076">
          <cell r="A1076" t="str">
            <v>ALCALDÍA DE VILLAGARZÓN</v>
          </cell>
          <cell r="B1076" t="str">
            <v>1256</v>
          </cell>
          <cell r="C1076">
            <v>52.42</v>
          </cell>
          <cell r="D1076">
            <v>30.36</v>
          </cell>
          <cell r="E1076">
            <v>31.14</v>
          </cell>
          <cell r="F1076">
            <v>23.09</v>
          </cell>
          <cell r="G1076">
            <v>24.19</v>
          </cell>
          <cell r="H1076">
            <v>21.14</v>
          </cell>
          <cell r="I1076" t="str">
            <v>ALCALDÍA DE VILLAGARZÓN</v>
          </cell>
        </row>
        <row r="1077">
          <cell r="A1077" t="str">
            <v>ALCALDÍA DE VILLAGÓMEZ</v>
          </cell>
          <cell r="B1077" t="str">
            <v>1257</v>
          </cell>
          <cell r="C1077">
            <v>57.77</v>
          </cell>
          <cell r="D1077">
            <v>58.21</v>
          </cell>
          <cell r="E1077">
            <v>68.760000000000005</v>
          </cell>
          <cell r="F1077">
            <v>52.53</v>
          </cell>
          <cell r="G1077">
            <v>51.7899999999999</v>
          </cell>
          <cell r="H1077">
            <v>75.989999999999895</v>
          </cell>
          <cell r="I1077" t="str">
            <v>ALCALDÍA DE VILLAGÓMEZ</v>
          </cell>
        </row>
        <row r="1078">
          <cell r="A1078" t="str">
            <v>ALCALDÍA DE VILLAHERMOSA</v>
          </cell>
          <cell r="B1078" t="str">
            <v>1258</v>
          </cell>
          <cell r="C1078">
            <v>52.4</v>
          </cell>
          <cell r="D1078">
            <v>62.84</v>
          </cell>
          <cell r="E1078">
            <v>68.760000000000005</v>
          </cell>
          <cell r="F1078">
            <v>64.129999999999896</v>
          </cell>
          <cell r="G1078">
            <v>62.299999999999898</v>
          </cell>
          <cell r="H1078">
            <v>75.989999999999895</v>
          </cell>
          <cell r="I1078" t="str">
            <v>ALCALDÍA DE VILLAHERMOSA</v>
          </cell>
        </row>
        <row r="1079">
          <cell r="A1079" t="str">
            <v>ALCALDÍA DE VILLAMARÍA</v>
          </cell>
          <cell r="B1079" t="str">
            <v>1259</v>
          </cell>
          <cell r="C1079">
            <v>59.9</v>
          </cell>
          <cell r="D1079">
            <v>99</v>
          </cell>
          <cell r="E1079">
            <v>84.099999999999895</v>
          </cell>
          <cell r="F1079">
            <v>85.42</v>
          </cell>
          <cell r="G1079">
            <v>92.049999999999898</v>
          </cell>
          <cell r="H1079">
            <v>86.9</v>
          </cell>
          <cell r="I1079" t="str">
            <v>ALCALDÍA DE VILLAMARÍA</v>
          </cell>
        </row>
        <row r="1080">
          <cell r="A1080" t="str">
            <v>ALCALDÍA DE VILLANUEVA - BOLÍVAR</v>
          </cell>
          <cell r="B1080" t="str">
            <v>1260</v>
          </cell>
          <cell r="C1080">
            <v>58.07</v>
          </cell>
          <cell r="D1080">
            <v>52.79</v>
          </cell>
          <cell r="E1080">
            <v>56.729999999999897</v>
          </cell>
          <cell r="F1080">
            <v>60.399999999999899</v>
          </cell>
          <cell r="G1080">
            <v>60.159999999999897</v>
          </cell>
          <cell r="H1080">
            <v>42.25</v>
          </cell>
          <cell r="I1080" t="str">
            <v>ALCALDÍA DE VILLANUEVA - BOLÍVAR</v>
          </cell>
        </row>
        <row r="1081">
          <cell r="A1081" t="str">
            <v>ALCALDÍA DE VILLANUEVA - CASANARE</v>
          </cell>
          <cell r="B1081" t="str">
            <v>1261</v>
          </cell>
          <cell r="C1081">
            <v>58.99</v>
          </cell>
          <cell r="D1081">
            <v>70.92</v>
          </cell>
          <cell r="E1081">
            <v>69.23</v>
          </cell>
          <cell r="F1081">
            <v>49.02</v>
          </cell>
          <cell r="G1081">
            <v>60.49</v>
          </cell>
          <cell r="H1081">
            <v>63.53</v>
          </cell>
          <cell r="I1081" t="str">
            <v>ALCALDÍA DE VILLANUEVA - CASANARE</v>
          </cell>
        </row>
        <row r="1082">
          <cell r="A1082" t="str">
            <v>ALCALDÍA DE VILLANUEVA - GUAJIRA</v>
          </cell>
          <cell r="B1082" t="str">
            <v>1262</v>
          </cell>
          <cell r="C1082">
            <v>72.77</v>
          </cell>
          <cell r="D1082">
            <v>73.81</v>
          </cell>
          <cell r="E1082">
            <v>61.95</v>
          </cell>
          <cell r="F1082">
            <v>61.92</v>
          </cell>
          <cell r="G1082">
            <v>65.689999999999898</v>
          </cell>
          <cell r="H1082">
            <v>56.64</v>
          </cell>
          <cell r="I1082" t="str">
            <v>ALCALDÍA DE VILLANUEVA - GUAJIRA</v>
          </cell>
        </row>
        <row r="1083">
          <cell r="A1083" t="str">
            <v>ALCALDÍA DE VILLANUEVA - SANTANDER</v>
          </cell>
          <cell r="B1083" t="str">
            <v>1263</v>
          </cell>
          <cell r="C1083">
            <v>69.05</v>
          </cell>
          <cell r="D1083">
            <v>69.02</v>
          </cell>
          <cell r="E1083">
            <v>68.760000000000005</v>
          </cell>
          <cell r="F1083">
            <v>71.62</v>
          </cell>
          <cell r="G1083">
            <v>68.409999999999897</v>
          </cell>
          <cell r="H1083">
            <v>86.9</v>
          </cell>
          <cell r="I1083" t="str">
            <v>ALCALDÍA DE VILLANUEVA - SANTANDER</v>
          </cell>
        </row>
        <row r="1084">
          <cell r="A1084" t="str">
            <v>ALCALDÍA DE VILLAPINZÓN</v>
          </cell>
          <cell r="B1084" t="str">
            <v>1264</v>
          </cell>
          <cell r="C1084">
            <v>58.63</v>
          </cell>
          <cell r="D1084">
            <v>50.52</v>
          </cell>
          <cell r="E1084">
            <v>38.03</v>
          </cell>
          <cell r="F1084">
            <v>50.5</v>
          </cell>
          <cell r="G1084">
            <v>56.579999999999899</v>
          </cell>
          <cell r="H1084">
            <v>40.909999999999897</v>
          </cell>
          <cell r="I1084" t="str">
            <v>ALCALDÍA DE VILLAPINZÓN</v>
          </cell>
        </row>
        <row r="1085">
          <cell r="A1085" t="str">
            <v>ALCALDÍA DE VILLARRICA - CAUCA</v>
          </cell>
          <cell r="B1085" t="str">
            <v>1265</v>
          </cell>
          <cell r="C1085">
            <v>53.33</v>
          </cell>
          <cell r="D1085">
            <v>91.56</v>
          </cell>
          <cell r="E1085">
            <v>71.150000000000006</v>
          </cell>
          <cell r="F1085">
            <v>73.56</v>
          </cell>
          <cell r="G1085">
            <v>82.379999999999896</v>
          </cell>
          <cell r="H1085">
            <v>74.89</v>
          </cell>
          <cell r="I1085" t="str">
            <v>ALCALDÍA DE VILLARRICA - CAUCA</v>
          </cell>
        </row>
        <row r="1086">
          <cell r="A1086" t="str">
            <v>ALCALDÍA DE VILLARRICA - TOLIMA</v>
          </cell>
          <cell r="B1086" t="str">
            <v>1266</v>
          </cell>
          <cell r="C1086">
            <v>55.33</v>
          </cell>
          <cell r="D1086">
            <v>61.96</v>
          </cell>
          <cell r="E1086">
            <v>59.43</v>
          </cell>
          <cell r="F1086">
            <v>63.579999999999899</v>
          </cell>
          <cell r="G1086">
            <v>61.829999999999899</v>
          </cell>
          <cell r="H1086">
            <v>64.31</v>
          </cell>
          <cell r="I1086" t="str">
            <v>ALCALDÍA DE VILLARRICA - TOLIMA</v>
          </cell>
        </row>
        <row r="1087">
          <cell r="A1087" t="str">
            <v>ALCALDÍA DE VILLAVICENCIO</v>
          </cell>
          <cell r="B1087" t="str">
            <v>1267</v>
          </cell>
          <cell r="C1087">
            <v>69.430000000000007</v>
          </cell>
          <cell r="D1087">
            <v>72.8</v>
          </cell>
          <cell r="E1087">
            <v>73.209999999999894</v>
          </cell>
          <cell r="F1087">
            <v>71.62</v>
          </cell>
          <cell r="G1087">
            <v>62.259999999999899</v>
          </cell>
          <cell r="H1087">
            <v>76.64</v>
          </cell>
          <cell r="I1087" t="str">
            <v>ALCALDÍA DE VILLAVICENCIO</v>
          </cell>
        </row>
        <row r="1088">
          <cell r="A1088" t="str">
            <v>ALCALDÍA DE VILLAVIEJA</v>
          </cell>
          <cell r="B1088" t="str">
            <v>1268</v>
          </cell>
          <cell r="C1088">
            <v>35.22</v>
          </cell>
          <cell r="D1088">
            <v>27.58</v>
          </cell>
          <cell r="E1088">
            <v>24.12</v>
          </cell>
          <cell r="F1088">
            <v>17.510000000000002</v>
          </cell>
          <cell r="G1088">
            <v>18.489999999999899</v>
          </cell>
          <cell r="H1088">
            <v>15.4499999999999</v>
          </cell>
          <cell r="I1088" t="str">
            <v>ALCALDÍA DE VILLAVIEJA</v>
          </cell>
        </row>
        <row r="1089">
          <cell r="A1089" t="str">
            <v>ALCALDÍA DE VILLETA</v>
          </cell>
          <cell r="B1089" t="str">
            <v>0508</v>
          </cell>
          <cell r="C1089">
            <v>66.61</v>
          </cell>
          <cell r="D1089">
            <v>72.53</v>
          </cell>
          <cell r="E1089">
            <v>84.099999999999895</v>
          </cell>
          <cell r="F1089">
            <v>71.62</v>
          </cell>
          <cell r="G1089">
            <v>68.409999999999897</v>
          </cell>
          <cell r="H1089">
            <v>86.9</v>
          </cell>
          <cell r="I1089" t="str">
            <v>ALCALDÍA DE VILLETA</v>
          </cell>
        </row>
        <row r="1090">
          <cell r="A1090" t="str">
            <v>ALCALDÍA DE VIOTÁ</v>
          </cell>
          <cell r="B1090" t="str">
            <v>1269</v>
          </cell>
          <cell r="C1090">
            <v>49.48</v>
          </cell>
          <cell r="D1090">
            <v>33.28</v>
          </cell>
          <cell r="E1090">
            <v>38.03</v>
          </cell>
          <cell r="F1090">
            <v>37.009999999999899</v>
          </cell>
          <cell r="G1090">
            <v>48.299999999999898</v>
          </cell>
          <cell r="H1090">
            <v>39.299999999999898</v>
          </cell>
          <cell r="I1090" t="str">
            <v>ALCALDÍA DE VIOTÁ</v>
          </cell>
        </row>
        <row r="1091">
          <cell r="A1091" t="str">
            <v>ALCALDÍA DE VIRACACHÁ</v>
          </cell>
          <cell r="B1091" t="str">
            <v>1270</v>
          </cell>
          <cell r="C1091">
            <v>69.540000000000006</v>
          </cell>
          <cell r="D1091">
            <v>87.8</v>
          </cell>
          <cell r="E1091">
            <v>73.540000000000006</v>
          </cell>
          <cell r="F1091">
            <v>75.689999999999898</v>
          </cell>
          <cell r="G1091">
            <v>84.159999999999897</v>
          </cell>
          <cell r="H1091">
            <v>77.079999999999899</v>
          </cell>
          <cell r="I1091" t="str">
            <v>ALCALDÍA DE VIRACACHÁ</v>
          </cell>
        </row>
        <row r="1092">
          <cell r="A1092" t="str">
            <v>ALCALDÍA DE VISTA HERMOSA</v>
          </cell>
          <cell r="B1092" t="str">
            <v>1271</v>
          </cell>
          <cell r="C1092">
            <v>67.23</v>
          </cell>
          <cell r="D1092">
            <v>63.07</v>
          </cell>
          <cell r="E1092">
            <v>84.099999999999895</v>
          </cell>
          <cell r="F1092">
            <v>69.819999999999894</v>
          </cell>
          <cell r="G1092">
            <v>67</v>
          </cell>
          <cell r="H1092">
            <v>74.189999999999898</v>
          </cell>
          <cell r="I1092" t="str">
            <v>ALCALDÍA DE VISTA HERMOSA</v>
          </cell>
        </row>
        <row r="1093">
          <cell r="A1093" t="str">
            <v>ALCALDÍA DE VITERBO</v>
          </cell>
          <cell r="B1093" t="str">
            <v>1272</v>
          </cell>
          <cell r="C1093">
            <v>61.42</v>
          </cell>
          <cell r="D1093">
            <v>64.17</v>
          </cell>
          <cell r="E1093">
            <v>79.379999999999896</v>
          </cell>
          <cell r="F1093">
            <v>56</v>
          </cell>
          <cell r="G1093">
            <v>55.049999999999898</v>
          </cell>
          <cell r="H1093">
            <v>82.5</v>
          </cell>
          <cell r="I1093" t="str">
            <v>ALCALDÍA DE VITERBO</v>
          </cell>
        </row>
        <row r="1094">
          <cell r="A1094" t="str">
            <v>ALCALDÍA DE YACOPÍ</v>
          </cell>
          <cell r="B1094" t="str">
            <v>1273</v>
          </cell>
          <cell r="C1094">
            <v>46.62</v>
          </cell>
          <cell r="D1094">
            <v>47.96</v>
          </cell>
          <cell r="E1094">
            <v>48.979999999999897</v>
          </cell>
          <cell r="F1094">
            <v>65.069999999999894</v>
          </cell>
          <cell r="G1094">
            <v>54.85</v>
          </cell>
          <cell r="H1094">
            <v>47.979999999999897</v>
          </cell>
          <cell r="I1094" t="str">
            <v>ALCALDÍA DE YACOPÍ</v>
          </cell>
        </row>
        <row r="1095">
          <cell r="A1095" t="str">
            <v>ALCALDÍA DE YACUANQUER</v>
          </cell>
          <cell r="B1095" t="str">
            <v>0509</v>
          </cell>
          <cell r="C1095">
            <v>60.47</v>
          </cell>
          <cell r="D1095">
            <v>31.96</v>
          </cell>
          <cell r="E1095">
            <v>24.12</v>
          </cell>
          <cell r="F1095">
            <v>30.2899999999999</v>
          </cell>
          <cell r="G1095">
            <v>18.489999999999899</v>
          </cell>
          <cell r="H1095">
            <v>37.8599999999999</v>
          </cell>
          <cell r="I1095" t="str">
            <v>ALCALDÍA DE YACUANQUER</v>
          </cell>
        </row>
        <row r="1096">
          <cell r="A1096" t="str">
            <v>ALCALDÍA DE YAGUARA</v>
          </cell>
          <cell r="B1096" t="str">
            <v>1274</v>
          </cell>
          <cell r="C1096">
            <v>61.09</v>
          </cell>
          <cell r="D1096">
            <v>52.73</v>
          </cell>
          <cell r="E1096">
            <v>68.760000000000005</v>
          </cell>
          <cell r="F1096">
            <v>58.92</v>
          </cell>
          <cell r="G1096">
            <v>57.719999999999899</v>
          </cell>
          <cell r="H1096">
            <v>74.189999999999898</v>
          </cell>
          <cell r="I1096" t="str">
            <v>ALCALDÍA DE YAGUARÁ</v>
          </cell>
        </row>
        <row r="1097">
          <cell r="A1097" t="str">
            <v>ALCALDÍA DE YALÍ</v>
          </cell>
          <cell r="B1097" t="str">
            <v>1275</v>
          </cell>
          <cell r="C1097">
            <v>69.180000000000007</v>
          </cell>
          <cell r="D1097">
            <v>76.099999999999994</v>
          </cell>
          <cell r="E1097">
            <v>84.099999999999895</v>
          </cell>
          <cell r="F1097">
            <v>85.42</v>
          </cell>
          <cell r="G1097">
            <v>78.23</v>
          </cell>
          <cell r="H1097">
            <v>77.969999999999899</v>
          </cell>
          <cell r="I1097" t="str">
            <v>ALCALDÍA DE YALÍ</v>
          </cell>
        </row>
        <row r="1098">
          <cell r="A1098" t="str">
            <v>ALCALDÍA DE YARUMAL</v>
          </cell>
          <cell r="B1098" t="str">
            <v>1276</v>
          </cell>
          <cell r="C1098">
            <v>65.52</v>
          </cell>
          <cell r="D1098">
            <v>48.64</v>
          </cell>
          <cell r="E1098">
            <v>51.869999999999898</v>
          </cell>
          <cell r="F1098">
            <v>48.03</v>
          </cell>
          <cell r="G1098">
            <v>47.45</v>
          </cell>
          <cell r="H1098">
            <v>39.299999999999898</v>
          </cell>
          <cell r="I1098" t="str">
            <v>ALCALDÍA DE YARUMAL</v>
          </cell>
        </row>
        <row r="1099">
          <cell r="A1099" t="str">
            <v>ALCALDÍA DE YOLOMBÓ</v>
          </cell>
          <cell r="B1099" t="str">
            <v>1277</v>
          </cell>
          <cell r="C1099">
            <v>62.49</v>
          </cell>
          <cell r="D1099">
            <v>56.28</v>
          </cell>
          <cell r="E1099">
            <v>57.189999999999898</v>
          </cell>
          <cell r="F1099">
            <v>50.549999999999898</v>
          </cell>
          <cell r="G1099">
            <v>49.899999999999899</v>
          </cell>
          <cell r="H1099">
            <v>65.079999999999899</v>
          </cell>
          <cell r="I1099" t="str">
            <v>ALCALDÍA DE YOLOMBÓ</v>
          </cell>
        </row>
        <row r="1100">
          <cell r="A1100" t="str">
            <v>ALCALDÍA DE YONDÓ</v>
          </cell>
          <cell r="B1100" t="str">
            <v>1278</v>
          </cell>
          <cell r="C1100">
            <v>49.77</v>
          </cell>
          <cell r="D1100">
            <v>52.8</v>
          </cell>
          <cell r="E1100">
            <v>45.979999999999897</v>
          </cell>
          <cell r="F1100">
            <v>52.0399999999999</v>
          </cell>
          <cell r="G1100">
            <v>51.329999999999899</v>
          </cell>
          <cell r="H1100">
            <v>45.57</v>
          </cell>
          <cell r="I1100" t="str">
            <v>ALCALDÍA DE YONDÓ</v>
          </cell>
        </row>
        <row r="1101">
          <cell r="A1101" t="str">
            <v>ALCALDÍA DE YOPAL</v>
          </cell>
          <cell r="B1101" t="str">
            <v>0510</v>
          </cell>
          <cell r="C1101">
            <v>84.53</v>
          </cell>
          <cell r="D1101">
            <v>45.5</v>
          </cell>
          <cell r="E1101">
            <v>61.95</v>
          </cell>
          <cell r="F1101">
            <v>63.89</v>
          </cell>
          <cell r="G1101">
            <v>63.52</v>
          </cell>
          <cell r="H1101">
            <v>41.92</v>
          </cell>
          <cell r="I1101" t="str">
            <v>ALCALDÍA DE YOPAL</v>
          </cell>
        </row>
        <row r="1102">
          <cell r="A1102" t="str">
            <v>ALCALDÍA DE YOTOCO</v>
          </cell>
          <cell r="B1102" t="str">
            <v>1279</v>
          </cell>
          <cell r="C1102">
            <v>70.2</v>
          </cell>
          <cell r="D1102">
            <v>61.42</v>
          </cell>
          <cell r="E1102">
            <v>55.009999999999899</v>
          </cell>
          <cell r="F1102">
            <v>53.74</v>
          </cell>
          <cell r="G1102">
            <v>52.939999999999898</v>
          </cell>
          <cell r="H1102">
            <v>61.799999999999898</v>
          </cell>
          <cell r="I1102" t="str">
            <v>ALCALDÍA DE YOTOCO</v>
          </cell>
        </row>
        <row r="1103">
          <cell r="A1103" t="str">
            <v>ALCALDÍA DE YUMBO</v>
          </cell>
          <cell r="B1103" t="str">
            <v>0511</v>
          </cell>
          <cell r="C1103">
            <v>66.87</v>
          </cell>
          <cell r="D1103">
            <v>93.98</v>
          </cell>
          <cell r="E1103">
            <v>75.209999999999894</v>
          </cell>
          <cell r="F1103">
            <v>77.209999999999894</v>
          </cell>
          <cell r="G1103">
            <v>85.409999999999897</v>
          </cell>
          <cell r="H1103">
            <v>78.629999999999896</v>
          </cell>
          <cell r="I1103" t="str">
            <v>ALCALDÍA DE YUMBO</v>
          </cell>
        </row>
        <row r="1104">
          <cell r="A1104" t="str">
            <v>ALCALDÍA DE ZAMBRANO</v>
          </cell>
          <cell r="B1104" t="str">
            <v>1280</v>
          </cell>
          <cell r="C1104">
            <v>51.75</v>
          </cell>
          <cell r="D1104">
            <v>37.75</v>
          </cell>
          <cell r="E1104">
            <v>38.03</v>
          </cell>
          <cell r="F1104">
            <v>30.2899999999999</v>
          </cell>
          <cell r="G1104">
            <v>29.53</v>
          </cell>
          <cell r="H1104">
            <v>48.02</v>
          </cell>
          <cell r="I1104" t="str">
            <v>ALCALDÍA DE ZAMBRANO</v>
          </cell>
        </row>
        <row r="1105">
          <cell r="A1105" t="str">
            <v>ALCALDÍA DE ZAPATOCA</v>
          </cell>
          <cell r="B1105" t="str">
            <v>1281</v>
          </cell>
          <cell r="C1105">
            <v>58.55</v>
          </cell>
          <cell r="D1105">
            <v>63.08</v>
          </cell>
          <cell r="E1105">
            <v>53.1</v>
          </cell>
          <cell r="F1105">
            <v>65.069999999999894</v>
          </cell>
          <cell r="G1105">
            <v>68.34</v>
          </cell>
          <cell r="H1105">
            <v>59.7</v>
          </cell>
          <cell r="I1105" t="str">
            <v>ALCALDÍA DE ZAPATOCA</v>
          </cell>
        </row>
        <row r="1106">
          <cell r="A1106" t="str">
            <v>ALCALDÍA DE ZAPAYÁN</v>
          </cell>
          <cell r="B1106" t="str">
            <v>1282</v>
          </cell>
          <cell r="C1106">
            <v>52.92</v>
          </cell>
          <cell r="D1106">
            <v>46.16</v>
          </cell>
          <cell r="E1106">
            <v>45.979999999999897</v>
          </cell>
          <cell r="F1106">
            <v>53.469999999999899</v>
          </cell>
          <cell r="G1106">
            <v>52.689999999999898</v>
          </cell>
          <cell r="H1106">
            <v>54.24</v>
          </cell>
          <cell r="I1106" t="str">
            <v>ALCALDÍA DE ZAPAYÁN</v>
          </cell>
        </row>
        <row r="1107">
          <cell r="A1107" t="str">
            <v>ALCALDÍA DE ZARAGOZA</v>
          </cell>
          <cell r="B1107" t="str">
            <v>1283</v>
          </cell>
          <cell r="C1107">
            <v>53.86</v>
          </cell>
          <cell r="D1107">
            <v>40.6</v>
          </cell>
          <cell r="E1107">
            <v>41.399999999999899</v>
          </cell>
          <cell r="F1107">
            <v>47.549999999999898</v>
          </cell>
          <cell r="G1107">
            <v>42.14</v>
          </cell>
          <cell r="H1107">
            <v>41.89</v>
          </cell>
          <cell r="I1107" t="str">
            <v>ALCALDÍA DE ZARAGOZA</v>
          </cell>
        </row>
        <row r="1108">
          <cell r="A1108" t="str">
            <v>ALCALDÍA DE ZARZAL</v>
          </cell>
          <cell r="B1108" t="str">
            <v>0512</v>
          </cell>
          <cell r="C1108">
            <v>79.92</v>
          </cell>
          <cell r="D1108">
            <v>67.95</v>
          </cell>
          <cell r="E1108">
            <v>69.23</v>
          </cell>
          <cell r="F1108">
            <v>81.03</v>
          </cell>
          <cell r="G1108">
            <v>68.629999999999896</v>
          </cell>
          <cell r="H1108">
            <v>57.25</v>
          </cell>
          <cell r="I1108" t="str">
            <v>ALCALDÍA DE ZARZAL</v>
          </cell>
        </row>
        <row r="1109">
          <cell r="A1109" t="str">
            <v>ALCALDÍA DE ZETAQUIRA</v>
          </cell>
          <cell r="B1109" t="str">
            <v>1284</v>
          </cell>
          <cell r="C1109">
            <v>60.26</v>
          </cell>
          <cell r="D1109">
            <v>54.46</v>
          </cell>
          <cell r="E1109">
            <v>58.619999999999898</v>
          </cell>
          <cell r="F1109">
            <v>45.43</v>
          </cell>
          <cell r="G1109">
            <v>44.89</v>
          </cell>
          <cell r="H1109">
            <v>76.129999999999896</v>
          </cell>
          <cell r="I1109" t="str">
            <v>ALCALDÍA DE ZETAQUIRA</v>
          </cell>
        </row>
        <row r="1110">
          <cell r="A1110" t="str">
            <v>ALCALDÍA DE ZIPACON</v>
          </cell>
          <cell r="B1110" t="str">
            <v>0513</v>
          </cell>
          <cell r="C1110">
            <v>94.63</v>
          </cell>
          <cell r="D1110">
            <v>82.01</v>
          </cell>
          <cell r="E1110">
            <v>84.099999999999895</v>
          </cell>
          <cell r="F1110">
            <v>85.42</v>
          </cell>
          <cell r="G1110">
            <v>92.049999999999898</v>
          </cell>
          <cell r="H1110">
            <v>77.969999999999899</v>
          </cell>
          <cell r="I1110" t="str">
            <v>ALCALDÍA DE ZIPACÓN</v>
          </cell>
        </row>
        <row r="1111">
          <cell r="A1111" t="str">
            <v>ALCALDÍA DE ZIPAQUIRÁ</v>
          </cell>
          <cell r="B1111" t="str">
            <v>1286</v>
          </cell>
          <cell r="C1111">
            <v>73.5</v>
          </cell>
          <cell r="D1111">
            <v>63.99</v>
          </cell>
          <cell r="E1111">
            <v>64.510000000000005</v>
          </cell>
          <cell r="F1111">
            <v>60.719999999999899</v>
          </cell>
          <cell r="G1111">
            <v>59.329999999999899</v>
          </cell>
          <cell r="H1111">
            <v>68.829999999999899</v>
          </cell>
          <cell r="I1111" t="str">
            <v>ALCALDÍA DE ZIPAQUIRÁ</v>
          </cell>
        </row>
        <row r="1112">
          <cell r="A1112" t="str">
            <v>ALCALDÍA DE ZONA BANANERA</v>
          </cell>
          <cell r="B1112" t="str">
            <v>1287</v>
          </cell>
          <cell r="C1112">
            <v>41.71</v>
          </cell>
          <cell r="D1112">
            <v>50.44</v>
          </cell>
          <cell r="E1112">
            <v>39.259999999999899</v>
          </cell>
          <cell r="F1112">
            <v>57.659999999999897</v>
          </cell>
          <cell r="G1112">
            <v>48.24</v>
          </cell>
          <cell r="H1112">
            <v>28.739999999999899</v>
          </cell>
          <cell r="I1112" t="str">
            <v>ALCALDÍA DE ZONA BANANERA</v>
          </cell>
        </row>
        <row r="1113">
          <cell r="A1113" t="str">
            <v>ALCALDÍA DISTRITAL DE CARTAGENA DE INDIAS DISTRITO TURISTICO, HISTORICO Y CULTURAL</v>
          </cell>
          <cell r="B1113" t="str">
            <v>0339</v>
          </cell>
          <cell r="C1113">
            <v>63.05</v>
          </cell>
          <cell r="D1113">
            <v>74.819999999999993</v>
          </cell>
          <cell r="E1113">
            <v>59.56</v>
          </cell>
          <cell r="F1113">
            <v>75.689999999999898</v>
          </cell>
          <cell r="G1113">
            <v>84.159999999999897</v>
          </cell>
          <cell r="H1113">
            <v>65.790000000000006</v>
          </cell>
          <cell r="I1113" t="str">
            <v>ALCALDÍA DISTRITAL DE CARTAGENA DE INDIAS DISTRITO TURÍSTICO, HISTÓRICO Y CULTURAL</v>
          </cell>
        </row>
        <row r="1114">
          <cell r="A1114" t="str">
            <v>ALCALDÍA DISTRITAL DE BARRANQUILLA, DISTRITO ESPECIAL, INDUSTRIAL Y PORTUARIO</v>
          </cell>
          <cell r="B1114" t="str">
            <v>0039</v>
          </cell>
          <cell r="C1114">
            <v>89.31</v>
          </cell>
          <cell r="D1114">
            <v>99</v>
          </cell>
          <cell r="E1114">
            <v>84.099999999999895</v>
          </cell>
          <cell r="F1114">
            <v>85.42</v>
          </cell>
          <cell r="G1114">
            <v>92.049999999999898</v>
          </cell>
          <cell r="H1114">
            <v>86.9</v>
          </cell>
          <cell r="I1114" t="str">
            <v>ALCALDÍA DISTRITAL DE BARRANQUILLA, DISTRITO ESPECIAL, INDUSTRIAL Y PORTUARIO</v>
          </cell>
        </row>
        <row r="1115">
          <cell r="A1115" t="str">
            <v>ALCALDÍA DISTRITAL DE BUENAVENTURA DISTRITO ESPECIAL, INDUSTRIAL, PORTUARIO, BIODIVERSO Y ECOTURÍSTICO</v>
          </cell>
          <cell r="B1115" t="str">
            <v>0155</v>
          </cell>
          <cell r="C1115">
            <v>47.36</v>
          </cell>
          <cell r="D1115">
            <v>47.58</v>
          </cell>
          <cell r="E1115">
            <v>56.729999999999897</v>
          </cell>
          <cell r="F1115">
            <v>60.399999999999899</v>
          </cell>
          <cell r="G1115">
            <v>72.209999999999894</v>
          </cell>
          <cell r="H1115">
            <v>51.509999999999899</v>
          </cell>
          <cell r="I1115" t="str">
            <v>ALCALDÍA DISTRITAL DE BUENAVENTURA DISTRITO ESPECIAL, INDUSTRIAL, PORTUARIO, BIODIVERSO Y ECOTURÍSTICO</v>
          </cell>
        </row>
        <row r="1116">
          <cell r="A1116" t="str">
            <v>ALCALDÍA DISTRITAL DE SANTA MARTA, DISTRITO TURÍSTICO, CULTURAL E HÍSTORICO</v>
          </cell>
          <cell r="B1116" t="str">
            <v>0043</v>
          </cell>
          <cell r="C1116">
            <v>65.08</v>
          </cell>
          <cell r="D1116">
            <v>99</v>
          </cell>
          <cell r="E1116">
            <v>84.099999999999895</v>
          </cell>
          <cell r="F1116">
            <v>85.42</v>
          </cell>
          <cell r="G1116">
            <v>92.049999999999898</v>
          </cell>
          <cell r="H1116">
            <v>86.9</v>
          </cell>
          <cell r="I1116" t="str">
            <v>ALCALDÍA DISTRITAL DE SANTA MARTA, DISTRITO TURÍSTICO, CULTURAL E HÍSTORICO</v>
          </cell>
        </row>
        <row r="1117">
          <cell r="A1117" t="str">
            <v>ALCALDÍA DISTRITAL ESPECIAL, TURÍSTICO Y CULTURAL DE RIOHACHA</v>
          </cell>
          <cell r="B1117" t="str">
            <v>0464</v>
          </cell>
          <cell r="C1117">
            <v>52.9</v>
          </cell>
          <cell r="D1117">
            <v>73.81</v>
          </cell>
          <cell r="E1117">
            <v>68.760000000000005</v>
          </cell>
          <cell r="F1117">
            <v>85.42</v>
          </cell>
          <cell r="G1117">
            <v>78.23</v>
          </cell>
          <cell r="H1117">
            <v>86.9</v>
          </cell>
          <cell r="I1117" t="str">
            <v>ALCALDÍA DISTRITAL ESPECIAL, TURÍSTICO Y CULTURAL DE RIOHACHA</v>
          </cell>
        </row>
        <row r="1118">
          <cell r="A1118" t="str">
            <v>ALCALDÍA MAYOR DE BOGOTÁ</v>
          </cell>
          <cell r="B1118" t="str">
            <v>6350</v>
          </cell>
          <cell r="C1118">
            <v>97.698120444955904</v>
          </cell>
          <cell r="D1118">
            <v>99</v>
          </cell>
          <cell r="E1118">
            <v>84.099999999999895</v>
          </cell>
          <cell r="F1118">
            <v>85.42</v>
          </cell>
          <cell r="G1118">
            <v>92.049999999999898</v>
          </cell>
          <cell r="H1118">
            <v>86.9</v>
          </cell>
          <cell r="I1118" t="str">
            <v>ALCALDÍA MAYOR DE BOGOTÁ</v>
          </cell>
        </row>
        <row r="1119">
          <cell r="A1119" t="str">
            <v>ALEJANDRO PROSPERO REVERAND</v>
          </cell>
          <cell r="B1119" t="str">
            <v>2768</v>
          </cell>
          <cell r="C1119">
            <v>47.36</v>
          </cell>
          <cell r="I1119" t="str">
            <v>ALEJANDRO PROSPERO REVERAND</v>
          </cell>
        </row>
        <row r="1120">
          <cell r="A1120" t="str">
            <v>ANA SILVIA MALDONADO JIMENEZ</v>
          </cell>
          <cell r="B1120" t="str">
            <v>2885</v>
          </cell>
          <cell r="C1120">
            <v>58.09</v>
          </cell>
          <cell r="I1120" t="e">
            <v>#N/A</v>
          </cell>
        </row>
        <row r="1121">
          <cell r="A1121" t="str">
            <v>ANGENCIA DISTRITAL DE INFRAESTRUCTURA DE BARRANQUILLA</v>
          </cell>
          <cell r="B1121" t="str">
            <v>4309</v>
          </cell>
          <cell r="C1121">
            <v>58.85</v>
          </cell>
          <cell r="D1121">
            <v>67.510000000000005</v>
          </cell>
          <cell r="E1121">
            <v>67.049999999999898</v>
          </cell>
          <cell r="F1121">
            <v>57.549999999999898</v>
          </cell>
          <cell r="G1121">
            <v>68</v>
          </cell>
          <cell r="H1121">
            <v>60.509999999999899</v>
          </cell>
          <cell r="I1121" t="str">
            <v>ANGENCIA DISTRITAL DE INFRAESTRUCTURA DE BARRANQUILLA</v>
          </cell>
        </row>
        <row r="1122">
          <cell r="A1122" t="str">
            <v>AQUMANA</v>
          </cell>
          <cell r="B1122" t="str">
            <v>4101</v>
          </cell>
          <cell r="C1122">
            <v>60.6</v>
          </cell>
          <cell r="I1122" t="e">
            <v>#N/A</v>
          </cell>
        </row>
        <row r="1123">
          <cell r="A1123" t="str">
            <v>EMPRESA DE SERVICIOS PUBLICOS DE GUARNE</v>
          </cell>
          <cell r="B1123" t="str">
            <v>3763</v>
          </cell>
          <cell r="C1123">
            <v>64.31</v>
          </cell>
          <cell r="D1123">
            <v>75.59</v>
          </cell>
          <cell r="E1123">
            <v>68.760000000000005</v>
          </cell>
          <cell r="F1123">
            <v>85.42</v>
          </cell>
          <cell r="G1123">
            <v>78.23</v>
          </cell>
          <cell r="H1123">
            <v>74.189999999999898</v>
          </cell>
          <cell r="I1123" t="str">
            <v>AQUATERRA EMPRESA DE SERVICIOS PÚBLICOS</v>
          </cell>
        </row>
        <row r="1124">
          <cell r="A1124" t="str">
            <v>ÁREA METROPOLITANA CENTRO OCCIDENTE DE PEREIRA</v>
          </cell>
          <cell r="B1124" t="str">
            <v>1289</v>
          </cell>
          <cell r="C1124">
            <v>63.77</v>
          </cell>
          <cell r="D1124">
            <v>77.59</v>
          </cell>
          <cell r="E1124">
            <v>70.95</v>
          </cell>
          <cell r="F1124">
            <v>73.379999999999896</v>
          </cell>
          <cell r="G1124">
            <v>69.769999999999897</v>
          </cell>
          <cell r="H1124">
            <v>74.7</v>
          </cell>
          <cell r="I1124" t="str">
            <v>ÁREA METROPOLITANA CENTRO OCCIDENTE DE PEREIRA</v>
          </cell>
        </row>
        <row r="1125">
          <cell r="A1125" t="str">
            <v>ÁREA METROPOLITANA DE BARRANQUILLA</v>
          </cell>
          <cell r="B1125" t="str">
            <v>1290</v>
          </cell>
          <cell r="C1125">
            <v>60.78</v>
          </cell>
          <cell r="D1125">
            <v>45.24</v>
          </cell>
          <cell r="E1125">
            <v>31.85</v>
          </cell>
          <cell r="F1125">
            <v>48.03</v>
          </cell>
          <cell r="G1125">
            <v>42.59</v>
          </cell>
          <cell r="H1125">
            <v>34.31</v>
          </cell>
          <cell r="I1125" t="str">
            <v>ÁREA METROPOLITANA DE BARRANQUILLA</v>
          </cell>
        </row>
        <row r="1126">
          <cell r="A1126" t="str">
            <v>ÁREA METROPOLITANA DE BUCARAMANGA</v>
          </cell>
          <cell r="B1126" t="str">
            <v>1291</v>
          </cell>
          <cell r="C1126">
            <v>77.25</v>
          </cell>
          <cell r="D1126">
            <v>91.44</v>
          </cell>
          <cell r="E1126">
            <v>70.95</v>
          </cell>
          <cell r="F1126">
            <v>73.379999999999896</v>
          </cell>
          <cell r="G1126">
            <v>82.23</v>
          </cell>
          <cell r="H1126">
            <v>74.7</v>
          </cell>
          <cell r="I1126" t="str">
            <v>ÁREA METROPOLITANA DE BUCARAMANGA</v>
          </cell>
        </row>
        <row r="1127">
          <cell r="A1127" t="str">
            <v>ÁREA METROPOLITANA DE CÚCUTA</v>
          </cell>
          <cell r="B1127" t="str">
            <v>1292</v>
          </cell>
          <cell r="C1127">
            <v>70.92</v>
          </cell>
          <cell r="D1127">
            <v>53.83</v>
          </cell>
          <cell r="E1127">
            <v>75.209999999999894</v>
          </cell>
          <cell r="F1127">
            <v>54.479999999999897</v>
          </cell>
          <cell r="G1127">
            <v>63.1</v>
          </cell>
          <cell r="H1127">
            <v>50.2</v>
          </cell>
          <cell r="I1127" t="str">
            <v>ÁREA METROPOLITANA DE CÚCUTA</v>
          </cell>
        </row>
        <row r="1128">
          <cell r="A1128" t="str">
            <v>AREA METROPOLITANA DE VALLEDUPAR</v>
          </cell>
          <cell r="B1128" t="str">
            <v>8378</v>
          </cell>
          <cell r="C1128">
            <v>51.21</v>
          </cell>
          <cell r="D1128">
            <v>63.78</v>
          </cell>
          <cell r="E1128">
            <v>57.17</v>
          </cell>
          <cell r="F1128">
            <v>60.009999999999899</v>
          </cell>
          <cell r="G1128">
            <v>71.319999999999894</v>
          </cell>
          <cell r="H1128">
            <v>45.68</v>
          </cell>
          <cell r="I1128" t="str">
            <v>AREA METROPOLITANA DE VALLEDUPAR</v>
          </cell>
        </row>
        <row r="1129">
          <cell r="A1129" t="str">
            <v>ÁREA METROPOLITANA DEL VALLE DE ABURRA</v>
          </cell>
          <cell r="B1129" t="str">
            <v>1293</v>
          </cell>
          <cell r="C1129">
            <v>80.87</v>
          </cell>
          <cell r="D1129">
            <v>76.45</v>
          </cell>
          <cell r="E1129">
            <v>68.760000000000005</v>
          </cell>
          <cell r="F1129">
            <v>76.06</v>
          </cell>
          <cell r="G1129">
            <v>84.459999999999894</v>
          </cell>
          <cell r="H1129">
            <v>86.9</v>
          </cell>
          <cell r="I1129" t="str">
            <v>ÁREA METROPOLITANA DEL VALLE DE ABURRA</v>
          </cell>
        </row>
        <row r="1130">
          <cell r="A1130" t="str">
            <v>ASOCIACIÓN CABLE AEREO MANIZALES</v>
          </cell>
          <cell r="B1130" t="str">
            <v>1306</v>
          </cell>
          <cell r="C1130">
            <v>67.75</v>
          </cell>
          <cell r="D1130">
            <v>59.56</v>
          </cell>
          <cell r="E1130">
            <v>51.149999999999899</v>
          </cell>
          <cell r="F1130">
            <v>57.25</v>
          </cell>
          <cell r="G1130">
            <v>56.2</v>
          </cell>
          <cell r="H1130">
            <v>58.5</v>
          </cell>
          <cell r="I1130" t="str">
            <v>ASOCIACIÓN CABLE AEREO MANÍZALES</v>
          </cell>
        </row>
        <row r="1131">
          <cell r="A1131" t="str">
            <v>ASOCIACIÓN CANAL LOCAL DE TELEVISION DE MEDELLÍN  TELEMEDELLIN</v>
          </cell>
          <cell r="B1131" t="str">
            <v>1307</v>
          </cell>
          <cell r="C1131">
            <v>71.02</v>
          </cell>
          <cell r="I1131" t="str">
            <v>ASOCIACIÓN CANAL LOCAL DE TELEVISIÓN DE MEDELLÍN  TELEMEDELLÍN</v>
          </cell>
        </row>
        <row r="1132">
          <cell r="A1132" t="str">
            <v>ASOCIACIÓN DE ENTIDADES PÚBLICAS CASA DE LA CULTURA - MARSELLA</v>
          </cell>
          <cell r="B1132" t="str">
            <v>1309</v>
          </cell>
          <cell r="C1132">
            <v>44.12</v>
          </cell>
          <cell r="I1132" t="e">
            <v>#N/A</v>
          </cell>
        </row>
        <row r="1133">
          <cell r="A1133" t="str">
            <v>ASOCIACIÓN DE MUNICIPIOS DE LA PROVINCIA DE LENGUPA</v>
          </cell>
          <cell r="B1133" t="str">
            <v>1363</v>
          </cell>
          <cell r="C1133">
            <v>32.83</v>
          </cell>
          <cell r="I1133" t="e">
            <v>#N/A</v>
          </cell>
        </row>
        <row r="1134">
          <cell r="A1134" t="str">
            <v>ASOCIACIÓN DE SERVICIOS BÁSICOS EN SALUD</v>
          </cell>
          <cell r="B1134" t="str">
            <v>1359</v>
          </cell>
          <cell r="C1134">
            <v>65.63</v>
          </cell>
          <cell r="D1134">
            <v>77.73</v>
          </cell>
          <cell r="E1134">
            <v>79.379999999999896</v>
          </cell>
          <cell r="F1134">
            <v>72.31</v>
          </cell>
          <cell r="G1134">
            <v>68.95</v>
          </cell>
          <cell r="H1134">
            <v>82.5</v>
          </cell>
          <cell r="I1134" t="str">
            <v>ASOCIACIÓN DE SERVICIOS BÁSICOS EN SALUD</v>
          </cell>
        </row>
        <row r="1135">
          <cell r="A1135" t="str">
            <v>ASOCIACION PARA LA CONSTRUCCION DEL AEROPUERTO DEL CAFE EN PALESTINA - CALDAS</v>
          </cell>
          <cell r="B1135" t="str">
            <v>1361</v>
          </cell>
          <cell r="C1135">
            <v>76.680000000000007</v>
          </cell>
          <cell r="I1135" t="str">
            <v>ASOCIACIÓN PARA LA CONSTRUCCION DEL AEROPUERTO DEL CAFE EN PALESTINA - CALDAS</v>
          </cell>
        </row>
        <row r="1136">
          <cell r="A1136" t="str">
            <v>ASOCIACIÓN SUPRADEPARTAMENTAL DE MUNICIPIOS DE LA REGIÓN DEL ALTO PATÍA</v>
          </cell>
          <cell r="B1136" t="str">
            <v>8058</v>
          </cell>
          <cell r="C1136">
            <v>25.8</v>
          </cell>
          <cell r="I1136" t="e">
            <v>#N/A</v>
          </cell>
        </row>
        <row r="1137">
          <cell r="A1137" t="str">
            <v>BANCO INMOBILIARIO DE FLORIDABLANCA</v>
          </cell>
          <cell r="B1137" t="str">
            <v>1365</v>
          </cell>
          <cell r="C1137">
            <v>76.989999999999995</v>
          </cell>
          <cell r="I1137" t="str">
            <v>BANCO INMOBILIARIO DE FLORIDABLANCA</v>
          </cell>
        </row>
        <row r="1138">
          <cell r="A1138" t="str">
            <v>BENEFICENCIA DE CUNDINAMARCA</v>
          </cell>
          <cell r="B1138" t="str">
            <v>1369</v>
          </cell>
          <cell r="C1138">
            <v>63.93</v>
          </cell>
          <cell r="D1138">
            <v>99</v>
          </cell>
          <cell r="E1138">
            <v>84.099999999999895</v>
          </cell>
          <cell r="F1138">
            <v>85.42</v>
          </cell>
          <cell r="G1138">
            <v>92.049999999999898</v>
          </cell>
          <cell r="H1138">
            <v>86.9</v>
          </cell>
          <cell r="I1138" t="str">
            <v>BENEFICENCIA DE CUNDINAMARCA</v>
          </cell>
        </row>
        <row r="1139">
          <cell r="A1139" t="str">
            <v>BENEFICENCIA DE SANTANDER - LOTERIA DE SANTANDER</v>
          </cell>
          <cell r="B1139" t="str">
            <v>1370</v>
          </cell>
          <cell r="C1139">
            <v>64.98</v>
          </cell>
          <cell r="I1139" t="e">
            <v>#N/A</v>
          </cell>
        </row>
        <row r="1140">
          <cell r="A1140" t="str">
            <v>BENEFICENCIA DEL VALLE DEL CAUCA E.I.C.E</v>
          </cell>
          <cell r="B1140" t="str">
            <v>1371</v>
          </cell>
          <cell r="C1140">
            <v>62.81</v>
          </cell>
          <cell r="I1140" t="e">
            <v>#N/A</v>
          </cell>
        </row>
        <row r="1141">
          <cell r="A1141" t="str">
            <v>BIBLIOTECA DEPARTAMENTAL  JORGE GARCES BORRERO</v>
          </cell>
          <cell r="B1141" t="str">
            <v>1372</v>
          </cell>
          <cell r="C1141">
            <v>76.459999999999994</v>
          </cell>
          <cell r="I1141" t="e">
            <v>#N/A</v>
          </cell>
        </row>
        <row r="1142">
          <cell r="A1142" t="str">
            <v>BIBLIOTECA PÚBLICA PILOTO DE MEDELLIN PARA LA AMERICA LATINA</v>
          </cell>
          <cell r="B1142" t="str">
            <v>1373</v>
          </cell>
          <cell r="C1142">
            <v>73.64</v>
          </cell>
          <cell r="D1142">
            <v>70.430000000000007</v>
          </cell>
          <cell r="E1142">
            <v>70.95</v>
          </cell>
          <cell r="F1142">
            <v>73.379999999999896</v>
          </cell>
          <cell r="G1142">
            <v>69.769999999999897</v>
          </cell>
          <cell r="H1142">
            <v>63.689999999999898</v>
          </cell>
          <cell r="I1142" t="str">
            <v>BIBLIOTECA PÚBLICA PILOTO DE MEDELLÍN PARA LA AMERICA LATINA</v>
          </cell>
        </row>
        <row r="1143">
          <cell r="A1143" t="str">
            <v>BLANCA ALICIA HERNANDEZ - ALBANIA</v>
          </cell>
          <cell r="B1143" t="str">
            <v>2887</v>
          </cell>
          <cell r="C1143">
            <v>75.319999999999993</v>
          </cell>
          <cell r="I1143" t="e">
            <v>#N/A</v>
          </cell>
        </row>
        <row r="1144">
          <cell r="A1144" t="str">
            <v>BOMBEROS DE BUCARAMANGA</v>
          </cell>
          <cell r="B1144" t="str">
            <v>1374</v>
          </cell>
          <cell r="C1144">
            <v>77.86</v>
          </cell>
          <cell r="D1144">
            <v>71.55</v>
          </cell>
          <cell r="E1144">
            <v>71.06</v>
          </cell>
          <cell r="F1144">
            <v>85.42</v>
          </cell>
          <cell r="G1144">
            <v>82.6099999999999</v>
          </cell>
          <cell r="H1144">
            <v>54.34</v>
          </cell>
          <cell r="I1144" t="str">
            <v>BOMBEROS DE BUCARAMANGA</v>
          </cell>
        </row>
        <row r="1145">
          <cell r="A1145" t="str">
            <v>C.P.G.A. DE LA PROVINCIA DE GARCIA ROVIRA - CEPROGAR</v>
          </cell>
          <cell r="B1145" t="str">
            <v>1380</v>
          </cell>
          <cell r="C1145">
            <v>10</v>
          </cell>
          <cell r="I1145" t="e">
            <v>#N/A</v>
          </cell>
        </row>
        <row r="1146">
          <cell r="A1146" t="str">
            <v>C.P.G.A. DEL NOROCCIDENTE DEL HUILA - NOROCEAGRO</v>
          </cell>
          <cell r="B1146" t="str">
            <v>1386</v>
          </cell>
          <cell r="C1146">
            <v>46.83</v>
          </cell>
          <cell r="I1146" t="e">
            <v>#N/A</v>
          </cell>
        </row>
        <row r="1147">
          <cell r="A1147" t="str">
            <v xml:space="preserve">CAFUCHES EMPRESA DE SERVICIOS PÚBLICOS
DOMICILIARIOS DE SAN MARTÍN DE LOS LLANOS S.A
</v>
          </cell>
          <cell r="B1147" t="str">
            <v>8202</v>
          </cell>
          <cell r="C1147">
            <v>53.21</v>
          </cell>
          <cell r="D1147">
            <v>71.930000000000007</v>
          </cell>
          <cell r="E1147">
            <v>59.43</v>
          </cell>
          <cell r="F1147">
            <v>63.579999999999899</v>
          </cell>
          <cell r="G1147">
            <v>61.829999999999899</v>
          </cell>
          <cell r="H1147">
            <v>64.31</v>
          </cell>
          <cell r="I1147" t="str">
            <v>CAFUCHES EMPRESA DE SERVICIOS PÚBLICOS DOMICILIARIOS DE SAN MARTÍN DE LOS LLANOS S.A</v>
          </cell>
        </row>
        <row r="1148">
          <cell r="A1148" t="str">
            <v>CAJA DE PREVISION SOCIAL MUNICIPAL DE BUCARAMANGA</v>
          </cell>
          <cell r="B1148" t="str">
            <v>1395</v>
          </cell>
          <cell r="C1148">
            <v>68.62</v>
          </cell>
          <cell r="D1148">
            <v>72.87</v>
          </cell>
          <cell r="E1148">
            <v>77.92</v>
          </cell>
          <cell r="F1148">
            <v>71.159999999999897</v>
          </cell>
          <cell r="G1148">
            <v>68.06</v>
          </cell>
          <cell r="H1148">
            <v>81.150000000000006</v>
          </cell>
          <cell r="I1148" t="str">
            <v>CAJA DE PREVISIÓN SOCIAL MUNICIPAL DE BUCARAMANGA</v>
          </cell>
        </row>
        <row r="1149">
          <cell r="A1149" t="str">
            <v>CAJA DE VIVIENDA POPULAR</v>
          </cell>
          <cell r="B1149" t="str">
            <v>1397</v>
          </cell>
          <cell r="C1149">
            <v>80.66</v>
          </cell>
          <cell r="D1149">
            <v>73.930000000000007</v>
          </cell>
          <cell r="E1149">
            <v>65.569999999999894</v>
          </cell>
          <cell r="F1149">
            <v>60.009999999999899</v>
          </cell>
          <cell r="G1149">
            <v>78.2</v>
          </cell>
          <cell r="H1149">
            <v>60.39</v>
          </cell>
          <cell r="I1149" t="str">
            <v>CAJA DE VIVIENDA POPULAR</v>
          </cell>
        </row>
        <row r="1150">
          <cell r="A1150" t="str">
            <v>CANAL CAPITAL</v>
          </cell>
          <cell r="B1150" t="str">
            <v>1401</v>
          </cell>
          <cell r="C1150">
            <v>83.72</v>
          </cell>
          <cell r="D1150">
            <v>64.03</v>
          </cell>
          <cell r="E1150">
            <v>79.379999999999896</v>
          </cell>
          <cell r="F1150">
            <v>68.14</v>
          </cell>
          <cell r="G1150">
            <v>65.650000000000006</v>
          </cell>
          <cell r="H1150">
            <v>82.5</v>
          </cell>
          <cell r="I1150" t="str">
            <v>CANAL CAPITAL</v>
          </cell>
        </row>
        <row r="1151">
          <cell r="A1151" t="str">
            <v>CANAL REGIONAL DE TELEVISIÓN PARA EL PACIFICO -TELEPACIFICO LTDA.-</v>
          </cell>
          <cell r="B1151" t="str">
            <v>1402</v>
          </cell>
          <cell r="C1151">
            <v>87.27</v>
          </cell>
          <cell r="I1151" t="e">
            <v>#N/A</v>
          </cell>
        </row>
        <row r="1152">
          <cell r="A1152" t="str">
            <v>CAPITAL SALUD EPS-S S.A.S.</v>
          </cell>
          <cell r="B1152" t="str">
            <v>8275</v>
          </cell>
          <cell r="C1152">
            <v>82.26</v>
          </cell>
          <cell r="D1152">
            <v>76.09</v>
          </cell>
          <cell r="E1152">
            <v>84.099999999999895</v>
          </cell>
          <cell r="F1152">
            <v>76.06</v>
          </cell>
          <cell r="G1152">
            <v>71.760000000000005</v>
          </cell>
          <cell r="H1152">
            <v>86.9</v>
          </cell>
          <cell r="I1152" t="str">
            <v>CAPITAL SALUD EPS-S S.A.S.</v>
          </cell>
        </row>
        <row r="1153">
          <cell r="A1153" t="str">
            <v>CARMEN EMILIA OSPINA</v>
          </cell>
          <cell r="B1153" t="str">
            <v>2881</v>
          </cell>
          <cell r="C1153">
            <v>71.5</v>
          </cell>
          <cell r="D1153">
            <v>88.35</v>
          </cell>
          <cell r="E1153">
            <v>84.099999999999895</v>
          </cell>
          <cell r="F1153">
            <v>85.42</v>
          </cell>
          <cell r="G1153">
            <v>78.23</v>
          </cell>
          <cell r="H1153">
            <v>86.9</v>
          </cell>
          <cell r="I1153" t="str">
            <v>CARMEN EMILIA OSPINA</v>
          </cell>
        </row>
        <row r="1154">
          <cell r="A1154" t="str">
            <v>CASA DE LA CULTURA  PIEDRA DEL SOL  -FLORIDABLANCA</v>
          </cell>
          <cell r="B1154" t="str">
            <v>1403</v>
          </cell>
          <cell r="C1154">
            <v>72.09</v>
          </cell>
          <cell r="I1154" t="e">
            <v>#N/A</v>
          </cell>
        </row>
        <row r="1155">
          <cell r="A1155" t="str">
            <v>CASA DE LA CULTURA DE SAN JUAN NEPOMUCENO</v>
          </cell>
          <cell r="B1155" t="str">
            <v>1405</v>
          </cell>
          <cell r="C1155">
            <v>32.46</v>
          </cell>
          <cell r="I1155" t="e">
            <v>#N/A</v>
          </cell>
        </row>
        <row r="1156">
          <cell r="A1156" t="str">
            <v>CASA DE LA CULTURA JESÚS ANGEL GONZÁLEZ ARIAS JAGA</v>
          </cell>
          <cell r="B1156" t="str">
            <v>1407</v>
          </cell>
          <cell r="C1156">
            <v>50.31</v>
          </cell>
          <cell r="I1156" t="e">
            <v>#N/A</v>
          </cell>
        </row>
        <row r="1157">
          <cell r="A1157" t="str">
            <v>CASA DE LA CULTURA JORGE ELIECER GAITAN - META</v>
          </cell>
          <cell r="B1157" t="str">
            <v>1408</v>
          </cell>
          <cell r="C1157">
            <v>51.8</v>
          </cell>
          <cell r="I1157" t="str">
            <v>CASA DE LA CULTURA JORGE ELIECER GAITÁN - META</v>
          </cell>
        </row>
        <row r="1158">
          <cell r="A1158" t="str">
            <v>CASA DE REPOSO- ANCIANATO DE GIRARDOT</v>
          </cell>
          <cell r="B1158" t="str">
            <v>8317</v>
          </cell>
          <cell r="C1158">
            <v>62.4</v>
          </cell>
          <cell r="I1158" t="e">
            <v>#N/A</v>
          </cell>
        </row>
        <row r="1159">
          <cell r="A1159" t="str">
            <v>CASA MUNICIPAL DE LA CULTURA DE CALDAS</v>
          </cell>
          <cell r="B1159" t="str">
            <v>1411</v>
          </cell>
          <cell r="C1159">
            <v>41.2</v>
          </cell>
          <cell r="I1159" t="e">
            <v>#N/A</v>
          </cell>
        </row>
        <row r="1160">
          <cell r="A1160" t="str">
            <v>CEMINSA</v>
          </cell>
          <cell r="B1160" t="str">
            <v>2772</v>
          </cell>
          <cell r="C1160">
            <v>43.55</v>
          </cell>
          <cell r="I1160" t="e">
            <v>#N/A</v>
          </cell>
        </row>
        <row r="1161">
          <cell r="A1161" t="str">
            <v>CENTRAL DE TRANSPORTES DE SANTA MARTA LTDA.</v>
          </cell>
          <cell r="B1161" t="str">
            <v>1414</v>
          </cell>
          <cell r="C1161">
            <v>66.47</v>
          </cell>
          <cell r="I1161" t="str">
            <v>CENTRAL DE TRANSPORTES DE SANTA MARTA LTDA.</v>
          </cell>
        </row>
        <row r="1162">
          <cell r="A1162" t="str">
            <v>CENTRAL DE TRANSPORTES DE TULUA S.A.</v>
          </cell>
          <cell r="B1162" t="str">
            <v>1415</v>
          </cell>
          <cell r="C1162">
            <v>68.260000000000005</v>
          </cell>
          <cell r="I1162" t="e">
            <v>#N/A</v>
          </cell>
        </row>
        <row r="1163">
          <cell r="A1163" t="str">
            <v>CENTRAL DE TRANSPORTES ESTACION CUCUTA EN LIQUIDACION</v>
          </cell>
          <cell r="B1163" t="str">
            <v>1416</v>
          </cell>
          <cell r="C1163">
            <v>38.33</v>
          </cell>
          <cell r="I1163" t="e">
            <v>#N/A</v>
          </cell>
        </row>
        <row r="1164">
          <cell r="A1164" t="str">
            <v>CENTRO  DE SALUD  SEÑOR  DEL MAR</v>
          </cell>
          <cell r="B1164" t="str">
            <v>2773</v>
          </cell>
          <cell r="C1164">
            <v>50.28</v>
          </cell>
          <cell r="I1164" t="e">
            <v>#N/A</v>
          </cell>
        </row>
        <row r="1165">
          <cell r="A1165" t="str">
            <v>CENTRO 1 -PIENDAMO</v>
          </cell>
          <cell r="B1165" t="str">
            <v>2901</v>
          </cell>
          <cell r="C1165">
            <v>43.68</v>
          </cell>
          <cell r="I1165" t="e">
            <v>#N/A</v>
          </cell>
        </row>
        <row r="1166">
          <cell r="A1166" t="str">
            <v>CENTRO 2 EFE</v>
          </cell>
          <cell r="B1166" t="str">
            <v>2774</v>
          </cell>
          <cell r="C1166">
            <v>54.16</v>
          </cell>
          <cell r="I1166" t="e">
            <v>#N/A</v>
          </cell>
        </row>
        <row r="1167">
          <cell r="A1167" t="str">
            <v>CENTRO CULTURAL BACATÁ DE FUNZA                                                                                         </v>
          </cell>
          <cell r="B1167" t="str">
            <v>1420</v>
          </cell>
          <cell r="C1167">
            <v>72.569999999999993</v>
          </cell>
          <cell r="I1167" t="e">
            <v>#N/A</v>
          </cell>
        </row>
        <row r="1168">
          <cell r="A1168" t="str">
            <v>CENTRO DE DIAGNOSTICO AUTOMOTOR DE CÚCUTA LTDA CEDAC</v>
          </cell>
          <cell r="B1168" t="str">
            <v>1428</v>
          </cell>
          <cell r="C1168">
            <v>67.2</v>
          </cell>
          <cell r="I1168" t="e">
            <v>#N/A</v>
          </cell>
        </row>
        <row r="1169">
          <cell r="A1169" t="str">
            <v>CENTRO DE DIAGNOSTICO AUTOMOTOR DE NARIÑO LTDA.</v>
          </cell>
          <cell r="B1169" t="str">
            <v>1429</v>
          </cell>
          <cell r="C1169">
            <v>78.7</v>
          </cell>
          <cell r="D1169">
            <v>83.59</v>
          </cell>
          <cell r="E1169">
            <v>84.099999999999895</v>
          </cell>
          <cell r="F1169">
            <v>76.06</v>
          </cell>
          <cell r="G1169">
            <v>71.760000000000005</v>
          </cell>
          <cell r="H1169">
            <v>86.9</v>
          </cell>
          <cell r="I1169" t="str">
            <v>CENTRO DE DIAGNÓSTICO AUTOMOTOR DE NARIÑO LTDA.</v>
          </cell>
        </row>
        <row r="1170">
          <cell r="A1170" t="str">
            <v>CENTRO DE DIAGNOSTICO AUTOMOTOR DE PALMIRA</v>
          </cell>
          <cell r="B1170" t="str">
            <v>1430</v>
          </cell>
          <cell r="C1170">
            <v>73.599999999999994</v>
          </cell>
          <cell r="I1170" t="e">
            <v>#N/A</v>
          </cell>
        </row>
        <row r="1171">
          <cell r="A1171" t="str">
            <v>CENTRO DE DIAGNOSTICO AUTOMOTOR DE POPAYAN LTDA.</v>
          </cell>
          <cell r="B1171" t="str">
            <v>1431</v>
          </cell>
          <cell r="C1171">
            <v>41.87</v>
          </cell>
          <cell r="I1171" t="e">
            <v>#N/A</v>
          </cell>
        </row>
        <row r="1172">
          <cell r="A1172" t="str">
            <v>CENTRO DE DIAGNOSTICO AUTOMOTOR DE RISARALDA LTDA.</v>
          </cell>
          <cell r="B1172" t="str">
            <v>1432</v>
          </cell>
          <cell r="C1172">
            <v>52.53</v>
          </cell>
          <cell r="I1172" t="e">
            <v>#N/A</v>
          </cell>
        </row>
        <row r="1173">
          <cell r="A1173" t="str">
            <v>CENTRO DE DIAGNOSTICO AUTOMOTOR DE TULUA LTDA.</v>
          </cell>
          <cell r="B1173" t="str">
            <v>1433</v>
          </cell>
          <cell r="C1173">
            <v>76.319999999999993</v>
          </cell>
          <cell r="I1173" t="e">
            <v>#N/A</v>
          </cell>
        </row>
        <row r="1174">
          <cell r="A1174" t="str">
            <v>CENTRO DE DIAGNOSTICO AUTOMOTOR DEL VALLE LTDA.</v>
          </cell>
          <cell r="B1174" t="str">
            <v>1435</v>
          </cell>
          <cell r="C1174">
            <v>69.349999999999994</v>
          </cell>
          <cell r="D1174">
            <v>79.56</v>
          </cell>
          <cell r="E1174">
            <v>79.379999999999896</v>
          </cell>
          <cell r="F1174">
            <v>81.03</v>
          </cell>
          <cell r="G1174">
            <v>75.290000000000006</v>
          </cell>
          <cell r="H1174">
            <v>82.5</v>
          </cell>
          <cell r="I1174" t="str">
            <v>CENTRO DE DIAGNÓSTICO AUTOMOTOR DEL VALLE LTDA.</v>
          </cell>
        </row>
        <row r="1175">
          <cell r="A1175" t="str">
            <v>CENTRO DE FORMACION INTEGRAL PARA EL TRABAJO CEFIT</v>
          </cell>
          <cell r="B1175" t="str">
            <v>1437</v>
          </cell>
          <cell r="C1175">
            <v>72.069999999999993</v>
          </cell>
          <cell r="D1175">
            <v>66.53</v>
          </cell>
          <cell r="E1175">
            <v>68.760000000000005</v>
          </cell>
          <cell r="F1175">
            <v>64.129999999999896</v>
          </cell>
          <cell r="G1175">
            <v>62.299999999999898</v>
          </cell>
          <cell r="H1175">
            <v>74.189999999999898</v>
          </cell>
          <cell r="I1175" t="e">
            <v>#N/A</v>
          </cell>
        </row>
        <row r="1176">
          <cell r="A1176" t="str">
            <v>CENTRO DE HABILITACIÓN DEL NIÑO -CEHANI-</v>
          </cell>
          <cell r="B1176" t="str">
            <v>1438</v>
          </cell>
          <cell r="C1176">
            <v>62.77</v>
          </cell>
          <cell r="I1176" t="e">
            <v>#N/A</v>
          </cell>
        </row>
        <row r="1177">
          <cell r="A1177" t="str">
            <v>CENTRO DE RECEPCION DE MENORES</v>
          </cell>
          <cell r="B1177" t="str">
            <v>1439</v>
          </cell>
          <cell r="C1177">
            <v>51.58</v>
          </cell>
          <cell r="D1177">
            <v>74.400000000000006</v>
          </cell>
          <cell r="E1177">
            <v>75.209999999999894</v>
          </cell>
          <cell r="F1177">
            <v>69.019999999999897</v>
          </cell>
          <cell r="G1177">
            <v>66.3599999999999</v>
          </cell>
          <cell r="H1177">
            <v>67.14</v>
          </cell>
          <cell r="I1177" t="str">
            <v>CENTRO DE RECEPCIÓN DE MENORES</v>
          </cell>
        </row>
        <row r="1178">
          <cell r="A1178" t="str">
            <v>CENTRO DE REHABILITACIÓN DE NORTE DE SANTANDER</v>
          </cell>
          <cell r="B1178" t="str">
            <v>2902</v>
          </cell>
          <cell r="C1178">
            <v>58.75</v>
          </cell>
          <cell r="I1178" t="e">
            <v>#N/A</v>
          </cell>
        </row>
        <row r="1179">
          <cell r="A1179" t="str">
            <v>CENTRO DE REHABILITACIÓN INTEGRAL DE BOYACA -TUNJA</v>
          </cell>
          <cell r="B1179" t="str">
            <v>2903</v>
          </cell>
          <cell r="C1179">
            <v>71.38</v>
          </cell>
          <cell r="I1179" t="e">
            <v>#N/A</v>
          </cell>
        </row>
        <row r="1180">
          <cell r="A1180" t="str">
            <v>CENTRO DE REHABILITACIÓN INTEGRAL EN SALUD MENTAL DE ANTIOQUIA  CARISMA</v>
          </cell>
          <cell r="B1180" t="str">
            <v>2904</v>
          </cell>
          <cell r="C1180">
            <v>51.32</v>
          </cell>
          <cell r="D1180">
            <v>63.64</v>
          </cell>
          <cell r="E1180">
            <v>73.540000000000006</v>
          </cell>
          <cell r="F1180">
            <v>75.689999999999898</v>
          </cell>
          <cell r="G1180">
            <v>71.5</v>
          </cell>
          <cell r="H1180">
            <v>67.25</v>
          </cell>
          <cell r="I1180" t="str">
            <v>CENTRO DE REHABILITACIÓN INTEGRAL EN SALUD MENTAL DE ANTIOQUIA  CARISMA</v>
          </cell>
        </row>
        <row r="1181">
          <cell r="A1181" t="str">
            <v>CENTRO DE SALUD - CERINZA</v>
          </cell>
          <cell r="B1181" t="str">
            <v>2906</v>
          </cell>
          <cell r="C1181">
            <v>41.21</v>
          </cell>
          <cell r="I1181" t="e">
            <v>#N/A</v>
          </cell>
        </row>
        <row r="1182">
          <cell r="A1182" t="str">
            <v>CENTRO DE SALUD - CONSACÁ</v>
          </cell>
          <cell r="B1182" t="str">
            <v>2908</v>
          </cell>
          <cell r="C1182">
            <v>53.65</v>
          </cell>
          <cell r="I1182" t="e">
            <v>#N/A</v>
          </cell>
        </row>
        <row r="1183">
          <cell r="A1183" t="str">
            <v>CENTRO DE SALUD - CUCUNUBA</v>
          </cell>
          <cell r="B1183" t="str">
            <v>2909</v>
          </cell>
          <cell r="C1183">
            <v>44.05</v>
          </cell>
          <cell r="I1183" t="e">
            <v>#N/A</v>
          </cell>
        </row>
        <row r="1184">
          <cell r="A1184" t="str">
            <v>CENTRO DE SALUD - SAN PEDRO SUCRE</v>
          </cell>
          <cell r="B1184" t="str">
            <v>2911</v>
          </cell>
          <cell r="C1184">
            <v>58.92</v>
          </cell>
          <cell r="I1184" t="e">
            <v>#N/A</v>
          </cell>
        </row>
        <row r="1185">
          <cell r="A1185" t="str">
            <v>CENTRO DE SALUD  SAN JOSÉ   - SAN MARCOS</v>
          </cell>
          <cell r="B1185" t="str">
            <v>2913</v>
          </cell>
          <cell r="C1185">
            <v>55.22</v>
          </cell>
          <cell r="I1185" t="e">
            <v>#N/A</v>
          </cell>
        </row>
        <row r="1186">
          <cell r="A1186" t="str">
            <v>CENTRO DE SALUD  SAN PEDRO   - FLANDES</v>
          </cell>
          <cell r="B1186" t="str">
            <v>2914</v>
          </cell>
          <cell r="C1186">
            <v>41.83</v>
          </cell>
          <cell r="I1186" t="e">
            <v>#N/A</v>
          </cell>
        </row>
        <row r="1187">
          <cell r="A1187" t="str">
            <v>CENTRO DE SALUD (CAYETANO MARIA DE ROJAS)</v>
          </cell>
          <cell r="B1187" t="str">
            <v>2776</v>
          </cell>
          <cell r="C1187">
            <v>40.700000000000003</v>
          </cell>
          <cell r="I1187" t="e">
            <v>#N/A</v>
          </cell>
        </row>
        <row r="1188">
          <cell r="A1188" t="str">
            <v>CENTRO DE SALUD ALCIDES JIMENEZ - PUERTO CAICEDO</v>
          </cell>
          <cell r="B1188" t="str">
            <v>2919</v>
          </cell>
          <cell r="C1188">
            <v>65.510000000000005</v>
          </cell>
          <cell r="I1188" t="e">
            <v>#N/A</v>
          </cell>
        </row>
        <row r="1189">
          <cell r="A1189" t="str">
            <v>CENTRO DE SALUD BELÉN</v>
          </cell>
          <cell r="B1189" t="str">
            <v>1440</v>
          </cell>
          <cell r="C1189">
            <v>46.73</v>
          </cell>
          <cell r="I1189" t="e">
            <v>#N/A</v>
          </cell>
        </row>
        <row r="1190">
          <cell r="A1190" t="str">
            <v>CENTRO DE SALUD BUENAVISTA</v>
          </cell>
          <cell r="B1190" t="str">
            <v>2920</v>
          </cell>
          <cell r="C1190">
            <v>46.45</v>
          </cell>
          <cell r="I1190" t="e">
            <v>#N/A</v>
          </cell>
        </row>
        <row r="1191">
          <cell r="A1191" t="str">
            <v>CENTRO DE SALUD CAIMITO</v>
          </cell>
          <cell r="B1191" t="str">
            <v>2921</v>
          </cell>
          <cell r="C1191">
            <v>54.51</v>
          </cell>
          <cell r="I1191" t="e">
            <v>#N/A</v>
          </cell>
        </row>
        <row r="1192">
          <cell r="A1192" t="str">
            <v>CENTRO DE SALUD CAMILO HURTADO CIFUENTES</v>
          </cell>
          <cell r="B1192" t="str">
            <v>1441</v>
          </cell>
          <cell r="C1192">
            <v>54.31</v>
          </cell>
          <cell r="I1192" t="e">
            <v>#N/A</v>
          </cell>
        </row>
        <row r="1193">
          <cell r="A1193" t="str">
            <v>CENTRO DE SALUD CAMILO RUEDA - VILLANUEVA</v>
          </cell>
          <cell r="B1193" t="str">
            <v>2922</v>
          </cell>
          <cell r="C1193">
            <v>58.92</v>
          </cell>
          <cell r="I1193" t="e">
            <v>#N/A</v>
          </cell>
        </row>
        <row r="1194">
          <cell r="A1194" t="str">
            <v>CENTRO DE SALUD CAMPOHERMOSO</v>
          </cell>
          <cell r="B1194" t="str">
            <v>2923</v>
          </cell>
          <cell r="C1194">
            <v>38.19</v>
          </cell>
          <cell r="I1194" t="e">
            <v>#N/A</v>
          </cell>
        </row>
        <row r="1195">
          <cell r="A1195" t="str">
            <v>CENTRO DE SALUD CHITARAQUE</v>
          </cell>
          <cell r="B1195" t="str">
            <v>2925</v>
          </cell>
          <cell r="C1195">
            <v>45.67</v>
          </cell>
          <cell r="I1195" t="e">
            <v>#N/A</v>
          </cell>
        </row>
        <row r="1196">
          <cell r="A1196" t="str">
            <v>CENTRO DE SALUD CHIVATA</v>
          </cell>
          <cell r="B1196" t="str">
            <v>2926</v>
          </cell>
          <cell r="C1196">
            <v>42.45</v>
          </cell>
          <cell r="I1196" t="e">
            <v>#N/A</v>
          </cell>
        </row>
        <row r="1197">
          <cell r="A1197" t="str">
            <v>CENTRO DE SALUD CÓMBITA</v>
          </cell>
          <cell r="B1197" t="str">
            <v>2928</v>
          </cell>
          <cell r="C1197">
            <v>53.46</v>
          </cell>
          <cell r="I1197" t="e">
            <v>#N/A</v>
          </cell>
        </row>
        <row r="1198">
          <cell r="A1198" t="str">
            <v>CENTRO DE SALUD CON CAMA - ARROYOHONDO</v>
          </cell>
          <cell r="B1198" t="str">
            <v>2929</v>
          </cell>
          <cell r="C1198">
            <v>52.49</v>
          </cell>
          <cell r="I1198" t="e">
            <v>#N/A</v>
          </cell>
        </row>
        <row r="1199">
          <cell r="A1199" t="str">
            <v>CENTRO DE SALUD CON CAMA - SAN JACINTO DEL CAUCA</v>
          </cell>
          <cell r="B1199" t="str">
            <v>2930</v>
          </cell>
          <cell r="C1199">
            <v>51.63</v>
          </cell>
          <cell r="I1199" t="e">
            <v>#N/A</v>
          </cell>
        </row>
        <row r="1200">
          <cell r="A1200" t="str">
            <v>CENTRO DE SALUD CON CAMAS DE CÓRDOBA</v>
          </cell>
          <cell r="B1200" t="str">
            <v>2933</v>
          </cell>
          <cell r="C1200">
            <v>40.909999999999997</v>
          </cell>
          <cell r="I1200" t="e">
            <v>#N/A</v>
          </cell>
        </row>
        <row r="1201">
          <cell r="A1201" t="str">
            <v>CENTRO DE SALUD CON CAMAS DE MONTECRISTO</v>
          </cell>
          <cell r="B1201" t="str">
            <v>2935</v>
          </cell>
          <cell r="C1201">
            <v>44.05</v>
          </cell>
          <cell r="I1201" t="e">
            <v>#N/A</v>
          </cell>
        </row>
        <row r="1202">
          <cell r="A1202" t="str">
            <v>CENTRO DE SALUD COTORRA</v>
          </cell>
          <cell r="B1202" t="str">
            <v>2936</v>
          </cell>
          <cell r="C1202">
            <v>49.11</v>
          </cell>
          <cell r="I1202" t="e">
            <v>#N/A</v>
          </cell>
        </row>
        <row r="1203">
          <cell r="A1203" t="str">
            <v>CENTRO DE SALUD DE ANCUYA -  NARIÑO</v>
          </cell>
          <cell r="B1203" t="str">
            <v>2937</v>
          </cell>
          <cell r="C1203">
            <v>55.44</v>
          </cell>
          <cell r="I1203" t="e">
            <v>#N/A</v>
          </cell>
        </row>
        <row r="1204">
          <cell r="A1204" t="str">
            <v>CENTRO DE SALUD DE COELLO</v>
          </cell>
          <cell r="B1204" t="str">
            <v>2779</v>
          </cell>
          <cell r="C1204">
            <v>41.67</v>
          </cell>
          <cell r="I1204" t="e">
            <v>#N/A</v>
          </cell>
        </row>
        <row r="1205">
          <cell r="A1205" t="str">
            <v>CENTRO DE SALUD DE CUASPUD CARLOSAMA</v>
          </cell>
          <cell r="B1205" t="str">
            <v>2780</v>
          </cell>
          <cell r="C1205">
            <v>45.64</v>
          </cell>
          <cell r="I1205" t="e">
            <v>#N/A</v>
          </cell>
        </row>
        <row r="1206">
          <cell r="A1206" t="str">
            <v>CENTRO DE SALUD DE ILES</v>
          </cell>
          <cell r="B1206" t="str">
            <v>2782</v>
          </cell>
          <cell r="C1206">
            <v>69.5</v>
          </cell>
          <cell r="I1206" t="e">
            <v>#N/A</v>
          </cell>
        </row>
        <row r="1207">
          <cell r="A1207" t="str">
            <v>CENTRO DE SALUD DE LINARES - JORGE ZAMBRANO</v>
          </cell>
          <cell r="B1207" t="str">
            <v>2940</v>
          </cell>
          <cell r="C1207">
            <v>62.51</v>
          </cell>
          <cell r="I1207" t="e">
            <v>#N/A</v>
          </cell>
        </row>
        <row r="1208">
          <cell r="A1208" t="str">
            <v>CENTRO DE SALUD DE LOS ANDES</v>
          </cell>
          <cell r="B1208" t="str">
            <v>2868</v>
          </cell>
          <cell r="C1208">
            <v>58.68</v>
          </cell>
          <cell r="I1208" t="e">
            <v>#N/A</v>
          </cell>
        </row>
        <row r="1209">
          <cell r="A1209" t="str">
            <v>CENTRO DE SALUD DE MOTAVITA                                                                 </v>
          </cell>
          <cell r="B1209" t="str">
            <v>2943</v>
          </cell>
          <cell r="C1209">
            <v>69.64</v>
          </cell>
          <cell r="I1209" t="e">
            <v>#N/A</v>
          </cell>
        </row>
        <row r="1210">
          <cell r="A1210" t="str">
            <v>CENTRO DE SALUD DE POLONUEVO</v>
          </cell>
          <cell r="B1210" t="str">
            <v>2882</v>
          </cell>
          <cell r="C1210">
            <v>36.549999999999997</v>
          </cell>
          <cell r="I1210" t="e">
            <v>#N/A</v>
          </cell>
        </row>
        <row r="1211">
          <cell r="A1211" t="str">
            <v>CENTRO DE SALUD DE PROVIDENCIA - NARIÑO</v>
          </cell>
          <cell r="B1211" t="str">
            <v>2945</v>
          </cell>
          <cell r="C1211">
            <v>37.93</v>
          </cell>
          <cell r="I1211" t="e">
            <v>#N/A</v>
          </cell>
        </row>
        <row r="1212">
          <cell r="A1212" t="str">
            <v>CENTRO DE SALUD DE RICAURTE</v>
          </cell>
          <cell r="B1212" t="str">
            <v>2947</v>
          </cell>
          <cell r="C1212">
            <v>67.33</v>
          </cell>
          <cell r="I1212" t="e">
            <v>#N/A</v>
          </cell>
        </row>
        <row r="1213">
          <cell r="A1213" t="str">
            <v>CENTRO DE SALUD DE SACHICA</v>
          </cell>
          <cell r="B1213" t="str">
            <v>2948</v>
          </cell>
          <cell r="C1213">
            <v>33.99</v>
          </cell>
          <cell r="I1213" t="e">
            <v>#N/A</v>
          </cell>
        </row>
        <row r="1214">
          <cell r="A1214" t="str">
            <v>CENTRO DE SALUD DE SANTACRUZ (GUACHAVÉS)</v>
          </cell>
          <cell r="B1214" t="str">
            <v>2783</v>
          </cell>
          <cell r="C1214">
            <v>63.75</v>
          </cell>
          <cell r="I1214" t="e">
            <v>#N/A</v>
          </cell>
        </row>
        <row r="1215">
          <cell r="A1215" t="str">
            <v>CENTRO DE SALUD DE SANTANA</v>
          </cell>
          <cell r="B1215" t="str">
            <v>2951</v>
          </cell>
          <cell r="C1215">
            <v>62.49</v>
          </cell>
          <cell r="I1215" t="e">
            <v>#N/A</v>
          </cell>
        </row>
        <row r="1216">
          <cell r="A1216" t="str">
            <v>CENTRO DE SALUD DE SAPUYES</v>
          </cell>
          <cell r="B1216" t="str">
            <v>2952</v>
          </cell>
          <cell r="C1216">
            <v>68.39</v>
          </cell>
          <cell r="I1216" t="e">
            <v>#N/A</v>
          </cell>
        </row>
        <row r="1217">
          <cell r="A1217" t="str">
            <v>CENTRO DE SALUD DE SILVANIA</v>
          </cell>
          <cell r="B1217" t="str">
            <v>2953</v>
          </cell>
          <cell r="C1217">
            <v>58.84</v>
          </cell>
          <cell r="I1217" t="e">
            <v>#N/A</v>
          </cell>
        </row>
        <row r="1218">
          <cell r="A1218" t="str">
            <v>CENTRO DE SALUD DE TAUSA</v>
          </cell>
          <cell r="B1218" t="str">
            <v>2955</v>
          </cell>
          <cell r="C1218">
            <v>73.709999999999994</v>
          </cell>
          <cell r="I1218" t="e">
            <v>#N/A</v>
          </cell>
        </row>
        <row r="1219">
          <cell r="A1219" t="str">
            <v>CENTRO DE SALUD DE TOCA</v>
          </cell>
          <cell r="B1219" t="str">
            <v>2957</v>
          </cell>
          <cell r="C1219">
            <v>69.13</v>
          </cell>
          <cell r="I1219" t="e">
            <v>#N/A</v>
          </cell>
        </row>
        <row r="1220">
          <cell r="A1220" t="str">
            <v>CENTRO DE SALUD DE TOGUI</v>
          </cell>
          <cell r="B1220" t="str">
            <v>2958</v>
          </cell>
          <cell r="C1220">
            <v>62.15</v>
          </cell>
          <cell r="I1220" t="e">
            <v>#N/A</v>
          </cell>
        </row>
        <row r="1221">
          <cell r="A1221" t="str">
            <v>CENTRO DE SALUD DE TUBARÁ - TUBARÁ</v>
          </cell>
          <cell r="B1221" t="str">
            <v>2959</v>
          </cell>
          <cell r="C1221">
            <v>54.97</v>
          </cell>
          <cell r="I1221" t="e">
            <v>#N/A</v>
          </cell>
        </row>
        <row r="1222">
          <cell r="A1222" t="str">
            <v>CENTRO DE SALUD DE USIACURI</v>
          </cell>
          <cell r="B1222" t="str">
            <v>2960</v>
          </cell>
          <cell r="C1222">
            <v>45.01</v>
          </cell>
          <cell r="I1222" t="e">
            <v>#N/A</v>
          </cell>
        </row>
        <row r="1223">
          <cell r="A1223" t="str">
            <v>CENTRO DE SALUD DE ZAPAYAN</v>
          </cell>
          <cell r="B1223" t="str">
            <v>2962</v>
          </cell>
          <cell r="C1223">
            <v>27.51</v>
          </cell>
          <cell r="I1223" t="e">
            <v>#N/A</v>
          </cell>
        </row>
        <row r="1224">
          <cell r="A1224" t="str">
            <v>CENTRO DE SALUD DEL MUNICIPIO DE SUTAMARCHÁN</v>
          </cell>
          <cell r="B1224" t="str">
            <v>2964</v>
          </cell>
          <cell r="C1224">
            <v>53.95</v>
          </cell>
          <cell r="I1224" t="e">
            <v>#N/A</v>
          </cell>
        </row>
        <row r="1225">
          <cell r="A1225" t="str">
            <v>CENTRO DE SALUD EL ROBLE</v>
          </cell>
          <cell r="B1225" t="str">
            <v>2784</v>
          </cell>
          <cell r="C1225">
            <v>40.94</v>
          </cell>
          <cell r="I1225" t="e">
            <v>#N/A</v>
          </cell>
        </row>
        <row r="1226">
          <cell r="A1226" t="str">
            <v>CENTRO DE SALUD EL ROSARIO</v>
          </cell>
          <cell r="B1226" t="str">
            <v>2965</v>
          </cell>
          <cell r="C1226">
            <v>53.78</v>
          </cell>
          <cell r="I1226" t="e">
            <v>#N/A</v>
          </cell>
        </row>
        <row r="1227">
          <cell r="A1227" t="str">
            <v>CENTRO DE SALUD EL TABLÓN DE GÓMEZ</v>
          </cell>
          <cell r="B1227" t="str">
            <v>2785</v>
          </cell>
          <cell r="C1227">
            <v>40.6</v>
          </cell>
          <cell r="I1227" t="e">
            <v>#N/A</v>
          </cell>
        </row>
        <row r="1228">
          <cell r="A1228" t="str">
            <v>CENTRO DE SALUD FE Y ESPERANZA - SORACÁ</v>
          </cell>
          <cell r="B1228" t="str">
            <v>2966</v>
          </cell>
          <cell r="C1228">
            <v>43.57</v>
          </cell>
          <cell r="I1228" t="e">
            <v>#N/A</v>
          </cell>
        </row>
        <row r="1229">
          <cell r="A1229" t="str">
            <v>CENTRO DE SALUD FIRAVITOBA</v>
          </cell>
          <cell r="B1229" t="str">
            <v>2786</v>
          </cell>
          <cell r="C1229">
            <v>70.599999999999994</v>
          </cell>
          <cell r="I1229" t="e">
            <v>#N/A</v>
          </cell>
        </row>
        <row r="1230">
          <cell r="A1230" t="str">
            <v>CENTRO DE SALUD FLORESTA</v>
          </cell>
          <cell r="B1230" t="str">
            <v>2967</v>
          </cell>
          <cell r="C1230">
            <v>61.45</v>
          </cell>
          <cell r="I1230" t="e">
            <v>#N/A</v>
          </cell>
        </row>
        <row r="1231">
          <cell r="A1231" t="str">
            <v>CENTRO DE SALUD FOSCA</v>
          </cell>
          <cell r="B1231" t="str">
            <v>2787</v>
          </cell>
          <cell r="C1231">
            <v>67.45</v>
          </cell>
          <cell r="I1231" t="e">
            <v>#N/A</v>
          </cell>
        </row>
        <row r="1232">
          <cell r="A1232" t="str">
            <v>CENTRO DE SALUD GALAPA - ATLANTICO</v>
          </cell>
          <cell r="B1232" t="str">
            <v>2788</v>
          </cell>
          <cell r="C1232">
            <v>52.37</v>
          </cell>
          <cell r="I1232" t="e">
            <v>#N/A</v>
          </cell>
        </row>
        <row r="1233">
          <cell r="A1233" t="str">
            <v>CENTRO DE SALUD HECTOR PINEDA GALLO</v>
          </cell>
          <cell r="B1233" t="str">
            <v>2789</v>
          </cell>
          <cell r="C1233">
            <v>46.82</v>
          </cell>
          <cell r="I1233" t="e">
            <v>#N/A</v>
          </cell>
        </row>
        <row r="1234">
          <cell r="A1234" t="str">
            <v>CENTRO DE SALUD JAIME DIAZ PEREZ</v>
          </cell>
          <cell r="B1234" t="str">
            <v>2970</v>
          </cell>
          <cell r="C1234">
            <v>55.73</v>
          </cell>
          <cell r="I1234" t="e">
            <v>#N/A</v>
          </cell>
        </row>
        <row r="1235">
          <cell r="A1235" t="str">
            <v>CENTRO DE SALUD JENESANO - BOYACÁ</v>
          </cell>
          <cell r="B1235" t="str">
            <v>3710</v>
          </cell>
          <cell r="C1235">
            <v>69.27</v>
          </cell>
          <cell r="I1235" t="e">
            <v>#N/A</v>
          </cell>
        </row>
        <row r="1236">
          <cell r="A1236" t="str">
            <v>CENTRO DE SALUD JUAN SOLERI</v>
          </cell>
          <cell r="B1236" t="str">
            <v>2973</v>
          </cell>
          <cell r="C1236">
            <v>45.04</v>
          </cell>
          <cell r="I1236" t="e">
            <v>#N/A</v>
          </cell>
        </row>
        <row r="1237">
          <cell r="A1237" t="str">
            <v>CENTRO DE SALUD LA BUENA ESPERANZA</v>
          </cell>
          <cell r="B1237" t="str">
            <v>1445</v>
          </cell>
          <cell r="C1237">
            <v>45.61</v>
          </cell>
          <cell r="I1237" t="e">
            <v>#N/A</v>
          </cell>
        </row>
        <row r="1238">
          <cell r="A1238" t="str">
            <v>CENTRO DE SALUD LA UVITA</v>
          </cell>
          <cell r="B1238" t="str">
            <v>2974</v>
          </cell>
          <cell r="C1238">
            <v>37.770000000000003</v>
          </cell>
          <cell r="I1238" t="e">
            <v>#N/A</v>
          </cell>
        </row>
        <row r="1239">
          <cell r="A1239" t="str">
            <v>CENTRO DE SALUD LAGOSALUD DE CUITIVA</v>
          </cell>
          <cell r="B1239" t="str">
            <v>2975</v>
          </cell>
          <cell r="C1239">
            <v>43.22</v>
          </cell>
          <cell r="I1239" t="e">
            <v>#N/A</v>
          </cell>
        </row>
        <row r="1240">
          <cell r="A1240" t="str">
            <v>CENTRO DE SALUD LAS MERCEDES DE CALDAS - BOYACA</v>
          </cell>
          <cell r="B1240" t="str">
            <v>2976</v>
          </cell>
          <cell r="C1240">
            <v>61.35</v>
          </cell>
          <cell r="I1240" t="e">
            <v>#N/A</v>
          </cell>
        </row>
        <row r="1241">
          <cell r="A1241" t="str">
            <v>CENTRO DE SALUD LOS PALMITOS - SUCRE</v>
          </cell>
          <cell r="B1241" t="str">
            <v>2977</v>
          </cell>
          <cell r="C1241">
            <v>38.119999999999997</v>
          </cell>
          <cell r="I1241" t="e">
            <v>#N/A</v>
          </cell>
        </row>
        <row r="1242">
          <cell r="A1242" t="str">
            <v>CENTRO DE SALUD LUIS LANCHEROS - COPER</v>
          </cell>
          <cell r="B1242" t="str">
            <v>2978</v>
          </cell>
          <cell r="C1242">
            <v>36.409999999999997</v>
          </cell>
          <cell r="I1242" t="e">
            <v>#N/A</v>
          </cell>
        </row>
        <row r="1243">
          <cell r="A1243" t="str">
            <v>CENTRO DE SALUD MACANAL</v>
          </cell>
          <cell r="B1243" t="str">
            <v>2979</v>
          </cell>
          <cell r="C1243">
            <v>47.49</v>
          </cell>
          <cell r="I1243" t="e">
            <v>#N/A</v>
          </cell>
        </row>
        <row r="1244">
          <cell r="A1244" t="str">
            <v>CENTRO DE SALUD MANUEL ALBERTO SANDOVAL - SOTAQUIRÁ</v>
          </cell>
          <cell r="B1244" t="str">
            <v>2980</v>
          </cell>
          <cell r="C1244">
            <v>53.36</v>
          </cell>
          <cell r="I1244" t="e">
            <v>#N/A</v>
          </cell>
        </row>
        <row r="1245">
          <cell r="A1245" t="str">
            <v>CENTRO DE SALUD MIGUEL BARRETO LÓPEZ -TELLO</v>
          </cell>
          <cell r="B1245" t="str">
            <v>2982</v>
          </cell>
          <cell r="C1245">
            <v>69.66</v>
          </cell>
          <cell r="I1245" t="e">
            <v>#N/A</v>
          </cell>
        </row>
        <row r="1246">
          <cell r="A1246" t="str">
            <v>CENTRO DE SALUD MUNICIPAL DE CARTAGO</v>
          </cell>
          <cell r="B1246" t="str">
            <v>2790</v>
          </cell>
          <cell r="C1246">
            <v>50.36</v>
          </cell>
          <cell r="I1246" t="e">
            <v>#N/A</v>
          </cell>
        </row>
        <row r="1247">
          <cell r="A1247" t="str">
            <v>CENTRO DE SALUD MUNICIPIO DEL PÁRAMO - SANTANDER                                                                 </v>
          </cell>
          <cell r="B1247" t="str">
            <v>2984</v>
          </cell>
          <cell r="C1247">
            <v>59.32</v>
          </cell>
          <cell r="I1247" t="e">
            <v>#N/A</v>
          </cell>
        </row>
        <row r="1248">
          <cell r="A1248" t="str">
            <v>CENTRO DE SALUD NIVEL I LUIS ACOSTA - LA UNION</v>
          </cell>
          <cell r="B1248" t="str">
            <v>2985</v>
          </cell>
          <cell r="C1248">
            <v>50.74</v>
          </cell>
          <cell r="I1248" t="e">
            <v>#N/A</v>
          </cell>
        </row>
        <row r="1249">
          <cell r="A1249" t="str">
            <v>CENTRO DE SALUD NUESTRA SEÑORA DE BELEN</v>
          </cell>
          <cell r="B1249" t="str">
            <v>2986</v>
          </cell>
          <cell r="C1249">
            <v>53.47</v>
          </cell>
          <cell r="I1249" t="e">
            <v>#N/A</v>
          </cell>
        </row>
        <row r="1250">
          <cell r="A1250" t="str">
            <v>CENTRO DE SALUD NUESTRA SEÑORA DE FATIMA CHACHAGÜI - NARIÑO</v>
          </cell>
          <cell r="B1250" t="str">
            <v>2987</v>
          </cell>
          <cell r="C1250">
            <v>63.51</v>
          </cell>
          <cell r="I1250" t="e">
            <v>#N/A</v>
          </cell>
        </row>
        <row r="1251">
          <cell r="A1251" t="str">
            <v>CENTRO DE SALUD NUESTRA SEÑORA DE GUADALUPE - PACHAVITA</v>
          </cell>
          <cell r="B1251" t="str">
            <v>2988</v>
          </cell>
          <cell r="C1251">
            <v>62.66</v>
          </cell>
          <cell r="I1251" t="e">
            <v>#N/A</v>
          </cell>
        </row>
        <row r="1252">
          <cell r="A1252" t="str">
            <v>CENTRO DE SALUD NUESTRA SEÑORA DE LA ESPERANZA DE MOLAGAVITA</v>
          </cell>
          <cell r="B1252" t="str">
            <v>1447</v>
          </cell>
          <cell r="C1252">
            <v>48.55</v>
          </cell>
          <cell r="I1252" t="e">
            <v>#N/A</v>
          </cell>
        </row>
        <row r="1253">
          <cell r="A1253" t="str">
            <v>CENTRO DE SALUD NUESTRA SEÑORA DE LA NATIVIDAD JERICÓ - BOYACA</v>
          </cell>
          <cell r="B1253" t="str">
            <v>2983</v>
          </cell>
          <cell r="C1253">
            <v>39.11</v>
          </cell>
          <cell r="I1253" t="e">
            <v>#N/A</v>
          </cell>
        </row>
        <row r="1254">
          <cell r="A1254" t="str">
            <v>CENTRO DE SALUD NUESTRA SEÑORA DEL CARMEN</v>
          </cell>
          <cell r="B1254" t="str">
            <v>2791</v>
          </cell>
          <cell r="C1254">
            <v>28</v>
          </cell>
          <cell r="I1254" t="e">
            <v>#N/A</v>
          </cell>
        </row>
        <row r="1255">
          <cell r="A1255" t="str">
            <v>CENTRO DE SALUD NUESTRA SEÑORA DEL ROSARIO DE TASCO</v>
          </cell>
          <cell r="B1255" t="str">
            <v>2990</v>
          </cell>
          <cell r="C1255">
            <v>54.04</v>
          </cell>
          <cell r="I1255" t="e">
            <v>#N/A</v>
          </cell>
        </row>
        <row r="1256">
          <cell r="A1256" t="str">
            <v>CENTRO DE SALUD NUEVO COLON</v>
          </cell>
          <cell r="B1256" t="str">
            <v>2991</v>
          </cell>
          <cell r="C1256">
            <v>60.47</v>
          </cell>
          <cell r="I1256" t="e">
            <v>#N/A</v>
          </cell>
        </row>
        <row r="1257">
          <cell r="A1257" t="str">
            <v>CENTRO DE SALUD PALMAR DE VARELA</v>
          </cell>
          <cell r="B1257" t="str">
            <v>2992</v>
          </cell>
          <cell r="C1257">
            <v>49.67</v>
          </cell>
          <cell r="I1257" t="e">
            <v>#N/A</v>
          </cell>
        </row>
        <row r="1258">
          <cell r="A1258" t="str">
            <v>CENTRO DE SALUD PAUNA EDGAR ALONSO PULIDO - BOYACA</v>
          </cell>
          <cell r="B1258" t="str">
            <v>2993</v>
          </cell>
          <cell r="C1258">
            <v>63.49</v>
          </cell>
          <cell r="I1258" t="e">
            <v>#N/A</v>
          </cell>
        </row>
        <row r="1259">
          <cell r="A1259" t="str">
            <v>CENTRO DE SALUD PAZ DEL RIO -FUNDACION</v>
          </cell>
          <cell r="B1259" t="str">
            <v>2994</v>
          </cell>
          <cell r="C1259">
            <v>42.04</v>
          </cell>
          <cell r="I1259" t="e">
            <v>#N/A</v>
          </cell>
        </row>
        <row r="1260">
          <cell r="A1260" t="str">
            <v>CENTRO DE SALUD PESCA UNIDAD ADMINISTRATIVA ESPECIAL - BOYACA</v>
          </cell>
          <cell r="B1260" t="str">
            <v>2792</v>
          </cell>
          <cell r="C1260">
            <v>51.86</v>
          </cell>
          <cell r="I1260" t="e">
            <v>#N/A</v>
          </cell>
        </row>
        <row r="1261">
          <cell r="A1261" t="str">
            <v>CENTRO DE SALUD POLICARPA - NARIÑO</v>
          </cell>
          <cell r="B1261" t="str">
            <v>2995</v>
          </cell>
          <cell r="C1261">
            <v>39.07</v>
          </cell>
          <cell r="I1261" t="e">
            <v>#N/A</v>
          </cell>
        </row>
        <row r="1262">
          <cell r="A1262" t="str">
            <v>CENTRO DE SALUD SAGRADO CORAZON DE JESUS</v>
          </cell>
          <cell r="B1262" t="str">
            <v>2793</v>
          </cell>
          <cell r="C1262">
            <v>61.22</v>
          </cell>
          <cell r="I1262" t="e">
            <v>#N/A</v>
          </cell>
        </row>
        <row r="1263">
          <cell r="A1263" t="str">
            <v>CENTRO DE SALUD SAMPUES</v>
          </cell>
          <cell r="B1263" t="str">
            <v>2799</v>
          </cell>
          <cell r="C1263">
            <v>56.05</v>
          </cell>
          <cell r="I1263" t="e">
            <v>#N/A</v>
          </cell>
        </row>
        <row r="1264">
          <cell r="A1264" t="str">
            <v>CENTRO DE SALUD SAMUEL VILLANUEVA VALEST - EL BANCO</v>
          </cell>
          <cell r="B1264" t="str">
            <v>3000</v>
          </cell>
          <cell r="C1264">
            <v>63.32</v>
          </cell>
          <cell r="I1264" t="e">
            <v>#N/A</v>
          </cell>
        </row>
        <row r="1265">
          <cell r="A1265" t="str">
            <v>CENTRO DE SALUD SAN ANTONIO DE LA PARED DE RAQUIRA</v>
          </cell>
          <cell r="B1265" t="str">
            <v>3001</v>
          </cell>
          <cell r="C1265">
            <v>42.28</v>
          </cell>
          <cell r="I1265" t="e">
            <v>#N/A</v>
          </cell>
        </row>
        <row r="1266">
          <cell r="A1266" t="str">
            <v>CENTRO DE SALUD SAN ANTONIO SOCOTA</v>
          </cell>
          <cell r="B1266" t="str">
            <v>3005</v>
          </cell>
          <cell r="C1266">
            <v>63.21</v>
          </cell>
          <cell r="I1266" t="e">
            <v>#N/A</v>
          </cell>
        </row>
        <row r="1267">
          <cell r="A1267" t="str">
            <v>CENTRO DE SALUD SAN BARTOLOME DE CORDOBA - NARIÑO</v>
          </cell>
          <cell r="B1267" t="str">
            <v>3006</v>
          </cell>
          <cell r="C1267">
            <v>48.71</v>
          </cell>
          <cell r="I1267" t="e">
            <v>#N/A</v>
          </cell>
        </row>
        <row r="1268">
          <cell r="A1268" t="str">
            <v>CENTRO DE SALUD SAN BERNARDO</v>
          </cell>
          <cell r="B1268" t="str">
            <v>1449</v>
          </cell>
          <cell r="C1268">
            <v>57.87</v>
          </cell>
          <cell r="I1268" t="e">
            <v>#N/A</v>
          </cell>
        </row>
        <row r="1269">
          <cell r="A1269" t="str">
            <v>CENTRO DE SALUD SAN BLAS</v>
          </cell>
          <cell r="B1269" t="str">
            <v>8214</v>
          </cell>
          <cell r="C1269">
            <v>79.45</v>
          </cell>
          <cell r="I1269" t="e">
            <v>#N/A</v>
          </cell>
        </row>
        <row r="1270">
          <cell r="A1270" t="str">
            <v>CENTRO DE SALUD SAN BLAS - MORROA</v>
          </cell>
          <cell r="B1270" t="str">
            <v>3008</v>
          </cell>
          <cell r="C1270">
            <v>41.75</v>
          </cell>
          <cell r="I1270" t="e">
            <v>#N/A</v>
          </cell>
        </row>
        <row r="1271">
          <cell r="A1271" t="str">
            <v>CENTRO DE SALUD SAN FRANCISCO DE SALES</v>
          </cell>
          <cell r="B1271" t="str">
            <v>3010</v>
          </cell>
          <cell r="C1271">
            <v>49.66</v>
          </cell>
          <cell r="I1271" t="e">
            <v>#N/A</v>
          </cell>
        </row>
        <row r="1272">
          <cell r="A1272" t="str">
            <v>CENTRO DE SALUD SAN GABRIEL ARCÁNGEL - VILLAGARZÓN</v>
          </cell>
          <cell r="B1272" t="str">
            <v>1450</v>
          </cell>
          <cell r="C1272">
            <v>59.89</v>
          </cell>
          <cell r="I1272" t="e">
            <v>#N/A</v>
          </cell>
        </row>
        <row r="1273">
          <cell r="A1273" t="str">
            <v>CENTRO DE SALUD SAN ISIDRO</v>
          </cell>
          <cell r="B1273" t="str">
            <v>2775</v>
          </cell>
          <cell r="C1273">
            <v>41.72</v>
          </cell>
          <cell r="I1273" t="e">
            <v>#N/A</v>
          </cell>
        </row>
        <row r="1274">
          <cell r="A1274" t="str">
            <v>CENTRO DE SALUD SAN JERÓNIMO - MONGUA</v>
          </cell>
          <cell r="B1274" t="str">
            <v>3012</v>
          </cell>
          <cell r="C1274">
            <v>43.76</v>
          </cell>
          <cell r="I1274" t="e">
            <v>#N/A</v>
          </cell>
        </row>
        <row r="1275">
          <cell r="A1275" t="str">
            <v>CENTRO DE SALUD SAN JOSÉ - BOYACÁ</v>
          </cell>
          <cell r="B1275" t="str">
            <v>3013</v>
          </cell>
          <cell r="C1275">
            <v>53.99</v>
          </cell>
          <cell r="I1275" t="e">
            <v>#N/A</v>
          </cell>
        </row>
        <row r="1276">
          <cell r="A1276" t="str">
            <v>CENTRO DE SALUD SAN JOSE DE ALBAN</v>
          </cell>
          <cell r="B1276" t="str">
            <v>3014</v>
          </cell>
          <cell r="C1276">
            <v>47.06</v>
          </cell>
          <cell r="I1276" t="e">
            <v>#N/A</v>
          </cell>
        </row>
        <row r="1277">
          <cell r="A1277" t="str">
            <v>CENTRO DE SALUD SAN JOSÉ DE LEIVA</v>
          </cell>
          <cell r="B1277" t="str">
            <v>2794</v>
          </cell>
          <cell r="C1277">
            <v>31.68</v>
          </cell>
          <cell r="I1277" t="e">
            <v>#N/A</v>
          </cell>
        </row>
        <row r="1278">
          <cell r="A1278" t="str">
            <v>CENTRO DE SALUD SAN JOSE DE TOLUVIEJO</v>
          </cell>
          <cell r="B1278" t="str">
            <v>2795</v>
          </cell>
          <cell r="C1278">
            <v>54.19</v>
          </cell>
          <cell r="I1278" t="e">
            <v>#N/A</v>
          </cell>
        </row>
        <row r="1279">
          <cell r="A1279" t="str">
            <v>CENTRO DE SALUD SAN JUAN BOSCO - LA LLANADA</v>
          </cell>
          <cell r="B1279" t="str">
            <v>3016</v>
          </cell>
          <cell r="C1279">
            <v>72.45</v>
          </cell>
          <cell r="I1279" t="e">
            <v>#N/A</v>
          </cell>
        </row>
        <row r="1280">
          <cell r="A1280" t="str">
            <v>CENTRO DE SALUD SAN JUAN DE DIOS - EL PITAL</v>
          </cell>
          <cell r="B1280" t="str">
            <v>3017</v>
          </cell>
          <cell r="C1280">
            <v>62.61</v>
          </cell>
          <cell r="I1280" t="e">
            <v>#N/A</v>
          </cell>
        </row>
        <row r="1281">
          <cell r="A1281" t="str">
            <v>CENTRO DE SALUD SAN JUDAS TADEO</v>
          </cell>
          <cell r="B1281" t="str">
            <v>3018</v>
          </cell>
          <cell r="C1281">
            <v>40.200000000000003</v>
          </cell>
          <cell r="I1281" t="e">
            <v>#N/A</v>
          </cell>
        </row>
        <row r="1282">
          <cell r="A1282" t="str">
            <v>CENTRO DE SALUD SAN LORENZO</v>
          </cell>
          <cell r="B1282" t="str">
            <v>2796</v>
          </cell>
          <cell r="C1282">
            <v>74.88</v>
          </cell>
          <cell r="I1282" t="e">
            <v>#N/A</v>
          </cell>
        </row>
        <row r="1283">
          <cell r="A1283" t="str">
            <v>CENTRO DE SALUD SAN MIGUEL -- ARBOLEDA, NARIÑO</v>
          </cell>
          <cell r="B1283" t="str">
            <v>2797</v>
          </cell>
          <cell r="C1283">
            <v>44.03</v>
          </cell>
          <cell r="I1283" t="e">
            <v>#N/A</v>
          </cell>
        </row>
        <row r="1284">
          <cell r="A1284" t="str">
            <v>CENTRO DE SALUD SAN PABLO DE BORBUR</v>
          </cell>
          <cell r="B1284" t="str">
            <v>3021</v>
          </cell>
          <cell r="C1284">
            <v>48.3</v>
          </cell>
          <cell r="I1284" t="e">
            <v>#N/A</v>
          </cell>
        </row>
        <row r="1285">
          <cell r="A1285" t="str">
            <v>CENTRO DE SALUD SAN PEDRO DE CABRERA - SANTANDER</v>
          </cell>
          <cell r="B1285" t="str">
            <v>1738</v>
          </cell>
          <cell r="C1285">
            <v>46.23</v>
          </cell>
          <cell r="I1285" t="e">
            <v>#N/A</v>
          </cell>
        </row>
        <row r="1286">
          <cell r="A1286" t="str">
            <v>CENTRO DE SALUD SAN PEDRO DE IGUAQUE DEL MUNICIPIO DE CHIQUIZA</v>
          </cell>
          <cell r="B1286" t="str">
            <v>3022</v>
          </cell>
          <cell r="C1286">
            <v>70.099999999999994</v>
          </cell>
          <cell r="I1286" t="e">
            <v>#N/A</v>
          </cell>
        </row>
        <row r="1287">
          <cell r="A1287" t="str">
            <v>CENTRO DE SALUD SAN RAFAEL DE UMBITA - BOYACÁ</v>
          </cell>
          <cell r="B1287" t="str">
            <v>3023</v>
          </cell>
          <cell r="C1287">
            <v>57.87</v>
          </cell>
          <cell r="I1287" t="e">
            <v>#N/A</v>
          </cell>
        </row>
        <row r="1288">
          <cell r="A1288" t="str">
            <v>CENTRO DE SALUD SAN ROQUE DE GUEPSA SANTANDER</v>
          </cell>
          <cell r="B1288" t="str">
            <v>4471</v>
          </cell>
          <cell r="C1288">
            <v>69.47</v>
          </cell>
          <cell r="I1288" t="e">
            <v>#N/A</v>
          </cell>
        </row>
        <row r="1289">
          <cell r="A1289" t="str">
            <v>CENTRO DE SALUD SAN SEBASTIAN</v>
          </cell>
          <cell r="B1289" t="str">
            <v>2800</v>
          </cell>
          <cell r="C1289">
            <v>64.37</v>
          </cell>
          <cell r="I1289" t="e">
            <v>#N/A</v>
          </cell>
        </row>
        <row r="1290">
          <cell r="A1290" t="str">
            <v>CENTRO DE SALUD SAN SEBASTIÁN</v>
          </cell>
          <cell r="B1290" t="str">
            <v>3025</v>
          </cell>
          <cell r="C1290">
            <v>41.22</v>
          </cell>
          <cell r="I1290" t="e">
            <v>#N/A</v>
          </cell>
        </row>
        <row r="1291">
          <cell r="A1291" t="str">
            <v>CENTRO DE SALUD SANTA BARBARA</v>
          </cell>
          <cell r="B1291" t="str">
            <v>2801</v>
          </cell>
          <cell r="C1291">
            <v>54.16</v>
          </cell>
          <cell r="I1291" t="e">
            <v>#N/A</v>
          </cell>
        </row>
        <row r="1292">
          <cell r="A1292" t="str">
            <v>CENTRO DE SALUD SANTA BARBARA - SORA</v>
          </cell>
          <cell r="B1292" t="str">
            <v>2918</v>
          </cell>
          <cell r="C1292">
            <v>56.94</v>
          </cell>
          <cell r="I1292" t="e">
            <v>#N/A</v>
          </cell>
        </row>
        <row r="1293">
          <cell r="A1293" t="str">
            <v>CENTRO DE SALUD SANTA BÁRBARA - TUNUNGUÁ</v>
          </cell>
          <cell r="B1293" t="str">
            <v>3027</v>
          </cell>
          <cell r="C1293">
            <v>28.03</v>
          </cell>
          <cell r="I1293" t="e">
            <v>#N/A</v>
          </cell>
        </row>
        <row r="1294">
          <cell r="A1294" t="str">
            <v>CENTRO DE SALUD SANTA BARBARA ISCUANDE</v>
          </cell>
          <cell r="B1294" t="str">
            <v>2802</v>
          </cell>
          <cell r="C1294">
            <v>45.35</v>
          </cell>
          <cell r="I1294" t="e">
            <v>#N/A</v>
          </cell>
        </row>
        <row r="1295">
          <cell r="A1295" t="str">
            <v>CENTRO DE SALUD SANTA LUCÍA - BUENAVISTA</v>
          </cell>
          <cell r="B1295" t="str">
            <v>3029</v>
          </cell>
          <cell r="C1295">
            <v>51.79</v>
          </cell>
          <cell r="I1295" t="e">
            <v>#N/A</v>
          </cell>
        </row>
        <row r="1296">
          <cell r="A1296" t="str">
            <v>CENTRO DE SALUD SANTA LUCIA DE CUCAITA</v>
          </cell>
          <cell r="B1296" t="str">
            <v>3030</v>
          </cell>
          <cell r="C1296">
            <v>56.67</v>
          </cell>
          <cell r="I1296" t="e">
            <v>#N/A</v>
          </cell>
        </row>
        <row r="1297">
          <cell r="A1297" t="str">
            <v>CENTRO DE SALUD SANTA RITA DE CASIA</v>
          </cell>
          <cell r="B1297" t="str">
            <v>3031</v>
          </cell>
          <cell r="C1297">
            <v>46.99</v>
          </cell>
          <cell r="I1297" t="e">
            <v>#N/A</v>
          </cell>
        </row>
        <row r="1298">
          <cell r="A1298" t="str">
            <v>CENTRO DE SALUD SANTA SOFIA</v>
          </cell>
          <cell r="B1298" t="str">
            <v>3032</v>
          </cell>
          <cell r="C1298">
            <v>41.84</v>
          </cell>
          <cell r="I1298" t="e">
            <v>#N/A</v>
          </cell>
        </row>
        <row r="1299">
          <cell r="A1299" t="str">
            <v>CENTRO DE SALUD SANTO DOMINGO SAVIO</v>
          </cell>
          <cell r="B1299" t="str">
            <v>1451</v>
          </cell>
          <cell r="C1299">
            <v>47.91</v>
          </cell>
          <cell r="I1299" t="e">
            <v>#N/A</v>
          </cell>
        </row>
        <row r="1300">
          <cell r="A1300" t="str">
            <v>CENTRO DE SALUD SEÑOR DE LOS MILAGROS</v>
          </cell>
          <cell r="B1300" t="str">
            <v>3035</v>
          </cell>
          <cell r="C1300">
            <v>57.52</v>
          </cell>
          <cell r="I1300" t="e">
            <v>#N/A</v>
          </cell>
        </row>
        <row r="1301">
          <cell r="A1301" t="str">
            <v>CENTRO DE SALUD SIACHOQUE</v>
          </cell>
          <cell r="B1301" t="str">
            <v>3036</v>
          </cell>
          <cell r="C1301">
            <v>61.89</v>
          </cell>
          <cell r="I1301" t="e">
            <v>#N/A</v>
          </cell>
        </row>
        <row r="1302">
          <cell r="A1302" t="str">
            <v>CENTRO DE SALUD SIMON BOLIVAR - TUTAZÁ</v>
          </cell>
          <cell r="B1302" t="str">
            <v>3037</v>
          </cell>
          <cell r="C1302">
            <v>53.51</v>
          </cell>
          <cell r="I1302" t="e">
            <v>#N/A</v>
          </cell>
        </row>
        <row r="1303">
          <cell r="A1303" t="str">
            <v>CENTRO DE SALUD SUAN - ATLANTICO</v>
          </cell>
          <cell r="B1303" t="str">
            <v>3038</v>
          </cell>
          <cell r="C1303">
            <v>44.89</v>
          </cell>
          <cell r="I1303" t="e">
            <v>#N/A</v>
          </cell>
        </row>
        <row r="1304">
          <cell r="A1304" t="str">
            <v>CENTRO DE SALUD TIMOTEO RIVEROS CUBILLOS</v>
          </cell>
          <cell r="B1304" t="str">
            <v>2748</v>
          </cell>
          <cell r="C1304">
            <v>42.67</v>
          </cell>
          <cell r="I1304" t="e">
            <v>#N/A</v>
          </cell>
        </row>
        <row r="1305">
          <cell r="A1305" t="str">
            <v>CENTRO DE SALUD TOTA</v>
          </cell>
          <cell r="B1305" t="str">
            <v>3039</v>
          </cell>
          <cell r="C1305">
            <v>56.03</v>
          </cell>
          <cell r="I1305" t="e">
            <v>#N/A</v>
          </cell>
        </row>
        <row r="1306">
          <cell r="A1306" t="str">
            <v>CENTRO DE SALUD VENTAQUEMADA</v>
          </cell>
          <cell r="B1306" t="str">
            <v>3040</v>
          </cell>
          <cell r="C1306">
            <v>54.93</v>
          </cell>
          <cell r="I1306" t="e">
            <v>#N/A</v>
          </cell>
        </row>
        <row r="1307">
          <cell r="A1307" t="str">
            <v>CENTRO DE SALUD VIRGEN DE LOURDES</v>
          </cell>
          <cell r="B1307" t="str">
            <v>2803</v>
          </cell>
          <cell r="C1307">
            <v>65.8</v>
          </cell>
          <cell r="I1307" t="e">
            <v>#N/A</v>
          </cell>
        </row>
        <row r="1308">
          <cell r="A1308" t="str">
            <v>CENTRO DE SAULD SAN JUAN BAUTISTA DE PUPIALES - NARIÑO</v>
          </cell>
          <cell r="B1308" t="str">
            <v>2804</v>
          </cell>
          <cell r="C1308">
            <v>57.26</v>
          </cell>
          <cell r="I1308" t="e">
            <v>#N/A</v>
          </cell>
        </row>
        <row r="1309">
          <cell r="A1309" t="str">
            <v>CENTRO HOSPITAL DE LA FLORIDA</v>
          </cell>
          <cell r="B1309" t="str">
            <v>2805</v>
          </cell>
          <cell r="C1309">
            <v>56</v>
          </cell>
          <cell r="I1309" t="e">
            <v>#N/A</v>
          </cell>
        </row>
        <row r="1310">
          <cell r="A1310" t="str">
            <v>CENTRO HOSPITAL DIVINO NIÑO - TUMACO</v>
          </cell>
          <cell r="B1310" t="str">
            <v>3041</v>
          </cell>
          <cell r="C1310">
            <v>55.22</v>
          </cell>
          <cell r="I1310" t="e">
            <v>#N/A</v>
          </cell>
        </row>
        <row r="1311">
          <cell r="A1311" t="str">
            <v>CENTRO HOSPITAL GUAITARILLA</v>
          </cell>
          <cell r="B1311" t="str">
            <v>3042</v>
          </cell>
          <cell r="C1311">
            <v>56.89</v>
          </cell>
          <cell r="I1311" t="e">
            <v>#N/A</v>
          </cell>
        </row>
        <row r="1312">
          <cell r="A1312" t="str">
            <v>CENTRO HOSPITAL LUIS ANTONIO MONTERO POTOSÍ - NARIÑO</v>
          </cell>
          <cell r="B1312" t="str">
            <v>3043</v>
          </cell>
          <cell r="C1312">
            <v>59.31</v>
          </cell>
          <cell r="I1312" t="e">
            <v>#N/A</v>
          </cell>
        </row>
        <row r="1313">
          <cell r="A1313" t="str">
            <v>CENTRO HOSPITAL NUESTRO SEÑOR DE LADIVINA MISERICORDIA PUERRES E.S.E.</v>
          </cell>
          <cell r="B1313" t="str">
            <v>2946</v>
          </cell>
          <cell r="C1313">
            <v>34.79</v>
          </cell>
          <cell r="I1313" t="e">
            <v>#N/A</v>
          </cell>
        </row>
        <row r="1314">
          <cell r="A1314" t="str">
            <v>CENTRO HOSPITAL SAN JUAN BAUTISTA</v>
          </cell>
          <cell r="B1314" t="str">
            <v>1457</v>
          </cell>
          <cell r="C1314">
            <v>52.96</v>
          </cell>
          <cell r="I1314" t="e">
            <v>#N/A</v>
          </cell>
        </row>
        <row r="1315">
          <cell r="A1315" t="str">
            <v>CENTRO PROVINCIAL DE GESTION MINERO AGROEMPRESARIAL DEL ALTO NORDESTE ANTIOQUEÑO</v>
          </cell>
          <cell r="B1315" t="str">
            <v>1391</v>
          </cell>
          <cell r="C1315">
            <v>39.04</v>
          </cell>
          <cell r="I1315" t="e">
            <v>#N/A</v>
          </cell>
        </row>
        <row r="1316">
          <cell r="A1316" t="str">
            <v>CENTRO REGIONAL DE EDUCACION  DE OROCUE</v>
          </cell>
          <cell r="B1316" t="str">
            <v>1459</v>
          </cell>
          <cell r="C1316">
            <v>23.01</v>
          </cell>
          <cell r="I1316" t="e">
            <v>#N/A</v>
          </cell>
        </row>
        <row r="1317">
          <cell r="A1317" t="str">
            <v>CENTRO TECNOLOGICO DE CUCUTA</v>
          </cell>
          <cell r="B1317" t="str">
            <v>1462</v>
          </cell>
          <cell r="C1317">
            <v>67.209999999999994</v>
          </cell>
          <cell r="I1317" t="e">
            <v>#N/A</v>
          </cell>
        </row>
        <row r="1318">
          <cell r="A1318" t="str">
            <v>CLINICA DE MATERNIDAD RAFAEL CALVO C.</v>
          </cell>
          <cell r="B1318" t="str">
            <v>3045</v>
          </cell>
          <cell r="C1318">
            <v>50.98</v>
          </cell>
          <cell r="I1318" t="e">
            <v>#N/A</v>
          </cell>
        </row>
        <row r="1319">
          <cell r="A1319" t="str">
            <v>CLINICA GIRON</v>
          </cell>
          <cell r="B1319" t="str">
            <v>3594</v>
          </cell>
          <cell r="C1319">
            <v>73.040000000000006</v>
          </cell>
          <cell r="I1319" t="e">
            <v>#N/A</v>
          </cell>
        </row>
        <row r="1320">
          <cell r="A1320" t="str">
            <v>CLÍNICA GUANE - FLORIDABLANCA</v>
          </cell>
          <cell r="B1320" t="str">
            <v>3046</v>
          </cell>
          <cell r="C1320">
            <v>64.790000000000006</v>
          </cell>
          <cell r="D1320">
            <v>76.81</v>
          </cell>
          <cell r="E1320">
            <v>68.760000000000005</v>
          </cell>
          <cell r="F1320">
            <v>85.42</v>
          </cell>
          <cell r="G1320">
            <v>78.23</v>
          </cell>
          <cell r="H1320">
            <v>86.9</v>
          </cell>
          <cell r="I1320" t="str">
            <v>CLÍNICA GUANE - FLORIDABLANCA</v>
          </cell>
        </row>
        <row r="1321">
          <cell r="A1321" t="str">
            <v>COLEGIO DE BOYACA</v>
          </cell>
          <cell r="B1321" t="str">
            <v>1466</v>
          </cell>
          <cell r="C1321">
            <v>71.75</v>
          </cell>
          <cell r="I1321" t="e">
            <v>#N/A</v>
          </cell>
        </row>
        <row r="1322">
          <cell r="A1322" t="str">
            <v>COLEGIO INTEGRADO NACIONAL ORIENTE DE CALDAS</v>
          </cell>
          <cell r="B1322" t="str">
            <v>1467</v>
          </cell>
          <cell r="C1322">
            <v>50.57</v>
          </cell>
          <cell r="I1322" t="e">
            <v>#N/A</v>
          </cell>
        </row>
        <row r="1323">
          <cell r="A1323" t="str">
            <v>COLEGIO MAYOR DE ANTIOQUIA INSTITUCIÓN UNIVERSITARIA</v>
          </cell>
          <cell r="B1323" t="str">
            <v>1468</v>
          </cell>
          <cell r="C1323">
            <v>81.06</v>
          </cell>
          <cell r="D1323">
            <v>78.06</v>
          </cell>
          <cell r="E1323">
            <v>84.099999999999895</v>
          </cell>
          <cell r="F1323">
            <v>76.06</v>
          </cell>
          <cell r="G1323">
            <v>71.760000000000005</v>
          </cell>
          <cell r="H1323">
            <v>86.9</v>
          </cell>
          <cell r="I1323" t="str">
            <v>COLEGIO MAYOR DE ANTIOQUIA INSTITUCIÓN UNIVERSITARIA</v>
          </cell>
        </row>
        <row r="1324">
          <cell r="A1324" t="str">
            <v>COLEGIO MAYOR DE BOLIVAR</v>
          </cell>
          <cell r="B1324" t="str">
            <v>0374</v>
          </cell>
          <cell r="C1324">
            <v>83.99</v>
          </cell>
          <cell r="I1324" t="str">
            <v>COLEGIO MAYOR DE BOLÍVAR</v>
          </cell>
        </row>
        <row r="1325">
          <cell r="A1325" t="str">
            <v>COLEGIO MAYOR DEL CAUCA - POPAYAN-</v>
          </cell>
          <cell r="B1325" t="str">
            <v>1469</v>
          </cell>
          <cell r="C1325">
            <v>97.197928653624899</v>
          </cell>
          <cell r="D1325">
            <v>86.04</v>
          </cell>
          <cell r="E1325">
            <v>84.099999999999895</v>
          </cell>
          <cell r="F1325">
            <v>76.06</v>
          </cell>
          <cell r="G1325">
            <v>84.459999999999894</v>
          </cell>
          <cell r="H1325">
            <v>74.189999999999898</v>
          </cell>
          <cell r="I1325" t="str">
            <v>COLEGIO MAYOR DEL CAUCA - POPAYÁN-</v>
          </cell>
        </row>
        <row r="1326">
          <cell r="A1326" t="str">
            <v>COMERCIALIZADORA MERCABASTOS</v>
          </cell>
          <cell r="B1326" t="str">
            <v>1473</v>
          </cell>
          <cell r="C1326">
            <v>44.78</v>
          </cell>
          <cell r="I1326" t="e">
            <v>#N/A</v>
          </cell>
        </row>
        <row r="1327">
          <cell r="A1327" t="str">
            <v>CONFINEÑA DE SERVICIOS PÚBLICOS S.A. .</v>
          </cell>
          <cell r="B1327" t="str">
            <v>8205</v>
          </cell>
          <cell r="C1327">
            <v>54.44</v>
          </cell>
          <cell r="D1327">
            <v>51.52</v>
          </cell>
          <cell r="E1327">
            <v>68.760000000000005</v>
          </cell>
          <cell r="F1327">
            <v>52.53</v>
          </cell>
          <cell r="G1327">
            <v>51.7899999999999</v>
          </cell>
          <cell r="H1327">
            <v>74.189999999999898</v>
          </cell>
          <cell r="I1327" t="str">
            <v>CONFINEÑA DE SERVICIOS PÚBLICOS S.A. .</v>
          </cell>
        </row>
        <row r="1328">
          <cell r="A1328" t="str">
            <v>CONSERVATORIO DEL TOLIMA</v>
          </cell>
          <cell r="B1328" t="str">
            <v>2636</v>
          </cell>
          <cell r="C1328">
            <v>78.73</v>
          </cell>
          <cell r="D1328">
            <v>75.61</v>
          </cell>
          <cell r="E1328">
            <v>84.099999999999895</v>
          </cell>
          <cell r="F1328">
            <v>85.42</v>
          </cell>
          <cell r="G1328">
            <v>78.23</v>
          </cell>
          <cell r="H1328">
            <v>86.9</v>
          </cell>
          <cell r="I1328" t="str">
            <v>CONSERVATORIO DEL TOLIMA</v>
          </cell>
        </row>
        <row r="1329">
          <cell r="A1329" t="str">
            <v>COOPERATIVA DE SERVICIOS PÚBLICOS DE CHIVOLO LTDA.</v>
          </cell>
          <cell r="B1329" t="str">
            <v>3904</v>
          </cell>
          <cell r="C1329">
            <v>19.32</v>
          </cell>
          <cell r="D1329">
            <v>20.190000000000001</v>
          </cell>
          <cell r="E1329">
            <v>36.840000000000003</v>
          </cell>
          <cell r="F1329">
            <v>22.25</v>
          </cell>
          <cell r="G1329">
            <v>29.41</v>
          </cell>
          <cell r="H1329">
            <v>26.829999999999899</v>
          </cell>
          <cell r="I1329" t="e">
            <v>#N/A</v>
          </cell>
        </row>
        <row r="1330">
          <cell r="A1330" t="str">
            <v>CORPORACIÓN AGENCIA PARA EL DESARROLLO DE LOS MUNICIPIOS DE LA SUBREGION DE BOSQUES CORPOBOSQUES</v>
          </cell>
          <cell r="B1330" t="str">
            <v>2706</v>
          </cell>
          <cell r="C1330">
            <v>31.2</v>
          </cell>
          <cell r="I1330" t="e">
            <v>#N/A</v>
          </cell>
        </row>
        <row r="1331">
          <cell r="A1331" t="str">
            <v>CORPORACION CULTURAL MUNICIPAL DE VILLAVICENCIO - META</v>
          </cell>
          <cell r="B1331" t="str">
            <v>2710</v>
          </cell>
          <cell r="C1331">
            <v>63.44</v>
          </cell>
          <cell r="I1331" t="str">
            <v>CORPORACIÓN CULTURAL MUNICIPAL DE VILLAVICENCIO - META</v>
          </cell>
        </row>
        <row r="1332">
          <cell r="A1332" t="str">
            <v>CORPORACIÓN DE CULTURA Y TURISMO DE ARMENIA</v>
          </cell>
          <cell r="B1332" t="str">
            <v>2719</v>
          </cell>
          <cell r="C1332">
            <v>58.39</v>
          </cell>
          <cell r="D1332">
            <v>36.119999999999997</v>
          </cell>
          <cell r="E1332">
            <v>44.649999999999899</v>
          </cell>
          <cell r="F1332">
            <v>40.450000000000003</v>
          </cell>
          <cell r="G1332">
            <v>41.27</v>
          </cell>
          <cell r="H1332">
            <v>36.299999999999898</v>
          </cell>
          <cell r="I1332" t="str">
            <v>CORPORACIÓN DE CULTURA Y TURISMO DE ARMENIA</v>
          </cell>
        </row>
        <row r="1333">
          <cell r="A1333" t="str">
            <v>CORPORACIÓN DE DESARROLLO DE CHIQUINQUIRA</v>
          </cell>
          <cell r="B1333" t="str">
            <v>2712</v>
          </cell>
          <cell r="C1333">
            <v>22.27</v>
          </cell>
          <cell r="I1333" t="e">
            <v>#N/A</v>
          </cell>
        </row>
        <row r="1334">
          <cell r="A1334" t="str">
            <v>CORPORACIÓN GILBERTO ECHEVERRI MEJÍA</v>
          </cell>
          <cell r="B1334" t="str">
            <v>8370</v>
          </cell>
          <cell r="C1334">
            <v>66.61</v>
          </cell>
          <cell r="I1334" t="e">
            <v>#N/A</v>
          </cell>
        </row>
        <row r="1335">
          <cell r="A1335" t="str">
            <v>CORPORACIÓN PRODESARROLLO Y SEGURIDAD DEL MUNICIPIO DE GIRARDOT</v>
          </cell>
          <cell r="B1335" t="str">
            <v>2724</v>
          </cell>
          <cell r="C1335">
            <v>30.25</v>
          </cell>
          <cell r="I1335" t="str">
            <v>CORPORACIÓN PRODESARROLLO Y SEGURIDAD DEL MUNICIPIO DE GIRARDOT</v>
          </cell>
        </row>
        <row r="1336">
          <cell r="A1336" t="str">
            <v>CORPORACIÓN RECREATIVA METROPOLITANA DE MEDELLÍN - METROPARQUES -</v>
          </cell>
          <cell r="B1336" t="str">
            <v>2725</v>
          </cell>
          <cell r="C1336">
            <v>64.02</v>
          </cell>
          <cell r="I1336" t="e">
            <v>#N/A</v>
          </cell>
        </row>
        <row r="1337">
          <cell r="A1337" t="str">
            <v>CORPORACION RUTA N MEDELLIN</v>
          </cell>
          <cell r="B1337" t="str">
            <v>8308</v>
          </cell>
          <cell r="C1337">
            <v>71.489999999999995</v>
          </cell>
          <cell r="I1337" t="e">
            <v>#N/A</v>
          </cell>
        </row>
        <row r="1338">
          <cell r="A1338" t="str">
            <v>CORPORACIÓN SOCIAL DE CUNDINAMARCA</v>
          </cell>
          <cell r="B1338" t="str">
            <v>2726</v>
          </cell>
          <cell r="C1338">
            <v>83.65</v>
          </cell>
          <cell r="D1338">
            <v>69.19</v>
          </cell>
          <cell r="E1338">
            <v>55.729999999999897</v>
          </cell>
          <cell r="F1338">
            <v>60.63</v>
          </cell>
          <cell r="G1338">
            <v>59.25</v>
          </cell>
          <cell r="H1338">
            <v>61.09</v>
          </cell>
          <cell r="I1338" t="str">
            <v>CORPORACIÓN SOCIAL DE CUNDINAMARCA</v>
          </cell>
        </row>
        <row r="1339">
          <cell r="A1339" t="str">
            <v>CUERPO DE BOMBEROS OFICIAL DE MONTERIA</v>
          </cell>
          <cell r="B1339" t="str">
            <v>2729</v>
          </cell>
          <cell r="C1339">
            <v>46.45</v>
          </cell>
          <cell r="I1339" t="e">
            <v>#N/A</v>
          </cell>
        </row>
        <row r="1340">
          <cell r="A1340" t="str">
            <v>INSTITUTO MUNICIPAL DE BOMBEROS - DOSQUEBRADAS</v>
          </cell>
          <cell r="B1340" t="str">
            <v>4656</v>
          </cell>
          <cell r="C1340">
            <v>72.03</v>
          </cell>
          <cell r="I1340" t="str">
            <v>INSTITUTO MUNICIPAL DE BOMBEROS - DOSQUEBRADAS</v>
          </cell>
        </row>
        <row r="1341">
          <cell r="A1341" t="str">
            <v xml:space="preserve">CURIPA EMPRESA DE SERVICIOS PUBLICOS DE SAN JOAQUIN_x000D_
</v>
          </cell>
          <cell r="B1341" t="str">
            <v>8419</v>
          </cell>
          <cell r="C1341">
            <v>51.33</v>
          </cell>
          <cell r="D1341">
            <v>56.24</v>
          </cell>
          <cell r="E1341">
            <v>68.760000000000005</v>
          </cell>
          <cell r="F1341">
            <v>62.53</v>
          </cell>
          <cell r="G1341">
            <v>60.92</v>
          </cell>
          <cell r="H1341">
            <v>74.189999999999898</v>
          </cell>
          <cell r="I1341" t="str">
            <v>CURIPA EMPRESA DE SERVICIOS PÚBLICOS DE SAN JOAQUÍN</v>
          </cell>
        </row>
        <row r="1342">
          <cell r="A1342" t="str">
            <v>CXAYU CE JXUT</v>
          </cell>
          <cell r="B1342" t="str">
            <v>3047</v>
          </cell>
          <cell r="C1342">
            <v>59.63</v>
          </cell>
          <cell r="I1342" t="e">
            <v>#N/A</v>
          </cell>
        </row>
        <row r="1343">
          <cell r="A1343" t="str">
            <v>DE PRIMER NIVEL DE SAN JUAN DE BETULIA</v>
          </cell>
          <cell r="B1343" t="str">
            <v>2806</v>
          </cell>
          <cell r="C1343">
            <v>58.96</v>
          </cell>
          <cell r="I1343" t="e">
            <v>#N/A</v>
          </cell>
        </row>
        <row r="1344">
          <cell r="A1344" t="str">
            <v>DE SALUD DE ELIAS - HUILA</v>
          </cell>
          <cell r="B1344" t="str">
            <v>3049</v>
          </cell>
          <cell r="C1344">
            <v>66.3</v>
          </cell>
          <cell r="I1344" t="e">
            <v>#N/A</v>
          </cell>
        </row>
        <row r="1345">
          <cell r="A1345" t="str">
            <v>DE SALUD PAICOL - HUILA</v>
          </cell>
          <cell r="B1345" t="str">
            <v>3050</v>
          </cell>
          <cell r="C1345">
            <v>48.62</v>
          </cell>
          <cell r="I1345" t="e">
            <v>#N/A</v>
          </cell>
        </row>
        <row r="1346">
          <cell r="A1346" t="str">
            <v>DEL MUNICIPIO DE VILLAVICENCIO</v>
          </cell>
          <cell r="B1346" t="str">
            <v>3053</v>
          </cell>
          <cell r="C1346">
            <v>65.78</v>
          </cell>
          <cell r="D1346">
            <v>61.97</v>
          </cell>
          <cell r="E1346">
            <v>57.189999999999898</v>
          </cell>
          <cell r="F1346">
            <v>61.92</v>
          </cell>
          <cell r="G1346">
            <v>60.39</v>
          </cell>
          <cell r="H1346">
            <v>63.689999999999898</v>
          </cell>
          <cell r="I1346" t="str">
            <v>DEL MUNICIPIO DE VILLAVICENCIO</v>
          </cell>
        </row>
        <row r="1347">
          <cell r="A1347" t="str">
            <v>DEPARTAMENTAL DE PRIMER NIVEL MORENO Y CLAVIJO</v>
          </cell>
          <cell r="B1347" t="str">
            <v>3054</v>
          </cell>
          <cell r="C1347">
            <v>56.59</v>
          </cell>
          <cell r="I1347" t="e">
            <v>#N/A</v>
          </cell>
        </row>
        <row r="1348">
          <cell r="A1348" t="str">
            <v>DEPARTAMENTO ADMINISTRATIVO DE LA DEFENSORÍA DEL ESPACIO PÚBLICO</v>
          </cell>
          <cell r="B1348" t="str">
            <v>2732</v>
          </cell>
          <cell r="C1348">
            <v>96.15</v>
          </cell>
          <cell r="D1348">
            <v>93.23</v>
          </cell>
          <cell r="E1348">
            <v>84.099999999999895</v>
          </cell>
          <cell r="F1348">
            <v>85.42</v>
          </cell>
          <cell r="G1348">
            <v>92.049999999999898</v>
          </cell>
          <cell r="H1348">
            <v>86.9</v>
          </cell>
          <cell r="I1348" t="str">
            <v>DEPARTAMENTO ADMINISTRATIVO DE LA DEFENSORÍA DEL ESPACIO PÚBLICO</v>
          </cell>
        </row>
        <row r="1349">
          <cell r="A1349" t="str">
            <v>DEPARTAMENTO ADMINISTRATIVO DE TRANSITO Y TRANSPORTE DE VILLA DEL ROSARIO</v>
          </cell>
          <cell r="B1349" t="str">
            <v>2736</v>
          </cell>
          <cell r="C1349">
            <v>48.89</v>
          </cell>
          <cell r="D1349">
            <v>52.13</v>
          </cell>
          <cell r="E1349">
            <v>39.189999999999898</v>
          </cell>
          <cell r="F1349">
            <v>55.67</v>
          </cell>
          <cell r="G1349">
            <v>56.13</v>
          </cell>
          <cell r="H1349">
            <v>38.229999999999897</v>
          </cell>
          <cell r="I1349" t="str">
            <v>DEPARTAMENTO ADMINISTRATIVO DE TRANSITO Y TRANSPORTE DE VILLA DEL ROSARIO</v>
          </cell>
        </row>
        <row r="1350">
          <cell r="A1350" t="str">
            <v>DEPARTAMENTO ADMINISTRATIVO DEL SERVICIO CIVIL DISTRITAL</v>
          </cell>
          <cell r="B1350" t="str">
            <v>2737</v>
          </cell>
          <cell r="C1350">
            <v>91.15</v>
          </cell>
          <cell r="D1350">
            <v>75.67</v>
          </cell>
          <cell r="E1350">
            <v>84.099999999999895</v>
          </cell>
          <cell r="F1350">
            <v>71.62</v>
          </cell>
          <cell r="G1350">
            <v>68.409999999999897</v>
          </cell>
          <cell r="H1350">
            <v>74.189999999999898</v>
          </cell>
          <cell r="I1350" t="str">
            <v>DEPARTAMENTO ADMINISTRATIVO DEL SERVICIO CIVIL DISTRITAL</v>
          </cell>
        </row>
        <row r="1351">
          <cell r="A1351" t="str">
            <v>DEPARTAMENTO ADMINISTRATIVO DISTRITAL DE SOSTENIBILIDAD AMBIENTAL</v>
          </cell>
          <cell r="B1351" t="str">
            <v>1285</v>
          </cell>
          <cell r="C1351">
            <v>55.95</v>
          </cell>
          <cell r="I1351" t="e">
            <v>#N/A</v>
          </cell>
        </row>
        <row r="1352">
          <cell r="A1352" t="str">
            <v>DIRECCIÓN DE LIQUIDACIONES DE BARRANQUILLA</v>
          </cell>
          <cell r="B1352" t="str">
            <v>4814</v>
          </cell>
          <cell r="C1352">
            <v>80.290000000000006</v>
          </cell>
          <cell r="D1352">
            <v>99</v>
          </cell>
          <cell r="E1352">
            <v>84.099999999999895</v>
          </cell>
          <cell r="F1352">
            <v>85.42</v>
          </cell>
          <cell r="G1352">
            <v>92.049999999999898</v>
          </cell>
          <cell r="H1352">
            <v>86.9</v>
          </cell>
          <cell r="I1352" t="str">
            <v>DIRECCIÓN DE LIQUIDACIONES DE BARRANQUILLA</v>
          </cell>
        </row>
        <row r="1353">
          <cell r="A1353" t="str">
            <v>DIRECCION DE TRANSITO DE BUCARAMANGA</v>
          </cell>
          <cell r="B1353" t="str">
            <v>2739</v>
          </cell>
          <cell r="C1353">
            <v>74.540000000000006</v>
          </cell>
          <cell r="D1353">
            <v>83.72</v>
          </cell>
          <cell r="E1353">
            <v>84.099999999999895</v>
          </cell>
          <cell r="F1353">
            <v>85.42</v>
          </cell>
          <cell r="G1353">
            <v>78.23</v>
          </cell>
          <cell r="H1353">
            <v>77.969999999999899</v>
          </cell>
          <cell r="I1353" t="str">
            <v>DIRECCION DE TRANSITO DE BUCARAMANGA</v>
          </cell>
        </row>
        <row r="1354">
          <cell r="A1354" t="str">
            <v>DIRECCION DE TRANSITO Y TRANSPORTE - FLORIDABLANCA</v>
          </cell>
          <cell r="B1354" t="str">
            <v>2740</v>
          </cell>
          <cell r="C1354">
            <v>68.8</v>
          </cell>
          <cell r="I1354" t="str">
            <v>DIRECCION DE TRANSITO Y TRANSPORTE - FLORIDABLANCA</v>
          </cell>
        </row>
        <row r="1355">
          <cell r="A1355" t="str">
            <v>DIRECCIÓN DE TRÁNSITO Y TRANSPORTE DE BARBOSA</v>
          </cell>
          <cell r="B1355" t="str">
            <v>2741</v>
          </cell>
          <cell r="C1355">
            <v>63.29</v>
          </cell>
          <cell r="I1355" t="e">
            <v>#N/A</v>
          </cell>
        </row>
        <row r="1356">
          <cell r="A1356" t="str">
            <v>DIRECCIÓN TERRITORIAL DE SALUD DE CALDAS</v>
          </cell>
          <cell r="B1356" t="str">
            <v>2746</v>
          </cell>
          <cell r="C1356">
            <v>66.239999999999995</v>
          </cell>
          <cell r="D1356">
            <v>76.8</v>
          </cell>
          <cell r="E1356">
            <v>70.95</v>
          </cell>
          <cell r="F1356">
            <v>73.379999999999896</v>
          </cell>
          <cell r="G1356">
            <v>69.769999999999897</v>
          </cell>
          <cell r="H1356">
            <v>74.7</v>
          </cell>
          <cell r="I1356" t="str">
            <v>DIRECCIÓN TERRITORIAL DE SALUD DE CALDAS</v>
          </cell>
        </row>
        <row r="1357">
          <cell r="A1357" t="str">
            <v>DISTRISEGURIDAD</v>
          </cell>
          <cell r="B1357" t="str">
            <v>2747</v>
          </cell>
          <cell r="C1357">
            <v>68.55</v>
          </cell>
          <cell r="I1357" t="e">
            <v>#N/A</v>
          </cell>
        </row>
        <row r="1358">
          <cell r="A1358" t="str">
            <v>E.P.S CENTRO DE SALUD JAIME MICHEL - SANTA HELENA DE OPON</v>
          </cell>
          <cell r="B1358" t="str">
            <v>2754</v>
          </cell>
          <cell r="C1358">
            <v>60.4</v>
          </cell>
          <cell r="I1358" t="e">
            <v>#N/A</v>
          </cell>
        </row>
        <row r="1359">
          <cell r="A1359" t="str">
            <v>E.P.S. CONVIDA</v>
          </cell>
          <cell r="B1359" t="str">
            <v>2755</v>
          </cell>
          <cell r="C1359">
            <v>51.95</v>
          </cell>
          <cell r="I1359" t="e">
            <v>#N/A</v>
          </cell>
        </row>
        <row r="1360">
          <cell r="A1360" t="str">
            <v>E.S.E. HOSPITAL JORGE CRISTO SAHIUM</v>
          </cell>
          <cell r="B1360" t="str">
            <v>3709</v>
          </cell>
          <cell r="C1360">
            <v>57.01</v>
          </cell>
          <cell r="I1360" t="e">
            <v>#N/A</v>
          </cell>
        </row>
        <row r="1361">
          <cell r="A1361" t="str">
            <v>E.S.E. HOSPITAL REGIONAL DE GARCIA ROVIRA</v>
          </cell>
          <cell r="B1361" t="str">
            <v>3537</v>
          </cell>
          <cell r="C1361">
            <v>49.23</v>
          </cell>
          <cell r="I1361" t="e">
            <v>#N/A</v>
          </cell>
        </row>
        <row r="1362">
          <cell r="A1362" t="str">
            <v>EDMUNDO GERMAN ARIAS DUARTE</v>
          </cell>
          <cell r="B1362" t="str">
            <v>3055</v>
          </cell>
          <cell r="C1362">
            <v>74.8</v>
          </cell>
          <cell r="I1362" t="e">
            <v>#N/A</v>
          </cell>
        </row>
        <row r="1363">
          <cell r="A1363" t="str">
            <v>EMBARCADERO TURISTICO DE GIRARDOT LTDA</v>
          </cell>
          <cell r="B1363" t="str">
            <v>4163</v>
          </cell>
          <cell r="C1363">
            <v>10</v>
          </cell>
          <cell r="I1363" t="e">
            <v>#N/A</v>
          </cell>
        </row>
        <row r="1364">
          <cell r="A1364" t="str">
            <v>EMPRESA AGUAS DE FACATATIVA ACUEDUCTO ALCANTARILLADO ASEO Y SERVICIOS COMPLEMENTARIOS</v>
          </cell>
          <cell r="B1364" t="str">
            <v>6233</v>
          </cell>
          <cell r="C1364">
            <v>61.43</v>
          </cell>
          <cell r="D1364">
            <v>73.84</v>
          </cell>
          <cell r="E1364">
            <v>58.759999999999899</v>
          </cell>
          <cell r="F1364">
            <v>73.290000000000006</v>
          </cell>
          <cell r="G1364">
            <v>73.56</v>
          </cell>
          <cell r="H1364">
            <v>53.53</v>
          </cell>
          <cell r="I1364" t="str">
            <v>EMPRESA AGUAS DE FACATATIVÁ ACUEDUCTO ALCANTARILLADO ASEO Y SERVICIOS COMPLEMENTARIOS</v>
          </cell>
        </row>
        <row r="1365">
          <cell r="A1365" t="str">
            <v>EMPRESA AGUAS LA CRISTALINA DE VILLAGARZON</v>
          </cell>
          <cell r="B1365" t="str">
            <v>8269</v>
          </cell>
          <cell r="C1365">
            <v>41.85</v>
          </cell>
          <cell r="D1365">
            <v>33.46</v>
          </cell>
          <cell r="E1365">
            <v>38.03</v>
          </cell>
          <cell r="F1365">
            <v>30.2899999999999</v>
          </cell>
          <cell r="G1365">
            <v>29.53</v>
          </cell>
          <cell r="H1365">
            <v>48.02</v>
          </cell>
          <cell r="I1365" t="str">
            <v>EMPRESA AGUAS LA CRISTALINA DE VILLAGARZÓN</v>
          </cell>
        </row>
        <row r="1366">
          <cell r="A1366" t="str">
            <v>EMPRESA CAUCANA DE SERVICIOS S.A.</v>
          </cell>
          <cell r="B1366" t="str">
            <v>3940</v>
          </cell>
          <cell r="C1366">
            <v>65.02</v>
          </cell>
          <cell r="D1366">
            <v>68.03</v>
          </cell>
          <cell r="E1366">
            <v>69.62</v>
          </cell>
          <cell r="F1366">
            <v>64.650000000000006</v>
          </cell>
          <cell r="G1366">
            <v>62.75</v>
          </cell>
          <cell r="H1366">
            <v>53.759999999999899</v>
          </cell>
          <cell r="I1366" t="str">
            <v>EMPRESA CAUCANA DE SERVICIOS S.A.</v>
          </cell>
        </row>
        <row r="1367">
          <cell r="A1367" t="str">
            <v>EMPRESA COMERCIAL DE JUEGOS DE SUERTE Y AZAR DE SUCRE</v>
          </cell>
          <cell r="B1367" t="str">
            <v>4173</v>
          </cell>
          <cell r="C1367">
            <v>42.73</v>
          </cell>
          <cell r="I1367" t="e">
            <v>#N/A</v>
          </cell>
        </row>
        <row r="1368">
          <cell r="A1368" t="str">
            <v>EMPRESA CONSTRUCTORA DE VIVIENDA DE TUNJA</v>
          </cell>
          <cell r="B1368" t="str">
            <v>8051</v>
          </cell>
          <cell r="C1368">
            <v>84.92</v>
          </cell>
          <cell r="I1368" t="e">
            <v>#N/A</v>
          </cell>
        </row>
        <row r="1369">
          <cell r="A1369" t="str">
            <v>EMPRESA DE ACUEDUCTO - SUAN</v>
          </cell>
          <cell r="B1369" t="str">
            <v>3735</v>
          </cell>
          <cell r="C1369">
            <v>22.55</v>
          </cell>
          <cell r="D1369">
            <v>16.149999999999999</v>
          </cell>
          <cell r="E1369">
            <v>43.439999999999898</v>
          </cell>
          <cell r="F1369">
            <v>22.25</v>
          </cell>
          <cell r="G1369">
            <v>33.71</v>
          </cell>
          <cell r="H1369">
            <v>31.21</v>
          </cell>
          <cell r="I1369" t="str">
            <v>EMPRESA DE ACUEDUCTO - SUAN</v>
          </cell>
        </row>
        <row r="1370">
          <cell r="A1370" t="str">
            <v>EMPRESA DE ACUEDUCTO Y ALCANTARILLADO - CORINTO -EMCORINTO</v>
          </cell>
          <cell r="B1370" t="str">
            <v>3737</v>
          </cell>
          <cell r="C1370">
            <v>49.7</v>
          </cell>
          <cell r="D1370">
            <v>50.8</v>
          </cell>
          <cell r="E1370">
            <v>45.979999999999897</v>
          </cell>
          <cell r="F1370">
            <v>42.57</v>
          </cell>
          <cell r="G1370">
            <v>42.06</v>
          </cell>
          <cell r="H1370">
            <v>64.31</v>
          </cell>
          <cell r="I1370" t="str">
            <v>EMPRESA DE ACUEDUCTO Y ALCANTARILLADO - CORINTO -EMCORINTO</v>
          </cell>
        </row>
        <row r="1371">
          <cell r="A1371" t="str">
            <v>EMPRESA DE ACUEDUCTO Y ALCANTARILLADO - EAMOS MOSQUERA</v>
          </cell>
          <cell r="B1371" t="str">
            <v>3942</v>
          </cell>
          <cell r="C1371">
            <v>74.98</v>
          </cell>
          <cell r="D1371">
            <v>80.92</v>
          </cell>
          <cell r="E1371">
            <v>73.540000000000006</v>
          </cell>
          <cell r="F1371">
            <v>75.689999999999898</v>
          </cell>
          <cell r="G1371">
            <v>84.159999999999897</v>
          </cell>
          <cell r="H1371">
            <v>65.790000000000006</v>
          </cell>
          <cell r="I1371" t="str">
            <v>EMPRESA DE ACUEDUCTO Y ALCANTARILLADO - EAMOS MOSQUERA</v>
          </cell>
        </row>
        <row r="1372">
          <cell r="A1372" t="str">
            <v>EMPRESA DE ACUEDUCTO Y ALCANTARILLADO AGUAS DE PALMIRA S.A. .</v>
          </cell>
          <cell r="B1372" t="str">
            <v>8292</v>
          </cell>
          <cell r="C1372">
            <v>55.99</v>
          </cell>
          <cell r="D1372">
            <v>51.52</v>
          </cell>
          <cell r="E1372">
            <v>68.760000000000005</v>
          </cell>
          <cell r="F1372">
            <v>52.53</v>
          </cell>
          <cell r="G1372">
            <v>51.7899999999999</v>
          </cell>
          <cell r="H1372">
            <v>74.189999999999898</v>
          </cell>
          <cell r="I1372" t="str">
            <v>EMPRESA DE ACUEDUCTO Y ALCANTARILLADO AGUAS DE PALMIRA S.A. .</v>
          </cell>
        </row>
        <row r="1373">
          <cell r="A1373" t="str">
            <v>EMPRESA DE ACUEDUCTO Y ALCANTARILLADO DE BOGOTÁ</v>
          </cell>
          <cell r="B1373" t="str">
            <v>3943</v>
          </cell>
          <cell r="C1373">
            <v>87.32</v>
          </cell>
          <cell r="D1373">
            <v>92.32</v>
          </cell>
          <cell r="E1373">
            <v>84.099999999999895</v>
          </cell>
          <cell r="F1373">
            <v>85.42</v>
          </cell>
          <cell r="G1373">
            <v>92.049999999999898</v>
          </cell>
          <cell r="H1373">
            <v>86.9</v>
          </cell>
          <cell r="I1373" t="str">
            <v>EMPRESA DE ACUEDUCTO Y ALCANTARILLADO DE BOGOTÁ</v>
          </cell>
        </row>
        <row r="1374">
          <cell r="A1374" t="str">
            <v>EMPRESA DE ACUEDUCTO Y ALCANTARILLADO DE LOS PALMITOS SUCRE S.A. .</v>
          </cell>
          <cell r="B1374" t="str">
            <v>4207</v>
          </cell>
          <cell r="C1374">
            <v>17.29</v>
          </cell>
          <cell r="I1374" t="e">
            <v>#N/A</v>
          </cell>
        </row>
        <row r="1375">
          <cell r="A1375" t="str">
            <v>EMPRESA DE ACUEDUCTO Y ALCANTARILLADO DE SAN JOSE DEL GUAVIARE - EMPOAGUA</v>
          </cell>
          <cell r="B1375" t="str">
            <v>3946</v>
          </cell>
          <cell r="C1375">
            <v>87.33</v>
          </cell>
          <cell r="D1375">
            <v>72.989999999999995</v>
          </cell>
          <cell r="E1375">
            <v>52.09</v>
          </cell>
          <cell r="F1375">
            <v>68.7</v>
          </cell>
          <cell r="G1375">
            <v>78.2</v>
          </cell>
          <cell r="H1375">
            <v>69.790000000000006</v>
          </cell>
          <cell r="I1375" t="str">
            <v>EMPRESA DE ACUEDUCTO Y ALCANTARILLADO DE SAN JOSÉ DEL GUAVIARE - EMPOAGUA</v>
          </cell>
        </row>
        <row r="1376">
          <cell r="A1376" t="str">
            <v>EMPRESA DE ACUEDUCTO Y ALCANTARILLADO DE SILVIA</v>
          </cell>
          <cell r="B1376" t="str">
            <v>3948</v>
          </cell>
          <cell r="C1376">
            <v>39.049999999999997</v>
          </cell>
          <cell r="D1376">
            <v>59.18</v>
          </cell>
          <cell r="E1376">
            <v>65.659999999999897</v>
          </cell>
          <cell r="F1376">
            <v>63.439999999999898</v>
          </cell>
          <cell r="G1376">
            <v>56.02</v>
          </cell>
          <cell r="H1376">
            <v>69.67</v>
          </cell>
          <cell r="I1376" t="str">
            <v>EMPRESA DE ACUEDUCTO Y ALCANTARILLADO DE SILVIA</v>
          </cell>
        </row>
        <row r="1377">
          <cell r="A1377" t="str">
            <v>EMPRESA DE ACUEDUCTO Y ALCANTARILLADO DEL MUNICIPIO DE SAN GIL</v>
          </cell>
          <cell r="B1377" t="str">
            <v>3714</v>
          </cell>
          <cell r="C1377">
            <v>63.24</v>
          </cell>
          <cell r="D1377">
            <v>63.64</v>
          </cell>
          <cell r="E1377">
            <v>59.89</v>
          </cell>
          <cell r="F1377">
            <v>71.34</v>
          </cell>
          <cell r="G1377">
            <v>62.049999999999898</v>
          </cell>
          <cell r="H1377">
            <v>54.939999999999898</v>
          </cell>
          <cell r="I1377" t="str">
            <v>EMPRESA DE ACUEDUCTO Y ALCANTARILLADO DEL MUNICIPIO DE SAN GIL</v>
          </cell>
        </row>
        <row r="1378">
          <cell r="A1378" t="str">
            <v>EMPRESA DE ACUEDUCTO Y ALCANTARILLADO PUERTO ASIS</v>
          </cell>
          <cell r="B1378" t="str">
            <v>3715</v>
          </cell>
          <cell r="C1378">
            <v>56.63</v>
          </cell>
          <cell r="D1378">
            <v>43.06</v>
          </cell>
          <cell r="E1378">
            <v>43.439999999999898</v>
          </cell>
          <cell r="F1378">
            <v>34.35</v>
          </cell>
          <cell r="G1378">
            <v>33.71</v>
          </cell>
          <cell r="H1378">
            <v>53.329999999999899</v>
          </cell>
          <cell r="I1378" t="str">
            <v>EMPRESA DE ACUEDUCTO Y ALCANTARILLADO PUERTO ASÍS</v>
          </cell>
        </row>
        <row r="1379">
          <cell r="A1379" t="str">
            <v>EMPRESA DE ACUEDUCTO Y ALCANTARILLADO Y ASEO DE MADRID  EAAM</v>
          </cell>
          <cell r="B1379" t="str">
            <v>3950</v>
          </cell>
          <cell r="C1379">
            <v>66.8</v>
          </cell>
          <cell r="D1379">
            <v>53.13</v>
          </cell>
          <cell r="E1379">
            <v>68.760000000000005</v>
          </cell>
          <cell r="F1379">
            <v>62.53</v>
          </cell>
          <cell r="G1379">
            <v>60.92</v>
          </cell>
          <cell r="H1379">
            <v>74.189999999999898</v>
          </cell>
          <cell r="I1379" t="str">
            <v>EMPRESA DE ACUEDUCTO Y ALCANTARILLADO Y ASEO DE MADRID  EAAM</v>
          </cell>
        </row>
        <row r="1380">
          <cell r="A1380" t="str">
            <v>EMPRESA DE ACUEDUCTO, ALCANTARILLADO Y ASEO DE CAMPOALEGRE EMAC S.A</v>
          </cell>
          <cell r="B1380" t="str">
            <v>3741</v>
          </cell>
          <cell r="C1380">
            <v>62.02</v>
          </cell>
          <cell r="D1380">
            <v>66.72</v>
          </cell>
          <cell r="E1380">
            <v>73.209999999999894</v>
          </cell>
          <cell r="F1380">
            <v>76.06</v>
          </cell>
          <cell r="G1380">
            <v>65.37</v>
          </cell>
          <cell r="H1380">
            <v>65.8599999999999</v>
          </cell>
          <cell r="I1380" t="str">
            <v>EMPRESA DE ACUEDUCTO, ALCANTARILLADO Y ASEO DE CAMPOALEGRE EMAC S.A</v>
          </cell>
        </row>
        <row r="1381">
          <cell r="A1381" t="str">
            <v>EMPRESA DE ACUEDUCTO, ALCANTARILLADO Y ASEO DE CHOACHÍ - EMSERCHOACHÍ</v>
          </cell>
          <cell r="B1381" t="str">
            <v>3951</v>
          </cell>
          <cell r="C1381">
            <v>63.28</v>
          </cell>
          <cell r="D1381">
            <v>55</v>
          </cell>
          <cell r="E1381">
            <v>52.09</v>
          </cell>
          <cell r="F1381">
            <v>56.479999999999897</v>
          </cell>
          <cell r="G1381">
            <v>55.49</v>
          </cell>
          <cell r="H1381">
            <v>59.2899999999999</v>
          </cell>
          <cell r="I1381" t="str">
            <v>EMPRESA DE ACUEDUCTO, ALCANTARILLADO Y ASEO DE CHOACHÍ - EMSERCHOACHÍ</v>
          </cell>
        </row>
        <row r="1382">
          <cell r="A1382" t="str">
            <v>EMPRESA DE ACUEDUCTO, ALCANTARILLADO Y ASEO DE GUADALUPE S.A.</v>
          </cell>
          <cell r="B1382" t="str">
            <v>3952</v>
          </cell>
          <cell r="D1382">
            <v>39.229999999999997</v>
          </cell>
          <cell r="E1382">
            <v>38.03</v>
          </cell>
          <cell r="F1382">
            <v>25.09</v>
          </cell>
          <cell r="G1382">
            <v>29.53</v>
          </cell>
          <cell r="H1382">
            <v>32.96</v>
          </cell>
          <cell r="I1382" t="str">
            <v>EMPRESA DE ACUEDUCTO, ALCANTARILLADO Y ASEO DE GUADALUPE S.A.</v>
          </cell>
        </row>
        <row r="1383">
          <cell r="A1383" t="str">
            <v>EMPRESA DE ACUEDUCTO, ALCANTARILLADO Y ASEO DE GUASCA</v>
          </cell>
          <cell r="B1383" t="str">
            <v>8194</v>
          </cell>
          <cell r="C1383">
            <v>50.53</v>
          </cell>
          <cell r="D1383">
            <v>53.72</v>
          </cell>
          <cell r="E1383">
            <v>51.149999999999899</v>
          </cell>
          <cell r="F1383">
            <v>57.25</v>
          </cell>
          <cell r="G1383">
            <v>56.2</v>
          </cell>
          <cell r="H1383">
            <v>68.92</v>
          </cell>
          <cell r="I1383" t="str">
            <v>EMPRESA DE ACUEDUCTO, ALCANTARILLADO Y ASEO DE GUASCA</v>
          </cell>
        </row>
        <row r="1384">
          <cell r="A1384" t="str">
            <v>EMPRESA DE ACUEDUCTO, ALCANTARILLADO Y ASEO DE SAN ALBERTO S.A.</v>
          </cell>
          <cell r="B1384" t="str">
            <v>3955</v>
          </cell>
          <cell r="C1384">
            <v>34.76</v>
          </cell>
          <cell r="D1384">
            <v>45.2</v>
          </cell>
          <cell r="E1384">
            <v>56.729999999999897</v>
          </cell>
          <cell r="F1384">
            <v>48.659999999999897</v>
          </cell>
          <cell r="G1384">
            <v>49.409999999999897</v>
          </cell>
          <cell r="H1384">
            <v>51.509999999999899</v>
          </cell>
          <cell r="I1384" t="str">
            <v>EMPRESA DE ACUEDUCTO, ALCANTARILLADO Y ASEO DE SAN ALBERTO S.A.</v>
          </cell>
        </row>
        <row r="1385">
          <cell r="A1385" t="str">
            <v>EMPRESA DE ACUEDUCTO, ALCANTARILLADO Y ASEO DE SILVANIA S.A.</v>
          </cell>
          <cell r="B1385" t="str">
            <v>4349</v>
          </cell>
          <cell r="C1385">
            <v>57.17</v>
          </cell>
          <cell r="I1385" t="e">
            <v>#N/A</v>
          </cell>
        </row>
        <row r="1386">
          <cell r="A1386" t="str">
            <v>EMPRESA DE ACUEDUCTO, ALCANTARILLADO Y ASEO DE YOPAL</v>
          </cell>
          <cell r="B1386" t="str">
            <v>3736</v>
          </cell>
          <cell r="C1386">
            <v>51.22</v>
          </cell>
          <cell r="D1386">
            <v>88.35</v>
          </cell>
          <cell r="E1386">
            <v>84.099999999999895</v>
          </cell>
          <cell r="F1386">
            <v>85.42</v>
          </cell>
          <cell r="G1386">
            <v>78.23</v>
          </cell>
          <cell r="H1386">
            <v>86.9</v>
          </cell>
          <cell r="I1386" t="str">
            <v>EMPRESA DE ACUEDUCTO, ALCANTARILLADO Y ASEO DE YOPAL</v>
          </cell>
        </row>
        <row r="1387">
          <cell r="A1387" t="str">
            <v>EMPRESA DE ACUEDUCTO, ALCANTARILLADO Y ASEO DEL ESPINAL</v>
          </cell>
          <cell r="B1387" t="str">
            <v>3959</v>
          </cell>
          <cell r="C1387">
            <v>44.14</v>
          </cell>
          <cell r="D1387">
            <v>30.62</v>
          </cell>
          <cell r="E1387">
            <v>44.939999999999898</v>
          </cell>
          <cell r="F1387">
            <v>45.13</v>
          </cell>
          <cell r="G1387">
            <v>46.03</v>
          </cell>
          <cell r="H1387">
            <v>42.7</v>
          </cell>
          <cell r="I1387" t="str">
            <v>EMPRESA DE ACUEDUCTO, ALCANTARILLADO Y ASEO DEL ESPINAL</v>
          </cell>
        </row>
        <row r="1388">
          <cell r="A1388" t="str">
            <v>EMPRESA DE ACUEDUCTO, ALCANTARILLADO Y ASEO DEL MUNICIPIO DE LA JAGUA DE IBIRICO - CESAR S.A.</v>
          </cell>
          <cell r="B1388" t="str">
            <v>8400</v>
          </cell>
          <cell r="C1388">
            <v>49.72</v>
          </cell>
          <cell r="D1388">
            <v>54.58</v>
          </cell>
          <cell r="E1388">
            <v>68.760000000000005</v>
          </cell>
          <cell r="F1388">
            <v>58.92</v>
          </cell>
          <cell r="G1388">
            <v>57.719999999999899</v>
          </cell>
          <cell r="H1388">
            <v>74.189999999999898</v>
          </cell>
          <cell r="I1388" t="str">
            <v>EMPRESA DE ACUEDUCTO, ALCANTARILLADO Y ASEO DEL MUNICIPIO DE LA JAGUA DE IBIRICO - CESAR S.A.</v>
          </cell>
        </row>
        <row r="1389">
          <cell r="A1389" t="str">
            <v>EMPRESA DE ACUEDUCTO, ALCANTARILLADO Y ASEO DEL ROSAL  S.A</v>
          </cell>
          <cell r="B1389" t="str">
            <v>3742</v>
          </cell>
          <cell r="C1389">
            <v>68.680000000000007</v>
          </cell>
          <cell r="D1389">
            <v>63.87</v>
          </cell>
          <cell r="E1389">
            <v>68.62</v>
          </cell>
          <cell r="F1389">
            <v>62.2</v>
          </cell>
          <cell r="G1389">
            <v>68.189999999999898</v>
          </cell>
          <cell r="H1389">
            <v>53.3599999999999</v>
          </cell>
          <cell r="I1389" t="str">
            <v>EMPRESA DE ACUEDUCTO, ALCANTARILLADO Y ASEO DEL ROSAL  S.A</v>
          </cell>
        </row>
        <row r="1390">
          <cell r="A1390" t="str">
            <v>EMPRESA DE ACUEDUCTO, ALCANTARILLADO Y ASEO DEL TOLIMA EDAT S.A.</v>
          </cell>
          <cell r="B1390" t="str">
            <v>3960</v>
          </cell>
          <cell r="C1390">
            <v>64.680000000000007</v>
          </cell>
          <cell r="D1390">
            <v>76.569999999999993</v>
          </cell>
          <cell r="E1390">
            <v>84.099999999999895</v>
          </cell>
          <cell r="F1390">
            <v>85.42</v>
          </cell>
          <cell r="G1390">
            <v>78.23</v>
          </cell>
          <cell r="H1390">
            <v>74.189999999999898</v>
          </cell>
          <cell r="I1390" t="str">
            <v>EMPRESA DE ACUEDUCTO, ALCANTARILLADO Y ASEO DEL TOLIMA EDAT S.A.</v>
          </cell>
        </row>
        <row r="1391">
          <cell r="A1391" t="str">
            <v>EMPRESA DE ACUEDUCTO, ALCANTARILLADO Y ASEO -FUNZA</v>
          </cell>
          <cell r="B1391" t="str">
            <v>3961</v>
          </cell>
          <cell r="C1391">
            <v>71.36</v>
          </cell>
          <cell r="D1391">
            <v>36.99</v>
          </cell>
          <cell r="E1391">
            <v>61.06</v>
          </cell>
          <cell r="F1391">
            <v>47.159999999999897</v>
          </cell>
          <cell r="G1391">
            <v>46.6099999999999</v>
          </cell>
          <cell r="H1391">
            <v>58.07</v>
          </cell>
          <cell r="I1391" t="str">
            <v>EMPRESA DE ACUEDUCTO, ALCANTARILLADO Y ASEO -FUNZA</v>
          </cell>
        </row>
        <row r="1392">
          <cell r="A1392" t="str">
            <v>EMPRESA DE ACUEDUCTO, ALCANTARILLADO Y ASEO -LA VEGA</v>
          </cell>
          <cell r="B1392" t="str">
            <v>3962</v>
          </cell>
          <cell r="C1392">
            <v>73.010000000000005</v>
          </cell>
          <cell r="D1392">
            <v>65.569999999999993</v>
          </cell>
          <cell r="E1392">
            <v>49.619999999999898</v>
          </cell>
          <cell r="F1392">
            <v>49.85</v>
          </cell>
          <cell r="G1392">
            <v>60.56</v>
          </cell>
          <cell r="H1392">
            <v>57.219999999999899</v>
          </cell>
          <cell r="I1392" t="str">
            <v>EMPRESA DE ACUEDUCTO, ALCANTARILLADO Y ASEO -LA VEGA</v>
          </cell>
        </row>
        <row r="1393">
          <cell r="A1393" t="str">
            <v>EMPRESA DE ACUEDUCTO, ALCANTARILLADO, ASEO Y SERVICIOS COMPLEMENTARIOS DE OTANCHE S.A.S.</v>
          </cell>
          <cell r="B1393" t="str">
            <v>3963</v>
          </cell>
          <cell r="C1393">
            <v>36.69</v>
          </cell>
          <cell r="D1393">
            <v>49.88</v>
          </cell>
          <cell r="E1393">
            <v>68.760000000000005</v>
          </cell>
          <cell r="F1393">
            <v>52.53</v>
          </cell>
          <cell r="G1393">
            <v>51.7899999999999</v>
          </cell>
          <cell r="H1393">
            <v>74.189999999999898</v>
          </cell>
          <cell r="I1393" t="str">
            <v>EMPRESA DE ACUEDUCTO, ALCANTARILLADO, ASEO Y SERVICIOS COMPLEMENTARIOS DE OTANCHE S.A.S.</v>
          </cell>
        </row>
        <row r="1394">
          <cell r="A1394" t="str">
            <v>EMPRESA DE ASEO ACUEDUCTO Y ALCANTARILLADO DE TOLU VIEJO</v>
          </cell>
          <cell r="B1394" t="str">
            <v>4286</v>
          </cell>
          <cell r="C1394">
            <v>32.5</v>
          </cell>
          <cell r="D1394">
            <v>23.2</v>
          </cell>
          <cell r="E1394">
            <v>56.729999999999897</v>
          </cell>
          <cell r="F1394">
            <v>42.27</v>
          </cell>
          <cell r="G1394">
            <v>43.27</v>
          </cell>
          <cell r="H1394">
            <v>42.25</v>
          </cell>
          <cell r="I1394" t="str">
            <v>EMPRESA DE ASEO ACUEDUCTO Y ALCANTARILLADO DE TOLÚ VIEJO</v>
          </cell>
        </row>
        <row r="1395">
          <cell r="A1395" t="str">
            <v>EMPRESA DE ASEO AGUILA VALLE</v>
          </cell>
          <cell r="B1395" t="str">
            <v>5811</v>
          </cell>
          <cell r="C1395">
            <v>10</v>
          </cell>
          <cell r="I1395" t="e">
            <v>#N/A</v>
          </cell>
        </row>
        <row r="1396">
          <cell r="A1396" t="str">
            <v>EMPRESA DE ASEO DE BUCARAMANGA S.A.</v>
          </cell>
          <cell r="B1396" t="str">
            <v>8090</v>
          </cell>
          <cell r="C1396">
            <v>52.3</v>
          </cell>
          <cell r="D1396">
            <v>60.73</v>
          </cell>
          <cell r="E1396">
            <v>45.979999999999897</v>
          </cell>
          <cell r="F1396">
            <v>43.24</v>
          </cell>
          <cell r="G1396">
            <v>64.079999999999899</v>
          </cell>
          <cell r="H1396">
            <v>52.68</v>
          </cell>
          <cell r="I1396" t="str">
            <v>EMPRESA DE ASEO DE BUCARAMANGA S.A.</v>
          </cell>
        </row>
        <row r="1397">
          <cell r="A1397" t="str">
            <v>EMPRESA DE ASEO DE PEREIRA S.A.</v>
          </cell>
          <cell r="B1397" t="str">
            <v>3967</v>
          </cell>
          <cell r="C1397">
            <v>69.69</v>
          </cell>
          <cell r="D1397">
            <v>82.18</v>
          </cell>
          <cell r="E1397">
            <v>70.95</v>
          </cell>
          <cell r="F1397">
            <v>73.379999999999896</v>
          </cell>
          <cell r="G1397">
            <v>69.769999999999897</v>
          </cell>
          <cell r="H1397">
            <v>74.7</v>
          </cell>
          <cell r="I1397" t="str">
            <v>EMPRESA DE ASEO DE PEREIRA S.A.</v>
          </cell>
        </row>
        <row r="1398">
          <cell r="A1398" t="str">
            <v>EMPRESA DE ASEO SUPIA S.A.</v>
          </cell>
          <cell r="B1398" t="str">
            <v>8191</v>
          </cell>
          <cell r="C1398">
            <v>32.74</v>
          </cell>
          <cell r="D1398">
            <v>72.239999999999995</v>
          </cell>
          <cell r="E1398">
            <v>84.099999999999895</v>
          </cell>
          <cell r="F1398">
            <v>69.819999999999894</v>
          </cell>
          <cell r="G1398">
            <v>67</v>
          </cell>
          <cell r="H1398">
            <v>86.9</v>
          </cell>
          <cell r="I1398" t="str">
            <v>EMPRESA DE ASEO SUPÍA S.A.</v>
          </cell>
        </row>
        <row r="1399">
          <cell r="A1399" t="str">
            <v>EMPRESA DE DESARROLLO SOSTENIBLE DEL ORIENTE</v>
          </cell>
          <cell r="B1399" t="str">
            <v>8303</v>
          </cell>
          <cell r="C1399">
            <v>49.56</v>
          </cell>
          <cell r="I1399" t="e">
            <v>#N/A</v>
          </cell>
        </row>
        <row r="1400">
          <cell r="A1400" t="str">
            <v>PROMOTORA DE VIVENDA DE RISARALDA</v>
          </cell>
          <cell r="B1400" t="str">
            <v>6108</v>
          </cell>
          <cell r="C1400">
            <v>53.79</v>
          </cell>
          <cell r="I1400" t="str">
            <v>PROMOTORA DE VIVENDA DE RISARALDA</v>
          </cell>
        </row>
        <row r="1401">
          <cell r="A1401" t="str">
            <v>EMPRESA DE DESARROLLO URBANO - EDU</v>
          </cell>
          <cell r="B1401" t="str">
            <v>4177</v>
          </cell>
          <cell r="C1401">
            <v>81.58</v>
          </cell>
          <cell r="I1401" t="e">
            <v>#N/A</v>
          </cell>
        </row>
        <row r="1402">
          <cell r="A1402" t="str">
            <v>EMPRESA DE DESARROLLO URBANO DE ARMENIA</v>
          </cell>
          <cell r="B1402" t="str">
            <v>4178</v>
          </cell>
          <cell r="C1402">
            <v>40.47</v>
          </cell>
          <cell r="I1402" t="e">
            <v>#N/A</v>
          </cell>
        </row>
        <row r="1403">
          <cell r="A1403" t="str">
            <v>EMPRESA DE DESARROLLO URBANO DE BARRANCABERMEJA -EDUBA</v>
          </cell>
          <cell r="B1403" t="str">
            <v>4179</v>
          </cell>
          <cell r="C1403">
            <v>60.94</v>
          </cell>
          <cell r="I1403" t="e">
            <v>#N/A</v>
          </cell>
        </row>
        <row r="1404">
          <cell r="A1404" t="str">
            <v>EMPRESA DE DESARROLLO URBANO DE BARRANQUILLA LTDA.</v>
          </cell>
          <cell r="B1404" t="str">
            <v>4180</v>
          </cell>
          <cell r="C1404">
            <v>49.83</v>
          </cell>
          <cell r="D1404">
            <v>62.35</v>
          </cell>
          <cell r="E1404">
            <v>45.979999999999897</v>
          </cell>
          <cell r="F1404">
            <v>63.579999999999899</v>
          </cell>
          <cell r="G1404">
            <v>61.829999999999899</v>
          </cell>
          <cell r="H1404">
            <v>45.57</v>
          </cell>
          <cell r="I1404" t="str">
            <v>EMPRESA DE DESARROLLO URBANO DE BARRANQUILLA LTDA.</v>
          </cell>
        </row>
        <row r="1405">
          <cell r="A1405" t="str">
            <v>EMPRESA DE DESARROLLO URBANO DE BOLÍVAR - EDURBE S.A.</v>
          </cell>
          <cell r="B1405" t="str">
            <v>4181</v>
          </cell>
          <cell r="C1405">
            <v>46.13</v>
          </cell>
          <cell r="I1405" t="e">
            <v>#N/A</v>
          </cell>
        </row>
        <row r="1406">
          <cell r="A1406" t="str">
            <v>EMPRESA DE DESARROLLO URBANO DE PEREIRA</v>
          </cell>
          <cell r="B1406" t="str">
            <v>8315</v>
          </cell>
          <cell r="C1406">
            <v>66.209999999999994</v>
          </cell>
          <cell r="D1406">
            <v>69.91</v>
          </cell>
          <cell r="E1406">
            <v>69.62</v>
          </cell>
          <cell r="F1406">
            <v>72.209999999999894</v>
          </cell>
          <cell r="G1406">
            <v>68.87</v>
          </cell>
          <cell r="H1406">
            <v>62.6099999999999</v>
          </cell>
          <cell r="I1406" t="str">
            <v>EMPRESA DE DESARROLLO URBANO DE PEREIRA</v>
          </cell>
        </row>
        <row r="1407">
          <cell r="A1407" t="str">
            <v>EMPRESA DE DESARROLLO URBANO DEL MEDIO AMBIENTE DE SOLEDAD EDUMAS S.A.</v>
          </cell>
          <cell r="B1407" t="str">
            <v>4182</v>
          </cell>
          <cell r="C1407">
            <v>68.5</v>
          </cell>
          <cell r="I1407" t="e">
            <v>#N/A</v>
          </cell>
        </row>
        <row r="1408">
          <cell r="A1408" t="str">
            <v>VILLAVIVIENDA EMPRESA INDUSTRIAL Y COMERCIAL DEL MUNICIPIO DE VILLAVICENCIO META</v>
          </cell>
          <cell r="B1408" t="str">
            <v>6249</v>
          </cell>
          <cell r="C1408">
            <v>59.27</v>
          </cell>
          <cell r="I1408" t="e">
            <v>#N/A</v>
          </cell>
        </row>
        <row r="1409">
          <cell r="A1409" t="str">
            <v>EMPRESA DE DESARROLLO URBANO Y HABITAT</v>
          </cell>
          <cell r="B1409" t="str">
            <v>6107</v>
          </cell>
          <cell r="C1409">
            <v>65.489999999999995</v>
          </cell>
          <cell r="I1409" t="e">
            <v>#N/A</v>
          </cell>
        </row>
        <row r="1410">
          <cell r="A1410" t="str">
            <v>EMPRESA DE DISTRIBUCION DE AGUA POTABLE, ALCANTARILLADO Y ASEO DEL CARMEN DE APICALA S. A. - DAGUAS</v>
          </cell>
          <cell r="B1410" t="str">
            <v>3968</v>
          </cell>
          <cell r="C1410">
            <v>49.1</v>
          </cell>
          <cell r="D1410">
            <v>52.61</v>
          </cell>
          <cell r="E1410">
            <v>51.149999999999899</v>
          </cell>
          <cell r="F1410">
            <v>46.229999999999897</v>
          </cell>
          <cell r="G1410">
            <v>45.689999999999898</v>
          </cell>
          <cell r="H1410">
            <v>68.92</v>
          </cell>
          <cell r="I1410" t="str">
            <v>EMPRESA DE DISTRIBUCION DE AGUA POTABLE, ALCANTARILLADO Y ASEO DEL CARMEN DE APICALÁ S. A. - DAGUAS</v>
          </cell>
        </row>
        <row r="1411">
          <cell r="A1411" t="str">
            <v>EMPRESA DE ENERGÍA ELÉCTRICA DE ARAUCA .</v>
          </cell>
          <cell r="B1411" t="str">
            <v>6383</v>
          </cell>
          <cell r="C1411">
            <v>68.150000000000006</v>
          </cell>
          <cell r="I1411" t="e">
            <v>#N/A</v>
          </cell>
        </row>
        <row r="1412">
          <cell r="A1412" t="str">
            <v>EMPRESA DE ENERGIA ELECTRICA DE SERVICIOS PÚBLICOS - MURINDO</v>
          </cell>
          <cell r="B1412" t="str">
            <v>3976</v>
          </cell>
          <cell r="C1412">
            <v>42.2</v>
          </cell>
          <cell r="D1412">
            <v>69.84</v>
          </cell>
          <cell r="E1412">
            <v>68.760000000000005</v>
          </cell>
          <cell r="F1412">
            <v>85.42</v>
          </cell>
          <cell r="G1412">
            <v>78.23</v>
          </cell>
          <cell r="H1412">
            <v>86.9</v>
          </cell>
          <cell r="I1412" t="str">
            <v>EMPRESA DE ENERGIA ELECTRICA DE SERVICIOS PÚBLICOS - MURINDÓ</v>
          </cell>
        </row>
        <row r="1413">
          <cell r="A1413" t="str">
            <v>EMPRESA DE FOMENTO DE VIVIENDA DE ARMENIA</v>
          </cell>
          <cell r="B1413" t="str">
            <v>4617</v>
          </cell>
          <cell r="C1413">
            <v>52.79</v>
          </cell>
          <cell r="D1413">
            <v>79.209999999999994</v>
          </cell>
          <cell r="E1413">
            <v>64.599999999999895</v>
          </cell>
          <cell r="F1413">
            <v>67.879999999999896</v>
          </cell>
          <cell r="G1413">
            <v>65.430000000000007</v>
          </cell>
          <cell r="H1413">
            <v>68.92</v>
          </cell>
          <cell r="I1413" t="str">
            <v>EMPRESA DE FOMENTO DE VIVIENDA DE ARMENIA</v>
          </cell>
        </row>
        <row r="1414">
          <cell r="A1414" t="str">
            <v>EMPRESAS PÚBLICAS DE FACATATIVA</v>
          </cell>
          <cell r="B1414" t="str">
            <v>4087</v>
          </cell>
          <cell r="C1414">
            <v>49.48</v>
          </cell>
          <cell r="D1414">
            <v>38.04</v>
          </cell>
          <cell r="E1414">
            <v>24.12</v>
          </cell>
          <cell r="F1414">
            <v>30.82</v>
          </cell>
          <cell r="G1414">
            <v>31.98</v>
          </cell>
          <cell r="H1414">
            <v>15.4499999999999</v>
          </cell>
          <cell r="I1414" t="str">
            <v>EMPRESA DE FOMENTO Y DESARROLLO SOSTENIBLE DE OCCIDENTE</v>
          </cell>
        </row>
        <row r="1415">
          <cell r="A1415" t="str">
            <v>EMPRESA DE LICORES DE CUNDINAMARCA</v>
          </cell>
          <cell r="B1415" t="str">
            <v>4186</v>
          </cell>
          <cell r="C1415">
            <v>72.92</v>
          </cell>
          <cell r="I1415" t="e">
            <v>#N/A</v>
          </cell>
        </row>
        <row r="1416">
          <cell r="A1416" t="str">
            <v>EMPRESA DE OBRAS SANITARIAS DE CALDAS S.A. .</v>
          </cell>
          <cell r="B1416" t="str">
            <v>4189</v>
          </cell>
          <cell r="C1416">
            <v>77.42</v>
          </cell>
          <cell r="D1416">
            <v>87.78</v>
          </cell>
          <cell r="E1416">
            <v>64.599999999999895</v>
          </cell>
          <cell r="F1416">
            <v>67.879999999999896</v>
          </cell>
          <cell r="G1416">
            <v>77.48</v>
          </cell>
          <cell r="H1416">
            <v>68.92</v>
          </cell>
          <cell r="I1416" t="str">
            <v>EMPRESA DE OBRAS SANITARIAS DE CALDAS S.A. .</v>
          </cell>
        </row>
        <row r="1417">
          <cell r="A1417" t="str">
            <v>EMPRESA DE OBRAS SANITARIAS DE LA PROVINCIA DE OBANDO NARIÑO .</v>
          </cell>
          <cell r="B1417" t="str">
            <v>4190</v>
          </cell>
          <cell r="C1417">
            <v>56.18</v>
          </cell>
          <cell r="I1417" t="e">
            <v>#N/A</v>
          </cell>
        </row>
        <row r="1418">
          <cell r="A1418" t="str">
            <v>EMPRESA DE OBRAS SANITARIAS DE SANTA ROSA DE CABAL - EMPOCABAL-E.I.C.E.</v>
          </cell>
          <cell r="B1418" t="str">
            <v>3981</v>
          </cell>
          <cell r="C1418">
            <v>70.27</v>
          </cell>
          <cell r="D1418">
            <v>91.52</v>
          </cell>
          <cell r="E1418">
            <v>84.099999999999895</v>
          </cell>
          <cell r="F1418">
            <v>85.42</v>
          </cell>
          <cell r="G1418">
            <v>92.049999999999898</v>
          </cell>
          <cell r="H1418">
            <v>86.9</v>
          </cell>
          <cell r="I1418" t="str">
            <v>EMPRESA DE OBRAS SANITARIAS DE SANTA ROSA DE CABAL - EMPOCABAL-E.I.C.E.</v>
          </cell>
        </row>
        <row r="1419">
          <cell r="A1419" t="str">
            <v>EMPRESA DE RECURSOS TECNOLOGICOS ERT S.A</v>
          </cell>
          <cell r="B1419" t="str">
            <v>4070</v>
          </cell>
          <cell r="C1419">
            <v>74.39</v>
          </cell>
          <cell r="I1419" t="e">
            <v>#N/A</v>
          </cell>
        </row>
        <row r="1420">
          <cell r="A1420" t="str">
            <v>EMPRESA DE RENOVACIÓN Y DESARROLLO URBANO DE BOGOTÁ</v>
          </cell>
          <cell r="B1420" t="str">
            <v>4193</v>
          </cell>
          <cell r="C1420">
            <v>81.84</v>
          </cell>
          <cell r="D1420">
            <v>87.43</v>
          </cell>
          <cell r="E1420">
            <v>73.540000000000006</v>
          </cell>
          <cell r="F1420">
            <v>75.689999999999898</v>
          </cell>
          <cell r="G1420">
            <v>84.159999999999897</v>
          </cell>
          <cell r="H1420">
            <v>77.079999999999899</v>
          </cell>
          <cell r="I1420" t="str">
            <v>EMPRESA DE RENOVACIÓN Y DESARROLLO URBANO DE BOGOTÁ</v>
          </cell>
        </row>
        <row r="1421">
          <cell r="A1421" t="str">
            <v>EMPRESA DE RENOVACIÓN URBANA DE LA BAJA SUIZA MANIZALES E.R.U.</v>
          </cell>
          <cell r="B1421" t="str">
            <v>4194</v>
          </cell>
          <cell r="C1421">
            <v>33.93</v>
          </cell>
          <cell r="D1421">
            <v>51.71</v>
          </cell>
          <cell r="E1421">
            <v>53.1</v>
          </cell>
          <cell r="F1421">
            <v>51.009999999999899</v>
          </cell>
          <cell r="G1421">
            <v>51.71</v>
          </cell>
          <cell r="H1421">
            <v>55.799999999999898</v>
          </cell>
          <cell r="I1421" t="str">
            <v>EMPRESA DE RENOVACIÓN Y DESARROLLO URBANO DE MANÍZALES S.A.S.</v>
          </cell>
        </row>
        <row r="1422">
          <cell r="A1422" t="str">
            <v>EMPRESA DE SEGURIDAD DE ORIENTE S.A.S</v>
          </cell>
          <cell r="B1422" t="str">
            <v>4651</v>
          </cell>
          <cell r="C1422">
            <v>42.54</v>
          </cell>
          <cell r="I1422" t="e">
            <v>#N/A</v>
          </cell>
        </row>
        <row r="1423">
          <cell r="A1423" t="str">
            <v>EMPRESA DE SERVICIO DE ASEO DE ARGELIA S.A..</v>
          </cell>
          <cell r="B1423" t="str">
            <v>8247</v>
          </cell>
          <cell r="C1423">
            <v>50.77</v>
          </cell>
          <cell r="D1423">
            <v>65.17</v>
          </cell>
          <cell r="E1423">
            <v>84.099999999999895</v>
          </cell>
          <cell r="F1423">
            <v>71.62</v>
          </cell>
          <cell r="G1423">
            <v>68.409999999999897</v>
          </cell>
          <cell r="H1423">
            <v>74.189999999999898</v>
          </cell>
          <cell r="I1423" t="e">
            <v>#N/A</v>
          </cell>
        </row>
        <row r="1424">
          <cell r="A1424" t="str">
            <v>EMPRESA DE SERVICIOS DEL GUALIVA S.A.S</v>
          </cell>
          <cell r="B1424" t="str">
            <v>3752</v>
          </cell>
          <cell r="C1424">
            <v>57.43</v>
          </cell>
          <cell r="D1424">
            <v>82.25</v>
          </cell>
          <cell r="E1424">
            <v>84.099999999999895</v>
          </cell>
          <cell r="F1424">
            <v>85.42</v>
          </cell>
          <cell r="G1424">
            <v>78.23</v>
          </cell>
          <cell r="H1424">
            <v>86.9</v>
          </cell>
          <cell r="I1424" t="str">
            <v>EMPRESA DE SERVICIOS DEL GUALIVA S.A.S</v>
          </cell>
        </row>
        <row r="1425">
          <cell r="A1425" t="str">
            <v>EMPRESA DE SERVICIOS PUBLICOS - COCORNÁ</v>
          </cell>
          <cell r="B1425" t="str">
            <v>3852</v>
          </cell>
          <cell r="C1425">
            <v>38.549999999999997</v>
          </cell>
          <cell r="D1425">
            <v>57.7</v>
          </cell>
          <cell r="E1425">
            <v>52.09</v>
          </cell>
          <cell r="F1425">
            <v>68.7</v>
          </cell>
          <cell r="G1425">
            <v>66.099999999999895</v>
          </cell>
          <cell r="H1425">
            <v>59.2899999999999</v>
          </cell>
          <cell r="I1425" t="str">
            <v>EMPRESA DE SERVICIOS PÚBLICOS - COCORNÁ</v>
          </cell>
        </row>
        <row r="1426">
          <cell r="A1426" t="str">
            <v>EMPRESA DE SERVICIOS PUBLICOS - FRONTINO</v>
          </cell>
          <cell r="B1426" t="str">
            <v>3986</v>
          </cell>
          <cell r="C1426">
            <v>35.85</v>
          </cell>
          <cell r="D1426">
            <v>42.05</v>
          </cell>
          <cell r="E1426">
            <v>51.149999999999899</v>
          </cell>
          <cell r="F1426">
            <v>55.78</v>
          </cell>
          <cell r="G1426">
            <v>54.84</v>
          </cell>
          <cell r="H1426">
            <v>59.74</v>
          </cell>
          <cell r="I1426" t="str">
            <v>EMPRESA DE SERVICIOS PÚBLICOS - FRONTINO</v>
          </cell>
        </row>
        <row r="1427">
          <cell r="A1427" t="str">
            <v>EMPRESA DE SERVICIOS PÚBLICOS - GRANADA</v>
          </cell>
          <cell r="B1427" t="str">
            <v>4071</v>
          </cell>
          <cell r="C1427">
            <v>68.33</v>
          </cell>
          <cell r="D1427">
            <v>61.4</v>
          </cell>
          <cell r="E1427">
            <v>51.6099999999999</v>
          </cell>
          <cell r="F1427">
            <v>55.67</v>
          </cell>
          <cell r="G1427">
            <v>56.13</v>
          </cell>
          <cell r="H1427">
            <v>38.229999999999897</v>
          </cell>
          <cell r="I1427" t="str">
            <v>EMPRESA DE SERVICIOS PÚBLICOS - GRANADA</v>
          </cell>
        </row>
        <row r="1428">
          <cell r="A1428" t="str">
            <v>EMPRESA DE SERVICIOS PUBLICOS  ACUEDUCTO Y ALCANTARILLADO DE POPAYAN S.A.</v>
          </cell>
          <cell r="B1428" t="str">
            <v>3711</v>
          </cell>
          <cell r="C1428">
            <v>58.34</v>
          </cell>
          <cell r="D1428">
            <v>47.54</v>
          </cell>
          <cell r="E1428">
            <v>38.03</v>
          </cell>
          <cell r="F1428">
            <v>48.03</v>
          </cell>
          <cell r="G1428">
            <v>47.45</v>
          </cell>
          <cell r="H1428">
            <v>39.299999999999898</v>
          </cell>
          <cell r="I1428" t="str">
            <v>EMPRESA DE SERVICIOS PÚBLICOS  ACUEDUCTO Y ALCANTARILLADO DE POPAYÁN S.A.</v>
          </cell>
        </row>
        <row r="1429">
          <cell r="A1429" t="str">
            <v>EMPRESA DE SERVICIOS PÚBLICOS  DE ROVIRA</v>
          </cell>
          <cell r="B1429" t="str">
            <v>4072</v>
          </cell>
          <cell r="C1429">
            <v>52.88</v>
          </cell>
          <cell r="D1429">
            <v>37.99</v>
          </cell>
          <cell r="E1429">
            <v>56.729999999999897</v>
          </cell>
          <cell r="F1429">
            <v>53.619999999999898</v>
          </cell>
          <cell r="G1429">
            <v>54.049999999999898</v>
          </cell>
          <cell r="H1429">
            <v>42.25</v>
          </cell>
          <cell r="I1429" t="str">
            <v>EMPRESA DE SERVICIOS PÚBLICOS  DE ROVIRA</v>
          </cell>
        </row>
        <row r="1430">
          <cell r="A1430" t="str">
            <v>EMPRESA DE SERVICIOS PUBLICOS  EMPAGUA  - GUACHUCAL</v>
          </cell>
          <cell r="B1430" t="str">
            <v>3988</v>
          </cell>
          <cell r="C1430">
            <v>30.5</v>
          </cell>
          <cell r="D1430">
            <v>43.48</v>
          </cell>
          <cell r="E1430">
            <v>45.979999999999897</v>
          </cell>
          <cell r="F1430">
            <v>36.229999999999897</v>
          </cell>
          <cell r="G1430">
            <v>35.64</v>
          </cell>
          <cell r="H1430">
            <v>54.24</v>
          </cell>
          <cell r="I1430" t="str">
            <v>EMPRESA DE SERVICIOS PÚBLICOS  EMPAGUA  - GUACHUCAL</v>
          </cell>
        </row>
        <row r="1431">
          <cell r="A1431" t="str">
            <v>EMPRESA DE SERVICIOS PUBLICOS  EMPRESA DE ACUEDUCTO Y ALCANTARILLADO DE SANTADER DE QUILICHAO -EMQUILICHAO-</v>
          </cell>
          <cell r="B1431" t="str">
            <v>3712</v>
          </cell>
          <cell r="C1431">
            <v>49.96</v>
          </cell>
          <cell r="D1431">
            <v>75.08</v>
          </cell>
          <cell r="E1431">
            <v>84.099999999999895</v>
          </cell>
          <cell r="F1431">
            <v>69.819999999999894</v>
          </cell>
          <cell r="G1431">
            <v>67</v>
          </cell>
          <cell r="H1431">
            <v>86.9</v>
          </cell>
          <cell r="I1431" t="str">
            <v>EMPRESA DE SERVICIOS PÚBLICOS  EMPRESA DE ACUEDUCTO Y ALCANTARILLADO DE SANTADER DE QUILICHAO -EMQUILICHAO-</v>
          </cell>
        </row>
        <row r="1432">
          <cell r="A1432" t="str">
            <v>EMPRESA DE SERVICIOS PUBLICOS  PUERTO SALGAR</v>
          </cell>
          <cell r="B1432" t="str">
            <v>3989</v>
          </cell>
          <cell r="C1432">
            <v>43.65</v>
          </cell>
          <cell r="D1432">
            <v>28</v>
          </cell>
          <cell r="E1432">
            <v>31.85</v>
          </cell>
          <cell r="F1432">
            <v>25.329999999999899</v>
          </cell>
          <cell r="G1432">
            <v>32.03</v>
          </cell>
          <cell r="H1432">
            <v>22.6299999999999</v>
          </cell>
          <cell r="I1432" t="str">
            <v>EMPRESA DE SERVICIOS PÚBLICOS  PUERTO SALGAR</v>
          </cell>
        </row>
        <row r="1433">
          <cell r="A1433" t="str">
            <v>EMPRESA DE SERVICIOS PUBLICOS ACUEDUCTO METROPOLITANO DE BUCARAMANGA S.A.</v>
          </cell>
          <cell r="B1433" t="str">
            <v>3856</v>
          </cell>
          <cell r="C1433">
            <v>64.209999999999994</v>
          </cell>
          <cell r="D1433">
            <v>67.09</v>
          </cell>
          <cell r="E1433">
            <v>64.73</v>
          </cell>
          <cell r="F1433">
            <v>58.1099999999999</v>
          </cell>
          <cell r="G1433">
            <v>76.209999999999894</v>
          </cell>
          <cell r="H1433">
            <v>64.75</v>
          </cell>
          <cell r="I1433" t="str">
            <v>EMPRESA DE SERVICIOS PÚBLICOS ACUEDUCTO METROPOLITANO DE BUCARAMANGA S.A.</v>
          </cell>
        </row>
        <row r="1434">
          <cell r="A1434" t="str">
            <v>EMPRESA DE SERVICIOS PUBLICOS ACUEDUCTO REGIONAL COSTERO ARCOS S.A.</v>
          </cell>
          <cell r="B1434" t="str">
            <v>3857</v>
          </cell>
          <cell r="C1434">
            <v>12.62</v>
          </cell>
          <cell r="D1434">
            <v>51.52</v>
          </cell>
          <cell r="E1434">
            <v>68.760000000000005</v>
          </cell>
          <cell r="F1434">
            <v>52.53</v>
          </cell>
          <cell r="G1434">
            <v>51.7899999999999</v>
          </cell>
          <cell r="H1434">
            <v>74.189999999999898</v>
          </cell>
          <cell r="I1434" t="e">
            <v>#N/A</v>
          </cell>
        </row>
        <row r="1435">
          <cell r="A1435" t="str">
            <v>EMPRESA DE SERVICIOS PUBLICOS ACUEDUCTO Y ALCANTARILLADO DE VILLAVICENCIO</v>
          </cell>
          <cell r="B1435" t="str">
            <v>3859</v>
          </cell>
          <cell r="C1435">
            <v>68.64</v>
          </cell>
          <cell r="D1435">
            <v>74.55</v>
          </cell>
          <cell r="E1435">
            <v>51.439999999999898</v>
          </cell>
          <cell r="F1435">
            <v>79.680000000000007</v>
          </cell>
          <cell r="G1435">
            <v>78.48</v>
          </cell>
          <cell r="H1435">
            <v>69.84</v>
          </cell>
          <cell r="I1435" t="str">
            <v>EMPRESA DE SERVICIOS PÚBLICOS ACUEDUCTO Y ALCANTARILLADO DE VILLAVICENCIO</v>
          </cell>
        </row>
        <row r="1436">
          <cell r="A1436" t="str">
            <v>EMPRESA DE SERVICIOS PUBLICOS ACUEDUCTO Y ALCANTARILLADO ZIPAQUIRA -</v>
          </cell>
          <cell r="B1436" t="str">
            <v>3860</v>
          </cell>
          <cell r="C1436">
            <v>67.8</v>
          </cell>
          <cell r="D1436">
            <v>59.61</v>
          </cell>
          <cell r="E1436">
            <v>24.12</v>
          </cell>
          <cell r="F1436">
            <v>57.659999999999897</v>
          </cell>
          <cell r="G1436">
            <v>48.24</v>
          </cell>
          <cell r="H1436">
            <v>38.969999999999899</v>
          </cell>
          <cell r="I1436" t="str">
            <v>EMPRESA DE SERVICIOS PÚBLICOS ACUEDUCTO Y ALCANTARILLADO ZIPAQUIRÁ -</v>
          </cell>
        </row>
        <row r="1437">
          <cell r="A1437" t="str">
            <v>EMPRESA DE SERVICIOS PUBLICOS AGUA VITAL TRINIDAD S.A.</v>
          </cell>
          <cell r="B1437" t="str">
            <v>3806</v>
          </cell>
          <cell r="C1437">
            <v>47.5</v>
          </cell>
          <cell r="D1437">
            <v>50.01</v>
          </cell>
          <cell r="E1437">
            <v>48.3599999999999</v>
          </cell>
          <cell r="F1437">
            <v>65.519999999999897</v>
          </cell>
          <cell r="G1437">
            <v>63.479999999999897</v>
          </cell>
          <cell r="H1437">
            <v>60.31</v>
          </cell>
          <cell r="I1437" t="str">
            <v>EMPRESA DE SERVICIOS PÚBLICOS AGUA VITAL TRINIDAD S.A.</v>
          </cell>
        </row>
        <row r="1438">
          <cell r="A1438" t="str">
            <v>EMPRESA DE SERVICIOS PUBLICOS AGUAS DE BARRANCABERMEJA S.A.</v>
          </cell>
          <cell r="B1438" t="str">
            <v>3863</v>
          </cell>
          <cell r="C1438">
            <v>69.28</v>
          </cell>
          <cell r="D1438">
            <v>74.66</v>
          </cell>
          <cell r="E1438">
            <v>66.790000000000006</v>
          </cell>
          <cell r="F1438">
            <v>81.03</v>
          </cell>
          <cell r="G1438">
            <v>79.469999999999899</v>
          </cell>
          <cell r="H1438">
            <v>61.39</v>
          </cell>
          <cell r="I1438" t="str">
            <v>EMPRESA DE SERVICIOS PÚBLICOS AGUAS DE BARRANCABERMEJA S.A.</v>
          </cell>
        </row>
        <row r="1439">
          <cell r="A1439" t="str">
            <v>EMPRESA DE SERVICIOS PÚBLICOS AGUAS DE BELTRAN</v>
          </cell>
          <cell r="B1439" t="str">
            <v>8198</v>
          </cell>
          <cell r="C1439">
            <v>50.59</v>
          </cell>
          <cell r="D1439">
            <v>51.52</v>
          </cell>
          <cell r="E1439">
            <v>68.760000000000005</v>
          </cell>
          <cell r="F1439">
            <v>52.53</v>
          </cell>
          <cell r="G1439">
            <v>51.7899999999999</v>
          </cell>
          <cell r="H1439">
            <v>74.189999999999898</v>
          </cell>
          <cell r="I1439" t="str">
            <v>EMPRESA DE SERVICIOS PÚBLICOS AGUAS DE BELTRÁN</v>
          </cell>
        </row>
        <row r="1440">
          <cell r="A1440" t="str">
            <v>EMPRESA DE SERVICIOS PUBLICOS AGUAS DE BOLIVAR S.A.</v>
          </cell>
          <cell r="B1440" t="str">
            <v>3865</v>
          </cell>
          <cell r="C1440">
            <v>53.31</v>
          </cell>
          <cell r="D1440">
            <v>65.52</v>
          </cell>
          <cell r="E1440">
            <v>68.760000000000005</v>
          </cell>
          <cell r="F1440">
            <v>71.62</v>
          </cell>
          <cell r="G1440">
            <v>68.409999999999897</v>
          </cell>
          <cell r="H1440">
            <v>74.189999999999898</v>
          </cell>
          <cell r="I1440" t="str">
            <v>EMPRESA DE SERVICIOS PÚBLICOS AGUAS DE BOLÍVAR S.A.</v>
          </cell>
        </row>
        <row r="1441">
          <cell r="A1441" t="str">
            <v>EMPRESA DE SERVICIOS PUBLICOS AGUAS DE CASTILLA S. A.  </v>
          </cell>
          <cell r="B1441" t="str">
            <v>3723</v>
          </cell>
          <cell r="C1441">
            <v>32.15</v>
          </cell>
          <cell r="D1441">
            <v>56.24</v>
          </cell>
          <cell r="E1441">
            <v>42.14</v>
          </cell>
          <cell r="F1441">
            <v>39.880000000000003</v>
          </cell>
          <cell r="G1441">
            <v>39.35</v>
          </cell>
          <cell r="H1441">
            <v>61.09</v>
          </cell>
          <cell r="I1441" t="str">
            <v>EMPRESA DE SERVICIOS PÚBLICOS AGUAS DE CASTILLA S. A.  </v>
          </cell>
        </row>
        <row r="1442">
          <cell r="A1442" t="str">
            <v>EMPRESA DE SERVICIOS PUBLICOS AGUAS DE CORDOBA S.A.</v>
          </cell>
          <cell r="B1442" t="str">
            <v>3868</v>
          </cell>
          <cell r="C1442">
            <v>58.45</v>
          </cell>
          <cell r="D1442">
            <v>64.77</v>
          </cell>
          <cell r="E1442">
            <v>61.06</v>
          </cell>
          <cell r="F1442">
            <v>65.069999999999894</v>
          </cell>
          <cell r="G1442">
            <v>63.1</v>
          </cell>
          <cell r="H1442">
            <v>67.14</v>
          </cell>
          <cell r="I1442" t="str">
            <v>EMPRESA DE SERVICIOS PÚBLICOS AGUAS DE CÓRDOBA S.A.</v>
          </cell>
        </row>
        <row r="1443">
          <cell r="A1443" t="str">
            <v>EMPRESA DE SERVICIOS PUBLICOS AGUAS DE HELICONIA</v>
          </cell>
          <cell r="B1443" t="str">
            <v>3724</v>
          </cell>
          <cell r="C1443">
            <v>38.86</v>
          </cell>
          <cell r="D1443">
            <v>40.700000000000003</v>
          </cell>
          <cell r="E1443">
            <v>38.03</v>
          </cell>
          <cell r="F1443">
            <v>30.2899999999999</v>
          </cell>
          <cell r="G1443">
            <v>29.53</v>
          </cell>
          <cell r="H1443">
            <v>48.02</v>
          </cell>
          <cell r="I1443" t="str">
            <v>EMPRESA DE SERVICIOS PÚBLICOS AGUAS DE HELICONIA</v>
          </cell>
        </row>
        <row r="1444">
          <cell r="A1444" t="str">
            <v>EMPRESA DE SERVICIOS PUBLICOS AGUAS DE LA MIEL NORCASIA S.A</v>
          </cell>
          <cell r="B1444" t="str">
            <v>3725</v>
          </cell>
          <cell r="C1444">
            <v>58.25</v>
          </cell>
          <cell r="D1444">
            <v>77.58</v>
          </cell>
          <cell r="E1444">
            <v>61.06</v>
          </cell>
          <cell r="F1444">
            <v>77.209999999999894</v>
          </cell>
          <cell r="G1444">
            <v>72.599999999999895</v>
          </cell>
          <cell r="H1444">
            <v>78.629999999999896</v>
          </cell>
          <cell r="I1444" t="str">
            <v>EMPRESA DE SERVICIOS PÚBLICOS AGUAS DE LA MIEL NORCASIA S.A</v>
          </cell>
        </row>
        <row r="1445">
          <cell r="A1445" t="str">
            <v>EMPRESA DE SERVICIOS PUBLICOS AGUAS DE PUERTO WILCHES SAS</v>
          </cell>
          <cell r="B1445" t="str">
            <v>8353</v>
          </cell>
          <cell r="C1445">
            <v>25.16</v>
          </cell>
          <cell r="D1445">
            <v>25.47</v>
          </cell>
          <cell r="E1445">
            <v>24.12</v>
          </cell>
          <cell r="F1445">
            <v>17.510000000000002</v>
          </cell>
          <cell r="G1445">
            <v>18.489999999999899</v>
          </cell>
          <cell r="H1445">
            <v>15.4499999999999</v>
          </cell>
          <cell r="I1445" t="str">
            <v>EMPRESA DE SERVICIOS PÚBLICOS AGUAS DE PUERTO WILCHES SAS</v>
          </cell>
        </row>
        <row r="1446">
          <cell r="A1446" t="str">
            <v>EMPRESA DE SERVICIOS PUBLICOS AGUAS DE SAN ANDRES S.A.</v>
          </cell>
          <cell r="B1446" t="str">
            <v>3873</v>
          </cell>
          <cell r="C1446">
            <v>34.57</v>
          </cell>
          <cell r="D1446">
            <v>14.4</v>
          </cell>
          <cell r="E1446">
            <v>24.12</v>
          </cell>
          <cell r="F1446">
            <v>30.2899999999999</v>
          </cell>
          <cell r="G1446">
            <v>18.489999999999899</v>
          </cell>
          <cell r="H1446">
            <v>28.739999999999899</v>
          </cell>
          <cell r="I1446" t="str">
            <v>EMPRESA DE SERVICIOS PÚBLICOS AGUAS DE SAN ANDRÉS S.A.</v>
          </cell>
        </row>
        <row r="1447">
          <cell r="A1447" t="str">
            <v>EMPRESA DE SERVICIOS PUBLICOS AGUAS DE SAN JERÓNIMO</v>
          </cell>
          <cell r="B1447" t="str">
            <v>3874</v>
          </cell>
          <cell r="C1447">
            <v>60.93</v>
          </cell>
          <cell r="D1447">
            <v>64.25</v>
          </cell>
          <cell r="E1447">
            <v>68.760000000000005</v>
          </cell>
          <cell r="F1447">
            <v>58.92</v>
          </cell>
          <cell r="G1447">
            <v>57.719999999999899</v>
          </cell>
          <cell r="H1447">
            <v>86.9</v>
          </cell>
          <cell r="I1447" t="str">
            <v>EMPRESA DE SERVICIOS PÚBLICOS AGUAS DE SAN JERÓNIMO</v>
          </cell>
        </row>
        <row r="1448">
          <cell r="A1448" t="str">
            <v>EMPRESA DE SERVICIOS PUBLICOS AGUAS DE TOLUVIEJO S.A.</v>
          </cell>
          <cell r="B1448" t="str">
            <v>3875</v>
          </cell>
          <cell r="C1448">
            <v>35.869999999999997</v>
          </cell>
          <cell r="D1448">
            <v>11.12</v>
          </cell>
          <cell r="E1448">
            <v>31.85</v>
          </cell>
          <cell r="F1448">
            <v>17.510000000000002</v>
          </cell>
          <cell r="G1448">
            <v>25.39</v>
          </cell>
          <cell r="H1448">
            <v>22.6299999999999</v>
          </cell>
          <cell r="I1448" t="e">
            <v>#N/A</v>
          </cell>
        </row>
        <row r="1449">
          <cell r="A1449" t="str">
            <v>EMPRESA DE SERVICIOS PUBLICOS AGUAS DEL CESAR S.A</v>
          </cell>
          <cell r="B1449" t="str">
            <v>0036</v>
          </cell>
          <cell r="C1449">
            <v>48.95</v>
          </cell>
          <cell r="D1449">
            <v>88.35</v>
          </cell>
          <cell r="E1449">
            <v>84.099999999999895</v>
          </cell>
          <cell r="F1449">
            <v>85.42</v>
          </cell>
          <cell r="G1449">
            <v>78.23</v>
          </cell>
          <cell r="H1449">
            <v>86.9</v>
          </cell>
          <cell r="I1449" t="str">
            <v>EMPRESA DE SERVICIOS PÚBLICOS AGUAS DEL CESAR S.A</v>
          </cell>
        </row>
        <row r="1450">
          <cell r="A1450" t="str">
            <v>EMPRESA DE SERVICIOS PUBLICOS AGUAS DEL CHOCO S.A</v>
          </cell>
          <cell r="B1450" t="str">
            <v>8225</v>
          </cell>
          <cell r="C1450">
            <v>49.4</v>
          </cell>
          <cell r="I1450" t="e">
            <v>#N/A</v>
          </cell>
        </row>
        <row r="1451">
          <cell r="A1451" t="str">
            <v>EMPRESA DE SERVICIOS PÚBLICOS AGUAS DEL PÁRAMO DE SONSÓN S.A.S. .</v>
          </cell>
          <cell r="B1451" t="str">
            <v>3773</v>
          </cell>
          <cell r="C1451">
            <v>55.32</v>
          </cell>
          <cell r="D1451">
            <v>37.270000000000003</v>
          </cell>
          <cell r="E1451">
            <v>51.149999999999899</v>
          </cell>
          <cell r="F1451">
            <v>28.77</v>
          </cell>
          <cell r="G1451">
            <v>39.5</v>
          </cell>
          <cell r="H1451">
            <v>48</v>
          </cell>
          <cell r="I1451" t="str">
            <v>EMPRESA DE SERVICIOS PÚBLICOS AGUAS DEL PÁRAMO DE SONSÓN S.A.S. .</v>
          </cell>
        </row>
        <row r="1452">
          <cell r="A1452" t="str">
            <v>EMPRESA DE SERVICIOS PUBLICOS AGUAS DEL SOCORRO S.A.</v>
          </cell>
          <cell r="B1452" t="str">
            <v>8206</v>
          </cell>
          <cell r="C1452">
            <v>64.819999999999993</v>
          </cell>
          <cell r="D1452">
            <v>65.319999999999993</v>
          </cell>
          <cell r="E1452">
            <v>43.439999999999898</v>
          </cell>
          <cell r="F1452">
            <v>61.6099999999999</v>
          </cell>
          <cell r="G1452">
            <v>60.119999999999898</v>
          </cell>
          <cell r="H1452">
            <v>52.21</v>
          </cell>
          <cell r="I1452" t="str">
            <v>EMPRESA DE SERVICIOS PÚBLICOS AGUAS DEL SOCORRO S.A.</v>
          </cell>
        </row>
        <row r="1453">
          <cell r="A1453" t="str">
            <v>EMPRESA DE SERVICIOS PUBLICOS AGUAS DEL TEQUENDAMA</v>
          </cell>
          <cell r="B1453" t="str">
            <v>4284</v>
          </cell>
          <cell r="C1453">
            <v>51.26</v>
          </cell>
          <cell r="D1453">
            <v>72.62</v>
          </cell>
          <cell r="E1453">
            <v>61.06</v>
          </cell>
          <cell r="F1453">
            <v>77.209999999999894</v>
          </cell>
          <cell r="G1453">
            <v>72.599999999999895</v>
          </cell>
          <cell r="H1453">
            <v>78.629999999999896</v>
          </cell>
          <cell r="I1453" t="str">
            <v>EMPRESA DE SERVICIOS PÚBLICOS AGUAS DEL TEQUENDAMA</v>
          </cell>
        </row>
        <row r="1454">
          <cell r="A1454" t="str">
            <v>EMPRESA DE SERVICIOS PUBLICOS AGUAS MANANTIALES DE PACORA</v>
          </cell>
          <cell r="B1454" t="str">
            <v>3728</v>
          </cell>
          <cell r="C1454">
            <v>46.91</v>
          </cell>
          <cell r="D1454">
            <v>49.76</v>
          </cell>
          <cell r="E1454">
            <v>47.2899999999999</v>
          </cell>
          <cell r="F1454">
            <v>36.229999999999897</v>
          </cell>
          <cell r="G1454">
            <v>25.55</v>
          </cell>
          <cell r="H1454">
            <v>45.329999999999899</v>
          </cell>
          <cell r="I1454" t="str">
            <v>EMPRESA DE SERVICIOS PÚBLICOS AGUAS MANANTIALES DE PÁCORA</v>
          </cell>
        </row>
        <row r="1455">
          <cell r="A1455" t="str">
            <v>EMPRESA DE SERVICIOS PUBLICOS AGUAS REGIONALES EPM S.A. E.S.P</v>
          </cell>
          <cell r="B1455" t="str">
            <v>3876</v>
          </cell>
          <cell r="C1455">
            <v>72.36</v>
          </cell>
          <cell r="D1455">
            <v>76.94</v>
          </cell>
          <cell r="E1455">
            <v>51.869999999999898</v>
          </cell>
          <cell r="F1455">
            <v>51.329999999999899</v>
          </cell>
          <cell r="G1455">
            <v>62</v>
          </cell>
          <cell r="H1455">
            <v>57.81</v>
          </cell>
          <cell r="I1455" t="str">
            <v>EMPRESA DE SERVICIOS PÚBLICOS AGUAS REGIONALES EPM S.A. E.S.P</v>
          </cell>
        </row>
        <row r="1456">
          <cell r="A1456" t="str">
            <v>EMPRESA DE SERVICIOS PUBLICOS AGUAS Y ASEO DE EL PEÑOL - A.A.P.</v>
          </cell>
          <cell r="B1456" t="str">
            <v>3884</v>
          </cell>
          <cell r="C1456">
            <v>41.52</v>
          </cell>
          <cell r="D1456">
            <v>51.52</v>
          </cell>
          <cell r="E1456">
            <v>68.760000000000005</v>
          </cell>
          <cell r="F1456">
            <v>52.53</v>
          </cell>
          <cell r="G1456">
            <v>51.7899999999999</v>
          </cell>
          <cell r="H1456">
            <v>74.189999999999898</v>
          </cell>
          <cell r="I1456" t="str">
            <v>EMPRESA DE SERVICIOS PÚBLICOS AGUAS Y ASEO DE EL PEÑOL - A.A.P.</v>
          </cell>
        </row>
        <row r="1457">
          <cell r="A1457" t="str">
            <v>EMPRESA DE SERVICIOS PUBLICOS AGUAS Y ASEO DE RISARALDA S.A.</v>
          </cell>
          <cell r="B1457" t="str">
            <v>3886</v>
          </cell>
          <cell r="C1457">
            <v>57.6</v>
          </cell>
          <cell r="D1457">
            <v>60.7</v>
          </cell>
          <cell r="E1457">
            <v>59.56</v>
          </cell>
          <cell r="F1457">
            <v>57.1099999999999</v>
          </cell>
          <cell r="G1457">
            <v>56.07</v>
          </cell>
          <cell r="H1457">
            <v>77.079999999999899</v>
          </cell>
          <cell r="I1457" t="str">
            <v>EMPRESA DE SERVICIOS PÚBLICOS AGUAS Y ASEO DE RISARALDA S.A.</v>
          </cell>
        </row>
        <row r="1458">
          <cell r="A1458" t="str">
            <v>EMPRESA DE SERVICIOS PUBLICOS ASEO ROLDANILLO S.A.</v>
          </cell>
          <cell r="B1458" t="str">
            <v>3730</v>
          </cell>
          <cell r="C1458">
            <v>69.56</v>
          </cell>
          <cell r="D1458">
            <v>73.400000000000006</v>
          </cell>
          <cell r="E1458">
            <v>75.209999999999894</v>
          </cell>
          <cell r="F1458">
            <v>65.069999999999894</v>
          </cell>
          <cell r="G1458">
            <v>63.1</v>
          </cell>
          <cell r="H1458">
            <v>78.629999999999896</v>
          </cell>
          <cell r="I1458" t="str">
            <v>EMPRESA DE SERVICIOS PÚBLICOS ASEO ROLDANILLO S.A.</v>
          </cell>
        </row>
        <row r="1459">
          <cell r="A1459" t="str">
            <v>EMPRESA DE SERVICIOS PÚBLICOS ASEO Y ALCANTARILLADO DE RESTREPO VALLE DEL CAUCA, EMRESTREPO S.A.</v>
          </cell>
          <cell r="B1459" t="str">
            <v>4288</v>
          </cell>
          <cell r="C1459">
            <v>44.76</v>
          </cell>
          <cell r="D1459">
            <v>51.96</v>
          </cell>
          <cell r="E1459">
            <v>56.729999999999897</v>
          </cell>
          <cell r="F1459">
            <v>62.53</v>
          </cell>
          <cell r="G1459">
            <v>52.659999999999897</v>
          </cell>
          <cell r="H1459">
            <v>63.52</v>
          </cell>
          <cell r="I1459" t="str">
            <v>EMPRESA DE SERVICIOS PÚBLICOS ASEO Y ALCANTARILLADO DE RESTREPO VALLE DEL CAUCA, EMRESTREPO S.A.</v>
          </cell>
        </row>
        <row r="1460">
          <cell r="A1460" t="str">
            <v>EMPRESA DE SERVICIOS PUBLICOS CARTAGENA DEL CHAIRA</v>
          </cell>
          <cell r="B1460" t="str">
            <v>3753</v>
          </cell>
          <cell r="C1460">
            <v>54.23</v>
          </cell>
          <cell r="D1460">
            <v>43.86</v>
          </cell>
          <cell r="E1460">
            <v>38.03</v>
          </cell>
          <cell r="F1460">
            <v>37.009999999999899</v>
          </cell>
          <cell r="G1460">
            <v>36.439999999999898</v>
          </cell>
          <cell r="H1460">
            <v>48.02</v>
          </cell>
          <cell r="I1460" t="str">
            <v>EMPRESA DE SERVICIOS PÚBLICOS CARTAGENA DEL CHAIRÁ</v>
          </cell>
        </row>
        <row r="1461">
          <cell r="A1461" t="str">
            <v>EMPRESA DE SERVICIOS PUBLICOS CORPORACION FRESNENSE DE OBRAS SANITARIAS  CORFRESNOS</v>
          </cell>
          <cell r="B1461" t="str">
            <v>3906</v>
          </cell>
          <cell r="C1461">
            <v>46.53</v>
          </cell>
          <cell r="D1461">
            <v>69.69</v>
          </cell>
          <cell r="E1461">
            <v>59.43</v>
          </cell>
          <cell r="F1461">
            <v>63.579999999999899</v>
          </cell>
          <cell r="G1461">
            <v>61.829999999999899</v>
          </cell>
          <cell r="H1461">
            <v>64.31</v>
          </cell>
          <cell r="I1461" t="str">
            <v>EMPRESA DE SERVICIOS PÚBLICOS CORPORACIÓN FRESNENSE DE OBRAS SANITARIAS  CORFRESNOS</v>
          </cell>
        </row>
        <row r="1462">
          <cell r="A1462" t="str">
            <v>EMPRESA DE SERVICIOS PUBLICOS COYAIMA - EMPUCOY</v>
          </cell>
          <cell r="B1462" t="str">
            <v>3907</v>
          </cell>
          <cell r="C1462">
            <v>10</v>
          </cell>
          <cell r="D1462">
            <v>24.02</v>
          </cell>
          <cell r="E1462">
            <v>31.85</v>
          </cell>
          <cell r="F1462">
            <v>31.44</v>
          </cell>
          <cell r="G1462">
            <v>32.03</v>
          </cell>
          <cell r="H1462">
            <v>33.35</v>
          </cell>
          <cell r="I1462" t="str">
            <v>EMPRESA DE SERVICIOS PÚBLICOS COYAIMA - EMPUCOY</v>
          </cell>
        </row>
        <row r="1463">
          <cell r="A1463" t="str">
            <v>EMPRESA DE SERVICIOS PÚBLICOS DE ACACIAS</v>
          </cell>
          <cell r="B1463" t="str">
            <v>3740</v>
          </cell>
          <cell r="C1463">
            <v>63.93</v>
          </cell>
          <cell r="D1463">
            <v>57.88</v>
          </cell>
          <cell r="E1463">
            <v>57.189999999999898</v>
          </cell>
          <cell r="F1463">
            <v>61.92</v>
          </cell>
          <cell r="G1463">
            <v>60.39</v>
          </cell>
          <cell r="H1463">
            <v>63.689999999999898</v>
          </cell>
          <cell r="I1463" t="str">
            <v>EMPRESA DE SERVICIOS PÚBLICOS DE ACACÍAS</v>
          </cell>
        </row>
        <row r="1464">
          <cell r="A1464" t="str">
            <v>EMPRESA DE SERVICIOS PUBLICOS DE ACUEDUCTO Y ALCANTARILLADO DE SAN JOSE DE ALBAN NARIÑO EMPOALBAN</v>
          </cell>
          <cell r="B1464" t="str">
            <v>3993</v>
          </cell>
          <cell r="C1464">
            <v>68.319999999999993</v>
          </cell>
          <cell r="D1464">
            <v>66.98</v>
          </cell>
          <cell r="E1464">
            <v>84.099999999999895</v>
          </cell>
          <cell r="F1464">
            <v>76.06</v>
          </cell>
          <cell r="G1464">
            <v>71.760000000000005</v>
          </cell>
          <cell r="H1464">
            <v>74.189999999999898</v>
          </cell>
          <cell r="I1464" t="str">
            <v>EMPRESA DE SERVICIOS PÚBLICOS DE ACUEDUCTO Y ALCANTARILLADO DE SAN JOSÉ DE ALBÁN NARIÑO EMPOALBÁN</v>
          </cell>
        </row>
        <row r="1465">
          <cell r="A1465" t="str">
            <v>EMPRESA DE SERVICIOS PUBLICOS DE ACUEDUCTO, ALCANTARILLADO Y ASEO DEL GUAMO</v>
          </cell>
          <cell r="B1465" t="str">
            <v>3994</v>
          </cell>
          <cell r="C1465">
            <v>46.94</v>
          </cell>
          <cell r="D1465">
            <v>45.62</v>
          </cell>
          <cell r="E1465">
            <v>44.85</v>
          </cell>
          <cell r="F1465">
            <v>47.719999999999899</v>
          </cell>
          <cell r="G1465">
            <v>51.469999999999899</v>
          </cell>
          <cell r="H1465">
            <v>42.8599999999999</v>
          </cell>
          <cell r="I1465" t="str">
            <v>EMPRESA DE SERVICIOS PÚBLICOS DE ACUEDUCTO, ALCANTARILLADO Y ASEO DEL GUAMO</v>
          </cell>
        </row>
        <row r="1466">
          <cell r="A1466" t="str">
            <v>EMPRESA DE SERVICIOS PUBLICOS DE ACUEDUCTO, ALCANTARILLADO Y ASEO DEL LIBANO TOLIMA EMSER</v>
          </cell>
          <cell r="B1466" t="str">
            <v>3758</v>
          </cell>
          <cell r="C1466">
            <v>65.760000000000005</v>
          </cell>
          <cell r="D1466">
            <v>83.17</v>
          </cell>
          <cell r="E1466">
            <v>84.099999999999895</v>
          </cell>
          <cell r="F1466">
            <v>85.42</v>
          </cell>
          <cell r="G1466">
            <v>78.23</v>
          </cell>
          <cell r="H1466">
            <v>86.9</v>
          </cell>
          <cell r="I1466" t="str">
            <v>EMPRESA DE SERVICIOS PÚBLICOS DE ACUEDUCTO, ALCANTARILLADO Y ASEO DEL LÍBANO TOLIMA EMSER</v>
          </cell>
        </row>
        <row r="1467">
          <cell r="A1467" t="str">
            <v>EMPRESA DE SERVICIOS PUBLICOS DE ACUEDUCTO, ALCANTARILLADO Y ASEO DEL MUNICIPIO DE SAN BERNARDO EMPOSAN</v>
          </cell>
          <cell r="B1467" t="str">
            <v>3757</v>
          </cell>
          <cell r="C1467">
            <v>22.86</v>
          </cell>
          <cell r="D1467">
            <v>56.75</v>
          </cell>
          <cell r="E1467">
            <v>68.760000000000005</v>
          </cell>
          <cell r="F1467">
            <v>52.53</v>
          </cell>
          <cell r="G1467">
            <v>51.7899999999999</v>
          </cell>
          <cell r="H1467">
            <v>74.189999999999898</v>
          </cell>
          <cell r="I1467" t="e">
            <v>#N/A</v>
          </cell>
        </row>
        <row r="1468">
          <cell r="A1468" t="str">
            <v>EMPRESA DE SERVICIOS PUBLICOS DE ACUEDUCTO, ALCANTARILLAD  O  Y ASEO MUNICIPAL DE CURUMANI - ACUACUR</v>
          </cell>
          <cell r="B1468" t="str">
            <v>3755</v>
          </cell>
          <cell r="C1468">
            <v>45.32</v>
          </cell>
          <cell r="D1468">
            <v>43.86</v>
          </cell>
          <cell r="E1468">
            <v>38.03</v>
          </cell>
          <cell r="F1468">
            <v>37.009999999999899</v>
          </cell>
          <cell r="G1468">
            <v>36.439999999999898</v>
          </cell>
          <cell r="H1468">
            <v>48.02</v>
          </cell>
          <cell r="I1468" t="str">
            <v>EMPRESA DE SERVICIOS PÚBLICOS DE ACUEDUCTO, ALCANTARILLAD  O  Y ASEO MUNICIPAL DE CURUMANÍ - ACUACUR</v>
          </cell>
        </row>
        <row r="1469">
          <cell r="A1469" t="str">
            <v>EMPRESA DE SERVICIOS PUBLICOS DE AGUSTIN CODAZZI</v>
          </cell>
          <cell r="B1469" t="str">
            <v>3997</v>
          </cell>
          <cell r="C1469">
            <v>54.29</v>
          </cell>
          <cell r="D1469">
            <v>51.29</v>
          </cell>
          <cell r="E1469">
            <v>60.009999999999899</v>
          </cell>
          <cell r="F1469">
            <v>60.939999999999898</v>
          </cell>
          <cell r="G1469">
            <v>60.939999999999898</v>
          </cell>
          <cell r="H1469">
            <v>57.399999999999899</v>
          </cell>
          <cell r="I1469" t="str">
            <v>EMPRESA DE SERVICIOS PÚBLICOS DE AGUSTÍN CODAZZI</v>
          </cell>
        </row>
        <row r="1470">
          <cell r="A1470" t="str">
            <v>EMPRESA DE SERVICIOS PUBLICOS DE ALCANTARRILADO Y ACUEDUCTO DEL MUNICIPIO DE RICAURTE CUNDINAMARCA</v>
          </cell>
          <cell r="B1470" t="str">
            <v>8230</v>
          </cell>
          <cell r="C1470">
            <v>64.400000000000006</v>
          </cell>
          <cell r="D1470">
            <v>51.52</v>
          </cell>
          <cell r="E1470">
            <v>68.760000000000005</v>
          </cell>
          <cell r="F1470">
            <v>52.53</v>
          </cell>
          <cell r="G1470">
            <v>51.7899999999999</v>
          </cell>
          <cell r="H1470">
            <v>74.189999999999898</v>
          </cell>
          <cell r="I1470" t="str">
            <v>EMPRESA DE SERVICIOS PÚBLICOS DE ALCANTARRILADO Y ACUEDUCTO DEL MUNICIPIO DE RICAURTE CUNDINAMARCA</v>
          </cell>
        </row>
        <row r="1471">
          <cell r="A1471" t="str">
            <v>EMPRESA DE SERVICIOS PÚBLICOS DE ANDES S.A</v>
          </cell>
          <cell r="B1471" t="str">
            <v>4084</v>
          </cell>
          <cell r="C1471">
            <v>56.72</v>
          </cell>
          <cell r="D1471">
            <v>54.58</v>
          </cell>
          <cell r="E1471">
            <v>68.760000000000005</v>
          </cell>
          <cell r="F1471">
            <v>58.92</v>
          </cell>
          <cell r="G1471">
            <v>57.719999999999899</v>
          </cell>
          <cell r="H1471">
            <v>74.189999999999898</v>
          </cell>
          <cell r="I1471" t="str">
            <v>EMPRESA DE SERVICIOS PÚBLICOS DE ANDES S.A</v>
          </cell>
        </row>
        <row r="1472">
          <cell r="A1472" t="str">
            <v>EMPRESA DE SERVICIOS PUBLICOS DE ASEO- SAN JOSE DE MARINILLA</v>
          </cell>
          <cell r="B1472" t="str">
            <v>3999</v>
          </cell>
          <cell r="C1472">
            <v>65.41</v>
          </cell>
          <cell r="D1472">
            <v>56.72</v>
          </cell>
          <cell r="E1472">
            <v>68.760000000000005</v>
          </cell>
          <cell r="F1472">
            <v>58.92</v>
          </cell>
          <cell r="G1472">
            <v>57.719999999999899</v>
          </cell>
          <cell r="H1472">
            <v>86.9</v>
          </cell>
          <cell r="I1472" t="str">
            <v>EMPRESA DE SERVICIOS PÚBLICOS DE ASEO- SAN JOSÉ DE MARINILLA</v>
          </cell>
        </row>
        <row r="1473">
          <cell r="A1473" t="str">
            <v>EMPRESA DE SERVICIOS PUBLICOS DE BARAYA - EMPUBARAYA</v>
          </cell>
          <cell r="B1473" t="str">
            <v>3910</v>
          </cell>
          <cell r="C1473">
            <v>44.1</v>
          </cell>
          <cell r="D1473">
            <v>47.95</v>
          </cell>
          <cell r="E1473">
            <v>48.979999999999897</v>
          </cell>
          <cell r="F1473">
            <v>49.689999999999898</v>
          </cell>
          <cell r="G1473">
            <v>47.38</v>
          </cell>
          <cell r="H1473">
            <v>48.78</v>
          </cell>
          <cell r="I1473" t="str">
            <v>EMPRESA DE SERVICIOS PÚBLICOS DE BARAYA - EMPUBARAYA</v>
          </cell>
        </row>
        <row r="1474">
          <cell r="A1474" t="str">
            <v>EMPRESA DE SERVICIOS PUBLICOS DE BECERRIL (EMBECERRIL S.A.)</v>
          </cell>
          <cell r="B1474" t="str">
            <v>3759</v>
          </cell>
          <cell r="C1474">
            <v>20.010000000000002</v>
          </cell>
          <cell r="D1474">
            <v>46.03</v>
          </cell>
          <cell r="E1474">
            <v>44.409999999999897</v>
          </cell>
          <cell r="F1474">
            <v>41.469999999999899</v>
          </cell>
          <cell r="G1474">
            <v>40.950000000000003</v>
          </cell>
          <cell r="H1474">
            <v>52.979999999999897</v>
          </cell>
          <cell r="I1474" t="str">
            <v>EMPRESA DE SERVICIOS PÚBLICOS DE BECERRIL (EMBECERRIL S.A.)</v>
          </cell>
        </row>
        <row r="1475">
          <cell r="A1475" t="str">
            <v>EMPRESA DE SERVICIOS PÚBLICOS DE BOSCONIA</v>
          </cell>
          <cell r="B1475" t="str">
            <v>3667</v>
          </cell>
          <cell r="C1475">
            <v>46.86</v>
          </cell>
          <cell r="D1475">
            <v>70.69</v>
          </cell>
          <cell r="E1475">
            <v>79.379999999999896</v>
          </cell>
          <cell r="F1475">
            <v>72.31</v>
          </cell>
          <cell r="G1475">
            <v>68.95</v>
          </cell>
          <cell r="H1475">
            <v>82.5</v>
          </cell>
          <cell r="I1475" t="str">
            <v>EMPRESA DE SERVICIOS PÚBLICOS DE BOSCONIA</v>
          </cell>
        </row>
        <row r="1476">
          <cell r="A1476" t="str">
            <v>EMPRESA DE SERVICIOS PUBLICOS DE CAJICA S.A</v>
          </cell>
          <cell r="B1476" t="str">
            <v>4001</v>
          </cell>
          <cell r="C1476">
            <v>62.63</v>
          </cell>
          <cell r="D1476">
            <v>61.96</v>
          </cell>
          <cell r="E1476">
            <v>47.2899999999999</v>
          </cell>
          <cell r="F1476">
            <v>53.1099999999999</v>
          </cell>
          <cell r="G1476">
            <v>53.579999999999899</v>
          </cell>
          <cell r="H1476">
            <v>31.84</v>
          </cell>
          <cell r="I1476" t="str">
            <v>EMPRESA DE SERVICIOS PÚBLICOS DE CAJICÁ S.A</v>
          </cell>
        </row>
        <row r="1477">
          <cell r="A1477" t="str">
            <v>EMPRESA DE SERVICIOS PUBLICOS DE CALOTO - EMPOCALOTO</v>
          </cell>
          <cell r="B1477" t="str">
            <v>3912</v>
          </cell>
          <cell r="C1477">
            <v>65.12</v>
          </cell>
          <cell r="D1477">
            <v>51.52</v>
          </cell>
          <cell r="E1477">
            <v>68.760000000000005</v>
          </cell>
          <cell r="F1477">
            <v>52.53</v>
          </cell>
          <cell r="G1477">
            <v>51.7899999999999</v>
          </cell>
          <cell r="H1477">
            <v>74.189999999999898</v>
          </cell>
          <cell r="I1477" t="str">
            <v>EMPRESA DE SERVICIOS PÚBLICOS DE CALOTO - EMPOCALOTO</v>
          </cell>
        </row>
        <row r="1478">
          <cell r="A1478" t="str">
            <v>EMPRESA DE SERVICIOS PUBLICOS DE CHAPARRAL</v>
          </cell>
          <cell r="B1478" t="str">
            <v>4002</v>
          </cell>
          <cell r="C1478">
            <v>56.09</v>
          </cell>
          <cell r="D1478">
            <v>67.63</v>
          </cell>
          <cell r="E1478">
            <v>64.73</v>
          </cell>
          <cell r="F1478">
            <v>81.03</v>
          </cell>
          <cell r="G1478">
            <v>75.290000000000006</v>
          </cell>
          <cell r="H1478">
            <v>82.5</v>
          </cell>
          <cell r="I1478" t="str">
            <v>EMPRESA DE SERVICIOS PÚBLICOS DE CHAPARRAL</v>
          </cell>
        </row>
        <row r="1479">
          <cell r="A1479" t="str">
            <v>EMPRESA DE SERVICIOS PUBLICOS DE CHIQUINQUIRA -EMPOCHIQUINQUIRA</v>
          </cell>
          <cell r="B1479" t="str">
            <v>4003</v>
          </cell>
          <cell r="C1479">
            <v>64.92</v>
          </cell>
          <cell r="D1479">
            <v>62.73</v>
          </cell>
          <cell r="E1479">
            <v>65.659999999999897</v>
          </cell>
          <cell r="F1479">
            <v>66.989999999999895</v>
          </cell>
          <cell r="G1479">
            <v>66.14</v>
          </cell>
          <cell r="H1479">
            <v>55.799999999999898</v>
          </cell>
          <cell r="I1479" t="str">
            <v>EMPRESA DE SERVICIOS PÚBLICOS DE CHIQUINQUIRÁ -EMPOCHIQUINQUIRÁ</v>
          </cell>
        </row>
        <row r="1480">
          <cell r="A1480" t="str">
            <v>EMPRESA DE SERVICIOS PUBLICOS DE COELLO</v>
          </cell>
          <cell r="B1480" t="str">
            <v>4004</v>
          </cell>
          <cell r="C1480">
            <v>51.48</v>
          </cell>
          <cell r="D1480">
            <v>83.58</v>
          </cell>
          <cell r="E1480">
            <v>65.569999999999894</v>
          </cell>
          <cell r="F1480">
            <v>68.7</v>
          </cell>
          <cell r="G1480">
            <v>78.2</v>
          </cell>
          <cell r="H1480">
            <v>69.790000000000006</v>
          </cell>
          <cell r="I1480" t="str">
            <v>EMPRESA DE SERVICIOS PÚBLICOS DE COELLO</v>
          </cell>
        </row>
        <row r="1481">
          <cell r="A1481" t="str">
            <v>EMPRESA DE SERVICIOS PUBLICOS DE CUNDAY</v>
          </cell>
          <cell r="B1481" t="str">
            <v>4005</v>
          </cell>
          <cell r="C1481">
            <v>25.35</v>
          </cell>
          <cell r="D1481">
            <v>37.42</v>
          </cell>
          <cell r="E1481">
            <v>35.64</v>
          </cell>
          <cell r="F1481">
            <v>21.1299999999999</v>
          </cell>
          <cell r="G1481">
            <v>28.46</v>
          </cell>
          <cell r="H1481">
            <v>34.200000000000003</v>
          </cell>
          <cell r="I1481" t="str">
            <v>EMPRESA DE SERVICIOS PÚBLICOS DE CUNDAY</v>
          </cell>
        </row>
        <row r="1482">
          <cell r="A1482" t="str">
            <v>EMPRESA DE SERVICIOS PUBLICOS DE DUITAMA - EMPODUITAMA S.A</v>
          </cell>
          <cell r="B1482" t="str">
            <v>3761</v>
          </cell>
          <cell r="C1482">
            <v>58.03</v>
          </cell>
          <cell r="D1482">
            <v>49.91</v>
          </cell>
          <cell r="E1482">
            <v>57.189999999999898</v>
          </cell>
          <cell r="F1482">
            <v>45.13</v>
          </cell>
          <cell r="G1482">
            <v>54.439999999999898</v>
          </cell>
          <cell r="H1482">
            <v>52.07</v>
          </cell>
          <cell r="I1482" t="str">
            <v>EMPRESA DE SERVICIOS PÚBLICOS DE DUITAMA - EMPODUITAMA S.A</v>
          </cell>
        </row>
        <row r="1483">
          <cell r="A1483" t="str">
            <v>EMPRESA DE SERVICIOS PUBLICOS DE EBEJICO</v>
          </cell>
          <cell r="B1483" t="str">
            <v>4006</v>
          </cell>
          <cell r="C1483">
            <v>41.96</v>
          </cell>
          <cell r="D1483">
            <v>51.52</v>
          </cell>
          <cell r="E1483">
            <v>68.760000000000005</v>
          </cell>
          <cell r="F1483">
            <v>52.53</v>
          </cell>
          <cell r="G1483">
            <v>51.7899999999999</v>
          </cell>
          <cell r="H1483">
            <v>74.189999999999898</v>
          </cell>
          <cell r="I1483" t="str">
            <v>EMPRESA DE SERVICIOS PÚBLICOS DE EBEJICO</v>
          </cell>
        </row>
        <row r="1484">
          <cell r="A1484" t="str">
            <v>EMPRESA DE SERVICIOS PUBLICOS DE EL COLEGIO - EMPUCOL</v>
          </cell>
          <cell r="B1484" t="str">
            <v>4007</v>
          </cell>
          <cell r="C1484">
            <v>56.43</v>
          </cell>
          <cell r="D1484">
            <v>62.65</v>
          </cell>
          <cell r="E1484">
            <v>53.1</v>
          </cell>
          <cell r="F1484">
            <v>65.069999999999894</v>
          </cell>
          <cell r="G1484">
            <v>57.31</v>
          </cell>
          <cell r="H1484">
            <v>63.49</v>
          </cell>
          <cell r="I1484" t="str">
            <v>EMPRESA DE SERVICIOS PÚBLICOS DE EL COLEGIO - EMPUCOL</v>
          </cell>
        </row>
        <row r="1485">
          <cell r="A1485" t="str">
            <v>EMPRESA DE SERVICIOS PUBLICOS DE FUSAGASUGA EMSERFUSA</v>
          </cell>
          <cell r="B1485" t="str">
            <v>4008</v>
          </cell>
          <cell r="C1485">
            <v>57.81</v>
          </cell>
          <cell r="D1485">
            <v>99</v>
          </cell>
          <cell r="E1485">
            <v>84.099999999999895</v>
          </cell>
          <cell r="F1485">
            <v>85.42</v>
          </cell>
          <cell r="G1485">
            <v>92.049999999999898</v>
          </cell>
          <cell r="H1485">
            <v>86.9</v>
          </cell>
          <cell r="I1485" t="str">
            <v>EMPRESA DE SERVICIOS PÚBLICOS DE FUSAGASUGÁ EMSERFUSA</v>
          </cell>
        </row>
        <row r="1486">
          <cell r="A1486" t="str">
            <v>EMPRESA DE SERVICIOS PUBLICOS DE GALAN S.A.</v>
          </cell>
          <cell r="B1486" t="str">
            <v>4009</v>
          </cell>
          <cell r="C1486">
            <v>49.02</v>
          </cell>
          <cell r="D1486">
            <v>45.43</v>
          </cell>
          <cell r="E1486">
            <v>47.56</v>
          </cell>
          <cell r="F1486">
            <v>53.74</v>
          </cell>
          <cell r="G1486">
            <v>47.7899999999999</v>
          </cell>
          <cell r="H1486">
            <v>50.31</v>
          </cell>
          <cell r="I1486" t="str">
            <v>EMPRESA DE SERVICIOS PÚBLICOS DE GALÁN S.A.</v>
          </cell>
        </row>
        <row r="1487">
          <cell r="A1487" t="str">
            <v>EMPRESA DE SERVICIOS PÚBLICOS DE GUADALUPE SAS</v>
          </cell>
          <cell r="B1487" t="str">
            <v>8248</v>
          </cell>
          <cell r="C1487">
            <v>46.33</v>
          </cell>
          <cell r="D1487">
            <v>65.739999999999995</v>
          </cell>
          <cell r="E1487">
            <v>67.049999999999898</v>
          </cell>
          <cell r="F1487">
            <v>62.67</v>
          </cell>
          <cell r="G1487">
            <v>61.0399999999999</v>
          </cell>
          <cell r="H1487">
            <v>71.14</v>
          </cell>
          <cell r="I1487" t="str">
            <v>EMPRESA DE SERVICIOS PÚBLICOS DE GUADALUPE SAS</v>
          </cell>
        </row>
        <row r="1488">
          <cell r="A1488" t="str">
            <v>EMPRESA DE SERVICIOS PÚBLICOS DE GUADAS AGUAS DEL CAPIRA</v>
          </cell>
          <cell r="B1488" t="str">
            <v>4379</v>
          </cell>
          <cell r="C1488">
            <v>35.96</v>
          </cell>
          <cell r="D1488">
            <v>40.21</v>
          </cell>
          <cell r="E1488">
            <v>38.03</v>
          </cell>
          <cell r="F1488">
            <v>25.329999999999899</v>
          </cell>
          <cell r="G1488">
            <v>36.439999999999898</v>
          </cell>
          <cell r="H1488">
            <v>26.649999999999899</v>
          </cell>
          <cell r="I1488" t="str">
            <v>EMPRESA DE SERVICIOS PÚBLICOS DE GUADAS AGUAS DEL CAPIRA</v>
          </cell>
        </row>
        <row r="1489">
          <cell r="A1489" t="str">
            <v>EMPRESA DE SERVICIOS PUBLICOS DE LA CALERA</v>
          </cell>
          <cell r="B1489" t="str">
            <v>3914</v>
          </cell>
          <cell r="C1489">
            <v>68.319999999999993</v>
          </cell>
          <cell r="D1489">
            <v>68.650000000000006</v>
          </cell>
          <cell r="E1489">
            <v>73.209999999999894</v>
          </cell>
          <cell r="F1489">
            <v>71.62</v>
          </cell>
          <cell r="G1489">
            <v>62.259999999999899</v>
          </cell>
          <cell r="H1489">
            <v>60.13</v>
          </cell>
          <cell r="I1489" t="str">
            <v>EMPRESA DE SERVICIOS PÚBLICOS DE LA CALERA</v>
          </cell>
        </row>
        <row r="1490">
          <cell r="A1490" t="str">
            <v>EMPRESA DE SERVICIOS PÚBLICOS DE LA PALMEÑA S.A.S</v>
          </cell>
          <cell r="B1490" t="str">
            <v>8204</v>
          </cell>
          <cell r="C1490">
            <v>69.25</v>
          </cell>
          <cell r="D1490">
            <v>72.37</v>
          </cell>
          <cell r="E1490">
            <v>84.099999999999895</v>
          </cell>
          <cell r="F1490">
            <v>85.42</v>
          </cell>
          <cell r="G1490">
            <v>78.23</v>
          </cell>
          <cell r="H1490">
            <v>74.189999999999898</v>
          </cell>
          <cell r="I1490" t="str">
            <v>EMPRESA DE SERVICIOS PÚBLICOS DE LA PALMEÑA S.A.S</v>
          </cell>
        </row>
        <row r="1491">
          <cell r="A1491" t="str">
            <v>EMPRESA DE SERVICIOS PUBLICOS DE LA PAZ - EMPAZ</v>
          </cell>
          <cell r="B1491" t="str">
            <v>4012</v>
          </cell>
          <cell r="C1491">
            <v>28.04</v>
          </cell>
          <cell r="D1491">
            <v>59.85</v>
          </cell>
          <cell r="E1491">
            <v>68.760000000000005</v>
          </cell>
          <cell r="F1491">
            <v>58.92</v>
          </cell>
          <cell r="G1491">
            <v>57.719999999999899</v>
          </cell>
          <cell r="H1491">
            <v>74.189999999999898</v>
          </cell>
          <cell r="I1491" t="str">
            <v>EMPRESA DE SERVICIOS PÚBLICOS DE LA PAZ - EMPAZ</v>
          </cell>
        </row>
        <row r="1492">
          <cell r="A1492" t="str">
            <v>EMPRESA DE SERVICIOS PÚBLICOS DE LA VIRGINIA</v>
          </cell>
          <cell r="B1492" t="str">
            <v>4073</v>
          </cell>
          <cell r="C1492">
            <v>78.989999999999995</v>
          </cell>
          <cell r="D1492">
            <v>81.150000000000006</v>
          </cell>
          <cell r="E1492">
            <v>68.760000000000005</v>
          </cell>
          <cell r="F1492">
            <v>85.42</v>
          </cell>
          <cell r="G1492">
            <v>78.23</v>
          </cell>
          <cell r="H1492">
            <v>86.9</v>
          </cell>
          <cell r="I1492" t="str">
            <v>EMPRESA DE SERVICIOS PÚBLICOS DE LA VIRGINIA</v>
          </cell>
        </row>
        <row r="1493">
          <cell r="A1493" t="str">
            <v>EMPRESA DE SERVICIOS PUBLICOS DE LEBRIJA</v>
          </cell>
          <cell r="B1493" t="str">
            <v>3764</v>
          </cell>
          <cell r="C1493">
            <v>69.28</v>
          </cell>
          <cell r="D1493">
            <v>73</v>
          </cell>
          <cell r="E1493">
            <v>68.760000000000005</v>
          </cell>
          <cell r="F1493">
            <v>85.42</v>
          </cell>
          <cell r="G1493">
            <v>78.23</v>
          </cell>
          <cell r="H1493">
            <v>86.9</v>
          </cell>
          <cell r="I1493" t="str">
            <v>EMPRESA DE SERVICIOS PÚBLICOS DE LEBRIJA</v>
          </cell>
        </row>
        <row r="1494">
          <cell r="A1494" t="str">
            <v>EMPRESA DE SERVICIOS PÚBLICOS DE LEJANIAS</v>
          </cell>
          <cell r="B1494" t="str">
            <v>8211</v>
          </cell>
          <cell r="C1494">
            <v>31.98</v>
          </cell>
          <cell r="D1494">
            <v>47.74</v>
          </cell>
          <cell r="E1494">
            <v>45.979999999999897</v>
          </cell>
          <cell r="F1494">
            <v>36.229999999999897</v>
          </cell>
          <cell r="G1494">
            <v>35.64</v>
          </cell>
          <cell r="H1494">
            <v>64.31</v>
          </cell>
          <cell r="I1494" t="str">
            <v>EMPRESA DE SERVICIOS PÚBLICOS DE LEJANÍAS</v>
          </cell>
        </row>
        <row r="1495">
          <cell r="A1495" t="str">
            <v>EMPRESA DE SERVICIOS PUBLICOS DE LÉRIDA - EMPOLERIDA</v>
          </cell>
          <cell r="B1495" t="str">
            <v>4013</v>
          </cell>
          <cell r="C1495">
            <v>50.22</v>
          </cell>
          <cell r="D1495">
            <v>18.89</v>
          </cell>
          <cell r="E1495">
            <v>24.12</v>
          </cell>
          <cell r="F1495">
            <v>17.510000000000002</v>
          </cell>
          <cell r="G1495">
            <v>18.489999999999899</v>
          </cell>
          <cell r="H1495">
            <v>26.39</v>
          </cell>
          <cell r="I1495" t="str">
            <v>EMPRESA DE SERVICIOS PÚBLICOS DE LÉRIDA - EMPOLÉRIDA</v>
          </cell>
        </row>
        <row r="1496">
          <cell r="A1496" t="str">
            <v>EMPRESA DE SERVICIOS PÚBLICOS DE MACEO - AGUAS DE MACEO S.A.S</v>
          </cell>
          <cell r="B1496" t="str">
            <v>8357</v>
          </cell>
          <cell r="C1496">
            <v>36.74</v>
          </cell>
          <cell r="D1496">
            <v>54.35</v>
          </cell>
          <cell r="E1496">
            <v>68.760000000000005</v>
          </cell>
          <cell r="F1496">
            <v>52.53</v>
          </cell>
          <cell r="G1496">
            <v>51.7899999999999</v>
          </cell>
          <cell r="H1496">
            <v>74.189999999999898</v>
          </cell>
          <cell r="I1496" t="str">
            <v>EMPRESA DE SERVICIOS PÚBLICOS DE MACEO - AGUAS DE MACEO S.A.S</v>
          </cell>
        </row>
        <row r="1497">
          <cell r="A1497" t="str">
            <v>EMPRESA DE SERVICIOS PUBLICOS DE MAGANGUE -SERVIMAG</v>
          </cell>
          <cell r="B1497" t="str">
            <v>3765</v>
          </cell>
          <cell r="C1497">
            <v>48.85</v>
          </cell>
          <cell r="D1497">
            <v>54.9</v>
          </cell>
          <cell r="E1497">
            <v>49.619999999999898</v>
          </cell>
          <cell r="F1497">
            <v>59.6099999999999</v>
          </cell>
          <cell r="G1497">
            <v>58.34</v>
          </cell>
          <cell r="H1497">
            <v>57.219999999999899</v>
          </cell>
          <cell r="I1497" t="str">
            <v>EMPRESA DE SERVICIOS PÚBLICOS DE MAGANGUÉ -SERVIMAG</v>
          </cell>
        </row>
        <row r="1498">
          <cell r="A1498" t="str">
            <v>EMPRESA DE SERVICIOS PUBLICOS DE MANAURE BALCÓN DEL CESAR ESPUMA</v>
          </cell>
          <cell r="B1498" t="str">
            <v>3718</v>
          </cell>
          <cell r="C1498">
            <v>13.23</v>
          </cell>
          <cell r="D1498">
            <v>10</v>
          </cell>
          <cell r="E1498">
            <v>24.12</v>
          </cell>
          <cell r="F1498">
            <v>17.510000000000002</v>
          </cell>
          <cell r="G1498">
            <v>18.489999999999899</v>
          </cell>
          <cell r="H1498">
            <v>15.4499999999999</v>
          </cell>
          <cell r="I1498" t="str">
            <v>EMPRESA DE SERVICIOS PÚBLICOS DE MANAURE BALCÓN DEL CESAR ESPUMA</v>
          </cell>
        </row>
        <row r="1499">
          <cell r="A1499" t="str">
            <v>EMPRESA DE SERVICIOS PUBLICOS DE PAILITAS</v>
          </cell>
          <cell r="B1499" t="str">
            <v>3767</v>
          </cell>
          <cell r="C1499">
            <v>59.04</v>
          </cell>
          <cell r="D1499">
            <v>30.05</v>
          </cell>
          <cell r="E1499">
            <v>24.12</v>
          </cell>
          <cell r="F1499">
            <v>25.329999999999899</v>
          </cell>
          <cell r="G1499">
            <v>26.46</v>
          </cell>
          <cell r="H1499">
            <v>26.39</v>
          </cell>
          <cell r="I1499" t="str">
            <v>EMPRESA DE SERVICIOS PÚBLICOS DE PAILITAS</v>
          </cell>
        </row>
        <row r="1500">
          <cell r="A1500" t="str">
            <v>EMPRESA DE SERVICIOS PUBLICOS DE POTOSÍ</v>
          </cell>
          <cell r="B1500" t="str">
            <v>3719</v>
          </cell>
          <cell r="C1500">
            <v>27.31</v>
          </cell>
          <cell r="D1500">
            <v>41.87</v>
          </cell>
          <cell r="E1500">
            <v>49.56</v>
          </cell>
          <cell r="F1500">
            <v>38.39</v>
          </cell>
          <cell r="G1500">
            <v>39.18</v>
          </cell>
          <cell r="H1500">
            <v>49.24</v>
          </cell>
          <cell r="I1500" t="str">
            <v>EMPRESA DE SERVICIOS PÚBLICOS DE POTOSÍ</v>
          </cell>
        </row>
        <row r="1501">
          <cell r="A1501" t="str">
            <v>EMPRESA DE SERVICIOS PUBLICOS DE PURIFICACION - PURIFICA</v>
          </cell>
          <cell r="B1501" t="str">
            <v>4016</v>
          </cell>
          <cell r="C1501">
            <v>48</v>
          </cell>
          <cell r="D1501">
            <v>53</v>
          </cell>
          <cell r="E1501">
            <v>44.939999999999898</v>
          </cell>
          <cell r="F1501">
            <v>45.13</v>
          </cell>
          <cell r="G1501">
            <v>46.03</v>
          </cell>
          <cell r="H1501">
            <v>41.57</v>
          </cell>
          <cell r="I1501" t="str">
            <v>EMPRESA DE SERVICIOS PÚBLICOS DE PURIFICACION - PURIFICA</v>
          </cell>
        </row>
        <row r="1502">
          <cell r="A1502" t="str">
            <v>EMPRESA DE SERVICIOS PUBLICOS DE RESTREPO AGUA VIVA S.A.</v>
          </cell>
          <cell r="B1502" t="str">
            <v>4017</v>
          </cell>
          <cell r="C1502">
            <v>60.03</v>
          </cell>
          <cell r="D1502">
            <v>66.7</v>
          </cell>
          <cell r="E1502">
            <v>45.689999999999898</v>
          </cell>
          <cell r="F1502">
            <v>62.35</v>
          </cell>
          <cell r="G1502">
            <v>52.509999999999899</v>
          </cell>
          <cell r="H1502">
            <v>52.909999999999897</v>
          </cell>
          <cell r="I1502" t="str">
            <v>EMPRESA DE SERVICIOS PÚBLICOS DE RESTREPO AGUA VIVA S.A.</v>
          </cell>
        </row>
        <row r="1503">
          <cell r="A1503" t="str">
            <v>EMPRESA DE SERVICIOS PUBLICOS DE RONCESVALLES S.A.</v>
          </cell>
          <cell r="B1503" t="str">
            <v>3771</v>
          </cell>
          <cell r="C1503">
            <v>37.03</v>
          </cell>
          <cell r="D1503">
            <v>47.77</v>
          </cell>
          <cell r="E1503">
            <v>68.760000000000005</v>
          </cell>
          <cell r="F1503">
            <v>52.53</v>
          </cell>
          <cell r="G1503">
            <v>51.7899999999999</v>
          </cell>
          <cell r="H1503">
            <v>64.6099999999999</v>
          </cell>
          <cell r="I1503" t="str">
            <v>EMPRESA DE SERVICIOS PÚBLICOS DE RONCESVALLES S.A.</v>
          </cell>
        </row>
        <row r="1504">
          <cell r="A1504" t="str">
            <v>EMPRESA DE SERVICIOS PÚBLICOS DE SABANETA</v>
          </cell>
          <cell r="B1504" t="str">
            <v>4175</v>
          </cell>
          <cell r="C1504">
            <v>69.150000000000006</v>
          </cell>
          <cell r="I1504" t="e">
            <v>#N/A</v>
          </cell>
        </row>
        <row r="1505">
          <cell r="A1505" t="str">
            <v>EMPRESA DE SERVICIOS PÚBLICOS DE SACAMA S.A</v>
          </cell>
          <cell r="B1505" t="str">
            <v>4290</v>
          </cell>
          <cell r="C1505">
            <v>33.11</v>
          </cell>
          <cell r="D1505">
            <v>47.21</v>
          </cell>
          <cell r="E1505">
            <v>56.729999999999897</v>
          </cell>
          <cell r="F1505">
            <v>52.53</v>
          </cell>
          <cell r="G1505">
            <v>43.27</v>
          </cell>
          <cell r="H1505">
            <v>63.52</v>
          </cell>
          <cell r="I1505" t="str">
            <v>EMPRESA DE SERVICIOS PÚBLICOS DE SÁCAMA S.A</v>
          </cell>
        </row>
        <row r="1506">
          <cell r="A1506" t="str">
            <v>EMPRESA DE SERVICIOS PUBLICOS DE SAN DIEGO E.S.P</v>
          </cell>
          <cell r="B1506" t="str">
            <v>3734</v>
          </cell>
          <cell r="C1506">
            <v>41.1</v>
          </cell>
          <cell r="D1506">
            <v>61.53</v>
          </cell>
          <cell r="E1506">
            <v>60.009999999999899</v>
          </cell>
          <cell r="F1506">
            <v>69.819999999999894</v>
          </cell>
          <cell r="G1506">
            <v>60.939999999999898</v>
          </cell>
          <cell r="H1506">
            <v>65.8599999999999</v>
          </cell>
          <cell r="I1506" t="str">
            <v>EMPRESA DE SERVICIOS PÚBLICOS EMPOSANDIEGO</v>
          </cell>
        </row>
        <row r="1507">
          <cell r="A1507" t="str">
            <v>EMPRESA DE SERVICIOS PÚBLICOS DE SAN FRANCISCO S.A.S.</v>
          </cell>
          <cell r="B1507" t="str">
            <v>8296</v>
          </cell>
          <cell r="C1507">
            <v>40.07</v>
          </cell>
          <cell r="D1507">
            <v>61.46</v>
          </cell>
          <cell r="E1507">
            <v>61.06</v>
          </cell>
          <cell r="F1507">
            <v>53.35</v>
          </cell>
          <cell r="G1507">
            <v>52.57</v>
          </cell>
          <cell r="H1507">
            <v>78.629999999999896</v>
          </cell>
          <cell r="I1507" t="str">
            <v>EMPRESA DE SERVICIOS PÚBLICOS DE SAN FRANCISCO S.A.S.</v>
          </cell>
        </row>
        <row r="1508">
          <cell r="A1508" t="str">
            <v>EMPRESA DE SERVICIOS PUBLICOS DE SANDONA EMSAN</v>
          </cell>
          <cell r="B1508" t="str">
            <v>3916</v>
          </cell>
          <cell r="C1508">
            <v>37.119999999999997</v>
          </cell>
          <cell r="D1508">
            <v>43.16</v>
          </cell>
          <cell r="E1508">
            <v>44.409999999999897</v>
          </cell>
          <cell r="F1508">
            <v>35.07</v>
          </cell>
          <cell r="G1508">
            <v>34.450000000000003</v>
          </cell>
          <cell r="H1508">
            <v>44.32</v>
          </cell>
          <cell r="I1508" t="str">
            <v>EMPRESA DE SERVICIOS PÚBLICOS DE SANDONÁ EMSAN</v>
          </cell>
        </row>
        <row r="1509">
          <cell r="A1509" t="str">
            <v>EMPRESA DE SERVICIOS PÚBLICOS DE SANTANDER S.A. E.S.P-ESANT</v>
          </cell>
          <cell r="B1509" t="str">
            <v>8384</v>
          </cell>
          <cell r="C1509">
            <v>59.46</v>
          </cell>
          <cell r="D1509">
            <v>50.65</v>
          </cell>
          <cell r="E1509">
            <v>39.5</v>
          </cell>
          <cell r="F1509">
            <v>47.719999999999899</v>
          </cell>
          <cell r="G1509">
            <v>48.52</v>
          </cell>
          <cell r="H1509">
            <v>37.130000000000003</v>
          </cell>
          <cell r="I1509" t="str">
            <v>EMPRESA DE SERVICIOS PÚBLICOS DE SANTANDER S.A.</v>
          </cell>
        </row>
        <row r="1510">
          <cell r="A1510" t="str">
            <v>EMPRESA DE SERVICIOS PUBLICOS DE SANTO DOMINGO</v>
          </cell>
          <cell r="B1510" t="str">
            <v>3917</v>
          </cell>
          <cell r="C1510">
            <v>50.8</v>
          </cell>
          <cell r="D1510">
            <v>51.52</v>
          </cell>
          <cell r="E1510">
            <v>68.760000000000005</v>
          </cell>
          <cell r="F1510">
            <v>52.53</v>
          </cell>
          <cell r="G1510">
            <v>51.7899999999999</v>
          </cell>
          <cell r="H1510">
            <v>74.189999999999898</v>
          </cell>
          <cell r="I1510" t="str">
            <v>EMPRESA DE SERVICIOS PÚBLICOS DE SANTO DOMINGO</v>
          </cell>
        </row>
        <row r="1511">
          <cell r="A1511" t="str">
            <v>EMPRESA DE SERVICIOS PUBLICOS DE SOPO -EMSERSOPO</v>
          </cell>
          <cell r="B1511" t="str">
            <v>3918</v>
          </cell>
          <cell r="C1511">
            <v>62.47</v>
          </cell>
          <cell r="D1511">
            <v>63.38</v>
          </cell>
          <cell r="E1511">
            <v>59.43</v>
          </cell>
          <cell r="F1511">
            <v>63.579999999999899</v>
          </cell>
          <cell r="G1511">
            <v>61.829999999999899</v>
          </cell>
          <cell r="H1511">
            <v>54.24</v>
          </cell>
          <cell r="I1511" t="str">
            <v>EMPRESA DE SERVICIOS PÚBLICOS DE SOPÓ -EMSERSOPÓ</v>
          </cell>
        </row>
        <row r="1512">
          <cell r="A1512" t="str">
            <v>EMPRESA DE SERVICIOS PUBLICOS DE TABIO S.A.</v>
          </cell>
          <cell r="B1512" t="str">
            <v>4021</v>
          </cell>
          <cell r="C1512">
            <v>49.49</v>
          </cell>
          <cell r="D1512">
            <v>55.75</v>
          </cell>
          <cell r="E1512">
            <v>68.760000000000005</v>
          </cell>
          <cell r="F1512">
            <v>52.53</v>
          </cell>
          <cell r="G1512">
            <v>51.7899999999999</v>
          </cell>
          <cell r="H1512">
            <v>86.9</v>
          </cell>
          <cell r="I1512" t="str">
            <v>EMPRESA DE SERVICIOS PÚBLICOS DE TABIO S.A.</v>
          </cell>
        </row>
        <row r="1513">
          <cell r="A1513" t="str">
            <v>EMPRESA DE SERVICIOS PUBLICOS DE TAME</v>
          </cell>
          <cell r="B1513" t="str">
            <v>3774</v>
          </cell>
          <cell r="C1513">
            <v>43.87</v>
          </cell>
          <cell r="D1513">
            <v>50.79</v>
          </cell>
          <cell r="E1513">
            <v>41.399999999999899</v>
          </cell>
          <cell r="F1513">
            <v>48.2899999999999</v>
          </cell>
          <cell r="G1513">
            <v>49.07</v>
          </cell>
          <cell r="H1513">
            <v>51.39</v>
          </cell>
          <cell r="I1513" t="str">
            <v>EMPRESA DE SERVICIOS PÚBLICOS DE TAME</v>
          </cell>
        </row>
        <row r="1514">
          <cell r="A1514" t="str">
            <v>EMPRESA DE SERVICIOS PUBLICOS DE TENA S.A</v>
          </cell>
          <cell r="B1514" t="str">
            <v>8352</v>
          </cell>
          <cell r="C1514">
            <v>70.349999999999994</v>
          </cell>
          <cell r="D1514">
            <v>55.75</v>
          </cell>
          <cell r="E1514">
            <v>68.760000000000005</v>
          </cell>
          <cell r="F1514">
            <v>52.53</v>
          </cell>
          <cell r="G1514">
            <v>51.7899999999999</v>
          </cell>
          <cell r="H1514">
            <v>86.9</v>
          </cell>
          <cell r="I1514" t="str">
            <v>EMPRESA DE SERVICIOS PÚBLICOS DE TENA S.A</v>
          </cell>
        </row>
        <row r="1515">
          <cell r="A1515" t="str">
            <v>EMPRESA DE SERVICIOS PUBLICOS DE TOCANCIPA S.A.</v>
          </cell>
          <cell r="B1515" t="str">
            <v>3775</v>
          </cell>
          <cell r="C1515">
            <v>68</v>
          </cell>
          <cell r="D1515">
            <v>61.14</v>
          </cell>
          <cell r="E1515">
            <v>84.099999999999895</v>
          </cell>
          <cell r="F1515">
            <v>58.92</v>
          </cell>
          <cell r="G1515">
            <v>57.719999999999899</v>
          </cell>
          <cell r="H1515">
            <v>86.9</v>
          </cell>
          <cell r="I1515" t="str">
            <v>EMPRESA DE SERVICIOS PÚBLICOS DE TOCANCIPÁ S.A.</v>
          </cell>
        </row>
        <row r="1516">
          <cell r="A1516" t="str">
            <v>EMPRESA DE SERVICIOS PÚBLICOS DE TORO</v>
          </cell>
          <cell r="B1516" t="str">
            <v>3816</v>
          </cell>
          <cell r="C1516">
            <v>42.31</v>
          </cell>
          <cell r="D1516">
            <v>28.05</v>
          </cell>
          <cell r="E1516">
            <v>56.729999999999897</v>
          </cell>
          <cell r="F1516">
            <v>42.27</v>
          </cell>
          <cell r="G1516">
            <v>43.27</v>
          </cell>
          <cell r="H1516">
            <v>42.25</v>
          </cell>
          <cell r="I1516" t="str">
            <v>EMPRESA DE SERVICIOS PÚBLICOS DE TORO</v>
          </cell>
        </row>
        <row r="1517">
          <cell r="A1517" t="str">
            <v>EMPRESA DE SERVICIOS PUBLICOS DE VEGACHI S.A.</v>
          </cell>
          <cell r="B1517" t="str">
            <v>3919</v>
          </cell>
          <cell r="C1517">
            <v>32.49</v>
          </cell>
          <cell r="D1517">
            <v>61.42</v>
          </cell>
          <cell r="E1517">
            <v>70.95</v>
          </cell>
          <cell r="F1517">
            <v>61.92</v>
          </cell>
          <cell r="G1517">
            <v>60.39</v>
          </cell>
          <cell r="H1517">
            <v>65.079999999999899</v>
          </cell>
          <cell r="I1517" t="str">
            <v>EMPRESA DE SERVICIOS PÚBLICOS DE VEGACHÍ S.A.</v>
          </cell>
        </row>
        <row r="1518">
          <cell r="A1518" t="str">
            <v>EMPRESA DE SERVICIOS PUBLICOS DE VIGIA DEL FUERTE EMSPUVIF</v>
          </cell>
          <cell r="B1518" t="str">
            <v>3920</v>
          </cell>
          <cell r="C1518">
            <v>17.850000000000001</v>
          </cell>
          <cell r="D1518">
            <v>47.21</v>
          </cell>
          <cell r="E1518">
            <v>56.729999999999897</v>
          </cell>
          <cell r="F1518">
            <v>52.53</v>
          </cell>
          <cell r="G1518">
            <v>43.27</v>
          </cell>
          <cell r="H1518">
            <v>63.52</v>
          </cell>
          <cell r="I1518" t="str">
            <v>EMPRESA DE SERVICIOS PÚBLICOS DE VIGIA DEL FUERTE EMSPUVIF</v>
          </cell>
        </row>
        <row r="1519">
          <cell r="A1519" t="str">
            <v>EMPRESA DE SERVICIOS PUBLICOS DE VILLANUEVA</v>
          </cell>
          <cell r="B1519" t="str">
            <v>3791</v>
          </cell>
          <cell r="C1519">
            <v>69.239999999999995</v>
          </cell>
          <cell r="D1519">
            <v>60.55</v>
          </cell>
          <cell r="E1519">
            <v>68.760000000000005</v>
          </cell>
          <cell r="F1519">
            <v>58.92</v>
          </cell>
          <cell r="G1519">
            <v>69.299999999999898</v>
          </cell>
          <cell r="H1519">
            <v>74.189999999999898</v>
          </cell>
          <cell r="I1519" t="str">
            <v>EMPRESA DE SERVICIOS PÚBLICOS DE VILLANUEVA</v>
          </cell>
        </row>
        <row r="1520">
          <cell r="A1520" t="str">
            <v>EMPRESA DE SERVICIOS PUBLICOS DE VILLETA</v>
          </cell>
          <cell r="B1520" t="str">
            <v>4024</v>
          </cell>
          <cell r="C1520">
            <v>72.92</v>
          </cell>
          <cell r="D1520">
            <v>69.430000000000007</v>
          </cell>
          <cell r="E1520">
            <v>75.209999999999894</v>
          </cell>
          <cell r="F1520">
            <v>77.209999999999894</v>
          </cell>
          <cell r="G1520">
            <v>72.599999999999895</v>
          </cell>
          <cell r="H1520">
            <v>67.14</v>
          </cell>
          <cell r="I1520" t="str">
            <v>EMPRESA DE SERVICIOS PÚBLICOS DE VILLETA</v>
          </cell>
        </row>
        <row r="1521">
          <cell r="A1521" t="str">
            <v>EMPRESA DE SERVICIOS PÚBLICOS DE VIOTA S.A.S.E.SP.</v>
          </cell>
          <cell r="B1521" t="str">
            <v>1465</v>
          </cell>
          <cell r="C1521">
            <v>40.6</v>
          </cell>
          <cell r="E1521">
            <v>56.729999999999897</v>
          </cell>
          <cell r="F1521">
            <v>42.27</v>
          </cell>
          <cell r="G1521">
            <v>43.27</v>
          </cell>
          <cell r="H1521">
            <v>51.509999999999899</v>
          </cell>
          <cell r="I1521" t="str">
            <v>EMPRESA DE SERVICIOS PÚBLICOS DE VIOTÁ S.A.S.E.SP.</v>
          </cell>
        </row>
        <row r="1522">
          <cell r="A1522" t="str">
            <v>EMPRESA DE SERVICIOS PUBLICOS DE VITERBO S.A.</v>
          </cell>
          <cell r="B1522" t="str">
            <v>3779</v>
          </cell>
          <cell r="C1522">
            <v>49.23</v>
          </cell>
          <cell r="D1522">
            <v>40.07</v>
          </cell>
          <cell r="E1522">
            <v>47.42</v>
          </cell>
          <cell r="F1522">
            <v>46.09</v>
          </cell>
          <cell r="G1522">
            <v>36.6099999999999</v>
          </cell>
          <cell r="H1522">
            <v>46.719999999999899</v>
          </cell>
          <cell r="I1522" t="str">
            <v>EMPRESA DE SERVICIOS PÚBLICOS DE VITERBO S.A.</v>
          </cell>
        </row>
        <row r="1523">
          <cell r="A1523" t="str">
            <v>EMPRESA DE SERVICIÓS PÚBLICOS DE ZIPACÓN ZIPAGUAS S.A</v>
          </cell>
          <cell r="B1523" t="str">
            <v>3780</v>
          </cell>
          <cell r="C1523">
            <v>20.440000000000001</v>
          </cell>
          <cell r="I1523" t="str">
            <v>EMPRESA DE SERVICIÓS PÚBLICOS DE ZIPACÓN ZIPAGUAS S.A</v>
          </cell>
        </row>
        <row r="1524">
          <cell r="A1524" t="str">
            <v>EMPRESA DE SERVICIOS PÚBLICOS DEL DISTRITO DE SANTA MARTA .</v>
          </cell>
          <cell r="B1524" t="str">
            <v>3887</v>
          </cell>
          <cell r="C1524">
            <v>60.56</v>
          </cell>
          <cell r="D1524">
            <v>57.73</v>
          </cell>
          <cell r="E1524">
            <v>51.869999999999898</v>
          </cell>
          <cell r="F1524">
            <v>41.8599999999999</v>
          </cell>
          <cell r="G1524">
            <v>41.34</v>
          </cell>
          <cell r="H1524">
            <v>48.02</v>
          </cell>
          <cell r="I1524" t="str">
            <v>EMPRESA DE SERVICIOS PÚBLICOS DEL DISTRITO DE SANTA MARTA .</v>
          </cell>
        </row>
        <row r="1525">
          <cell r="A1525" t="str">
            <v>EMPRESA DE SERVICIOS PÚBLICOS DEL META S.A. .</v>
          </cell>
          <cell r="B1525" t="str">
            <v>4025</v>
          </cell>
          <cell r="C1525">
            <v>64.05</v>
          </cell>
          <cell r="D1525">
            <v>76.349999999999994</v>
          </cell>
          <cell r="E1525">
            <v>75.209999999999894</v>
          </cell>
          <cell r="F1525">
            <v>77.209999999999894</v>
          </cell>
          <cell r="G1525">
            <v>72.599999999999895</v>
          </cell>
          <cell r="H1525">
            <v>78.629999999999896</v>
          </cell>
          <cell r="I1525" t="str">
            <v>EMPRESA DE SERVICIOS PÚBLICOS DEL META S.A. .</v>
          </cell>
        </row>
        <row r="1526">
          <cell r="A1526" t="str">
            <v>EMPRESA DE SERVICIOS PÚBLICOS DEL MUNICIPIO DE SAN ANTONIO DEL TEQUENDAMA</v>
          </cell>
          <cell r="B1526" t="str">
            <v>8266</v>
          </cell>
          <cell r="C1526">
            <v>63.27</v>
          </cell>
          <cell r="D1526">
            <v>51.52</v>
          </cell>
          <cell r="E1526">
            <v>68.760000000000005</v>
          </cell>
          <cell r="F1526">
            <v>52.53</v>
          </cell>
          <cell r="G1526">
            <v>51.7899999999999</v>
          </cell>
          <cell r="H1526">
            <v>74.189999999999898</v>
          </cell>
          <cell r="I1526" t="str">
            <v>EMPRESA DE SERVICIOS PÚBLICOS DEL MUNICIPIO DE SAN ANTONIO DEL TEQUENDAMA</v>
          </cell>
        </row>
        <row r="1527">
          <cell r="A1527" t="str">
            <v>EMPRESA DE SERVICIOS PÚBLICOS DEL MUNICIPIO VILLA DE SAN DIEGO DE UBATE</v>
          </cell>
          <cell r="B1527" t="str">
            <v>8197</v>
          </cell>
          <cell r="C1527">
            <v>83.07</v>
          </cell>
          <cell r="D1527">
            <v>76.53</v>
          </cell>
          <cell r="E1527">
            <v>84.099999999999895</v>
          </cell>
          <cell r="F1527">
            <v>73.519999999999897</v>
          </cell>
          <cell r="G1527">
            <v>78.23</v>
          </cell>
          <cell r="H1527">
            <v>64.17</v>
          </cell>
          <cell r="I1527" t="str">
            <v>EMPRESA DE SERVICIOS PÚBLICOS DEL MUNICIPIO VILLA DE SAN DIEGO DE UBATÉ</v>
          </cell>
        </row>
        <row r="1528">
          <cell r="A1528" t="str">
            <v>EMPRESA DE SERVICIOS PÚBLICOS DEL VALLE DE SAN JOSÉ</v>
          </cell>
          <cell r="B1528" t="str">
            <v>5952</v>
          </cell>
          <cell r="C1528">
            <v>24.49</v>
          </cell>
          <cell r="D1528">
            <v>46.5</v>
          </cell>
          <cell r="E1528">
            <v>68.760000000000005</v>
          </cell>
          <cell r="F1528">
            <v>42.27</v>
          </cell>
          <cell r="G1528">
            <v>51.7899999999999</v>
          </cell>
          <cell r="H1528">
            <v>62.09</v>
          </cell>
          <cell r="I1528" t="str">
            <v>EMPRESA DE SERVICIOS PÚBLICOS DEL VALLE DE SAN JOSÉ</v>
          </cell>
        </row>
        <row r="1529">
          <cell r="A1529" t="str">
            <v>EMPRESA DE SERVICIOS PUBLICOS DOMICILIARIOS - AMBALEMA</v>
          </cell>
          <cell r="B1529" t="str">
            <v>4027</v>
          </cell>
          <cell r="C1529">
            <v>38.15</v>
          </cell>
          <cell r="D1529">
            <v>37.75</v>
          </cell>
          <cell r="E1529">
            <v>38.03</v>
          </cell>
          <cell r="F1529">
            <v>30.2899999999999</v>
          </cell>
          <cell r="G1529">
            <v>29.53</v>
          </cell>
          <cell r="H1529">
            <v>48.02</v>
          </cell>
          <cell r="I1529" t="str">
            <v>EMPRESA DE SERVICIOS PÚBLICOS DOMICILIARIOS - AMBALEMA</v>
          </cell>
        </row>
        <row r="1530">
          <cell r="A1530" t="str">
            <v>EMPRESA DE SERVICIOS PUBLICOS DOMICILIARIOS - SÁCHICA</v>
          </cell>
          <cell r="B1530" t="str">
            <v>3922</v>
          </cell>
          <cell r="C1530">
            <v>60.18</v>
          </cell>
          <cell r="D1530">
            <v>57.52</v>
          </cell>
          <cell r="E1530">
            <v>49.56</v>
          </cell>
          <cell r="F1530">
            <v>60.369999999999898</v>
          </cell>
          <cell r="G1530">
            <v>53.5</v>
          </cell>
          <cell r="H1530">
            <v>56.64</v>
          </cell>
          <cell r="I1530" t="str">
            <v>EMPRESA DE SERVICIOS PÚBLICOS DOMICILIARIOS - SÁCHICA</v>
          </cell>
        </row>
        <row r="1531">
          <cell r="A1531" t="str">
            <v>EMPRESA DE SERVICIOS PUBLICOS DOMICILIARIOS - SOATA  EMPOSOATA</v>
          </cell>
          <cell r="B1531" t="str">
            <v>3923</v>
          </cell>
          <cell r="C1531">
            <v>54.59</v>
          </cell>
          <cell r="D1531">
            <v>44.51</v>
          </cell>
          <cell r="E1531">
            <v>56.729999999999897</v>
          </cell>
          <cell r="F1531">
            <v>58.92</v>
          </cell>
          <cell r="G1531">
            <v>49.409999999999897</v>
          </cell>
          <cell r="H1531">
            <v>74.939999999999898</v>
          </cell>
          <cell r="I1531" t="str">
            <v>EMPRESA DE SERVICIOS PÚBLICOS DOMICILIARIOS - SOATA  EMPOSOATA</v>
          </cell>
        </row>
        <row r="1532">
          <cell r="A1532" t="str">
            <v>EMPRESA DE SERVICIOS PUBLICOS DOMICILIARIOS CAQUEZA S.A.</v>
          </cell>
          <cell r="B1532" t="str">
            <v>4029</v>
          </cell>
          <cell r="C1532">
            <v>31.74</v>
          </cell>
          <cell r="D1532">
            <v>51.52</v>
          </cell>
          <cell r="E1532">
            <v>68.760000000000005</v>
          </cell>
          <cell r="F1532">
            <v>52.53</v>
          </cell>
          <cell r="G1532">
            <v>51.7899999999999</v>
          </cell>
          <cell r="H1532">
            <v>74.189999999999898</v>
          </cell>
          <cell r="I1532" t="str">
            <v>EMPRESA DE SERVICIOS PÚBLICOS DOMICILIARIOS CÁQUEZA S.A.</v>
          </cell>
        </row>
        <row r="1533">
          <cell r="A1533" t="str">
            <v>EMPRESA DE SERVICIOS PUBLICOS DOMICILIARIOS DE ACUEDUCTO, ALCANTARILLADO Y ASEO - YONDÓ</v>
          </cell>
          <cell r="B1533" t="str">
            <v>4030</v>
          </cell>
          <cell r="C1533">
            <v>36.909999999999997</v>
          </cell>
          <cell r="D1533">
            <v>40.72</v>
          </cell>
          <cell r="E1533">
            <v>49.899999999999899</v>
          </cell>
          <cell r="F1533">
            <v>34.67</v>
          </cell>
          <cell r="G1533">
            <v>44.81</v>
          </cell>
          <cell r="H1533">
            <v>36.729999999999897</v>
          </cell>
          <cell r="I1533" t="str">
            <v>EMPRESA DE SERVICIOS PÚBLICOS DOMICILIARIOS DE ACUEDUCTO, ALCANTARILLADO Y ASEO - YONDÓ</v>
          </cell>
        </row>
        <row r="1534">
          <cell r="A1534" t="str">
            <v>EMPRESA DE SERVICIOS PUBLICOS DOMICILIARIOS DE ACUEDUCTO, ALCANTARILLADO Y ASEO DE TENJO EMSERTENJO S.A.</v>
          </cell>
          <cell r="B1534" t="str">
            <v>3783</v>
          </cell>
          <cell r="C1534">
            <v>61.95</v>
          </cell>
          <cell r="D1534">
            <v>78.290000000000006</v>
          </cell>
          <cell r="E1534">
            <v>75.209999999999894</v>
          </cell>
          <cell r="F1534">
            <v>77.209999999999894</v>
          </cell>
          <cell r="G1534">
            <v>72.599999999999895</v>
          </cell>
          <cell r="H1534">
            <v>67.14</v>
          </cell>
          <cell r="I1534" t="str">
            <v>EMPRESA DE SERVICIOS PÚBLICOS DOMICILIARIOS DE ACUEDUCTO, ALCANTARILLADO Y ASEO DE TENJO EMSERTENJO S.A.</v>
          </cell>
        </row>
        <row r="1535">
          <cell r="A1535" t="str">
            <v>EMPRESA DE SERVICIOS PUBLICOS DOMICILIARIOS DE ALTAMIRA S.A.</v>
          </cell>
          <cell r="B1535" t="str">
            <v>4032</v>
          </cell>
          <cell r="C1535">
            <v>42.82</v>
          </cell>
          <cell r="D1535">
            <v>58.76</v>
          </cell>
          <cell r="E1535">
            <v>68.760000000000005</v>
          </cell>
          <cell r="F1535">
            <v>64.129999999999896</v>
          </cell>
          <cell r="G1535">
            <v>62.299999999999898</v>
          </cell>
          <cell r="H1535">
            <v>74.189999999999898</v>
          </cell>
          <cell r="I1535" t="str">
            <v>EMPRESA DE SERVICIOS PÚBLICOS DOMICILIARIOS DE ALTAMIRA S.A.</v>
          </cell>
        </row>
        <row r="1536">
          <cell r="A1536" t="str">
            <v>EMPRESA DE SERVICIOS PUBLICOS DOMICILIARIOS DE BARBOSA  ESBARBOSA</v>
          </cell>
          <cell r="B1536" t="str">
            <v>4033</v>
          </cell>
          <cell r="C1536">
            <v>64.099999999999994</v>
          </cell>
          <cell r="D1536">
            <v>88.35</v>
          </cell>
          <cell r="E1536">
            <v>84.099999999999895</v>
          </cell>
          <cell r="F1536">
            <v>85.42</v>
          </cell>
          <cell r="G1536">
            <v>78.23</v>
          </cell>
          <cell r="H1536">
            <v>86.9</v>
          </cell>
          <cell r="I1536" t="str">
            <v>EMPRESA DE SERVICIOS PÚBLICOS DOMICILIARIOS DE BARBOSA  ESBARBOSA</v>
          </cell>
        </row>
        <row r="1537">
          <cell r="A1537" t="str">
            <v>EMPRESA DE SERVICIOS PÚBLICOS DOMICILIARIOS DE BUENAVISTA - CORDOBA</v>
          </cell>
          <cell r="B1537" t="str">
            <v>8410</v>
          </cell>
          <cell r="C1537">
            <v>27.83</v>
          </cell>
          <cell r="I1537" t="e">
            <v>#N/A</v>
          </cell>
        </row>
        <row r="1538">
          <cell r="A1538" t="str">
            <v>EMPRESA DE SERVICIOS PÚBLICOS DOMICILIARIOS DE CÁCHIRA . S.A.S.</v>
          </cell>
          <cell r="B1538" t="str">
            <v>8253</v>
          </cell>
          <cell r="C1538">
            <v>30.61</v>
          </cell>
          <cell r="D1538">
            <v>51.52</v>
          </cell>
          <cell r="E1538">
            <v>68.760000000000005</v>
          </cell>
          <cell r="F1538">
            <v>52.53</v>
          </cell>
          <cell r="G1538">
            <v>51.7899999999999</v>
          </cell>
          <cell r="H1538">
            <v>74.189999999999898</v>
          </cell>
          <cell r="I1538" t="str">
            <v>EMPRESA DE SERVICIOS PÚBLICOS DOMICILIARIOS DE CÁCHIRA . S.A.S.</v>
          </cell>
        </row>
        <row r="1539">
          <cell r="A1539" t="str">
            <v>EMPRESA DE SERVICIOS PUBLICOS DOMICILIARIOS DE CIMITARRA</v>
          </cell>
          <cell r="B1539" t="str">
            <v>3925</v>
          </cell>
          <cell r="C1539">
            <v>28.74</v>
          </cell>
          <cell r="D1539">
            <v>54.58</v>
          </cell>
          <cell r="E1539">
            <v>68.760000000000005</v>
          </cell>
          <cell r="F1539">
            <v>58.92</v>
          </cell>
          <cell r="G1539">
            <v>57.719999999999899</v>
          </cell>
          <cell r="H1539">
            <v>74.189999999999898</v>
          </cell>
          <cell r="I1539" t="e">
            <v>#N/A</v>
          </cell>
        </row>
        <row r="1540">
          <cell r="A1540" t="str">
            <v>EMPRESA DE SERVICIOS PUBLICOS DOMICILIARIOS DE CISNEROS S.A.</v>
          </cell>
          <cell r="B1540" t="str">
            <v>4034</v>
          </cell>
          <cell r="C1540">
            <v>67.400000000000006</v>
          </cell>
          <cell r="D1540">
            <v>64.98</v>
          </cell>
          <cell r="E1540">
            <v>56.729999999999897</v>
          </cell>
          <cell r="F1540">
            <v>60.399999999999899</v>
          </cell>
          <cell r="G1540">
            <v>60.159999999999897</v>
          </cell>
          <cell r="H1540">
            <v>62.34</v>
          </cell>
          <cell r="I1540" t="str">
            <v>EMPRESA DE SERVICIOS PÚBLICOS DOMICILIARIOS DE CISNEROS S.A.</v>
          </cell>
        </row>
        <row r="1541">
          <cell r="A1541" t="str">
            <v>EMPRESA DE SERVICIOS PÚBLICOS DOMICILIARIOS DE GUATAVITA</v>
          </cell>
          <cell r="B1541" t="str">
            <v>8196</v>
          </cell>
          <cell r="C1541">
            <v>31.48</v>
          </cell>
          <cell r="D1541">
            <v>26.42</v>
          </cell>
          <cell r="E1541">
            <v>38.03</v>
          </cell>
          <cell r="F1541">
            <v>17.510000000000002</v>
          </cell>
          <cell r="G1541">
            <v>29.53</v>
          </cell>
          <cell r="H1541">
            <v>26.649999999999899</v>
          </cell>
          <cell r="I1541" t="str">
            <v>EMPRESA DE SERVICIOS PÚBLICOS DOMICILIARIOS DE GUATAVITA</v>
          </cell>
        </row>
        <row r="1542">
          <cell r="A1542" t="str">
            <v>EMPRESA DE SERVICIOS PÚBLICOS DOMICILIARIOS DE ITUANGO</v>
          </cell>
          <cell r="B1542" t="str">
            <v>8254</v>
          </cell>
          <cell r="C1542">
            <v>18.739999999999998</v>
          </cell>
          <cell r="D1542">
            <v>43.75</v>
          </cell>
          <cell r="E1542">
            <v>68.760000000000005</v>
          </cell>
          <cell r="F1542">
            <v>52.53</v>
          </cell>
          <cell r="G1542">
            <v>51.7899999999999</v>
          </cell>
          <cell r="H1542">
            <v>74.189999999999898</v>
          </cell>
          <cell r="I1542" t="str">
            <v>EMPRESA DE SERVICIOS PÚBLICOS DOMICILIARIOS DE ITUANGO</v>
          </cell>
        </row>
        <row r="1543">
          <cell r="A1543" t="str">
            <v>EMPRESA DE SERVICIOS PUBLICOS DOMICILIARIOS DE LA DORADA - DORADA</v>
          </cell>
          <cell r="B1543" t="str">
            <v>4035</v>
          </cell>
          <cell r="C1543">
            <v>53.68</v>
          </cell>
          <cell r="D1543">
            <v>67.09</v>
          </cell>
          <cell r="E1543">
            <v>59.43</v>
          </cell>
          <cell r="F1543">
            <v>63.579999999999899</v>
          </cell>
          <cell r="G1543">
            <v>61.829999999999899</v>
          </cell>
          <cell r="H1543">
            <v>64.31</v>
          </cell>
          <cell r="I1543" t="str">
            <v>EMPRESA DE SERVICIOS PÚBLICOS DOMICILIARIOS DE LA DORADA - DORADA</v>
          </cell>
        </row>
        <row r="1544">
          <cell r="A1544" t="str">
            <v>EMPRESA DE SERVICIOS PUBLICOS DOMICILIARIOS DE LEGUIZAMO</v>
          </cell>
          <cell r="B1544" t="str">
            <v>3786</v>
          </cell>
          <cell r="C1544">
            <v>40.18</v>
          </cell>
          <cell r="D1544">
            <v>37.99</v>
          </cell>
          <cell r="E1544">
            <v>56.729999999999897</v>
          </cell>
          <cell r="F1544">
            <v>42.27</v>
          </cell>
          <cell r="G1544">
            <v>43.27</v>
          </cell>
          <cell r="H1544">
            <v>42.25</v>
          </cell>
          <cell r="I1544" t="e">
            <v>#N/A</v>
          </cell>
        </row>
        <row r="1545">
          <cell r="A1545" t="str">
            <v>EMPRESA DE SERVICIOS PUBLICOS DOMICILIARIOS DE MELGAR - EMPUMELGAR</v>
          </cell>
          <cell r="B1545" t="str">
            <v>3787</v>
          </cell>
          <cell r="C1545">
            <v>57.26</v>
          </cell>
          <cell r="D1545">
            <v>80.790000000000006</v>
          </cell>
          <cell r="E1545">
            <v>75.209999999999894</v>
          </cell>
          <cell r="F1545">
            <v>77.209999999999894</v>
          </cell>
          <cell r="G1545">
            <v>85.409999999999897</v>
          </cell>
          <cell r="H1545">
            <v>67.14</v>
          </cell>
          <cell r="I1545" t="str">
            <v>EMPRESA DE SERVICIOS PÚBLICOS DOMICILIARIOS DE MELGAR - EMPUMELGAR</v>
          </cell>
        </row>
        <row r="1546">
          <cell r="A1546" t="str">
            <v>EMPRESA DE SERVICIOS PÚBLICOS DOMICILIARIOS DE MOLAGAVITA SA</v>
          </cell>
          <cell r="B1546" t="str">
            <v>8263</v>
          </cell>
          <cell r="C1546">
            <v>48.3</v>
          </cell>
          <cell r="D1546">
            <v>74.12</v>
          </cell>
          <cell r="E1546">
            <v>68.760000000000005</v>
          </cell>
          <cell r="F1546">
            <v>69.819999999999894</v>
          </cell>
          <cell r="G1546">
            <v>67</v>
          </cell>
          <cell r="H1546">
            <v>86.9</v>
          </cell>
          <cell r="I1546" t="e">
            <v>#N/A</v>
          </cell>
        </row>
        <row r="1547">
          <cell r="A1547" t="str">
            <v>EMPRESA DE SERVICIOS PUBLICOS DOMICILIARIOS DE ORTEGA - EMPORTEGA</v>
          </cell>
          <cell r="B1547" t="str">
            <v>4037</v>
          </cell>
          <cell r="C1547">
            <v>37.47</v>
          </cell>
          <cell r="D1547">
            <v>59.74</v>
          </cell>
          <cell r="E1547">
            <v>31.85</v>
          </cell>
          <cell r="F1547">
            <v>48.03</v>
          </cell>
          <cell r="G1547">
            <v>42.59</v>
          </cell>
          <cell r="H1547">
            <v>51.35</v>
          </cell>
          <cell r="I1547" t="str">
            <v>EMPRESA DE SERVICIOS PÚBLICOS DOMICILIARIOS DE ORTEGA - EMPORTEGA</v>
          </cell>
        </row>
        <row r="1548">
          <cell r="A1548" t="str">
            <v>EMPRESA DE SERVICIOS PUBLICOS DOMICILIARIOS DE SESQUILÉ S.A.</v>
          </cell>
          <cell r="B1548" t="str">
            <v>3788</v>
          </cell>
          <cell r="C1548">
            <v>49.49</v>
          </cell>
          <cell r="D1548">
            <v>75.260000000000005</v>
          </cell>
          <cell r="E1548">
            <v>65.659999999999897</v>
          </cell>
          <cell r="F1548">
            <v>77.209999999999894</v>
          </cell>
          <cell r="G1548">
            <v>66.14</v>
          </cell>
          <cell r="H1548">
            <v>69.67</v>
          </cell>
          <cell r="I1548" t="str">
            <v>EMPRESA DE SERVICIOS PÚBLICOS DOMICILIARIOS DE SESQUILÉ S.A.</v>
          </cell>
        </row>
        <row r="1549">
          <cell r="A1549" t="str">
            <v>EMPRESA DE SERVICIOS PUBLICOS DOMICILIARIOS DE TUQUERRES - EMPSA</v>
          </cell>
          <cell r="B1549" t="str">
            <v>4038</v>
          </cell>
          <cell r="C1549">
            <v>69.540000000000006</v>
          </cell>
          <cell r="D1549">
            <v>66.459999999999994</v>
          </cell>
          <cell r="E1549">
            <v>61.06</v>
          </cell>
          <cell r="F1549">
            <v>63.439999999999898</v>
          </cell>
          <cell r="G1549">
            <v>61.71</v>
          </cell>
          <cell r="H1549">
            <v>78.629999999999896</v>
          </cell>
          <cell r="I1549" t="str">
            <v>EMPRESA DE SERVICIOS PÚBLICOS DOMICILIARIOS DE TUQUERRES - EMPSA</v>
          </cell>
        </row>
        <row r="1550">
          <cell r="A1550" t="str">
            <v>EMPRESA DE SERVICIOS PUBLICOS DOMICILIARIOS DEL MUNICIPIO DE PACHOM.P.</v>
          </cell>
          <cell r="B1550" t="str">
            <v>4039</v>
          </cell>
          <cell r="C1550">
            <v>65.94</v>
          </cell>
          <cell r="D1550">
            <v>28.51</v>
          </cell>
          <cell r="E1550">
            <v>39.189999999999898</v>
          </cell>
          <cell r="F1550">
            <v>36.67</v>
          </cell>
          <cell r="G1550">
            <v>37.43</v>
          </cell>
          <cell r="H1550">
            <v>34.25</v>
          </cell>
          <cell r="I1550" t="str">
            <v>EMPRESA DE SERVICIOS PÚBLICOS DOMICILIARIOS DEL MUNICIPIO DE PACHOM.P.</v>
          </cell>
        </row>
        <row r="1551">
          <cell r="A1551" t="str">
            <v>EMPRESA DE SERVICIOS PÚBLICOS DOMICILIARIOS DEL MUNICIPIO DE PEQUE ANTIOQUIA</v>
          </cell>
          <cell r="B1551" t="str">
            <v>8397</v>
          </cell>
          <cell r="C1551">
            <v>52.04</v>
          </cell>
          <cell r="D1551">
            <v>53.22</v>
          </cell>
          <cell r="E1551">
            <v>45.979999999999897</v>
          </cell>
          <cell r="F1551">
            <v>52.0399999999999</v>
          </cell>
          <cell r="G1551">
            <v>51.329999999999899</v>
          </cell>
          <cell r="H1551">
            <v>54.24</v>
          </cell>
          <cell r="I1551" t="str">
            <v>EMPRESA DE SERVICIOS PÚBLICOS DOMICILIARIOS DEL MUNICIPIO DE PEQUE ANTIOQUIA</v>
          </cell>
        </row>
        <row r="1552">
          <cell r="A1552" t="str">
            <v>EMPRESA DE SERVICIOS PUBLICOS DOMICILIARIOS DEL MUNICIPIO DE SIBATÉ</v>
          </cell>
          <cell r="B1552" t="str">
            <v>2949</v>
          </cell>
          <cell r="C1552">
            <v>75.150000000000006</v>
          </cell>
          <cell r="D1552">
            <v>63.21</v>
          </cell>
          <cell r="E1552">
            <v>68.760000000000005</v>
          </cell>
          <cell r="F1552">
            <v>62.53</v>
          </cell>
          <cell r="G1552">
            <v>60.92</v>
          </cell>
          <cell r="H1552">
            <v>86.9</v>
          </cell>
          <cell r="I1552" t="str">
            <v>EMPRESA DE SERVICIOS PÚBLICOS DOMICILIARIOS DEL MUNICIPIO DE SIBATÉ</v>
          </cell>
        </row>
        <row r="1553">
          <cell r="A1553" t="str">
            <v>EMPRESA DE SERVICIOS PÚBLICOS DOMICILIARIOS DEL MUNICIPIO DE VIANI</v>
          </cell>
          <cell r="B1553" t="str">
            <v>8355</v>
          </cell>
          <cell r="C1553">
            <v>43.4</v>
          </cell>
          <cell r="D1553">
            <v>51.52</v>
          </cell>
          <cell r="E1553">
            <v>68.760000000000005</v>
          </cell>
          <cell r="F1553">
            <v>52.53</v>
          </cell>
          <cell r="G1553">
            <v>51.7899999999999</v>
          </cell>
          <cell r="H1553">
            <v>74.189999999999898</v>
          </cell>
          <cell r="I1553" t="str">
            <v>EMPRESA DE SERVICIOS PÚBLICOS DOMICILIARIOS DEL MUNICIPIO DE VIANI</v>
          </cell>
        </row>
        <row r="1554">
          <cell r="A1554" t="str">
            <v>EMPRESA DE SERVICIOS PUBLICOS DOMICILIARIOS LIBORINA SA</v>
          </cell>
          <cell r="B1554" t="str">
            <v>3790</v>
          </cell>
          <cell r="C1554">
            <v>40.450000000000003</v>
          </cell>
          <cell r="D1554">
            <v>43.86</v>
          </cell>
          <cell r="E1554">
            <v>38.03</v>
          </cell>
          <cell r="F1554">
            <v>37.009999999999899</v>
          </cell>
          <cell r="G1554">
            <v>36.439999999999898</v>
          </cell>
          <cell r="H1554">
            <v>48.02</v>
          </cell>
          <cell r="I1554" t="str">
            <v>EMPRESA DE SERVICIOS PÚBLICOS DOMICILIARIOS LIBORINA SA</v>
          </cell>
        </row>
        <row r="1555">
          <cell r="A1555" t="str">
            <v>EMPRESA DE SERVICIOS PUBLICOS DOMICILIARIOS PARATEBUENO</v>
          </cell>
          <cell r="B1555" t="str">
            <v>3928</v>
          </cell>
          <cell r="C1555">
            <v>44.42</v>
          </cell>
          <cell r="D1555">
            <v>55.94</v>
          </cell>
          <cell r="E1555">
            <v>48.979999999999897</v>
          </cell>
          <cell r="F1555">
            <v>53.35</v>
          </cell>
          <cell r="G1555">
            <v>44.079999999999899</v>
          </cell>
          <cell r="H1555">
            <v>67.579999999999899</v>
          </cell>
          <cell r="I1555" t="str">
            <v>EMPRESA DE SERVICIOS PÚBLICOS DOMICILIARIOS PARATEBUENO</v>
          </cell>
        </row>
        <row r="1556">
          <cell r="A1556" t="str">
            <v>EMPRESA DE SERVICIOS PUBLICOS DOMICILIARIOSDE DOSQUEBRADAS</v>
          </cell>
          <cell r="B1556" t="str">
            <v>4040</v>
          </cell>
          <cell r="C1556">
            <v>71.069999999999993</v>
          </cell>
          <cell r="D1556">
            <v>96.52</v>
          </cell>
          <cell r="E1556">
            <v>79.379999999999896</v>
          </cell>
          <cell r="F1556">
            <v>81.03</v>
          </cell>
          <cell r="G1556">
            <v>88.519999999999897</v>
          </cell>
          <cell r="H1556">
            <v>82.5</v>
          </cell>
          <cell r="I1556" t="str">
            <v>EMPRESA DE SERVICIOS PÚBLICOS DOMICILIARIOSDE DOSQUEBRADAS</v>
          </cell>
        </row>
        <row r="1557">
          <cell r="A1557" t="str">
            <v>EMPRESA DE SERVICIOS PÚBLICOS DOMICILIAROS DE VALPARAISO S.A.S E.S.P.</v>
          </cell>
          <cell r="B1557" t="str">
            <v>8394</v>
          </cell>
          <cell r="C1557">
            <v>44.3</v>
          </cell>
          <cell r="D1557">
            <v>66.53</v>
          </cell>
          <cell r="E1557">
            <v>68.760000000000005</v>
          </cell>
          <cell r="F1557">
            <v>64.129999999999896</v>
          </cell>
          <cell r="G1557">
            <v>62.299999999999898</v>
          </cell>
          <cell r="H1557">
            <v>74.189999999999898</v>
          </cell>
          <cell r="I1557" t="str">
            <v>EMPRESA DE SERVICIOS PÚBLICOS DOMICILIAROS DE VALPARAISO S.A.S E.S.P.</v>
          </cell>
        </row>
        <row r="1558">
          <cell r="A1558" t="str">
            <v>EMPRESA DE SERVICIOS PUBLICOS EIS CUCUTA S.A.</v>
          </cell>
          <cell r="B1558" t="str">
            <v>3932</v>
          </cell>
          <cell r="C1558">
            <v>73</v>
          </cell>
          <cell r="D1558">
            <v>40.51</v>
          </cell>
          <cell r="E1558">
            <v>31.85</v>
          </cell>
          <cell r="F1558">
            <v>36</v>
          </cell>
          <cell r="G1558">
            <v>36.75</v>
          </cell>
          <cell r="H1558">
            <v>40.979999999999897</v>
          </cell>
          <cell r="I1558" t="str">
            <v>EMPRESA DE SERVICIOS PÚBLICOS EIS CÚCUTA S.A.</v>
          </cell>
        </row>
        <row r="1559">
          <cell r="A1559" t="str">
            <v>EMPRESA DE SERVICIOS PUBLICOS EMPOVITERBO</v>
          </cell>
          <cell r="B1559" t="str">
            <v>3936</v>
          </cell>
          <cell r="C1559">
            <v>28.28</v>
          </cell>
          <cell r="D1559">
            <v>51.52</v>
          </cell>
          <cell r="E1559">
            <v>68.760000000000005</v>
          </cell>
          <cell r="F1559">
            <v>52.53</v>
          </cell>
          <cell r="G1559">
            <v>51.7899999999999</v>
          </cell>
          <cell r="H1559">
            <v>74.189999999999898</v>
          </cell>
          <cell r="I1559" t="str">
            <v>EMPRESA DE SERVICIOS PÚBLICOS EMPOVITERBO</v>
          </cell>
        </row>
        <row r="1560">
          <cell r="A1560" t="str">
            <v>EMPRESA DE SERVICIOS PUBLICOS EMSERCOTA SA</v>
          </cell>
          <cell r="B1560" t="str">
            <v>3841</v>
          </cell>
          <cell r="C1560">
            <v>48.97</v>
          </cell>
          <cell r="D1560">
            <v>64.260000000000005</v>
          </cell>
          <cell r="E1560">
            <v>51.729999999999897</v>
          </cell>
          <cell r="F1560">
            <v>57.1099999999999</v>
          </cell>
          <cell r="G1560">
            <v>50.74</v>
          </cell>
          <cell r="H1560">
            <v>68.349999999999895</v>
          </cell>
          <cell r="I1560" t="str">
            <v>EMPRESA DE SERVICIOS PÚBLICOS EMSERCOTA SA</v>
          </cell>
        </row>
        <row r="1561">
          <cell r="A1561" t="str">
            <v>EMPRESA DE SERVICIOS PUBLICOS ENVIASEO</v>
          </cell>
          <cell r="B1561" t="str">
            <v>4112</v>
          </cell>
          <cell r="C1561">
            <v>94.62</v>
          </cell>
          <cell r="D1561">
            <v>91.44</v>
          </cell>
          <cell r="E1561">
            <v>70.95</v>
          </cell>
          <cell r="F1561">
            <v>73.379999999999896</v>
          </cell>
          <cell r="G1561">
            <v>82.23</v>
          </cell>
          <cell r="H1561">
            <v>74.7</v>
          </cell>
          <cell r="I1561" t="str">
            <v>EMPRESA DE SERVICIOS PÚBLICOS ENVIASEO</v>
          </cell>
        </row>
        <row r="1562">
          <cell r="A1562" t="str">
            <v>EMPRESA DE SERVICIOS PUBLICOS FLANDES</v>
          </cell>
          <cell r="B1562" t="str">
            <v>4114</v>
          </cell>
          <cell r="C1562">
            <v>48.21</v>
          </cell>
          <cell r="D1562">
            <v>71.44</v>
          </cell>
          <cell r="E1562">
            <v>57.189999999999898</v>
          </cell>
          <cell r="F1562">
            <v>73.379999999999896</v>
          </cell>
          <cell r="G1562">
            <v>69.769999999999897</v>
          </cell>
          <cell r="H1562">
            <v>65.079999999999899</v>
          </cell>
          <cell r="I1562" t="str">
            <v>EMPRESA DE SERVICIOS PÚBLICOS FLANDES</v>
          </cell>
        </row>
        <row r="1563">
          <cell r="A1563" t="str">
            <v>EMPRESA DE SERVICIOS PUBLICOS HONDA TRIPLE A SAS</v>
          </cell>
          <cell r="B1563" t="str">
            <v>8262</v>
          </cell>
          <cell r="C1563">
            <v>42.7</v>
          </cell>
          <cell r="D1563">
            <v>51.03</v>
          </cell>
          <cell r="E1563">
            <v>68.760000000000005</v>
          </cell>
          <cell r="F1563">
            <v>58.92</v>
          </cell>
          <cell r="G1563">
            <v>57.719999999999899</v>
          </cell>
          <cell r="H1563">
            <v>74.189999999999898</v>
          </cell>
          <cell r="I1563" t="str">
            <v>EMPRESA DE SERVICIOS PÚBLICOS HONDA TRIPLE A SAS</v>
          </cell>
        </row>
        <row r="1564">
          <cell r="A1564" t="str">
            <v>EMPRESA DE SERVICIOS PUBLICOS INSTITUTO DE SERVICIOS VARIOS DE IPIALES -ISERVI-</v>
          </cell>
          <cell r="B1564" t="str">
            <v>4123</v>
          </cell>
          <cell r="C1564">
            <v>68.27</v>
          </cell>
          <cell r="D1564">
            <v>75.09</v>
          </cell>
          <cell r="E1564">
            <v>84.099999999999895</v>
          </cell>
          <cell r="F1564">
            <v>76.06</v>
          </cell>
          <cell r="G1564">
            <v>71.760000000000005</v>
          </cell>
          <cell r="H1564">
            <v>86.9</v>
          </cell>
          <cell r="I1564" t="str">
            <v>EMPRESA DE SERVICIOS PÚBLICOS INSTITUTO DE SERVICIOS VARIOS DE IPIALES -ISERVI-</v>
          </cell>
        </row>
        <row r="1565">
          <cell r="A1565" t="str">
            <v>EMPRESA DE SERVICIOS PUBLICOS LA CIMARRONA - CARMEN DE VIBORAL</v>
          </cell>
          <cell r="B1565" t="str">
            <v>4125</v>
          </cell>
          <cell r="C1565">
            <v>70.92</v>
          </cell>
          <cell r="D1565">
            <v>38.75</v>
          </cell>
          <cell r="E1565">
            <v>39.259999999999899</v>
          </cell>
          <cell r="F1565">
            <v>30.2899999999999</v>
          </cell>
          <cell r="G1565">
            <v>18.489999999999899</v>
          </cell>
          <cell r="H1565">
            <v>38.969999999999899</v>
          </cell>
          <cell r="I1565" t="str">
            <v>EMPRESA DE SERVICIOS PÚBLICOS LA CIMARRONA - CARMEN DE VIBORAL</v>
          </cell>
        </row>
        <row r="1566">
          <cell r="A1566" t="str">
            <v>EMPRESA DE SERVICIOS PUBLICOS LA GLORIA</v>
          </cell>
          <cell r="B1566" t="str">
            <v>3792</v>
          </cell>
          <cell r="C1566">
            <v>66.45</v>
          </cell>
          <cell r="D1566">
            <v>10</v>
          </cell>
          <cell r="E1566">
            <v>24.12</v>
          </cell>
          <cell r="F1566">
            <v>17.510000000000002</v>
          </cell>
          <cell r="G1566">
            <v>18.489999999999899</v>
          </cell>
          <cell r="H1566">
            <v>15.4499999999999</v>
          </cell>
          <cell r="I1566" t="str">
            <v>EMPRESA DE SERVICIOS PÚBLICOS LA GLORIA</v>
          </cell>
        </row>
        <row r="1567">
          <cell r="A1567" t="str">
            <v>EMPRESA DE SERVICIOS PUBLICOS LA PLATA HUILA - EMSERPLA</v>
          </cell>
          <cell r="B1567" t="str">
            <v>3793</v>
          </cell>
          <cell r="C1567">
            <v>64.319999999999993</v>
          </cell>
          <cell r="D1567">
            <v>50.74</v>
          </cell>
          <cell r="E1567">
            <v>51.99</v>
          </cell>
          <cell r="F1567">
            <v>50.7</v>
          </cell>
          <cell r="G1567">
            <v>56.7899999999999</v>
          </cell>
          <cell r="H1567">
            <v>46.77</v>
          </cell>
          <cell r="I1567" t="str">
            <v>EMPRESA DE SERVICIOS PÚBLICOS LA PLATA HUILA - EMSERPLA</v>
          </cell>
        </row>
        <row r="1568">
          <cell r="A1568" t="str">
            <v>EMPRESA DE SERVICIOS PUBLICOS MUNICIPALES DE EL COPEY -EMCOPEY-</v>
          </cell>
          <cell r="B1568" t="str">
            <v>4043</v>
          </cell>
          <cell r="C1568">
            <v>26.7</v>
          </cell>
          <cell r="D1568">
            <v>17.98</v>
          </cell>
          <cell r="E1568">
            <v>24.12</v>
          </cell>
          <cell r="F1568">
            <v>17.510000000000002</v>
          </cell>
          <cell r="G1568">
            <v>18.489999999999899</v>
          </cell>
          <cell r="H1568">
            <v>25.07</v>
          </cell>
          <cell r="I1568" t="str">
            <v>EMPRESA DE SERVICIOS PÚBLICOS MUNICIPALES DE EL COPEY -EMCOPEY-</v>
          </cell>
        </row>
        <row r="1569">
          <cell r="A1569" t="str">
            <v>EMPRESA DE SERVICIOS PUBLICOS NUESTRO ASEO</v>
          </cell>
          <cell r="B1569" t="str">
            <v>4127</v>
          </cell>
          <cell r="C1569">
            <v>43.57</v>
          </cell>
          <cell r="D1569">
            <v>51.52</v>
          </cell>
          <cell r="E1569">
            <v>68.760000000000005</v>
          </cell>
          <cell r="F1569">
            <v>52.53</v>
          </cell>
          <cell r="G1569">
            <v>51.7899999999999</v>
          </cell>
          <cell r="H1569">
            <v>74.189999999999898</v>
          </cell>
          <cell r="I1569" t="str">
            <v>EMPRESA DE SERVICIOS PÚBLICOS NUESTRO ASEO</v>
          </cell>
        </row>
        <row r="1570">
          <cell r="A1570" t="str">
            <v>EMPRESA DE SERVICIOS PUBLICOS OIBANA DE SERVICIOS PÚBLICOS</v>
          </cell>
          <cell r="B1570" t="str">
            <v>4880</v>
          </cell>
          <cell r="C1570">
            <v>43.95</v>
          </cell>
          <cell r="I1570" t="e">
            <v>#N/A</v>
          </cell>
        </row>
        <row r="1571">
          <cell r="A1571" t="str">
            <v>EMPRESA DE SERVICIOS PUBLICOS PITALITO - EMPITALITO</v>
          </cell>
          <cell r="B1571" t="str">
            <v>4129</v>
          </cell>
          <cell r="C1571">
            <v>59.95</v>
          </cell>
          <cell r="D1571">
            <v>53.99</v>
          </cell>
          <cell r="E1571">
            <v>44.409999999999897</v>
          </cell>
          <cell r="F1571">
            <v>62.35</v>
          </cell>
          <cell r="G1571">
            <v>60.77</v>
          </cell>
          <cell r="H1571">
            <v>62.979999999999897</v>
          </cell>
          <cell r="I1571" t="str">
            <v>EMPRESA DE SERVICIOS PÚBLICOS PITALITO - EMPITALITO</v>
          </cell>
        </row>
        <row r="1572">
          <cell r="A1572" t="str">
            <v>EMPRESA DE SERVICIOS PÚBLICOS POR SANTA ROSA SOSTENIBLE S.A.S</v>
          </cell>
          <cell r="B1572" t="str">
            <v>8412</v>
          </cell>
          <cell r="C1572">
            <v>35.18</v>
          </cell>
          <cell r="D1572">
            <v>58.87</v>
          </cell>
          <cell r="E1572">
            <v>68.760000000000005</v>
          </cell>
          <cell r="F1572">
            <v>58.92</v>
          </cell>
          <cell r="G1572">
            <v>57.719999999999899</v>
          </cell>
          <cell r="H1572">
            <v>86.9</v>
          </cell>
          <cell r="I1572" t="e">
            <v>#N/A</v>
          </cell>
        </row>
        <row r="1573">
          <cell r="A1573" t="str">
            <v>EMPRESA DE SERVICIOS PUBLICOS RED VITAL PAIPA S.A.</v>
          </cell>
          <cell r="B1573" t="str">
            <v>4132</v>
          </cell>
          <cell r="C1573">
            <v>44.22</v>
          </cell>
          <cell r="D1573">
            <v>64.989999999999995</v>
          </cell>
          <cell r="E1573">
            <v>45.979999999999897</v>
          </cell>
          <cell r="F1573">
            <v>52.0399999999999</v>
          </cell>
          <cell r="G1573">
            <v>51.329999999999899</v>
          </cell>
          <cell r="H1573">
            <v>64.31</v>
          </cell>
          <cell r="I1573" t="str">
            <v>EMPRESA DE SERVICIOS PÚBLICOS RED VITAL PAIPA S.A.</v>
          </cell>
        </row>
        <row r="1574">
          <cell r="A1574" t="str">
            <v>EMPRESA DE SERVICIOS PUBLICOS RETIRAR - EL RETIRO</v>
          </cell>
          <cell r="B1574" t="str">
            <v>4133</v>
          </cell>
          <cell r="C1574">
            <v>52.53</v>
          </cell>
          <cell r="D1574">
            <v>30.39</v>
          </cell>
          <cell r="E1574">
            <v>56.729999999999897</v>
          </cell>
          <cell r="F1574">
            <v>53.619999999999898</v>
          </cell>
          <cell r="G1574">
            <v>54.049999999999898</v>
          </cell>
          <cell r="H1574">
            <v>42.25</v>
          </cell>
          <cell r="I1574" t="str">
            <v>EMPRESA DE SERVICIOS PÚBLICOS RETIRAR - EL RETIRO</v>
          </cell>
        </row>
        <row r="1575">
          <cell r="A1575" t="str">
            <v>EMPRESA DE SERVICIOS PUBLICOS SALADOBLANCO EMSEPUSA</v>
          </cell>
          <cell r="B1575" t="str">
            <v>3840</v>
          </cell>
          <cell r="C1575">
            <v>45.82</v>
          </cell>
          <cell r="D1575">
            <v>45.63</v>
          </cell>
          <cell r="E1575">
            <v>38.03</v>
          </cell>
          <cell r="F1575">
            <v>37.009999999999899</v>
          </cell>
          <cell r="G1575">
            <v>36.439999999999898</v>
          </cell>
          <cell r="H1575">
            <v>48.02</v>
          </cell>
          <cell r="I1575" t="str">
            <v>EMPRESA DE SERVICIOS PÚBLICOS SALADOBLANCO EMSEPUSA</v>
          </cell>
        </row>
        <row r="1576">
          <cell r="A1576" t="str">
            <v>EMPRESA DE SERVICIOS PUBLICOS SAN AGUSTIN</v>
          </cell>
          <cell r="B1576" t="str">
            <v>4134</v>
          </cell>
          <cell r="C1576">
            <v>49.89</v>
          </cell>
          <cell r="D1576">
            <v>61.05</v>
          </cell>
          <cell r="E1576">
            <v>69.23</v>
          </cell>
          <cell r="F1576">
            <v>59.5399999999999</v>
          </cell>
          <cell r="G1576">
            <v>59.68</v>
          </cell>
          <cell r="H1576">
            <v>58.31</v>
          </cell>
          <cell r="I1576" t="str">
            <v>EMPRESA DE SERVICIOS PÚBLICOS SAN AGUSTÍN</v>
          </cell>
        </row>
        <row r="1577">
          <cell r="A1577" t="str">
            <v>EMPRESA DE SERVICIOS PUBLICOS- SAN LUIS ANTIOQUIA</v>
          </cell>
          <cell r="B1577" t="str">
            <v>4044</v>
          </cell>
          <cell r="C1577">
            <v>49.22</v>
          </cell>
          <cell r="D1577">
            <v>44.51</v>
          </cell>
          <cell r="E1577">
            <v>38.03</v>
          </cell>
          <cell r="F1577">
            <v>37.009999999999899</v>
          </cell>
          <cell r="G1577">
            <v>36.439999999999898</v>
          </cell>
          <cell r="H1577">
            <v>57.81</v>
          </cell>
          <cell r="I1577" t="e">
            <v>#N/A</v>
          </cell>
        </row>
        <row r="1578">
          <cell r="A1578" t="str">
            <v>EMPRESA DE SERVICIOS PUBLICOS SERVIDONMATIAS S.A.S</v>
          </cell>
          <cell r="B1578" t="str">
            <v>4140</v>
          </cell>
          <cell r="C1578">
            <v>51.39</v>
          </cell>
          <cell r="D1578">
            <v>47.96</v>
          </cell>
          <cell r="E1578">
            <v>68.760000000000005</v>
          </cell>
          <cell r="F1578">
            <v>52.53</v>
          </cell>
          <cell r="G1578">
            <v>51.7899999999999</v>
          </cell>
          <cell r="H1578">
            <v>74.189999999999898</v>
          </cell>
          <cell r="I1578" t="str">
            <v>EMPRESA DE SERVICIOS PÚBLICOS SERVIDONMATÍAS S.A.S</v>
          </cell>
        </row>
        <row r="1579">
          <cell r="A1579" t="str">
            <v>EMPRESA DE SERVICIOS PUBLICOS SIMA - SALGAR</v>
          </cell>
          <cell r="B1579" t="str">
            <v>4147</v>
          </cell>
          <cell r="C1579">
            <v>64.510000000000005</v>
          </cell>
          <cell r="D1579">
            <v>49.09</v>
          </cell>
          <cell r="E1579">
            <v>48.979999999999897</v>
          </cell>
          <cell r="F1579">
            <v>55.549999999999898</v>
          </cell>
          <cell r="G1579">
            <v>65.2</v>
          </cell>
          <cell r="H1579">
            <v>44.6099999999999</v>
          </cell>
          <cell r="I1579" t="str">
            <v>EMPRESA DE SERVICIOS PÚBLICOS SIMA - SALGAR</v>
          </cell>
        </row>
        <row r="1580">
          <cell r="A1580" t="str">
            <v>EMPRESA DE SERVICIOS PUBLICOS SOCIEDAD DE ACUEDUCTO Y ALCANTARILLADO DE BUENAVENTURA S.A.</v>
          </cell>
          <cell r="B1580" t="str">
            <v>4151</v>
          </cell>
          <cell r="C1580">
            <v>52.26</v>
          </cell>
          <cell r="D1580">
            <v>51.92</v>
          </cell>
          <cell r="E1580">
            <v>61.06</v>
          </cell>
          <cell r="F1580">
            <v>47.159999999999897</v>
          </cell>
          <cell r="G1580">
            <v>46.6099999999999</v>
          </cell>
          <cell r="H1580">
            <v>60.969999999999899</v>
          </cell>
          <cell r="I1580" t="str">
            <v>EMPRESA DE SERVICIOS PÚBLICOS SOCIEDAD DE ACUEDUCTO Y ALCANTARILLADO DE BUENAVENTURA S.A.</v>
          </cell>
        </row>
        <row r="1581">
          <cell r="A1581" t="str">
            <v>EMPRESA DE SERVICIOS PUBLICOS SOCIEDAD EMPRESAS PÚBLICAS MUNICIPALES DE SIBATE S.C.A</v>
          </cell>
          <cell r="B1581" t="str">
            <v>3851</v>
          </cell>
          <cell r="C1581">
            <v>75.17</v>
          </cell>
          <cell r="D1581">
            <v>63.21</v>
          </cell>
          <cell r="E1581">
            <v>68.760000000000005</v>
          </cell>
          <cell r="F1581">
            <v>62.53</v>
          </cell>
          <cell r="G1581">
            <v>60.92</v>
          </cell>
          <cell r="H1581">
            <v>86.9</v>
          </cell>
          <cell r="I1581" t="str">
            <v>EMPRESA DE SERVICIOS PÚBLICOS SOCIEDAD EMPRESAS PÚBLICAS MUNICIPALES DE SIBATÉ S.C.A</v>
          </cell>
        </row>
        <row r="1582">
          <cell r="A1582" t="str">
            <v>EMPRESA DE SERVICIOS PUBLICOS SOLIDARIOS DE CHIA - EMSERCHIA</v>
          </cell>
          <cell r="B1582" t="str">
            <v>4045</v>
          </cell>
          <cell r="C1582">
            <v>72.34</v>
          </cell>
          <cell r="D1582">
            <v>50.32</v>
          </cell>
          <cell r="E1582">
            <v>48.979999999999897</v>
          </cell>
          <cell r="F1582">
            <v>54.479999999999897</v>
          </cell>
          <cell r="G1582">
            <v>54.85</v>
          </cell>
          <cell r="H1582">
            <v>46.07</v>
          </cell>
          <cell r="I1582" t="str">
            <v>EMPRESA DE SERVICIOS PÚBLICOS SOLIDARIOS DE CHÍA - EMSERCHÍA</v>
          </cell>
        </row>
        <row r="1583">
          <cell r="A1583" t="str">
            <v>EMPRESA DE SERVICIOS PUBLICOS URBANO DE TRANSPORTE MASIVO DE PASAJEROS TRANSMETRO S.A.</v>
          </cell>
          <cell r="B1583" t="str">
            <v>4159</v>
          </cell>
          <cell r="C1583">
            <v>63.68</v>
          </cell>
          <cell r="D1583">
            <v>70.66</v>
          </cell>
          <cell r="E1583">
            <v>68.760000000000005</v>
          </cell>
          <cell r="F1583">
            <v>71.62</v>
          </cell>
          <cell r="G1583">
            <v>68.409999999999897</v>
          </cell>
          <cell r="H1583">
            <v>75.989999999999895</v>
          </cell>
          <cell r="I1583" t="str">
            <v>EMPRESA DE SERVICIOS PÚBLICOS URBANO DE TRANSPORTE MASIVO DE PASAJEROS TRANSMETRO S.A.</v>
          </cell>
        </row>
        <row r="1584">
          <cell r="A1584" t="str">
            <v>EMPRESA DE SERVICIOS PÚBLICOS VALLECAUCANA DE AGUAS S.A. .</v>
          </cell>
          <cell r="B1584" t="str">
            <v>5936</v>
          </cell>
          <cell r="C1584">
            <v>67.19</v>
          </cell>
          <cell r="D1584">
            <v>62.86</v>
          </cell>
          <cell r="E1584">
            <v>61.06</v>
          </cell>
          <cell r="F1584">
            <v>58.24</v>
          </cell>
          <cell r="G1584">
            <v>68.650000000000006</v>
          </cell>
          <cell r="H1584">
            <v>67.14</v>
          </cell>
          <cell r="I1584" t="str">
            <v>EMPRESA DE SERVICIOS PÚBLICOS VALLECAUCANA DE AGUAS S.A. .</v>
          </cell>
        </row>
        <row r="1585">
          <cell r="A1585" t="str">
            <v>EMPRESA DE SERVICIOS PUBLICOS VALLEDUPAR  S. A. -EMDUPAR</v>
          </cell>
          <cell r="B1585" t="str">
            <v>4160</v>
          </cell>
          <cell r="C1585">
            <v>69.44</v>
          </cell>
          <cell r="D1585">
            <v>52.18</v>
          </cell>
          <cell r="E1585">
            <v>71.06</v>
          </cell>
          <cell r="F1585">
            <v>62.43</v>
          </cell>
          <cell r="G1585">
            <v>60.159999999999897</v>
          </cell>
          <cell r="H1585">
            <v>55.74</v>
          </cell>
          <cell r="I1585" t="str">
            <v>EMPRESA DE SERVICIOS PÚBLICOS VALLEDUPAR  S. A. -EMDUPAR</v>
          </cell>
        </row>
        <row r="1586">
          <cell r="A1586" t="str">
            <v>EMPRESA DE SERVICIOS PÚBLIOS VARIOS DE PUPIALES</v>
          </cell>
          <cell r="B1586" t="str">
            <v>4047</v>
          </cell>
          <cell r="C1586">
            <v>49.18</v>
          </cell>
          <cell r="D1586">
            <v>67.36</v>
          </cell>
          <cell r="E1586">
            <v>50.219999999999899</v>
          </cell>
          <cell r="F1586">
            <v>62.35</v>
          </cell>
          <cell r="G1586">
            <v>55.14</v>
          </cell>
          <cell r="H1586">
            <v>56</v>
          </cell>
          <cell r="I1586" t="str">
            <v>EMPRESA DE SERVICIOS PÚBLIOS VARIOS DE PUPÍALES</v>
          </cell>
        </row>
        <row r="1587">
          <cell r="A1587" t="str">
            <v>EMPRESA DE SERVICIOS SANITARIOS DE CÓRDOBA - ESACOR</v>
          </cell>
          <cell r="B1587" t="str">
            <v>4048</v>
          </cell>
          <cell r="C1587">
            <v>52.52</v>
          </cell>
          <cell r="D1587">
            <v>51.52</v>
          </cell>
          <cell r="E1587">
            <v>68.760000000000005</v>
          </cell>
          <cell r="F1587">
            <v>52.53</v>
          </cell>
          <cell r="G1587">
            <v>51.7899999999999</v>
          </cell>
          <cell r="H1587">
            <v>74.189999999999898</v>
          </cell>
          <cell r="I1587" t="str">
            <v>EMPRESA DE SERVICIOS SANITARIOS DE CÓRDOBA - ESACOR</v>
          </cell>
        </row>
        <row r="1588">
          <cell r="A1588" t="str">
            <v>EMPRESA DE SERVICOS PÚBLICOS DE ACUEDUCTO, ALCANTARILLADO Y ASEO DE MOGOTES</v>
          </cell>
          <cell r="B1588" t="str">
            <v>8244</v>
          </cell>
          <cell r="C1588">
            <v>39.75</v>
          </cell>
          <cell r="D1588">
            <v>36.03</v>
          </cell>
          <cell r="E1588">
            <v>24.12</v>
          </cell>
          <cell r="F1588">
            <v>30.2899999999999</v>
          </cell>
          <cell r="G1588">
            <v>18.489999999999899</v>
          </cell>
          <cell r="H1588">
            <v>37.8599999999999</v>
          </cell>
          <cell r="I1588" t="str">
            <v>EMPRESA DE SERVICOS PÚBLICOS DE ACUEDUCTO, ALCANTARILLADO Y ASEO DE MOGOTES</v>
          </cell>
        </row>
        <row r="1589">
          <cell r="A1589" t="str">
            <v>EMPRESA DE SERVICOS PÚBLICOS DE AGUAZUL S.A. .</v>
          </cell>
          <cell r="B1589" t="str">
            <v>4031</v>
          </cell>
          <cell r="C1589">
            <v>39.33</v>
          </cell>
          <cell r="D1589">
            <v>38.29</v>
          </cell>
          <cell r="E1589">
            <v>39.259999999999899</v>
          </cell>
          <cell r="F1589">
            <v>41.8599999999999</v>
          </cell>
          <cell r="G1589">
            <v>31.98</v>
          </cell>
          <cell r="H1589">
            <v>37.8599999999999</v>
          </cell>
          <cell r="I1589" t="str">
            <v>EMPRESA DE SERVICOS PÚBLICOS DE AGUAZUL S.A. .</v>
          </cell>
        </row>
        <row r="1590">
          <cell r="A1590" t="str">
            <v>EMPRESA DE SERVICOS PÚBLICOS DE BUENAVISTA S.A.</v>
          </cell>
          <cell r="B1590" t="str">
            <v>4049</v>
          </cell>
          <cell r="C1590">
            <v>31.32</v>
          </cell>
          <cell r="D1590">
            <v>53.18</v>
          </cell>
          <cell r="E1590">
            <v>68.760000000000005</v>
          </cell>
          <cell r="F1590">
            <v>52.53</v>
          </cell>
          <cell r="G1590">
            <v>51.7899999999999</v>
          </cell>
          <cell r="H1590">
            <v>74.189999999999898</v>
          </cell>
          <cell r="I1590" t="str">
            <v>EMPRESA DE SERVICOS PÚBLICOS DE BUENAVISTA S.A.</v>
          </cell>
        </row>
        <row r="1591">
          <cell r="A1591" t="str">
            <v>EMPRESA DE SERVICOS PÚBLICOS DOMICIIARIOS DE VELEZ- EMPREVEL</v>
          </cell>
          <cell r="B1591" t="str">
            <v>3797</v>
          </cell>
          <cell r="C1591">
            <v>64.099999999999994</v>
          </cell>
          <cell r="D1591">
            <v>73.709999999999994</v>
          </cell>
          <cell r="E1591">
            <v>61.06</v>
          </cell>
          <cell r="F1591">
            <v>65.069999999999894</v>
          </cell>
          <cell r="G1591">
            <v>74.98</v>
          </cell>
          <cell r="H1591">
            <v>67.14</v>
          </cell>
          <cell r="I1591" t="str">
            <v>EMPRESA DE SERVICOS PÚBLICOS DOMICIIARIOS DE VÉLEZ- EMPREVEL</v>
          </cell>
        </row>
        <row r="1592">
          <cell r="A1592" t="str">
            <v>EMPRESA DE SOCIAL DEL ESTADO HOSPITAL DE LA VEGA</v>
          </cell>
          <cell r="B1592" t="str">
            <v>8282</v>
          </cell>
          <cell r="C1592">
            <v>64.5</v>
          </cell>
          <cell r="I1592" t="e">
            <v>#N/A</v>
          </cell>
        </row>
        <row r="1593">
          <cell r="A1593" t="str">
            <v>EMPRESA DE TELECOMUNICACIONES DE IPIALES S.A.</v>
          </cell>
          <cell r="B1593" t="str">
            <v>4051</v>
          </cell>
          <cell r="C1593">
            <v>59.37</v>
          </cell>
          <cell r="D1593">
            <v>48.35</v>
          </cell>
          <cell r="E1593">
            <v>51.729999999999897</v>
          </cell>
          <cell r="F1593">
            <v>57.1099999999999</v>
          </cell>
          <cell r="G1593">
            <v>50.74</v>
          </cell>
          <cell r="H1593">
            <v>53.549999999999898</v>
          </cell>
          <cell r="I1593" t="str">
            <v>EMPRESA DE TELECOMUNICACIONES DE IPIALES S.A.</v>
          </cell>
        </row>
        <row r="1594">
          <cell r="A1594" t="str">
            <v>EMPRESA DE TRANSPORTE DE BUCARAMANGA METROLINEA</v>
          </cell>
          <cell r="B1594" t="str">
            <v>4211</v>
          </cell>
          <cell r="C1594">
            <v>61.25</v>
          </cell>
          <cell r="I1594" t="e">
            <v>#N/A</v>
          </cell>
        </row>
        <row r="1595">
          <cell r="A1595" t="str">
            <v>EMPRESA DE TRANSPORTE DEL TERCER MILENIO TRANSMILENIO S.A.</v>
          </cell>
          <cell r="B1595" t="str">
            <v>4212</v>
          </cell>
          <cell r="C1595">
            <v>97.589950134253897</v>
          </cell>
          <cell r="D1595">
            <v>87.86</v>
          </cell>
          <cell r="E1595">
            <v>64.73</v>
          </cell>
          <cell r="F1595">
            <v>81.03</v>
          </cell>
          <cell r="G1595">
            <v>88.519999999999897</v>
          </cell>
          <cell r="H1595">
            <v>82.5</v>
          </cell>
          <cell r="I1595" t="str">
            <v>EMPRESA DE TRANSPORTE DEL TERCER MILENIO TRANSMILENIO S.A.</v>
          </cell>
        </row>
        <row r="1596">
          <cell r="A1596" t="str">
            <v>EMPRESA DE TRANSPORTE MASIVO DE CALI S.A. METROCALI</v>
          </cell>
          <cell r="B1596" t="str">
            <v>4213</v>
          </cell>
          <cell r="C1596">
            <v>65.47</v>
          </cell>
          <cell r="I1596" t="e">
            <v>#N/A</v>
          </cell>
        </row>
        <row r="1597">
          <cell r="A1597" t="str">
            <v>EMPRESA DE VIVIENDA DE ANTIOQUIA VIVA</v>
          </cell>
          <cell r="B1597" t="str">
            <v>4215</v>
          </cell>
          <cell r="C1597">
            <v>73.95</v>
          </cell>
          <cell r="I1597" t="e">
            <v>#N/A</v>
          </cell>
        </row>
        <row r="1598">
          <cell r="A1598" t="str">
            <v>EMPRESA DEPARTAMENTAL DE JUEGOS DE SUERTE Y AZAR</v>
          </cell>
          <cell r="B1598" t="str">
            <v>4218</v>
          </cell>
          <cell r="C1598">
            <v>47.85</v>
          </cell>
          <cell r="I1598" t="e">
            <v>#N/A</v>
          </cell>
        </row>
        <row r="1599">
          <cell r="A1599" t="str">
            <v>EMPRESA DEPARTAMENTAL DE SERVICIOS PÚBLICOS DE ARAUCA</v>
          </cell>
          <cell r="B1599" t="str">
            <v>8219</v>
          </cell>
          <cell r="C1599">
            <v>47.92</v>
          </cell>
          <cell r="I1599" t="e">
            <v>#N/A</v>
          </cell>
        </row>
        <row r="1600">
          <cell r="A1600" t="str">
            <v>EMPRESA DEPARTAMENTAL DE SERVICIOS PÚBLICOS DE BOYACA</v>
          </cell>
          <cell r="B1600" t="str">
            <v>4055</v>
          </cell>
          <cell r="C1600">
            <v>72.36</v>
          </cell>
          <cell r="D1600">
            <v>78.59</v>
          </cell>
          <cell r="E1600">
            <v>75.209999999999894</v>
          </cell>
          <cell r="F1600">
            <v>77.209999999999894</v>
          </cell>
          <cell r="G1600">
            <v>72.599999999999895</v>
          </cell>
          <cell r="H1600">
            <v>78.629999999999896</v>
          </cell>
          <cell r="I1600" t="str">
            <v>EMPRESA DEPARTAMENTAL DE SERVICIOS PÚBLICOS DE BOYACÁ</v>
          </cell>
        </row>
        <row r="1601">
          <cell r="A1601" t="str">
            <v>EMPRESA DEPARTAMENTAL DE SERVICIOS PÚBLICOS DE CASANARE ACUATODOS S.A.</v>
          </cell>
          <cell r="B1601" t="str">
            <v>3798</v>
          </cell>
          <cell r="C1601">
            <v>60.24</v>
          </cell>
          <cell r="D1601">
            <v>68.75</v>
          </cell>
          <cell r="E1601">
            <v>70.95</v>
          </cell>
          <cell r="F1601">
            <v>65.689999999999898</v>
          </cell>
          <cell r="G1601">
            <v>63.619999999999898</v>
          </cell>
          <cell r="H1601">
            <v>63.689999999999898</v>
          </cell>
          <cell r="I1601" t="str">
            <v>EMPRESA DEPARTAMENTAL DE SERVICIOS PÚBLICOS DE CASANARE ACUATODOS S.A.</v>
          </cell>
        </row>
        <row r="1602">
          <cell r="A1602" t="str">
            <v>EMPRESA DEPARTAMENTAL PARA LA SALUD - EDSA</v>
          </cell>
          <cell r="B1602" t="str">
            <v>4220</v>
          </cell>
          <cell r="C1602">
            <v>62.39</v>
          </cell>
          <cell r="I1602" t="e">
            <v>#N/A</v>
          </cell>
        </row>
        <row r="1603">
          <cell r="A1603" t="str">
            <v>EMPRESA DESCENTRALIZADA PLAZA DE MERCADO CUBIERTO - SOCORRO</v>
          </cell>
          <cell r="B1603" t="str">
            <v>4221</v>
          </cell>
          <cell r="C1603">
            <v>58.54</v>
          </cell>
          <cell r="I1603" t="e">
            <v>#N/A</v>
          </cell>
        </row>
        <row r="1604">
          <cell r="A1604" t="str">
            <v>EMPRESA DISTRITAL DE DESARROLLO Y RENOVACIÓN URBANO SOSTENIBLE DE SANTA MARTA</v>
          </cell>
          <cell r="B1604" t="str">
            <v>8374</v>
          </cell>
          <cell r="C1604">
            <v>53.97</v>
          </cell>
          <cell r="I1604" t="e">
            <v>#N/A</v>
          </cell>
        </row>
        <row r="1605">
          <cell r="A1605" t="str">
            <v>EMPRESA FÉRREA REGIONAL</v>
          </cell>
          <cell r="B1605" t="str">
            <v>8084</v>
          </cell>
          <cell r="C1605">
            <v>81.34</v>
          </cell>
          <cell r="I1605" t="e">
            <v>#N/A</v>
          </cell>
        </row>
        <row r="1606">
          <cell r="A1606" t="str">
            <v>EMPRESA MATADERO Y PLAZA DE FERIAS DE ZIPAQUIRA</v>
          </cell>
          <cell r="B1606" t="str">
            <v>4229</v>
          </cell>
          <cell r="C1606">
            <v>67.72</v>
          </cell>
          <cell r="I1606" t="e">
            <v>#N/A</v>
          </cell>
        </row>
        <row r="1607">
          <cell r="A1607" t="str">
            <v>EMPRESA IBAGUEREÑA DE ACUEDUCTO Y ALCANTARILLADO S.A.</v>
          </cell>
          <cell r="B1607" t="str">
            <v>4057</v>
          </cell>
          <cell r="C1607">
            <v>67.67</v>
          </cell>
          <cell r="D1607">
            <v>83.76</v>
          </cell>
          <cell r="E1607">
            <v>84.099999999999895</v>
          </cell>
          <cell r="F1607">
            <v>85.42</v>
          </cell>
          <cell r="G1607">
            <v>78.23</v>
          </cell>
          <cell r="H1607">
            <v>86.9</v>
          </cell>
          <cell r="I1607" t="str">
            <v>EMPRESA IBAGUÉREÑA DE ACUEDUCTO Y ALCANTARILLADO S.A.</v>
          </cell>
        </row>
        <row r="1608">
          <cell r="A1608" t="str">
            <v>EMPRESA INDUSTRIAL DEL ESTADO TERMINAL DE TRANSPORTE DE AGUAZUL GARCERO DEL LLANO</v>
          </cell>
          <cell r="B1608" t="str">
            <v>8276</v>
          </cell>
          <cell r="C1608">
            <v>52.33</v>
          </cell>
          <cell r="I1608" t="e">
            <v>#N/A</v>
          </cell>
        </row>
        <row r="1609">
          <cell r="A1609" t="str">
            <v>EMPRESA INDUSTRIAL Y COMERCIAL DEL ESTADO AMABLE</v>
          </cell>
          <cell r="B1609" t="str">
            <v>2750</v>
          </cell>
          <cell r="C1609">
            <v>64.180000000000007</v>
          </cell>
          <cell r="I1609" t="e">
            <v>#N/A</v>
          </cell>
        </row>
        <row r="1610">
          <cell r="A1610" t="str">
            <v>EMPRESA INDUSTRIAL Y COMERCIAL DEL ESTADO MAQUINAS Y SERVICIOS VIALES DEL MUNICIPIO DE TIBU</v>
          </cell>
          <cell r="B1610" t="str">
            <v>8213</v>
          </cell>
          <cell r="C1610">
            <v>42.74</v>
          </cell>
          <cell r="I1610" t="e">
            <v>#N/A</v>
          </cell>
        </row>
        <row r="1611">
          <cell r="A1611" t="str">
            <v>EMPRESA INMOBILIARIA Y DE SERVICOS LOGISTICOS DE CUNDINAMARCA</v>
          </cell>
          <cell r="B1611" t="str">
            <v>4225</v>
          </cell>
          <cell r="C1611">
            <v>81.69</v>
          </cell>
          <cell r="I1611" t="e">
            <v>#N/A</v>
          </cell>
        </row>
        <row r="1612">
          <cell r="A1612" t="str">
            <v>EMPRESA LOTERIA Y JUEGO DE APUESTAS PERMANENTES DEL DEPARTAMENTO DEL HUILA</v>
          </cell>
          <cell r="B1612" t="str">
            <v>4227</v>
          </cell>
          <cell r="C1612">
            <v>97.036823935558104</v>
          </cell>
          <cell r="I1612" t="e">
            <v>#N/A</v>
          </cell>
        </row>
        <row r="1613">
          <cell r="A1613" t="str">
            <v>EMPRESA METRO DE MEDELLÍN LTDA</v>
          </cell>
          <cell r="B1613" t="str">
            <v>4231</v>
          </cell>
          <cell r="C1613">
            <v>78.430000000000007</v>
          </cell>
          <cell r="D1613">
            <v>86.2</v>
          </cell>
          <cell r="E1613">
            <v>73.540000000000006</v>
          </cell>
          <cell r="F1613">
            <v>75.689999999999898</v>
          </cell>
          <cell r="G1613">
            <v>84.159999999999897</v>
          </cell>
          <cell r="H1613">
            <v>77.079999999999899</v>
          </cell>
          <cell r="I1613" t="str">
            <v>EMPRESA METRO DE MEDELLÍN LTDA</v>
          </cell>
        </row>
        <row r="1614">
          <cell r="A1614" t="str">
            <v>EMPRESA PARA LA SEGURIDAD URBANA</v>
          </cell>
          <cell r="B1614" t="str">
            <v>4232</v>
          </cell>
          <cell r="C1614">
            <v>68.92</v>
          </cell>
          <cell r="I1614" t="e">
            <v>#N/A</v>
          </cell>
        </row>
        <row r="1615">
          <cell r="A1615" t="str">
            <v>EMPRESA MUNICIPAL DE ACUEDUCTO, ALCANTARILLADO Y ASEO DE LA UNION DE SUCRE S.A.</v>
          </cell>
          <cell r="B1615" t="str">
            <v>4060</v>
          </cell>
          <cell r="C1615">
            <v>34.51</v>
          </cell>
          <cell r="D1615">
            <v>32.28</v>
          </cell>
          <cell r="E1615">
            <v>68.760000000000005</v>
          </cell>
          <cell r="F1615">
            <v>45.88</v>
          </cell>
          <cell r="G1615">
            <v>51.7899999999999</v>
          </cell>
          <cell r="H1615">
            <v>55.729999999999897</v>
          </cell>
          <cell r="I1615" t="str">
            <v>EMPRESA MUNICIPAL DE ACUEDUCTO, ALCANTARILLADO Y ASEO DE LA UNIÓN DE SUCRE S.A.</v>
          </cell>
        </row>
        <row r="1616">
          <cell r="A1616" t="str">
            <v>EMPRESA MUNICIPAL DE AGUAS Y ASEO DE LA MERCED SAS E.S.P.</v>
          </cell>
          <cell r="B1616" t="str">
            <v>8458</v>
          </cell>
          <cell r="C1616">
            <v>35.979999999999997</v>
          </cell>
          <cell r="D1616">
            <v>50.81</v>
          </cell>
          <cell r="E1616">
            <v>38.03</v>
          </cell>
          <cell r="F1616">
            <v>40.43</v>
          </cell>
          <cell r="G1616">
            <v>39.899999999999899</v>
          </cell>
          <cell r="H1616">
            <v>48.02</v>
          </cell>
          <cell r="I1616" t="e">
            <v>#N/A</v>
          </cell>
        </row>
        <row r="1617">
          <cell r="A1617" t="str">
            <v>EMPRESA MUNICIPAL DE ASEO DE VICTORIA - EMAV</v>
          </cell>
          <cell r="B1617" t="str">
            <v>4062</v>
          </cell>
          <cell r="C1617">
            <v>52.44</v>
          </cell>
          <cell r="D1617">
            <v>60.57</v>
          </cell>
          <cell r="E1617">
            <v>68.760000000000005</v>
          </cell>
          <cell r="F1617">
            <v>62.53</v>
          </cell>
          <cell r="G1617">
            <v>60.92</v>
          </cell>
          <cell r="H1617">
            <v>86.9</v>
          </cell>
          <cell r="I1617" t="str">
            <v>EMPRESA MUNICIPAL DE ASEO DE VICTORIA - EMAV</v>
          </cell>
        </row>
        <row r="1618">
          <cell r="A1618" t="str">
            <v>EMPRESA MUNICIPAL DE ASEO - FLORIDABLANCA</v>
          </cell>
          <cell r="B1618" t="str">
            <v>4061</v>
          </cell>
          <cell r="C1618">
            <v>25.89</v>
          </cell>
          <cell r="D1618">
            <v>28.29</v>
          </cell>
          <cell r="E1618">
            <v>44.85</v>
          </cell>
          <cell r="F1618">
            <v>36.35</v>
          </cell>
          <cell r="G1618">
            <v>41.5399999999999</v>
          </cell>
          <cell r="H1618">
            <v>33.6</v>
          </cell>
          <cell r="I1618" t="str">
            <v>EMPRESA MUNICIPAL DE ASEO - FLORIDABLANCA</v>
          </cell>
        </row>
        <row r="1619">
          <cell r="A1619" t="str">
            <v>EMPRESA MUNICIPAL DE RENOVACIÓN URBANA DEL MUNICIPIO DE SANTIAGO DE CALI</v>
          </cell>
          <cell r="B1619" t="str">
            <v>4234</v>
          </cell>
          <cell r="C1619">
            <v>83.2</v>
          </cell>
          <cell r="I1619" t="e">
            <v>#N/A</v>
          </cell>
        </row>
        <row r="1620">
          <cell r="A1620" t="str">
            <v>EMPRESA MUNICIPAL DE SERVICIOS DE ASEO -EMSA- RIOSUCIO</v>
          </cell>
          <cell r="B1620" t="str">
            <v>3799</v>
          </cell>
          <cell r="C1620">
            <v>47.14</v>
          </cell>
          <cell r="D1620">
            <v>43.75</v>
          </cell>
          <cell r="E1620">
            <v>48.3599999999999</v>
          </cell>
          <cell r="F1620">
            <v>37.99</v>
          </cell>
          <cell r="G1620">
            <v>37.43</v>
          </cell>
          <cell r="H1620">
            <v>57.369999999999898</v>
          </cell>
          <cell r="I1620" t="str">
            <v>EMPRESA MUNICIPAL DE SERVICIOS DE ASEO -EMSA- RIOSUCIO</v>
          </cell>
        </row>
        <row r="1621">
          <cell r="A1621" t="str">
            <v>EMPRESA MUNICIPAL DE SERVICIOS DE SANTUARIO</v>
          </cell>
          <cell r="B1621" t="str">
            <v>4235</v>
          </cell>
          <cell r="C1621">
            <v>54.1</v>
          </cell>
          <cell r="I1621" t="e">
            <v>#N/A</v>
          </cell>
        </row>
        <row r="1622">
          <cell r="A1622" t="str">
            <v>EMPRESA MUNICIPAL DE SERVICIOS PÚBLICOS DE ARAUCA -EMSERPA-</v>
          </cell>
          <cell r="B1622" t="str">
            <v>3802</v>
          </cell>
          <cell r="C1622">
            <v>52.65</v>
          </cell>
          <cell r="D1622">
            <v>67.489999999999995</v>
          </cell>
          <cell r="E1622">
            <v>45.689999999999898</v>
          </cell>
          <cell r="F1622">
            <v>62.35</v>
          </cell>
          <cell r="G1622">
            <v>52.509999999999899</v>
          </cell>
          <cell r="H1622">
            <v>52.909999999999897</v>
          </cell>
          <cell r="I1622" t="str">
            <v>EMPRESA MUNICIPAL DE SERVICIOS PÚBLICOS DE ARAUCA -EMSERPA-</v>
          </cell>
        </row>
        <row r="1623">
          <cell r="A1623" t="str">
            <v>EMPRESA MUNICIPAL DE SERVICIOS PÚBLICOS DE GRANADA</v>
          </cell>
          <cell r="B1623" t="str">
            <v>3803</v>
          </cell>
          <cell r="C1623">
            <v>60.23</v>
          </cell>
          <cell r="D1623">
            <v>55.75</v>
          </cell>
          <cell r="E1623">
            <v>68.760000000000005</v>
          </cell>
          <cell r="F1623">
            <v>52.53</v>
          </cell>
          <cell r="G1623">
            <v>51.7899999999999</v>
          </cell>
          <cell r="H1623">
            <v>86.9</v>
          </cell>
          <cell r="I1623" t="str">
            <v>EMPRESA MUNICIPAL DE SERVICIOS PÚBLICOS DE GRANADA</v>
          </cell>
        </row>
        <row r="1624">
          <cell r="A1624" t="str">
            <v>EMPRESA MUNICIPAL DE SERVICIOS PÚBLICOS DE OROCUE S.A.</v>
          </cell>
          <cell r="B1624" t="str">
            <v>3804</v>
          </cell>
          <cell r="C1624">
            <v>39.76</v>
          </cell>
          <cell r="D1624">
            <v>53.03</v>
          </cell>
          <cell r="E1624">
            <v>52.09</v>
          </cell>
          <cell r="F1624">
            <v>68.7</v>
          </cell>
          <cell r="G1624">
            <v>66.099999999999895</v>
          </cell>
          <cell r="H1624">
            <v>53.95</v>
          </cell>
          <cell r="I1624" t="str">
            <v>EMPRESA MUNICIPAL DE SERVICIOS PÚBLICOS DE OROCUÉ S.A.</v>
          </cell>
        </row>
        <row r="1625">
          <cell r="A1625" t="str">
            <v>EMPRESA MUNICIPAL DE SERVICIOS PÚBLICOS DE TAURAMENA</v>
          </cell>
          <cell r="B1625" t="str">
            <v>3805</v>
          </cell>
          <cell r="C1625">
            <v>70.319999999999993</v>
          </cell>
          <cell r="D1625">
            <v>61.56</v>
          </cell>
          <cell r="E1625">
            <v>60.009999999999899</v>
          </cell>
          <cell r="F1625">
            <v>62.43</v>
          </cell>
          <cell r="G1625">
            <v>62.259999999999899</v>
          </cell>
          <cell r="H1625">
            <v>61.07</v>
          </cell>
          <cell r="I1625" t="str">
            <v>EMPRESA MUNICIPAL DE SERVICIOS PÚBLICOS DE TAURAMENA</v>
          </cell>
        </row>
        <row r="1626">
          <cell r="A1626" t="str">
            <v>EMPRESA MUNICIPAL DE SERVICIOS PÚBLICOS DOMICILIARIOS DE PIEDECUESTA</v>
          </cell>
          <cell r="B1626" t="str">
            <v>3809</v>
          </cell>
          <cell r="C1626">
            <v>59.47</v>
          </cell>
          <cell r="D1626">
            <v>65.099999999999994</v>
          </cell>
          <cell r="E1626">
            <v>52.09</v>
          </cell>
          <cell r="F1626">
            <v>68.7</v>
          </cell>
          <cell r="G1626">
            <v>66.099999999999895</v>
          </cell>
          <cell r="H1626">
            <v>69.790000000000006</v>
          </cell>
          <cell r="I1626" t="str">
            <v>EMPRESA MUNICIPAL DE SERVICIOS PÚBLICOS DOMICILIARIOS DE PIEDECUESTA</v>
          </cell>
        </row>
        <row r="1627">
          <cell r="A1627" t="str">
            <v>EMPRESA MUNICIPAL PARA LA SALUD</v>
          </cell>
          <cell r="B1627" t="str">
            <v>4238</v>
          </cell>
          <cell r="C1627">
            <v>77.73</v>
          </cell>
          <cell r="I1627" t="e">
            <v>#N/A</v>
          </cell>
        </row>
        <row r="1628">
          <cell r="A1628" t="str">
            <v>EMPRESA MUNICIPALES DE CHINACOTA</v>
          </cell>
          <cell r="B1628" t="str">
            <v>4239</v>
          </cell>
          <cell r="C1628">
            <v>32.25</v>
          </cell>
          <cell r="I1628" t="e">
            <v>#N/A</v>
          </cell>
        </row>
        <row r="1629">
          <cell r="A1629" t="str">
            <v>EMPRESA PRESTADORA DE SERVICIO PÚBLICO DE ASEO - CHIGORODÓ</v>
          </cell>
          <cell r="B1629" t="str">
            <v>4069</v>
          </cell>
          <cell r="C1629">
            <v>39.299999999999997</v>
          </cell>
          <cell r="D1629">
            <v>62.81</v>
          </cell>
          <cell r="E1629">
            <v>68.760000000000005</v>
          </cell>
          <cell r="F1629">
            <v>64.129999999999896</v>
          </cell>
          <cell r="G1629">
            <v>62.299999999999898</v>
          </cell>
          <cell r="H1629">
            <v>74.189999999999898</v>
          </cell>
          <cell r="I1629" t="str">
            <v>EMPRESA PRESTADORA DE SERVICIO PÚBLICO DE ASEO - CHIGORODÓ</v>
          </cell>
        </row>
        <row r="1630">
          <cell r="A1630" t="str">
            <v>EMPRESA PÚBLICA DE ALCANTARILLADO DE SANTANDER EMPAS S.A</v>
          </cell>
          <cell r="B1630" t="str">
            <v>3811</v>
          </cell>
          <cell r="C1630">
            <v>82.37</v>
          </cell>
          <cell r="D1630">
            <v>99</v>
          </cell>
          <cell r="E1630">
            <v>84.099999999999895</v>
          </cell>
          <cell r="F1630">
            <v>85.42</v>
          </cell>
          <cell r="G1630">
            <v>92.049999999999898</v>
          </cell>
          <cell r="H1630">
            <v>86.9</v>
          </cell>
          <cell r="I1630" t="str">
            <v>EMPRESA PÚBLICA DE ALCANTARILLADO DE SANTANDER EMPAS S.A</v>
          </cell>
        </row>
        <row r="1631">
          <cell r="A1631" t="str">
            <v>EMPRESA PUBLICA DE MADRID</v>
          </cell>
          <cell r="B1631" t="str">
            <v>8411</v>
          </cell>
          <cell r="C1631">
            <v>42.17</v>
          </cell>
          <cell r="I1631" t="e">
            <v>#N/A</v>
          </cell>
        </row>
        <row r="1632">
          <cell r="A1632" t="str">
            <v>EMPRESA PÚBLICA DE VILLAVIEJA SAS</v>
          </cell>
          <cell r="B1632" t="str">
            <v>8200</v>
          </cell>
          <cell r="C1632">
            <v>47.02</v>
          </cell>
          <cell r="D1632">
            <v>56.99</v>
          </cell>
          <cell r="E1632">
            <v>52.09</v>
          </cell>
          <cell r="F1632">
            <v>57.96</v>
          </cell>
          <cell r="G1632">
            <v>56.85</v>
          </cell>
          <cell r="H1632">
            <v>59.2899999999999</v>
          </cell>
          <cell r="I1632" t="str">
            <v>EMPRESA PÚBLICA DE VILLAVIEJA SAS</v>
          </cell>
        </row>
        <row r="1633">
          <cell r="A1633" t="str">
            <v>EMPRESA PUEBLORRIQUEÑA DE ACUEDUCTO, ALCANTARILLADO Y ASEO S.A</v>
          </cell>
          <cell r="B1633" t="str">
            <v>3812</v>
          </cell>
          <cell r="C1633">
            <v>44.35</v>
          </cell>
          <cell r="D1633">
            <v>51.52</v>
          </cell>
          <cell r="E1633">
            <v>68.760000000000005</v>
          </cell>
          <cell r="F1633">
            <v>52.53</v>
          </cell>
          <cell r="G1633">
            <v>51.7899999999999</v>
          </cell>
          <cell r="H1633">
            <v>74.189999999999898</v>
          </cell>
          <cell r="I1633" t="str">
            <v>EMPRESA PUEBLORRIQUEÑA DE ACUEDUCTO, ALCANTARILLADO Y ASEO S.A</v>
          </cell>
        </row>
        <row r="1634">
          <cell r="A1634" t="str">
            <v>EMPRESA REGIONAL DE ACUEDUCTO Y SANAMIENTO BÁSICO S.A.S E.S.P</v>
          </cell>
          <cell r="B1634" t="str">
            <v>8395</v>
          </cell>
          <cell r="C1634">
            <v>19.75</v>
          </cell>
          <cell r="D1634">
            <v>23.2</v>
          </cell>
          <cell r="E1634">
            <v>56.729999999999897</v>
          </cell>
          <cell r="F1634">
            <v>42.27</v>
          </cell>
          <cell r="G1634">
            <v>43.27</v>
          </cell>
          <cell r="H1634">
            <v>42.25</v>
          </cell>
          <cell r="I1634" t="str">
            <v>EMPRESA REGIONAL DE ACUEDUCTO Y SANAMIENTO BÁSICO S.A.S E.S.P</v>
          </cell>
        </row>
        <row r="1635">
          <cell r="A1635" t="str">
            <v>EMPRESA REGIONAL DE ASEO DEL NORTE DE CALDAS S.A</v>
          </cell>
          <cell r="B1635" t="str">
            <v>3813</v>
          </cell>
          <cell r="C1635">
            <v>47.92</v>
          </cell>
          <cell r="D1635">
            <v>66.98</v>
          </cell>
          <cell r="E1635">
            <v>84.099999999999895</v>
          </cell>
          <cell r="F1635">
            <v>76.06</v>
          </cell>
          <cell r="G1635">
            <v>71.760000000000005</v>
          </cell>
          <cell r="H1635">
            <v>74.189999999999898</v>
          </cell>
          <cell r="I1635" t="str">
            <v>EMPRESA REGIONAL DE ASEO DEL NORTE DE CALDAS S.A</v>
          </cell>
        </row>
        <row r="1636">
          <cell r="A1636" t="str">
            <v>EMPRESA REGIONAL DE SERVICIO PÚBLICO DE ASEO DE CANDELARIA SA</v>
          </cell>
          <cell r="B1636" t="str">
            <v>3814</v>
          </cell>
          <cell r="C1636">
            <v>67.709999999999994</v>
          </cell>
          <cell r="D1636">
            <v>55.18</v>
          </cell>
          <cell r="E1636">
            <v>75.209999999999894</v>
          </cell>
          <cell r="F1636">
            <v>58.09</v>
          </cell>
          <cell r="G1636">
            <v>66.3599999999999</v>
          </cell>
          <cell r="H1636">
            <v>46.32</v>
          </cell>
          <cell r="I1636" t="str">
            <v>EMPRESA REGIONAL DE SERVICIO PÚBLICO DE ASEO DE CANDELARIA SA</v>
          </cell>
        </row>
        <row r="1637">
          <cell r="A1637" t="str">
            <v>EMPRESA REGIONAL DE SERVICIOS PUBLICOS DE TOCAIMA Y AGUA DE DIOS E.S.P.  TOCAGUA</v>
          </cell>
          <cell r="B1637" t="str">
            <v>3721</v>
          </cell>
          <cell r="C1637">
            <v>43.51</v>
          </cell>
          <cell r="D1637">
            <v>25.47</v>
          </cell>
          <cell r="E1637">
            <v>24.12</v>
          </cell>
          <cell r="F1637">
            <v>17.510000000000002</v>
          </cell>
          <cell r="G1637">
            <v>18.489999999999899</v>
          </cell>
          <cell r="H1637">
            <v>15.4499999999999</v>
          </cell>
          <cell r="I1637" t="str">
            <v>EMPRESA DE SERVICIOS PÚBLICOS  TOCAGUA</v>
          </cell>
        </row>
        <row r="1638">
          <cell r="A1638" t="str">
            <v>EMPRESA SANITARIA DEL QUINDIO S. A. -ESAQUIN</v>
          </cell>
          <cell r="B1638" t="str">
            <v>4242</v>
          </cell>
          <cell r="C1638">
            <v>71.3</v>
          </cell>
          <cell r="I1638" t="e">
            <v>#N/A</v>
          </cell>
        </row>
        <row r="1639">
          <cell r="A1639" t="str">
            <v>EMPRESA SOCIAL DEL ESTADO  IMSALUD</v>
          </cell>
          <cell r="B1639" t="str">
            <v>2764</v>
          </cell>
          <cell r="C1639">
            <v>66.37</v>
          </cell>
          <cell r="I1639" t="e">
            <v>#N/A</v>
          </cell>
        </row>
        <row r="1640">
          <cell r="A1640" t="str">
            <v>BARRANCABERMEJA</v>
          </cell>
          <cell r="B1640" t="str">
            <v>2886</v>
          </cell>
          <cell r="C1640">
            <v>69.069999999999993</v>
          </cell>
          <cell r="I1640" t="str">
            <v>BARRANCABERMEJA</v>
          </cell>
        </row>
        <row r="1641">
          <cell r="A1641" t="str">
            <v>EMPRESA SOCIAL DEL ESTADO CAMILO TRUJILLO SILVA</v>
          </cell>
          <cell r="B1641" t="str">
            <v>6207</v>
          </cell>
          <cell r="C1641">
            <v>74.94</v>
          </cell>
          <cell r="I1641" t="e">
            <v>#N/A</v>
          </cell>
        </row>
        <row r="1642">
          <cell r="A1642" t="str">
            <v>EMPRESA SOCIAL DEL ESTADO CAMU - MOMÍL</v>
          </cell>
          <cell r="B1642" t="str">
            <v>2890</v>
          </cell>
          <cell r="C1642">
            <v>72.540000000000006</v>
          </cell>
          <cell r="I1642" t="e">
            <v>#N/A</v>
          </cell>
        </row>
        <row r="1643">
          <cell r="A1643" t="str">
            <v>EMPRESA SOCIAL DEL ESTADO CAMU  SAN RAFAEL  SAHAGÚN</v>
          </cell>
          <cell r="B1643" t="str">
            <v>2891</v>
          </cell>
          <cell r="C1643">
            <v>58.66</v>
          </cell>
          <cell r="I1643" t="e">
            <v>#N/A</v>
          </cell>
        </row>
        <row r="1644">
          <cell r="A1644" t="str">
            <v>EMPRESA SOCIAL DEL ESTADO CAMU DE BUENAVISTA - BUENAVISTA</v>
          </cell>
          <cell r="B1644" t="str">
            <v>2892</v>
          </cell>
          <cell r="C1644">
            <v>61.28</v>
          </cell>
          <cell r="I1644" t="e">
            <v>#N/A</v>
          </cell>
        </row>
        <row r="1645">
          <cell r="A1645" t="str">
            <v>EMPRESA SOCIAL DEL ESTADO CAMU DE CANALETE</v>
          </cell>
          <cell r="B1645" t="str">
            <v>2880</v>
          </cell>
          <cell r="C1645">
            <v>40.24</v>
          </cell>
          <cell r="I1645" t="e">
            <v>#N/A</v>
          </cell>
        </row>
        <row r="1646">
          <cell r="A1646" t="str">
            <v>EMPRESA SOCIAL DEL ESTADO CAMU DE LOS CÓRDOBAS - LOS CÓRDOBAS</v>
          </cell>
          <cell r="B1646" t="str">
            <v>2893</v>
          </cell>
          <cell r="C1646">
            <v>43.1</v>
          </cell>
          <cell r="I1646" t="e">
            <v>#N/A</v>
          </cell>
        </row>
        <row r="1647">
          <cell r="A1647" t="str">
            <v>EMPRESA SOCIAL DEL ESTADO CAMU DE PUEBLO NUEVO - PUEBLO NUEVO</v>
          </cell>
          <cell r="B1647" t="str">
            <v>2894</v>
          </cell>
          <cell r="C1647">
            <v>55.27</v>
          </cell>
          <cell r="I1647" t="e">
            <v>#N/A</v>
          </cell>
        </row>
        <row r="1648">
          <cell r="A1648" t="str">
            <v>EMPRESA SOCIAL DEL ESTADO CAMU DEL MUNICIPIO DE LA APARTADA - LA APARTADA</v>
          </cell>
          <cell r="B1648" t="str">
            <v>2888</v>
          </cell>
          <cell r="C1648">
            <v>45.82</v>
          </cell>
          <cell r="I1648" t="e">
            <v>#N/A</v>
          </cell>
        </row>
        <row r="1649">
          <cell r="A1649" t="str">
            <v>EMPRESA SOCIAL DEL ESTADO CAMU EL PRADO - CERETÉ</v>
          </cell>
          <cell r="B1649" t="str">
            <v>2896</v>
          </cell>
          <cell r="C1649">
            <v>48.21</v>
          </cell>
          <cell r="I1649" t="e">
            <v>#N/A</v>
          </cell>
        </row>
        <row r="1650">
          <cell r="A1650" t="str">
            <v>EMPRESA SOCIAL DEL ESTADO CAMU MUNICIPIO DE MOÑITOS</v>
          </cell>
          <cell r="B1650" t="str">
            <v>2771</v>
          </cell>
          <cell r="C1650">
            <v>77.319999999999993</v>
          </cell>
          <cell r="I1650" t="e">
            <v>#N/A</v>
          </cell>
        </row>
        <row r="1651">
          <cell r="A1651" t="str">
            <v>EMPRESA SOCIAL DEL ESTADO CAMU PURÍSIMA - PURÍSIMA</v>
          </cell>
          <cell r="B1651" t="str">
            <v>2898</v>
          </cell>
          <cell r="C1651">
            <v>34.03</v>
          </cell>
          <cell r="I1651" t="e">
            <v>#N/A</v>
          </cell>
        </row>
        <row r="1652">
          <cell r="A1652" t="str">
            <v>EMPRESA SOCIAL DEL ESTADO CAMU SAN ANTERO - SAN ANTERO</v>
          </cell>
          <cell r="B1652" t="str">
            <v>2899</v>
          </cell>
          <cell r="C1652">
            <v>55.44</v>
          </cell>
          <cell r="I1652" t="e">
            <v>#N/A</v>
          </cell>
        </row>
        <row r="1653">
          <cell r="A1653" t="str">
            <v>EMPRESA SOCIAL DEL ESTADO CAMU SAN PELAYO</v>
          </cell>
          <cell r="B1653" t="str">
            <v>2900</v>
          </cell>
          <cell r="C1653">
            <v>48.2</v>
          </cell>
          <cell r="I1653" t="e">
            <v>#N/A</v>
          </cell>
        </row>
        <row r="1654">
          <cell r="A1654" t="str">
            <v>EMPRESA SOCIAL DEL ESTADO CENTRO DE SALUD DE ENCINO</v>
          </cell>
          <cell r="B1654" t="str">
            <v>4462</v>
          </cell>
          <cell r="C1654">
            <v>43.82</v>
          </cell>
          <cell r="I1654" t="e">
            <v>#N/A</v>
          </cell>
        </row>
        <row r="1655">
          <cell r="A1655" t="str">
            <v>EMPRESA SOCIAL DEL ESTADO CENTRO DE SALUD SUESCA</v>
          </cell>
          <cell r="B1655" t="str">
            <v>2954</v>
          </cell>
          <cell r="C1655">
            <v>64.94</v>
          </cell>
          <cell r="I1655" t="e">
            <v>#N/A</v>
          </cell>
        </row>
        <row r="1656">
          <cell r="A1656" t="str">
            <v>EMPRESA SOCIAL DEL ESTADO DE GUAPI</v>
          </cell>
          <cell r="B1656" t="str">
            <v>2816</v>
          </cell>
          <cell r="C1656">
            <v>54.99</v>
          </cell>
          <cell r="I1656" t="e">
            <v>#N/A</v>
          </cell>
        </row>
        <row r="1657">
          <cell r="A1657" t="str">
            <v>EMPRESA SOCIAL DEL ESTADO DE LA PALMA</v>
          </cell>
          <cell r="B1657" t="str">
            <v>3048</v>
          </cell>
          <cell r="C1657">
            <v>63.57</v>
          </cell>
          <cell r="I1657" t="e">
            <v>#N/A</v>
          </cell>
        </row>
        <row r="1658">
          <cell r="A1658" t="str">
            <v>EMPRESA SOCIAL DEL ESTADO DE YACUANQUER</v>
          </cell>
          <cell r="B1658" t="str">
            <v>4243</v>
          </cell>
          <cell r="C1658">
            <v>54.04</v>
          </cell>
          <cell r="I1658" t="e">
            <v>#N/A</v>
          </cell>
        </row>
        <row r="1659">
          <cell r="A1659" t="str">
            <v>EMPRESA SOCIAL DEL ESTADO DEL META SOLUCIÓN SALUD</v>
          </cell>
          <cell r="B1659" t="str">
            <v>3057</v>
          </cell>
          <cell r="C1659">
            <v>70.06</v>
          </cell>
          <cell r="D1659">
            <v>60.96</v>
          </cell>
          <cell r="E1659">
            <v>38.03</v>
          </cell>
          <cell r="F1659">
            <v>57.659999999999897</v>
          </cell>
          <cell r="G1659">
            <v>56.579999999999899</v>
          </cell>
          <cell r="H1659">
            <v>57.81</v>
          </cell>
          <cell r="I1659" t="str">
            <v>EMPRESA SOCIAL DEL ESTADO DEL META SOLUCIÓN SALUD</v>
          </cell>
        </row>
        <row r="1660">
          <cell r="A1660" t="str">
            <v>EMPRESA SOCIAL DEL ESTADO E.S.E. MUNICIPAL DE SOACHA JULIO CESAR PEÑALOZA</v>
          </cell>
          <cell r="B1660" t="str">
            <v>3056</v>
          </cell>
          <cell r="C1660">
            <v>63.86</v>
          </cell>
          <cell r="I1660" t="e">
            <v>#N/A</v>
          </cell>
        </row>
        <row r="1661">
          <cell r="A1661" t="str">
            <v>HOSPITAL ROSALPI</v>
          </cell>
          <cell r="B1661" t="str">
            <v>3552</v>
          </cell>
          <cell r="C1661">
            <v>68.03</v>
          </cell>
          <cell r="D1661">
            <v>77.75</v>
          </cell>
          <cell r="E1661">
            <v>69.62</v>
          </cell>
          <cell r="F1661">
            <v>59.409999999999897</v>
          </cell>
          <cell r="G1661">
            <v>69.760000000000005</v>
          </cell>
          <cell r="H1661">
            <v>73.48</v>
          </cell>
          <cell r="I1661" t="str">
            <v>EMPRESA SOCIAL DEL ESTADO ESE BELLO SALUD</v>
          </cell>
        </row>
        <row r="1662">
          <cell r="A1662" t="str">
            <v>EMPRESA SOCIAL DEL ESTADO ESE HOSPITAL SAN SEBASTIAN SURATA</v>
          </cell>
          <cell r="B1662" t="str">
            <v>4481</v>
          </cell>
          <cell r="C1662">
            <v>52.47</v>
          </cell>
          <cell r="I1662" t="e">
            <v>#N/A</v>
          </cell>
        </row>
        <row r="1663">
          <cell r="A1663" t="str">
            <v>EMPRESA SOCIAL DEL ESTADO HOSPITAL LA MERCED  - CIUDAD BOLÍVAR</v>
          </cell>
          <cell r="B1663" t="str">
            <v>3524</v>
          </cell>
          <cell r="C1663">
            <v>59.97</v>
          </cell>
          <cell r="I1663" t="e">
            <v>#N/A</v>
          </cell>
        </row>
        <row r="1664">
          <cell r="A1664" t="str">
            <v>EMPRESA SOCIAL DEL ESTADO HOSPITAL MARÍA ANGELINES DEL MUNICIPIO DE PUERTO LEGUÍZAMO</v>
          </cell>
          <cell r="B1664" t="str">
            <v>1446</v>
          </cell>
          <cell r="C1664">
            <v>71.47</v>
          </cell>
          <cell r="I1664" t="e">
            <v>#N/A</v>
          </cell>
        </row>
        <row r="1665">
          <cell r="A1665" t="str">
            <v>EMPRESA SOCIAL DEL ESTADO HOSPITAL SAN ANTONIO DE GUATAVITA</v>
          </cell>
          <cell r="B1665" t="str">
            <v>2808</v>
          </cell>
          <cell r="C1665">
            <v>48.82</v>
          </cell>
          <cell r="I1665" t="e">
            <v>#N/A</v>
          </cell>
        </row>
        <row r="1666">
          <cell r="A1666" t="str">
            <v>EMPRESA SOCIAL DEL ESTADO HOSPITAL SAN ANTONIO DE PADUA DE SIMITI</v>
          </cell>
          <cell r="B1666" t="str">
            <v>2809</v>
          </cell>
          <cell r="C1666">
            <v>45.35</v>
          </cell>
          <cell r="I1666" t="e">
            <v>#N/A</v>
          </cell>
        </row>
        <row r="1667">
          <cell r="A1667" t="str">
            <v>EMPRESA SOCIAL DEL ESTADO HOSPITAL SAN JOSE</v>
          </cell>
          <cell r="B1667" t="str">
            <v>2810</v>
          </cell>
          <cell r="C1667">
            <v>46.03</v>
          </cell>
          <cell r="I1667" t="e">
            <v>#N/A</v>
          </cell>
        </row>
        <row r="1668">
          <cell r="A1668" t="str">
            <v>EMPRESA SOCIAL DEL ESTADO HOSPITAL SAN JUAN CRISOSTOMO (GONZÁLEZ CESAR)</v>
          </cell>
          <cell r="B1668" t="str">
            <v>3445</v>
          </cell>
          <cell r="C1668">
            <v>45.81</v>
          </cell>
          <cell r="I1668" t="e">
            <v>#N/A</v>
          </cell>
        </row>
        <row r="1669">
          <cell r="A1669" t="str">
            <v>EMPRESA SOCIAL DEL ESTADO INÉS OCHOA PÉREZ - TIBASOSA</v>
          </cell>
          <cell r="B1669" t="str">
            <v>3646</v>
          </cell>
          <cell r="C1669">
            <v>60.83</v>
          </cell>
          <cell r="D1669">
            <v>68.63</v>
          </cell>
          <cell r="E1669">
            <v>53.1</v>
          </cell>
          <cell r="F1669">
            <v>77.209999999999894</v>
          </cell>
          <cell r="G1669">
            <v>66.14</v>
          </cell>
          <cell r="H1669">
            <v>59.7</v>
          </cell>
          <cell r="I1669" t="str">
            <v>EMPRESA SOCIAL DEL ESTADO INÉS OCHOA PÉREZ - TIBASOSA</v>
          </cell>
        </row>
        <row r="1670">
          <cell r="A1670" t="str">
            <v>EMPRESA SOCIAL DEL ESTADO INSTITUTO DE SALUD DE BUCARAMANGA  - ISABU</v>
          </cell>
          <cell r="B1670" t="str">
            <v>2811</v>
          </cell>
          <cell r="C1670">
            <v>80.510000000000005</v>
          </cell>
          <cell r="D1670">
            <v>58.76</v>
          </cell>
          <cell r="E1670">
            <v>38.03</v>
          </cell>
          <cell r="F1670">
            <v>48.03</v>
          </cell>
          <cell r="G1670">
            <v>47.45</v>
          </cell>
          <cell r="H1670">
            <v>57.81</v>
          </cell>
          <cell r="I1670" t="str">
            <v>EMPRESA SOCIAL DEL ESTADO INSTITUTO DE SALUD DE BUCARAMANGA  - ISABU</v>
          </cell>
        </row>
        <row r="1671">
          <cell r="A1671" t="str">
            <v>EMPRESA SOCIAL DEL ESTADO JAIME ALVARADO Y CASTILLA - ARAUCA</v>
          </cell>
          <cell r="B1671" t="str">
            <v>3649</v>
          </cell>
          <cell r="C1671">
            <v>56.01</v>
          </cell>
          <cell r="I1671" t="e">
            <v>#N/A</v>
          </cell>
        </row>
        <row r="1672">
          <cell r="A1672" t="str">
            <v>EMPRESA SOCIAL DEL ESTADO JOAQUIN EMIRO ESCOBAR HERRÁN</v>
          </cell>
          <cell r="B1672" t="str">
            <v>2866</v>
          </cell>
          <cell r="C1672">
            <v>50.47</v>
          </cell>
          <cell r="I1672" t="e">
            <v>#N/A</v>
          </cell>
        </row>
        <row r="1673">
          <cell r="A1673" t="str">
            <v>EMPRESA SOCIAL DEL ESTADO LAS MERCEDES</v>
          </cell>
          <cell r="B1673" t="str">
            <v>2867</v>
          </cell>
          <cell r="C1673">
            <v>43.96</v>
          </cell>
          <cell r="I1673" t="e">
            <v>#N/A</v>
          </cell>
        </row>
        <row r="1674">
          <cell r="A1674" t="str">
            <v>EMPRESA SOCIAL DEL ESTADO MUNICIPAL MANUEL CASTRO TOVAR</v>
          </cell>
          <cell r="B1674" t="str">
            <v>3653</v>
          </cell>
          <cell r="C1674">
            <v>82.52</v>
          </cell>
          <cell r="I1674" t="e">
            <v>#N/A</v>
          </cell>
        </row>
        <row r="1675">
          <cell r="A1675" t="str">
            <v>EMPRESA SOCIAL DEL ESTADO NUESTRA SEÑORA DE LAS NIEVES</v>
          </cell>
          <cell r="B1675" t="str">
            <v>2812</v>
          </cell>
          <cell r="C1675">
            <v>47.49</v>
          </cell>
          <cell r="I1675" t="e">
            <v>#N/A</v>
          </cell>
        </row>
        <row r="1676">
          <cell r="A1676" t="str">
            <v>EMPRESA SOCIAL DEL ESTADO PASTO SALUD</v>
          </cell>
          <cell r="B1676" t="str">
            <v>2813</v>
          </cell>
          <cell r="C1676">
            <v>89.66</v>
          </cell>
          <cell r="D1676">
            <v>88.35</v>
          </cell>
          <cell r="E1676">
            <v>84.099999999999895</v>
          </cell>
          <cell r="F1676">
            <v>85.42</v>
          </cell>
          <cell r="G1676">
            <v>78.23</v>
          </cell>
          <cell r="H1676">
            <v>86.9</v>
          </cell>
          <cell r="I1676" t="str">
            <v>EMPRESA SOCIAL DEL ESTADO PASTO SALUD</v>
          </cell>
        </row>
        <row r="1677">
          <cell r="A1677" t="str">
            <v>EMPRESA SOCIAL DEL ESTADO POPAYAN</v>
          </cell>
          <cell r="B1677" t="str">
            <v>2872</v>
          </cell>
          <cell r="C1677">
            <v>56.64</v>
          </cell>
          <cell r="D1677">
            <v>65.08</v>
          </cell>
          <cell r="E1677">
            <v>71.06</v>
          </cell>
          <cell r="F1677">
            <v>85.42</v>
          </cell>
          <cell r="G1677">
            <v>69.81</v>
          </cell>
          <cell r="H1677">
            <v>64.959999999999894</v>
          </cell>
          <cell r="I1677" t="str">
            <v>EMPRESA SOCIAL DEL ESTADO POPAYÁN</v>
          </cell>
        </row>
        <row r="1678">
          <cell r="A1678" t="str">
            <v>EMPRESA SOCIAL DEL ESTADO QUILISALUD</v>
          </cell>
          <cell r="B1678" t="str">
            <v>3678</v>
          </cell>
          <cell r="C1678">
            <v>55.54</v>
          </cell>
          <cell r="I1678" t="e">
            <v>#N/A</v>
          </cell>
        </row>
        <row r="1679">
          <cell r="A1679" t="str">
            <v>EMPRESA SOCIAL DEL ESTADO SAN ANTONIO DE PADUA DEL MUNICIPIO DE PINCHOTE</v>
          </cell>
          <cell r="B1679" t="str">
            <v>4458</v>
          </cell>
          <cell r="C1679">
            <v>59.38</v>
          </cell>
          <cell r="I1679" t="e">
            <v>#N/A</v>
          </cell>
        </row>
        <row r="1680">
          <cell r="A1680" t="str">
            <v>EMPRESA SOCIAL DEL ESTADO SAN BENITO</v>
          </cell>
          <cell r="B1680" t="str">
            <v>4469</v>
          </cell>
          <cell r="C1680">
            <v>57.73</v>
          </cell>
          <cell r="I1680" t="e">
            <v>#N/A</v>
          </cell>
        </row>
        <row r="1681">
          <cell r="A1681" t="str">
            <v>EMPRESA SOCIAL DEL ESTADO SAN JOSE DE FLORIAN</v>
          </cell>
          <cell r="B1681" t="str">
            <v>4480</v>
          </cell>
          <cell r="C1681">
            <v>51.66</v>
          </cell>
          <cell r="I1681" t="e">
            <v>#N/A</v>
          </cell>
        </row>
        <row r="1682">
          <cell r="A1682" t="str">
            <v>EMPRESA SOCIAL DEL ESTADO SANTIAGO APOSTOL</v>
          </cell>
          <cell r="B1682" t="str">
            <v>4244</v>
          </cell>
          <cell r="C1682">
            <v>53.95</v>
          </cell>
          <cell r="I1682" t="e">
            <v>#N/A</v>
          </cell>
        </row>
        <row r="1683">
          <cell r="A1683" t="str">
            <v>EMPRESA SOCIAL DEL ESTADO TIERRADENTRO</v>
          </cell>
          <cell r="B1683" t="str">
            <v>3668</v>
          </cell>
          <cell r="C1683">
            <v>55.27</v>
          </cell>
          <cell r="I1683" t="str">
            <v>EMPRESA SOCIAL DEL ESTADO TIERRADENTRO</v>
          </cell>
        </row>
        <row r="1684">
          <cell r="A1684" t="str">
            <v>EMPRESA TURISTICA MINA DE SAL DE NEMOCON</v>
          </cell>
          <cell r="B1684" t="str">
            <v>0471</v>
          </cell>
          <cell r="C1684">
            <v>65.22</v>
          </cell>
          <cell r="I1684" t="e">
            <v>#N/A</v>
          </cell>
        </row>
        <row r="1685">
          <cell r="A1685" t="str">
            <v>EMPRESA VIAL Y DE TRANSPORTE DE MISTRATO</v>
          </cell>
          <cell r="B1685" t="str">
            <v>4245</v>
          </cell>
          <cell r="C1685">
            <v>46.99</v>
          </cell>
          <cell r="I1685" t="e">
            <v>#N/A</v>
          </cell>
        </row>
        <row r="1686">
          <cell r="A1686" t="str">
            <v>EMPRESAS DE PÚBLICAS DE AMAGA SA</v>
          </cell>
          <cell r="B1686" t="str">
            <v>3982</v>
          </cell>
          <cell r="C1686">
            <v>41.9</v>
          </cell>
          <cell r="D1686">
            <v>41.04</v>
          </cell>
          <cell r="E1686">
            <v>38.03</v>
          </cell>
          <cell r="F1686">
            <v>36</v>
          </cell>
          <cell r="G1686">
            <v>41.34</v>
          </cell>
          <cell r="H1686">
            <v>32.96</v>
          </cell>
          <cell r="I1686" t="str">
            <v>EMPRESAS DE PÚBLICAS DE AMAGÁ SA</v>
          </cell>
        </row>
        <row r="1687">
          <cell r="A1687" t="str">
            <v>EMPRESAS DEL PUEBLO Y PARA EL PUEBLO DE GIGANTE S.A.</v>
          </cell>
          <cell r="B1687" t="str">
            <v>4074</v>
          </cell>
          <cell r="C1687">
            <v>71.02</v>
          </cell>
          <cell r="D1687">
            <v>93.98</v>
          </cell>
          <cell r="E1687">
            <v>75.209999999999894</v>
          </cell>
          <cell r="F1687">
            <v>77.209999999999894</v>
          </cell>
          <cell r="G1687">
            <v>85.409999999999897</v>
          </cell>
          <cell r="H1687">
            <v>78.629999999999896</v>
          </cell>
          <cell r="I1687" t="str">
            <v>EMPRESAS DEL PUEBLO Y PARA EL PUEBLO DE GIGANTE S.A.</v>
          </cell>
        </row>
        <row r="1688">
          <cell r="A1688" t="str">
            <v>EMPRESAS MUNICIPALES DE EL  ZULIA</v>
          </cell>
          <cell r="B1688" t="str">
            <v>4247</v>
          </cell>
          <cell r="C1688">
            <v>25.61</v>
          </cell>
          <cell r="I1688" t="e">
            <v>#N/A</v>
          </cell>
        </row>
        <row r="1689">
          <cell r="A1689" t="str">
            <v>EMPRESAS MUNICIPALES DE PIENDAMO</v>
          </cell>
          <cell r="B1689" t="str">
            <v>3817</v>
          </cell>
          <cell r="C1689">
            <v>30.48</v>
          </cell>
          <cell r="D1689">
            <v>41.83</v>
          </cell>
          <cell r="E1689">
            <v>52.09</v>
          </cell>
          <cell r="F1689">
            <v>40.719999999999899</v>
          </cell>
          <cell r="G1689">
            <v>40.189999999999898</v>
          </cell>
          <cell r="H1689">
            <v>50.549999999999898</v>
          </cell>
          <cell r="I1689" t="str">
            <v>EMPRESAS MUNICIPALES DE PIENDAMÓ</v>
          </cell>
        </row>
        <row r="1690">
          <cell r="A1690" t="str">
            <v>EMPRESAS MUNICIPALES DE PUERTO TEJADA CAUCA - EMPUERTO TEJADA</v>
          </cell>
          <cell r="B1690" t="str">
            <v>3818</v>
          </cell>
          <cell r="C1690">
            <v>25.29</v>
          </cell>
          <cell r="D1690">
            <v>35.14</v>
          </cell>
          <cell r="E1690">
            <v>38.03</v>
          </cell>
          <cell r="F1690">
            <v>17.510000000000002</v>
          </cell>
          <cell r="G1690">
            <v>29.53</v>
          </cell>
          <cell r="H1690">
            <v>35.950000000000003</v>
          </cell>
          <cell r="I1690" t="str">
            <v>EMPRESAS MUNICIPALES DE PUERTO TEJADA CAUCA - EMPUERTO TEJADA</v>
          </cell>
        </row>
        <row r="1691">
          <cell r="A1691" t="str">
            <v>EMPRESAS MUNICIPALES DE TIBASOSA</v>
          </cell>
          <cell r="B1691" t="str">
            <v>4075</v>
          </cell>
          <cell r="C1691">
            <v>96.36</v>
          </cell>
          <cell r="D1691">
            <v>74.790000000000006</v>
          </cell>
          <cell r="E1691">
            <v>84.099999999999895</v>
          </cell>
          <cell r="F1691">
            <v>69.819999999999894</v>
          </cell>
          <cell r="G1691">
            <v>67</v>
          </cell>
          <cell r="H1691">
            <v>74.189999999999898</v>
          </cell>
          <cell r="I1691" t="str">
            <v>EMPRESAS MUNICIPALES DE TIBASOSA</v>
          </cell>
        </row>
        <row r="1692">
          <cell r="A1692" t="str">
            <v>EMPRESAS MUNICIPALES DE TULUA   EMTULUA</v>
          </cell>
          <cell r="B1692" t="str">
            <v>4076</v>
          </cell>
          <cell r="C1692">
            <v>72.09</v>
          </cell>
          <cell r="D1692">
            <v>66.930000000000007</v>
          </cell>
          <cell r="E1692">
            <v>73.540000000000006</v>
          </cell>
          <cell r="F1692">
            <v>75.689999999999898</v>
          </cell>
          <cell r="G1692">
            <v>71.5</v>
          </cell>
          <cell r="H1692">
            <v>67.25</v>
          </cell>
          <cell r="I1692" t="str">
            <v>EMPRESAS MUNICIPALES DE TULUÁ   EMTULUÁ</v>
          </cell>
        </row>
        <row r="1693">
          <cell r="A1693" t="str">
            <v>EMPRESAS MUNICIPALES DE VILLA DEL ROSARIO  -EICVIRO</v>
          </cell>
          <cell r="B1693" t="str">
            <v>4077</v>
          </cell>
          <cell r="C1693">
            <v>41.77</v>
          </cell>
          <cell r="D1693">
            <v>48.77</v>
          </cell>
          <cell r="E1693">
            <v>53.49</v>
          </cell>
          <cell r="F1693">
            <v>47.899999999999899</v>
          </cell>
          <cell r="G1693">
            <v>47.329999999999899</v>
          </cell>
          <cell r="H1693">
            <v>64.459999999999894</v>
          </cell>
          <cell r="I1693" t="str">
            <v>EMPRESAS MUNICIPALES DE VILLA DEL ROSARIO  -EICVIRO</v>
          </cell>
        </row>
        <row r="1694">
          <cell r="A1694" t="str">
            <v>EMPRESAS PÚBLICAS - CONCORDIA</v>
          </cell>
          <cell r="B1694" t="str">
            <v>4078</v>
          </cell>
          <cell r="C1694">
            <v>67.08</v>
          </cell>
          <cell r="D1694">
            <v>55.28</v>
          </cell>
          <cell r="E1694">
            <v>68.760000000000005</v>
          </cell>
          <cell r="F1694">
            <v>58.92</v>
          </cell>
          <cell r="G1694">
            <v>57.719999999999899</v>
          </cell>
          <cell r="H1694">
            <v>86.9</v>
          </cell>
          <cell r="I1694" t="str">
            <v>EMPRESAS PÚBLICAS - CONCORDIA</v>
          </cell>
        </row>
        <row r="1695">
          <cell r="A1695" t="str">
            <v>EMPRESAS PÚBLICAS - PUERTO BOYACÁ</v>
          </cell>
          <cell r="B1695" t="str">
            <v>4079</v>
          </cell>
          <cell r="C1695">
            <v>43.63</v>
          </cell>
          <cell r="D1695">
            <v>28.01</v>
          </cell>
          <cell r="E1695">
            <v>24.12</v>
          </cell>
          <cell r="F1695">
            <v>30.82</v>
          </cell>
          <cell r="G1695">
            <v>31.98</v>
          </cell>
          <cell r="H1695">
            <v>15.4499999999999</v>
          </cell>
          <cell r="I1695" t="str">
            <v>EMPRESAS PÚBLICAS - PUERTO BOYACÁ</v>
          </cell>
        </row>
        <row r="1696">
          <cell r="A1696" t="str">
            <v>EMPRESAS PÚBLICAS - SABANA DE TORRES</v>
          </cell>
          <cell r="B1696" t="str">
            <v>4250</v>
          </cell>
          <cell r="C1696">
            <v>42.98</v>
          </cell>
          <cell r="I1696" t="e">
            <v>#N/A</v>
          </cell>
        </row>
        <row r="1697">
          <cell r="A1697" t="str">
            <v>EMPRESAS PÚBLICAS DE  MARSELLA</v>
          </cell>
          <cell r="B1697" t="str">
            <v>4080</v>
          </cell>
          <cell r="C1697">
            <v>59.6</v>
          </cell>
          <cell r="D1697">
            <v>41.86</v>
          </cell>
          <cell r="E1697">
            <v>38.03</v>
          </cell>
          <cell r="F1697">
            <v>40.43</v>
          </cell>
          <cell r="G1697">
            <v>39.899999999999899</v>
          </cell>
          <cell r="H1697">
            <v>48.02</v>
          </cell>
          <cell r="I1697" t="str">
            <v>EMPRESAS PÚBLICAS DE  MARSELLA</v>
          </cell>
        </row>
        <row r="1698">
          <cell r="A1698" t="str">
            <v>EMPRESAS PÚBLICAS DE ABEJORRAL</v>
          </cell>
          <cell r="B1698" t="str">
            <v>4081</v>
          </cell>
          <cell r="C1698">
            <v>59.65</v>
          </cell>
          <cell r="D1698">
            <v>77.06</v>
          </cell>
          <cell r="E1698">
            <v>68.760000000000005</v>
          </cell>
          <cell r="F1698">
            <v>76.06</v>
          </cell>
          <cell r="G1698">
            <v>71.760000000000005</v>
          </cell>
          <cell r="H1698">
            <v>86.9</v>
          </cell>
          <cell r="I1698" t="str">
            <v>EMPRESAS PÚBLICAS DE ABEJORRAL</v>
          </cell>
        </row>
        <row r="1699">
          <cell r="A1699" t="str">
            <v>EMPRESAS PÚBLICAS DE ACEVEDO HUILA S.A. EMPACEVEDO S.A.</v>
          </cell>
          <cell r="B1699" t="str">
            <v>4082</v>
          </cell>
          <cell r="C1699">
            <v>51.55</v>
          </cell>
          <cell r="D1699">
            <v>66</v>
          </cell>
          <cell r="E1699">
            <v>63.049999999999898</v>
          </cell>
          <cell r="F1699">
            <v>59.6099999999999</v>
          </cell>
          <cell r="G1699">
            <v>58.34</v>
          </cell>
          <cell r="H1699">
            <v>57.219999999999899</v>
          </cell>
          <cell r="I1699" t="str">
            <v>EMPRESAS PÚBLICAS DE ACEVEDO HUILA S.A. EMPACEVEDO S.A.</v>
          </cell>
        </row>
        <row r="1700">
          <cell r="A1700" t="str">
            <v>EMPRESAS PÚBLICAS DE AIPE S.A.  EMPRESA DE SERVICIOS PUBLICOS</v>
          </cell>
          <cell r="B1700" t="str">
            <v>4251</v>
          </cell>
          <cell r="C1700">
            <v>50.09</v>
          </cell>
          <cell r="I1700" t="e">
            <v>#N/A</v>
          </cell>
        </row>
        <row r="1701">
          <cell r="A1701" t="str">
            <v>EMPRESAS PÚBLICAS DE ARMENIA</v>
          </cell>
          <cell r="B1701" t="str">
            <v>4259</v>
          </cell>
          <cell r="C1701">
            <v>73.12</v>
          </cell>
          <cell r="I1701" t="e">
            <v>#N/A</v>
          </cell>
        </row>
        <row r="1702">
          <cell r="A1702" t="str">
            <v>EMPRESAS PÚBLICAS DE BETULIA S.A E.S.P</v>
          </cell>
          <cell r="B1702" t="str">
            <v>4162</v>
          </cell>
          <cell r="C1702">
            <v>51.16</v>
          </cell>
          <cell r="I1702" t="e">
            <v>#N/A</v>
          </cell>
        </row>
        <row r="1703">
          <cell r="A1703" t="str">
            <v>EMPRESAS PÚBLICAS DE CAICEDONIA - E.P.C.</v>
          </cell>
          <cell r="B1703" t="str">
            <v>4085</v>
          </cell>
          <cell r="C1703">
            <v>57.17</v>
          </cell>
          <cell r="D1703">
            <v>51.03</v>
          </cell>
          <cell r="E1703">
            <v>68.760000000000005</v>
          </cell>
          <cell r="F1703">
            <v>58.92</v>
          </cell>
          <cell r="G1703">
            <v>57.719999999999899</v>
          </cell>
          <cell r="H1703">
            <v>74.189999999999898</v>
          </cell>
          <cell r="I1703" t="str">
            <v>EMPRESAS PÚBLICAS DE CAICEDONIA - E.P.C.</v>
          </cell>
        </row>
        <row r="1704">
          <cell r="A1704" t="str">
            <v>EMPRESAS PÚBLICAS DE CARAMANTA S.A.S E.S.P</v>
          </cell>
          <cell r="B1704" t="str">
            <v>8401</v>
          </cell>
          <cell r="C1704">
            <v>47.65</v>
          </cell>
          <cell r="D1704">
            <v>52.75</v>
          </cell>
          <cell r="E1704">
            <v>39.189999999999898</v>
          </cell>
          <cell r="F1704">
            <v>56.88</v>
          </cell>
          <cell r="G1704">
            <v>50.5399999999999</v>
          </cell>
          <cell r="H1704">
            <v>40.119999999999898</v>
          </cell>
          <cell r="I1704" t="str">
            <v>EMPRESAS PÚBLICAS DE CARAMANTA S.A.S E.S.P</v>
          </cell>
        </row>
        <row r="1705">
          <cell r="A1705" t="str">
            <v>EMPRESAS PÚBLICAS DE CHAMEZA S.A.S</v>
          </cell>
          <cell r="B1705" t="str">
            <v>3820</v>
          </cell>
          <cell r="C1705">
            <v>27.68</v>
          </cell>
          <cell r="D1705">
            <v>37.78</v>
          </cell>
          <cell r="E1705">
            <v>41.03</v>
          </cell>
          <cell r="F1705">
            <v>41.759999999999899</v>
          </cell>
          <cell r="G1705">
            <v>31.8599999999999</v>
          </cell>
          <cell r="H1705">
            <v>41.649999999999899</v>
          </cell>
          <cell r="I1705" t="str">
            <v>EMPRESAS PÚBLICAS DE CHAMEZA S.A.S</v>
          </cell>
        </row>
        <row r="1706">
          <cell r="A1706" t="str">
            <v>EMPRESAS PÚBLICAS DE CUNDINAMARCA S.A.</v>
          </cell>
          <cell r="B1706" t="str">
            <v>3821</v>
          </cell>
          <cell r="C1706">
            <v>73.13</v>
          </cell>
          <cell r="D1706">
            <v>73.81</v>
          </cell>
          <cell r="E1706">
            <v>68.760000000000005</v>
          </cell>
          <cell r="F1706">
            <v>85.42</v>
          </cell>
          <cell r="G1706">
            <v>78.23</v>
          </cell>
          <cell r="H1706">
            <v>86.9</v>
          </cell>
          <cell r="I1706" t="str">
            <v>EMPRESAS PÚBLICAS DE CUNDINAMARCA S.A.</v>
          </cell>
        </row>
        <row r="1707">
          <cell r="A1707" t="str">
            <v>EMPRESAS PÚBLICAS DE GARZÓN EMPUGAR E.S.P.</v>
          </cell>
          <cell r="B1707" t="str">
            <v>3835</v>
          </cell>
          <cell r="C1707">
            <v>69.569999999999993</v>
          </cell>
          <cell r="D1707">
            <v>53.62</v>
          </cell>
          <cell r="E1707">
            <v>66.790000000000006</v>
          </cell>
          <cell r="F1707">
            <v>50.689999999999898</v>
          </cell>
          <cell r="G1707">
            <v>51.329999999999899</v>
          </cell>
          <cell r="H1707">
            <v>49.259999999999899</v>
          </cell>
          <cell r="I1707" t="str">
            <v>EMPRESAS PÚBLICAS DE GARZÓN EMPUGAR E.S.P.</v>
          </cell>
        </row>
        <row r="1708">
          <cell r="A1708" t="str">
            <v>EMPRESAS PÚBLICAS DE HATO COROZAL</v>
          </cell>
          <cell r="B1708" t="str">
            <v>4254</v>
          </cell>
          <cell r="C1708">
            <v>41.65</v>
          </cell>
          <cell r="I1708" t="e">
            <v>#N/A</v>
          </cell>
        </row>
        <row r="1709">
          <cell r="A1709" t="str">
            <v>EMPRESAS PÚBLICAS DE HOBO S.A.</v>
          </cell>
          <cell r="B1709" t="str">
            <v>4089</v>
          </cell>
          <cell r="C1709">
            <v>55.85</v>
          </cell>
          <cell r="D1709">
            <v>44.14</v>
          </cell>
          <cell r="E1709">
            <v>30.07</v>
          </cell>
          <cell r="F1709">
            <v>35</v>
          </cell>
          <cell r="G1709">
            <v>30.78</v>
          </cell>
          <cell r="H1709">
            <v>35.520000000000003</v>
          </cell>
          <cell r="I1709" t="str">
            <v>EMPRESAS PÚBLICAS DE HOBO S.A.</v>
          </cell>
        </row>
        <row r="1710">
          <cell r="A1710" t="str">
            <v>EMPRESAS PÚBLICAS DE IQUIRA SOCIEDAD ANONIMA IQUIRA S.A.</v>
          </cell>
          <cell r="B1710" t="str">
            <v>4090</v>
          </cell>
          <cell r="C1710">
            <v>39.9</v>
          </cell>
          <cell r="D1710">
            <v>56.75</v>
          </cell>
          <cell r="E1710">
            <v>68.760000000000005</v>
          </cell>
          <cell r="F1710">
            <v>52.53</v>
          </cell>
          <cell r="G1710">
            <v>51.7899999999999</v>
          </cell>
          <cell r="H1710">
            <v>74.189999999999898</v>
          </cell>
          <cell r="I1710" t="str">
            <v>EMPRESAS PÚBLICAS DE IQUIRA SOCIEDAD ANONIMA IQUIRA S.A.</v>
          </cell>
        </row>
        <row r="1711">
          <cell r="A1711" t="str">
            <v>EMPRESAS PÚBLICAS DE JARDÍN S.A.</v>
          </cell>
          <cell r="B1711" t="str">
            <v>3822</v>
          </cell>
          <cell r="C1711">
            <v>52.46</v>
          </cell>
          <cell r="D1711">
            <v>51.52</v>
          </cell>
          <cell r="E1711">
            <v>68.760000000000005</v>
          </cell>
          <cell r="F1711">
            <v>52.53</v>
          </cell>
          <cell r="G1711">
            <v>51.7899999999999</v>
          </cell>
          <cell r="H1711">
            <v>74.189999999999898</v>
          </cell>
          <cell r="I1711" t="str">
            <v>EMPRESAS PÚBLICAS DE JARDÍN S.A.</v>
          </cell>
        </row>
        <row r="1712">
          <cell r="A1712" t="str">
            <v>EMPRESAS PÚBLICAS DE LA  ARGENTINA HUILA EMPUARG S.A</v>
          </cell>
          <cell r="B1712" t="str">
            <v>3824</v>
          </cell>
          <cell r="C1712">
            <v>56.69</v>
          </cell>
          <cell r="D1712">
            <v>62.5</v>
          </cell>
          <cell r="E1712">
            <v>68.760000000000005</v>
          </cell>
          <cell r="F1712">
            <v>62.53</v>
          </cell>
          <cell r="G1712">
            <v>60.92</v>
          </cell>
          <cell r="H1712">
            <v>86.9</v>
          </cell>
          <cell r="I1712" t="str">
            <v>EMPRESAS PÚBLICAS DE LA  ARGENTINA HUILA EMPUARG S.A</v>
          </cell>
        </row>
        <row r="1713">
          <cell r="A1713" t="str">
            <v>EMPRESAS PÚBLICAS DE MEDELLÍN</v>
          </cell>
          <cell r="B1713" t="str">
            <v>4256</v>
          </cell>
          <cell r="C1713">
            <v>78.209999999999994</v>
          </cell>
          <cell r="I1713" t="e">
            <v>#N/A</v>
          </cell>
        </row>
        <row r="1714">
          <cell r="A1714" t="str">
            <v>EMPRESAS PÚBLICAS DE NILO SAS</v>
          </cell>
          <cell r="B1714" t="str">
            <v>4036</v>
          </cell>
          <cell r="C1714">
            <v>43.3</v>
          </cell>
          <cell r="D1714">
            <v>77.39</v>
          </cell>
          <cell r="E1714">
            <v>59.43</v>
          </cell>
          <cell r="F1714">
            <v>52.0399999999999</v>
          </cell>
          <cell r="G1714">
            <v>62.689999999999898</v>
          </cell>
          <cell r="H1714">
            <v>64.31</v>
          </cell>
          <cell r="I1714" t="str">
            <v>EMPRESAS PÚBLICAS DE NILO SAS</v>
          </cell>
        </row>
        <row r="1715">
          <cell r="A1715" t="str">
            <v>EMPRESAS PÚBLICAS DE PALERMO</v>
          </cell>
          <cell r="B1715" t="str">
            <v>3827</v>
          </cell>
          <cell r="C1715">
            <v>66.790000000000006</v>
          </cell>
          <cell r="D1715">
            <v>74.64</v>
          </cell>
          <cell r="E1715">
            <v>68.760000000000005</v>
          </cell>
          <cell r="F1715">
            <v>85.42</v>
          </cell>
          <cell r="G1715">
            <v>78.23</v>
          </cell>
          <cell r="H1715">
            <v>86.9</v>
          </cell>
          <cell r="I1715" t="str">
            <v>EMPRESAS PÚBLICAS DE PALERMO</v>
          </cell>
        </row>
        <row r="1716">
          <cell r="A1716" t="str">
            <v>EMPRESAS PÚBLICAS DE PENSILVANIA</v>
          </cell>
          <cell r="B1716" t="str">
            <v>3828</v>
          </cell>
          <cell r="C1716">
            <v>44.01</v>
          </cell>
          <cell r="D1716">
            <v>51.52</v>
          </cell>
          <cell r="E1716">
            <v>68.760000000000005</v>
          </cell>
          <cell r="F1716">
            <v>52.53</v>
          </cell>
          <cell r="G1716">
            <v>51.7899999999999</v>
          </cell>
          <cell r="H1716">
            <v>74.189999999999898</v>
          </cell>
          <cell r="I1716" t="str">
            <v>EMPRESAS PÚBLICAS DE PENSILVANIA</v>
          </cell>
        </row>
        <row r="1717">
          <cell r="A1717" t="str">
            <v>EMPRESAS PÚBLICAS DE RECETOR S.A.S.</v>
          </cell>
          <cell r="B1717" t="str">
            <v>4094</v>
          </cell>
          <cell r="C1717">
            <v>11.58</v>
          </cell>
          <cell r="D1717">
            <v>25.47</v>
          </cell>
          <cell r="E1717">
            <v>24.12</v>
          </cell>
          <cell r="F1717">
            <v>17.510000000000002</v>
          </cell>
          <cell r="G1717">
            <v>18.489999999999899</v>
          </cell>
          <cell r="H1717">
            <v>15.4499999999999</v>
          </cell>
          <cell r="I1717" t="str">
            <v>EMPRESAS PÚBLICAS DE RECETOR S.A.S.</v>
          </cell>
        </row>
        <row r="1718">
          <cell r="A1718" t="str">
            <v>EMPRESAS PÚBLICAS DE RIVERA S.A</v>
          </cell>
          <cell r="B1718" t="str">
            <v>4095</v>
          </cell>
          <cell r="C1718">
            <v>37.49</v>
          </cell>
          <cell r="D1718">
            <v>48.33</v>
          </cell>
          <cell r="E1718">
            <v>45.979999999999897</v>
          </cell>
          <cell r="F1718">
            <v>42.57</v>
          </cell>
          <cell r="G1718">
            <v>42.06</v>
          </cell>
          <cell r="H1718">
            <v>54.24</v>
          </cell>
          <cell r="I1718" t="str">
            <v>EMPRESAS PÚBLICAS DE RIVERA S.A</v>
          </cell>
        </row>
        <row r="1719">
          <cell r="A1719" t="str">
            <v>EMPRESAS PÚBLICAS DE SANTUARIO</v>
          </cell>
          <cell r="B1719" t="str">
            <v>4086</v>
          </cell>
          <cell r="C1719">
            <v>61.67</v>
          </cell>
          <cell r="D1719">
            <v>50.17</v>
          </cell>
          <cell r="E1719">
            <v>39.5</v>
          </cell>
          <cell r="F1719">
            <v>68.7</v>
          </cell>
          <cell r="G1719">
            <v>57.8599999999999</v>
          </cell>
          <cell r="H1719">
            <v>49.299999999999898</v>
          </cell>
          <cell r="I1719" t="str">
            <v>EMPRESAS PÚBLICAS DE SANTUARIO</v>
          </cell>
        </row>
        <row r="1720">
          <cell r="A1720" t="str">
            <v>EMPRESAS PÚBLICAS DE SUAZA SA</v>
          </cell>
          <cell r="B1720" t="str">
            <v>8199</v>
          </cell>
          <cell r="C1720">
            <v>55.41</v>
          </cell>
          <cell r="D1720">
            <v>46.99</v>
          </cell>
          <cell r="E1720">
            <v>44.409999999999897</v>
          </cell>
          <cell r="F1720">
            <v>50.939999999999898</v>
          </cell>
          <cell r="G1720">
            <v>50.28</v>
          </cell>
          <cell r="H1720">
            <v>44.32</v>
          </cell>
          <cell r="I1720" t="str">
            <v>EMPRESAS PÚBLICAS DE SUAZA SA</v>
          </cell>
        </row>
        <row r="1721">
          <cell r="A1721" t="str">
            <v>EMPRESAS PÚBLICAS DE TAMARA S.A.S.</v>
          </cell>
          <cell r="B1721" t="str">
            <v>4096</v>
          </cell>
          <cell r="C1721">
            <v>10</v>
          </cell>
          <cell r="D1721">
            <v>51.52</v>
          </cell>
          <cell r="E1721">
            <v>68.760000000000005</v>
          </cell>
          <cell r="F1721">
            <v>52.53</v>
          </cell>
          <cell r="G1721">
            <v>51.7899999999999</v>
          </cell>
          <cell r="H1721">
            <v>74.189999999999898</v>
          </cell>
          <cell r="I1721" t="str">
            <v>EMPRESAS PÚBLICAS DE TÁMARA S.A.S.</v>
          </cell>
        </row>
        <row r="1722">
          <cell r="A1722" t="str">
            <v>EMPRESAS PÚBLICAS DE TELLO S.A.S</v>
          </cell>
          <cell r="B1722" t="str">
            <v>4843</v>
          </cell>
          <cell r="C1722">
            <v>43.87</v>
          </cell>
          <cell r="I1722" t="e">
            <v>#N/A</v>
          </cell>
        </row>
        <row r="1723">
          <cell r="A1723" t="str">
            <v>EMPRESAS PÚBLICAS DE TERUEL S.A.</v>
          </cell>
          <cell r="B1723" t="str">
            <v>4097</v>
          </cell>
          <cell r="C1723">
            <v>48.27</v>
          </cell>
          <cell r="D1723">
            <v>59.99</v>
          </cell>
          <cell r="E1723">
            <v>71.06</v>
          </cell>
          <cell r="F1723">
            <v>62.53</v>
          </cell>
          <cell r="G1723">
            <v>52.659999999999897</v>
          </cell>
          <cell r="H1723">
            <v>74.939999999999898</v>
          </cell>
          <cell r="I1723" t="str">
            <v>EMPRESAS PÚBLICAS DE TERUEL S.A.</v>
          </cell>
        </row>
        <row r="1724">
          <cell r="A1724" t="str">
            <v>EMPRESAS PÚBLICAS DE TIMANA S.A.</v>
          </cell>
          <cell r="B1724" t="str">
            <v>4099</v>
          </cell>
          <cell r="C1724">
            <v>61.12</v>
          </cell>
          <cell r="D1724">
            <v>60.89</v>
          </cell>
          <cell r="E1724">
            <v>68.760000000000005</v>
          </cell>
          <cell r="F1724">
            <v>69.819999999999894</v>
          </cell>
          <cell r="G1724">
            <v>67</v>
          </cell>
          <cell r="H1724">
            <v>64.6099999999999</v>
          </cell>
          <cell r="I1724" t="str">
            <v>EMPRESAS PÚBLICAS DE TIMANA S.A.</v>
          </cell>
        </row>
        <row r="1725">
          <cell r="A1725" t="str">
            <v>EMPRESAS PÚBLICAS MUNICIPALES - SOPETRAN</v>
          </cell>
          <cell r="B1725" t="str">
            <v>4102</v>
          </cell>
          <cell r="C1725">
            <v>34.32</v>
          </cell>
          <cell r="D1725">
            <v>51.52</v>
          </cell>
          <cell r="E1725">
            <v>68.760000000000005</v>
          </cell>
          <cell r="F1725">
            <v>52.53</v>
          </cell>
          <cell r="G1725">
            <v>51.7899999999999</v>
          </cell>
          <cell r="H1725">
            <v>74.189999999999898</v>
          </cell>
          <cell r="I1725" t="str">
            <v>EMPRESAS PÚBLICAS MUNICIPALES - SOPETRAN</v>
          </cell>
        </row>
        <row r="1726">
          <cell r="A1726" t="str">
            <v>EMPRESAS PÚBLICAS MUNICIPALES DE APIA</v>
          </cell>
          <cell r="B1726" t="str">
            <v>4103</v>
          </cell>
          <cell r="C1726">
            <v>45.35</v>
          </cell>
          <cell r="D1726">
            <v>11.11</v>
          </cell>
          <cell r="E1726">
            <v>24.12</v>
          </cell>
          <cell r="F1726">
            <v>25.329999999999899</v>
          </cell>
          <cell r="G1726">
            <v>26.46</v>
          </cell>
          <cell r="H1726">
            <v>15.4499999999999</v>
          </cell>
          <cell r="I1726" t="str">
            <v>EMPRESAS PÚBLICAS MUNICIPALES DE APÍA</v>
          </cell>
        </row>
        <row r="1727">
          <cell r="A1727" t="str">
            <v>EMPRESAS PÚBLICAS MUNICIPALES DE BELÉN DE UMBRÍA S.A.S.</v>
          </cell>
          <cell r="B1727" t="str">
            <v>4104</v>
          </cell>
          <cell r="C1727">
            <v>67.709999999999994</v>
          </cell>
          <cell r="D1727">
            <v>81.180000000000007</v>
          </cell>
          <cell r="E1727">
            <v>75.209999999999894</v>
          </cell>
          <cell r="F1727">
            <v>65.239999999999895</v>
          </cell>
          <cell r="G1727">
            <v>85.409999999999897</v>
          </cell>
          <cell r="H1727">
            <v>56.67</v>
          </cell>
          <cell r="I1727" t="str">
            <v>EMPRESAS PÚBLICAS MUNICIPALES DE BELÉN DE UMBRÍA S.A.S.</v>
          </cell>
        </row>
        <row r="1728">
          <cell r="A1728" t="str">
            <v>EMPRESAS PÚBLICAS MUNICIPALES DE BETANIA</v>
          </cell>
          <cell r="B1728" t="str">
            <v>3834</v>
          </cell>
          <cell r="C1728">
            <v>32.61</v>
          </cell>
          <cell r="D1728">
            <v>45.45</v>
          </cell>
          <cell r="E1728">
            <v>61.06</v>
          </cell>
          <cell r="F1728">
            <v>47.159999999999897</v>
          </cell>
          <cell r="G1728">
            <v>46.6099999999999</v>
          </cell>
          <cell r="H1728">
            <v>78.629999999999896</v>
          </cell>
          <cell r="I1728" t="str">
            <v>EMPRESAS PÚBLICAS MUNICIPALES DE BETANIA</v>
          </cell>
        </row>
        <row r="1729">
          <cell r="A1729" t="str">
            <v>EMPRESAS PÚBLICAS MUNICIPALES DE CALARCA</v>
          </cell>
          <cell r="B1729" t="str">
            <v>4105</v>
          </cell>
          <cell r="C1729">
            <v>55.87</v>
          </cell>
          <cell r="D1729">
            <v>57.2</v>
          </cell>
          <cell r="E1729">
            <v>51.869999999999898</v>
          </cell>
          <cell r="F1729">
            <v>48.03</v>
          </cell>
          <cell r="G1729">
            <v>47.45</v>
          </cell>
          <cell r="H1729">
            <v>57.81</v>
          </cell>
          <cell r="I1729" t="str">
            <v>EMPRESAS PÚBLICAS MUNICIPALES DE CALARCÁ</v>
          </cell>
        </row>
        <row r="1730">
          <cell r="A1730" t="str">
            <v>EMPRESAS PÚBLICAS MUNICIPALES DE CALI -EMCALI</v>
          </cell>
          <cell r="B1730" t="str">
            <v>4261</v>
          </cell>
          <cell r="C1730">
            <v>71.650000000000006</v>
          </cell>
          <cell r="I1730" t="e">
            <v>#N/A</v>
          </cell>
        </row>
        <row r="1731">
          <cell r="A1731" t="str">
            <v>EMPRESAS PÚBLICAS MUNICIPALES DE CANDELARIA - ENCANDELARIA</v>
          </cell>
          <cell r="B1731" t="str">
            <v>4262</v>
          </cell>
          <cell r="C1731">
            <v>52.28</v>
          </cell>
          <cell r="I1731" t="e">
            <v>#N/A</v>
          </cell>
        </row>
        <row r="1732">
          <cell r="A1732" t="str">
            <v>EMPRESAS PÚBLICAS MUNICIPALES DE CARTAGO</v>
          </cell>
          <cell r="B1732" t="str">
            <v>4263</v>
          </cell>
          <cell r="C1732">
            <v>73.540000000000006</v>
          </cell>
          <cell r="I1732" t="e">
            <v>#N/A</v>
          </cell>
        </row>
        <row r="1733">
          <cell r="A1733" t="str">
            <v>EMPRESAS PÚBLICAS MUNICIPALES DE GUATICA</v>
          </cell>
          <cell r="B1733" t="str">
            <v>4106</v>
          </cell>
          <cell r="C1733">
            <v>29.47</v>
          </cell>
          <cell r="D1733">
            <v>47.21</v>
          </cell>
          <cell r="E1733">
            <v>56.729999999999897</v>
          </cell>
          <cell r="F1733">
            <v>52.53</v>
          </cell>
          <cell r="G1733">
            <v>43.27</v>
          </cell>
          <cell r="H1733">
            <v>63.52</v>
          </cell>
          <cell r="I1733" t="str">
            <v>EMPRESAS PÚBLICAS MUNICIPALES DE GUÁTICA</v>
          </cell>
        </row>
        <row r="1734">
          <cell r="A1734" t="str">
            <v>EMPRESAS PÚBLICAS MUNICIPALES DE LA CEJA DEL TAMBO</v>
          </cell>
          <cell r="B1734" t="str">
            <v>4107</v>
          </cell>
          <cell r="C1734">
            <v>65.67</v>
          </cell>
          <cell r="D1734">
            <v>42.98</v>
          </cell>
          <cell r="E1734">
            <v>57.189999999999898</v>
          </cell>
          <cell r="F1734">
            <v>50.549999999999898</v>
          </cell>
          <cell r="G1734">
            <v>49.899999999999899</v>
          </cell>
          <cell r="H1734">
            <v>67.579999999999899</v>
          </cell>
          <cell r="I1734" t="str">
            <v>EMPRESAS PÚBLICAS MUNICIPALES DE LA CEJA DEL TAMBO</v>
          </cell>
        </row>
        <row r="1735">
          <cell r="A1735" t="str">
            <v>EMPRESAS PÚBLICAS MUNICIPALES DE MALAGA</v>
          </cell>
          <cell r="B1735" t="str">
            <v>4264</v>
          </cell>
          <cell r="C1735">
            <v>49.65</v>
          </cell>
          <cell r="I1735" t="e">
            <v>#N/A</v>
          </cell>
        </row>
        <row r="1736">
          <cell r="A1736" t="str">
            <v>EMPRESAS PÚBLICAS MUNICIPALES DE MISTRATO</v>
          </cell>
          <cell r="B1736" t="str">
            <v>4265</v>
          </cell>
          <cell r="C1736">
            <v>55.26</v>
          </cell>
          <cell r="I1736" t="e">
            <v>#N/A</v>
          </cell>
        </row>
        <row r="1737">
          <cell r="A1737" t="str">
            <v>EMPRESAS PÚBLICAS MUNICIPALES DE QUINCHIA</v>
          </cell>
          <cell r="B1737" t="str">
            <v>4108</v>
          </cell>
          <cell r="C1737">
            <v>42.51</v>
          </cell>
          <cell r="D1737">
            <v>60.36</v>
          </cell>
          <cell r="E1737">
            <v>68.760000000000005</v>
          </cell>
          <cell r="F1737">
            <v>58.92</v>
          </cell>
          <cell r="G1737">
            <v>57.719999999999899</v>
          </cell>
          <cell r="H1737">
            <v>74.189999999999898</v>
          </cell>
          <cell r="I1737" t="str">
            <v>EMPRESAS PÚBLICAS MUNICIPALES DE QUINCHÍA</v>
          </cell>
        </row>
        <row r="1738">
          <cell r="A1738" t="str">
            <v>EMPRESAS PÚBLICAS MUNICIPALES DE TIBÚ</v>
          </cell>
          <cell r="B1738" t="str">
            <v>4109</v>
          </cell>
          <cell r="C1738">
            <v>26.15</v>
          </cell>
          <cell r="D1738">
            <v>43.78</v>
          </cell>
          <cell r="E1738">
            <v>60.009999999999899</v>
          </cell>
          <cell r="F1738">
            <v>45.88</v>
          </cell>
          <cell r="G1738">
            <v>46.7</v>
          </cell>
          <cell r="H1738">
            <v>49.81</v>
          </cell>
          <cell r="I1738" t="str">
            <v>EMPRESAS PÚBLICAS MUNICIPALES DE TIBÚ</v>
          </cell>
        </row>
        <row r="1739">
          <cell r="A1739" t="str">
            <v>EMPRESAS PÚBLICAS MUNICIPALES DE URRAO</v>
          </cell>
          <cell r="B1739" t="str">
            <v>3839</v>
          </cell>
          <cell r="C1739">
            <v>39.03</v>
          </cell>
          <cell r="D1739">
            <v>49.19</v>
          </cell>
          <cell r="E1739">
            <v>38.03</v>
          </cell>
          <cell r="F1739">
            <v>37.009999999999899</v>
          </cell>
          <cell r="G1739">
            <v>36.439999999999898</v>
          </cell>
          <cell r="H1739">
            <v>48.02</v>
          </cell>
          <cell r="I1739" t="str">
            <v>EMPRESAS PÚBLICAS MUNICIPALES DE URRAO</v>
          </cell>
        </row>
        <row r="1740">
          <cell r="A1740" t="str">
            <v>EMPRESAS PÚBLICAS MUNICIPALES LA CELIA</v>
          </cell>
          <cell r="B1740" t="str">
            <v>4266</v>
          </cell>
          <cell r="C1740">
            <v>41.03</v>
          </cell>
          <cell r="I1740" t="e">
            <v>#N/A</v>
          </cell>
        </row>
        <row r="1741">
          <cell r="A1741" t="str">
            <v>EMPRESAS VARIAS DE CAICEDONIA E.V.C</v>
          </cell>
          <cell r="B1741" t="str">
            <v>4111</v>
          </cell>
          <cell r="C1741">
            <v>60.24</v>
          </cell>
          <cell r="D1741">
            <v>56.03</v>
          </cell>
          <cell r="E1741">
            <v>65.569999999999894</v>
          </cell>
          <cell r="F1741">
            <v>57.96</v>
          </cell>
          <cell r="G1741">
            <v>56.85</v>
          </cell>
          <cell r="H1741">
            <v>59.2899999999999</v>
          </cell>
          <cell r="I1741" t="str">
            <v>EMPRESAS VARIAS DE CAICEDONIA E.V.C</v>
          </cell>
        </row>
        <row r="1742">
          <cell r="A1742" t="str">
            <v>EMPRESAS VARIAS DE MEDELLÍN</v>
          </cell>
          <cell r="B1742" t="str">
            <v>4267</v>
          </cell>
          <cell r="C1742">
            <v>76.33</v>
          </cell>
          <cell r="I1742" t="e">
            <v>#N/A</v>
          </cell>
        </row>
        <row r="1743">
          <cell r="A1743" t="str">
            <v>EMPRESAS PÚBLICAS MUNICIPALES EMPRESA DE SERVICIOS PUBLICOS DE SAN PELAYO - CÓRDOBA.</v>
          </cell>
          <cell r="B1743" t="str">
            <v>8246</v>
          </cell>
          <cell r="C1743">
            <v>24.53</v>
          </cell>
          <cell r="D1743">
            <v>23.21</v>
          </cell>
          <cell r="E1743">
            <v>36.82</v>
          </cell>
          <cell r="F1743">
            <v>34.450000000000003</v>
          </cell>
          <cell r="G1743">
            <v>35.590000000000003</v>
          </cell>
          <cell r="H1743">
            <v>34.979999999999897</v>
          </cell>
          <cell r="I1743" t="str">
            <v>EMPRESAS PÚBLICAS MUNICIPALES EMPRESA DE SERVICIOS PÚBLICOS DE SAN PELAYO - CÓRDOBA.</v>
          </cell>
        </row>
        <row r="1744">
          <cell r="A1744" t="str">
            <v>ENTE DEPORTIVO MUNICIPAL SANTA ROSA DE VITERBO</v>
          </cell>
          <cell r="B1744" t="str">
            <v>4272</v>
          </cell>
          <cell r="C1744">
            <v>36.15</v>
          </cell>
          <cell r="I1744" t="e">
            <v>#N/A</v>
          </cell>
        </row>
        <row r="1745">
          <cell r="A1745" t="str">
            <v>ENTIDAD ADMINISTRADORA DE PENSIONES DE ANTIOQUIA</v>
          </cell>
          <cell r="B1745" t="str">
            <v>4273</v>
          </cell>
          <cell r="C1745">
            <v>83.21</v>
          </cell>
          <cell r="D1745">
            <v>83.58</v>
          </cell>
          <cell r="E1745">
            <v>65.569999999999894</v>
          </cell>
          <cell r="F1745">
            <v>61.53</v>
          </cell>
          <cell r="G1745">
            <v>71.739999999999895</v>
          </cell>
          <cell r="H1745">
            <v>69.790000000000006</v>
          </cell>
          <cell r="I1745" t="str">
            <v>ENTIDAD ADMINISTRADORA DE PENSIONES DE ANTIOQUIA</v>
          </cell>
        </row>
        <row r="1746">
          <cell r="A1746" t="str">
            <v>CAJA DE PREVISION SOCIAL Y SEGURIDAD DEL CASANARE - CAPRESOCA - E.P.S.</v>
          </cell>
          <cell r="B1746" t="str">
            <v>1396</v>
          </cell>
          <cell r="C1746">
            <v>72.290000000000006</v>
          </cell>
          <cell r="D1746">
            <v>74.44</v>
          </cell>
          <cell r="E1746">
            <v>70.95</v>
          </cell>
          <cell r="F1746">
            <v>73.379999999999896</v>
          </cell>
          <cell r="G1746">
            <v>69.769999999999897</v>
          </cell>
          <cell r="H1746">
            <v>67.579999999999899</v>
          </cell>
          <cell r="I1746" t="str">
            <v>ENTIDAD PROMOTORA DE SALUD - E.P.S CAPRESOCA</v>
          </cell>
        </row>
        <row r="1747">
          <cell r="A1747" t="str">
            <v>ESCUELA DE CAPACITACIÓN MUNICIPAL DE FLORIDABLANCA-ECAM</v>
          </cell>
          <cell r="B1747" t="str">
            <v>4278</v>
          </cell>
          <cell r="C1747">
            <v>63.02</v>
          </cell>
          <cell r="I1747" t="e">
            <v>#N/A</v>
          </cell>
        </row>
        <row r="1748">
          <cell r="A1748" t="str">
            <v>ESCUELA NACIONAL DEL DEPORTE</v>
          </cell>
          <cell r="B1748" t="str">
            <v>4280</v>
          </cell>
          <cell r="C1748">
            <v>71.47</v>
          </cell>
          <cell r="D1748">
            <v>93.22</v>
          </cell>
          <cell r="E1748">
            <v>84.099999999999895</v>
          </cell>
          <cell r="F1748">
            <v>76.06</v>
          </cell>
          <cell r="G1748">
            <v>84.459999999999894</v>
          </cell>
          <cell r="H1748">
            <v>86.9</v>
          </cell>
          <cell r="I1748" t="str">
            <v>ESCUELA NACIONAL DEL DEPORTE</v>
          </cell>
        </row>
        <row r="1749">
          <cell r="A1749" t="str">
            <v>ESCUELA SUPERIOR TECNOLÓGICA DE ARTES DÉBORA ARANGO</v>
          </cell>
          <cell r="B1749" t="str">
            <v>4281</v>
          </cell>
          <cell r="C1749">
            <v>88.6</v>
          </cell>
          <cell r="I1749" t="str">
            <v>ESCUELA SUPERIOR TECNOLÓGICA DE ARTES DÉBORA ARANGO</v>
          </cell>
        </row>
        <row r="1750">
          <cell r="A1750" t="str">
            <v>ESCUELA TALLER CARTAGENA DE INDIAS</v>
          </cell>
          <cell r="B1750" t="str">
            <v>4844</v>
          </cell>
          <cell r="C1750">
            <v>38.36</v>
          </cell>
          <cell r="I1750" t="e">
            <v>#N/A</v>
          </cell>
        </row>
        <row r="1751">
          <cell r="A1751" t="str">
            <v>ESE CENTRO DE SALUD SAN ANTONIO DE PALMITO</v>
          </cell>
          <cell r="B1751" t="str">
            <v>3004</v>
          </cell>
          <cell r="C1751">
            <v>54.03</v>
          </cell>
          <cell r="I1751" t="e">
            <v>#N/A</v>
          </cell>
        </row>
        <row r="1752">
          <cell r="A1752" t="str">
            <v>ESE DAVID MOLINA MUÑOZ DE OPORAPA</v>
          </cell>
          <cell r="B1752" t="str">
            <v>6208</v>
          </cell>
          <cell r="C1752">
            <v>76.48</v>
          </cell>
          <cell r="I1752" t="e">
            <v>#N/A</v>
          </cell>
        </row>
        <row r="1753">
          <cell r="A1753" t="str">
            <v>ESE HOSPITAL MALVINAS HÉCTOR OROZCO OROZCO - FLORENCIA</v>
          </cell>
          <cell r="B1753" t="str">
            <v>3340</v>
          </cell>
          <cell r="C1753">
            <v>51.74</v>
          </cell>
          <cell r="I1753" t="e">
            <v>#N/A</v>
          </cell>
        </row>
        <row r="1754">
          <cell r="A1754" t="str">
            <v>ESE HOSPITAL UNIVERSITARIO JULIO MENDEZ BARRENECHE</v>
          </cell>
          <cell r="B1754" t="str">
            <v>3086</v>
          </cell>
          <cell r="C1754">
            <v>50.23</v>
          </cell>
          <cell r="I1754" t="e">
            <v>#N/A</v>
          </cell>
        </row>
        <row r="1755">
          <cell r="A1755" t="str">
            <v>ESP EMPRESA DE SERVICIOS DE ACUEDUCTO, ALCANTARILLADO Y ASEO DEL MUNICIPIO DE APULO EMPOAPULO S.A.</v>
          </cell>
          <cell r="B1755" t="str">
            <v>4287</v>
          </cell>
          <cell r="C1755">
            <v>56.09</v>
          </cell>
          <cell r="D1755">
            <v>51.52</v>
          </cell>
          <cell r="E1755">
            <v>68.760000000000005</v>
          </cell>
          <cell r="F1755">
            <v>52.53</v>
          </cell>
          <cell r="G1755">
            <v>51.7899999999999</v>
          </cell>
          <cell r="H1755">
            <v>74.189999999999898</v>
          </cell>
          <cell r="I1755" t="str">
            <v>ESP EMPRESA DE SERVICIOS DE ACUEDUCTO, ALCANTARILLADO Y ASEO DEL MUNICIPIO DE APULO EMPOAPULO S.A.</v>
          </cell>
        </row>
        <row r="1756">
          <cell r="A1756" t="str">
            <v>ESP EMPRESA DE SERVICIOS PÚBLICOS DE HERVEO  EMPOHERVEO S.A</v>
          </cell>
          <cell r="B1756" t="str">
            <v>4289</v>
          </cell>
          <cell r="C1756">
            <v>44.24</v>
          </cell>
          <cell r="D1756">
            <v>20.67</v>
          </cell>
          <cell r="E1756">
            <v>24.12</v>
          </cell>
          <cell r="F1756">
            <v>17.510000000000002</v>
          </cell>
          <cell r="G1756">
            <v>18.489999999999899</v>
          </cell>
          <cell r="H1756">
            <v>15.4499999999999</v>
          </cell>
          <cell r="I1756" t="str">
            <v>ESP EMPRESA DE SERVICIOS PÚBLICOS DE HERVEO  EMPOHERVEO S.A</v>
          </cell>
        </row>
        <row r="1757">
          <cell r="A1757" t="str">
            <v>ESTABLECIMIENTO PÚBLICO AMBIENTAL - CARTAGENA</v>
          </cell>
          <cell r="B1757" t="str">
            <v>4292</v>
          </cell>
          <cell r="C1757">
            <v>73.260000000000005</v>
          </cell>
          <cell r="D1757">
            <v>79.760000000000005</v>
          </cell>
          <cell r="E1757">
            <v>70.95</v>
          </cell>
          <cell r="F1757">
            <v>73.379999999999896</v>
          </cell>
          <cell r="G1757">
            <v>82.23</v>
          </cell>
          <cell r="H1757">
            <v>63.689999999999898</v>
          </cell>
          <cell r="I1757" t="str">
            <v>ESTABLECIMIENTO PÚBLICO AMBIENTAL - CARTAGENA</v>
          </cell>
        </row>
        <row r="1758">
          <cell r="A1758" t="str">
            <v>ESTABLECIMIENTO PÚBLICO AMBIENTAL BARRANQUILLA VERDE</v>
          </cell>
          <cell r="B1758" t="str">
            <v>2738</v>
          </cell>
          <cell r="C1758">
            <v>79</v>
          </cell>
          <cell r="I1758" t="e">
            <v>#N/A</v>
          </cell>
        </row>
        <row r="1759">
          <cell r="A1759" t="str">
            <v>ESTABLECIMIENTO PÚBLICO AMBIENTAL DEL DISTRITO DE BUENAVENTURA</v>
          </cell>
          <cell r="B1759" t="str">
            <v>8235</v>
          </cell>
          <cell r="C1759">
            <v>58.99</v>
          </cell>
          <cell r="I1759" t="e">
            <v>#N/A</v>
          </cell>
        </row>
        <row r="1760">
          <cell r="A1760" t="str">
            <v>FABIO JARAMILLO LONDOÑO</v>
          </cell>
          <cell r="B1760" t="str">
            <v>2814</v>
          </cell>
          <cell r="C1760">
            <v>59.93</v>
          </cell>
          <cell r="I1760" t="e">
            <v>#N/A</v>
          </cell>
        </row>
        <row r="1761">
          <cell r="A1761" t="str">
            <v>FABRICA DE LICORES DEL TOLIMA</v>
          </cell>
          <cell r="B1761" t="str">
            <v>4294</v>
          </cell>
          <cell r="C1761">
            <v>65.23</v>
          </cell>
          <cell r="I1761" t="e">
            <v>#N/A</v>
          </cell>
        </row>
        <row r="1762">
          <cell r="A1762" t="str">
            <v>FEDERACIÓN NACIONAL DE DEPARTAMENTOS</v>
          </cell>
          <cell r="B1762" t="str">
            <v>4295</v>
          </cell>
          <cell r="C1762">
            <v>67.319999999999993</v>
          </cell>
          <cell r="I1762" t="e">
            <v>#N/A</v>
          </cell>
        </row>
        <row r="1763">
          <cell r="A1763" t="str">
            <v>FIDUCIARIA CENTRAL</v>
          </cell>
          <cell r="B1763" t="str">
            <v>4297</v>
          </cell>
          <cell r="C1763">
            <v>71.38</v>
          </cell>
          <cell r="D1763">
            <v>61.52</v>
          </cell>
          <cell r="E1763">
            <v>45.979999999999897</v>
          </cell>
          <cell r="F1763">
            <v>52.0399999999999</v>
          </cell>
          <cell r="G1763">
            <v>62.689999999999898</v>
          </cell>
          <cell r="H1763">
            <v>64.31</v>
          </cell>
          <cell r="I1763" t="str">
            <v>FIDUCIARIA CENTRAL</v>
          </cell>
        </row>
        <row r="1764">
          <cell r="A1764" t="str">
            <v>FONDO DE DESARROLLO DE PROYECTOS DE CUNDINAMARCA</v>
          </cell>
          <cell r="B1764" t="str">
            <v>4301</v>
          </cell>
          <cell r="C1764">
            <v>68.13</v>
          </cell>
          <cell r="I1764" t="e">
            <v>#N/A</v>
          </cell>
        </row>
        <row r="1765">
          <cell r="A1765" t="str">
            <v>FONDO DE DESARROLLO SOCIAL FONDESER</v>
          </cell>
          <cell r="B1765" t="str">
            <v>4302</v>
          </cell>
          <cell r="C1765">
            <v>32.78</v>
          </cell>
          <cell r="I1765" t="e">
            <v>#N/A</v>
          </cell>
        </row>
        <row r="1766">
          <cell r="A1766" t="str">
            <v>FONDO DE FOMENTO AGROPECUARIO DE TAURAMENA</v>
          </cell>
          <cell r="B1766" t="str">
            <v>4305</v>
          </cell>
          <cell r="C1766">
            <v>42.73</v>
          </cell>
          <cell r="I1766" t="e">
            <v>#N/A</v>
          </cell>
        </row>
        <row r="1767">
          <cell r="A1767" t="str">
            <v>FONDO DE FOMENTO AGROPECUARIO Y MICROEMPRESARIAL DE AGUAZUL - FFMA</v>
          </cell>
          <cell r="B1767" t="str">
            <v>4306</v>
          </cell>
          <cell r="C1767">
            <v>64.36</v>
          </cell>
          <cell r="I1767" t="e">
            <v>#N/A</v>
          </cell>
        </row>
        <row r="1768">
          <cell r="A1768" t="str">
            <v>FONDO DE PRESTACIONES ECONOMICAS, CESANTIAS Y PENSIONES -FONCEP-</v>
          </cell>
          <cell r="B1768" t="str">
            <v>4308</v>
          </cell>
          <cell r="C1768">
            <v>80.47</v>
          </cell>
          <cell r="D1768">
            <v>80.010000000000005</v>
          </cell>
          <cell r="E1768">
            <v>79.379999999999896</v>
          </cell>
          <cell r="F1768">
            <v>81.03</v>
          </cell>
          <cell r="G1768">
            <v>75.290000000000006</v>
          </cell>
          <cell r="H1768">
            <v>70.469999999999899</v>
          </cell>
          <cell r="I1768" t="str">
            <v>FONDO DE PRESTACIONES ECONOMICAS, CESANTIAS Y PENSIONES -FONCEP-</v>
          </cell>
        </row>
        <row r="1769">
          <cell r="A1769" t="str">
            <v>FONDO DE VALORIZACIÓN DEL MUNICIPIO DE MEDELLÍN FONVAL</v>
          </cell>
          <cell r="B1769" t="str">
            <v>4311</v>
          </cell>
          <cell r="C1769">
            <v>65.13</v>
          </cell>
          <cell r="D1769">
            <v>76.8</v>
          </cell>
          <cell r="E1769">
            <v>70.95</v>
          </cell>
          <cell r="F1769">
            <v>73.379999999999896</v>
          </cell>
          <cell r="G1769">
            <v>69.769999999999897</v>
          </cell>
          <cell r="H1769">
            <v>74.7</v>
          </cell>
          <cell r="I1769" t="str">
            <v>FONDO DE VALORIZACIÓN DEL MUNICIPIO DE MEDELLÍN FONVAL</v>
          </cell>
        </row>
        <row r="1770">
          <cell r="A1770" t="str">
            <v>FONDO DE VIVIENDA DE INTERÉS SOCIAL - SABANETA</v>
          </cell>
          <cell r="B1770" t="str">
            <v>4317</v>
          </cell>
          <cell r="C1770">
            <v>45.51</v>
          </cell>
          <cell r="I1770" t="e">
            <v>#N/A</v>
          </cell>
        </row>
        <row r="1771">
          <cell r="A1771" t="str">
            <v>FONDO DE VIVIENDA DE INTERES SOCIAL DE HUIILA</v>
          </cell>
          <cell r="B1771" t="str">
            <v>4808</v>
          </cell>
          <cell r="C1771">
            <v>56.49</v>
          </cell>
          <cell r="D1771">
            <v>99</v>
          </cell>
          <cell r="E1771">
            <v>84.099999999999895</v>
          </cell>
          <cell r="F1771">
            <v>85.42</v>
          </cell>
          <cell r="G1771">
            <v>92.049999999999898</v>
          </cell>
          <cell r="H1771">
            <v>86.9</v>
          </cell>
          <cell r="I1771" t="str">
            <v>FONDO DE VIVIENDA DE INTERES SOCIAL DE HUIILA</v>
          </cell>
        </row>
        <row r="1772">
          <cell r="A1772" t="str">
            <v>FONDO DE VIVIENDA DE INTERES SOCIAL Y REFORMA URBANA</v>
          </cell>
          <cell r="B1772" t="str">
            <v>8407</v>
          </cell>
          <cell r="C1772">
            <v>26.45</v>
          </cell>
          <cell r="I1772" t="e">
            <v>#N/A</v>
          </cell>
        </row>
        <row r="1773">
          <cell r="A1773" t="str">
            <v>FONDO DE VIVIENDA DE INTERÉS SOCIAL Y REFORMA URBANA</v>
          </cell>
          <cell r="B1773" t="str">
            <v>4320</v>
          </cell>
          <cell r="C1773">
            <v>46.17</v>
          </cell>
          <cell r="I1773" t="e">
            <v>#N/A</v>
          </cell>
        </row>
        <row r="1774">
          <cell r="A1774" t="str">
            <v>FONDO DE VIVIENDA DE INTERES SOCIAL Y REFORMA URBANA - VALLEDUPAR</v>
          </cell>
          <cell r="B1774" t="str">
            <v>4325</v>
          </cell>
          <cell r="C1774">
            <v>60.01</v>
          </cell>
          <cell r="I1774" t="e">
            <v>#N/A</v>
          </cell>
        </row>
        <row r="1775">
          <cell r="A1775" t="str">
            <v>FONDO DE VIVIENDA DE INTERES SOCIAL Y REFORMA URBANA DEL MUNICIPIO DE SOGAMOSO -FONVISOG-</v>
          </cell>
          <cell r="B1775" t="str">
            <v>4327</v>
          </cell>
          <cell r="C1775">
            <v>64.709999999999994</v>
          </cell>
          <cell r="I1775" t="e">
            <v>#N/A</v>
          </cell>
        </row>
        <row r="1776">
          <cell r="A1776" t="str">
            <v>FONDO DE VIVIENDA DE INTERES SOCIAL Y REFORMA URBANA DISTRITAL - CORVIVIENDA</v>
          </cell>
          <cell r="B1776" t="str">
            <v>4329</v>
          </cell>
          <cell r="C1776">
            <v>63.13</v>
          </cell>
          <cell r="D1776">
            <v>88.35</v>
          </cell>
          <cell r="E1776">
            <v>84.099999999999895</v>
          </cell>
          <cell r="F1776">
            <v>85.42</v>
          </cell>
          <cell r="G1776">
            <v>78.23</v>
          </cell>
          <cell r="H1776">
            <v>86.9</v>
          </cell>
          <cell r="I1776" t="str">
            <v>FONDO DE VIVIENDA DE INTERES SOCIAL Y REFORMA URBANA DISTRITAL - CORVIVIENDA</v>
          </cell>
        </row>
        <row r="1777">
          <cell r="A1777" t="str">
            <v>FONDO DE VIVIENDA OBRERA DE DUITAMA -FONVIDU-</v>
          </cell>
          <cell r="B1777" t="str">
            <v>4332</v>
          </cell>
          <cell r="C1777">
            <v>42.49</v>
          </cell>
          <cell r="I1777" t="e">
            <v>#N/A</v>
          </cell>
        </row>
        <row r="1778">
          <cell r="A1778" t="str">
            <v>FONDO DE VIVIENDA OBRERA -TIBASOSA</v>
          </cell>
          <cell r="B1778" t="str">
            <v>4333</v>
          </cell>
          <cell r="C1778">
            <v>97.021480629075597</v>
          </cell>
          <cell r="I1778" t="e">
            <v>#N/A</v>
          </cell>
        </row>
        <row r="1779">
          <cell r="A1779" t="str">
            <v>FONDO DE VIVIENDA POPULAR DEL MUNICIPIO DE LA DORADA</v>
          </cell>
          <cell r="B1779" t="str">
            <v>8222</v>
          </cell>
          <cell r="C1779">
            <v>46.19</v>
          </cell>
          <cell r="I1779" t="e">
            <v>#N/A</v>
          </cell>
        </row>
        <row r="1780">
          <cell r="A1780" t="str">
            <v>FONDO DE VIVIENDAD DE INTERES SOCIAL  - FOVIS - EL BAGRE</v>
          </cell>
          <cell r="B1780" t="str">
            <v>4334</v>
          </cell>
          <cell r="C1780">
            <v>39.07</v>
          </cell>
          <cell r="I1780" t="e">
            <v>#N/A</v>
          </cell>
        </row>
        <row r="1781">
          <cell r="A1781" t="str">
            <v>FONDO MIXTO DE PROMOCION DE LA CULTURA Y LAS ARTES - GUAJIRA</v>
          </cell>
          <cell r="B1781" t="str">
            <v>4344</v>
          </cell>
          <cell r="C1781">
            <v>43.12</v>
          </cell>
          <cell r="I1781" t="e">
            <v>#N/A</v>
          </cell>
        </row>
        <row r="1782">
          <cell r="A1782" t="str">
            <v>FONDO MIXTO PARA LA PROMOCIÓN DE LA CULTURA Y LAS ARTES DEL VALLE DEL CAUCA</v>
          </cell>
          <cell r="B1782" t="str">
            <v>4368</v>
          </cell>
          <cell r="C1782">
            <v>44.54</v>
          </cell>
          <cell r="I1782" t="e">
            <v>#N/A</v>
          </cell>
        </row>
        <row r="1783">
          <cell r="A1783" t="str">
            <v>FONDO MUNICIPAL DE TRÁNSITO Y TRANSPORTE DE MAGANGUÉ</v>
          </cell>
          <cell r="B1783" t="str">
            <v>4369</v>
          </cell>
          <cell r="C1783">
            <v>37.21</v>
          </cell>
          <cell r="I1783" t="e">
            <v>#N/A</v>
          </cell>
        </row>
        <row r="1784">
          <cell r="A1784" t="str">
            <v>FONDO MUNICIPAL DE VIVIENDA DE INTERES SOCIAL Y REFORMA URBANA DE SINCELEJO -FOVIS-</v>
          </cell>
          <cell r="B1784" t="str">
            <v>4372</v>
          </cell>
          <cell r="C1784">
            <v>46.77</v>
          </cell>
          <cell r="I1784" t="e">
            <v>#N/A</v>
          </cell>
        </row>
        <row r="1785">
          <cell r="A1785" t="str">
            <v>FONDO ROTATORIO DE LA VIVIENDA DE LA I.L.C.</v>
          </cell>
          <cell r="B1785" t="str">
            <v>4377</v>
          </cell>
          <cell r="C1785">
            <v>48.73</v>
          </cell>
          <cell r="I1785" t="e">
            <v>#N/A</v>
          </cell>
        </row>
        <row r="1786">
          <cell r="A1786" t="str">
            <v>FONDO ROTATORIO DE VALORIZACIÓN MUNICIPAL - AGUACHICA</v>
          </cell>
          <cell r="B1786" t="str">
            <v>4380</v>
          </cell>
          <cell r="C1786">
            <v>10</v>
          </cell>
          <cell r="I1786" t="e">
            <v>#N/A</v>
          </cell>
        </row>
        <row r="1787">
          <cell r="A1787" t="str">
            <v>FONDO ROTATORIO MUNICIPAL DE VALORIZACIÓN DE SINCELEJO - FOMVAS -</v>
          </cell>
          <cell r="B1787" t="str">
            <v>4378</v>
          </cell>
          <cell r="C1787">
            <v>51.4</v>
          </cell>
          <cell r="I1787" t="e">
            <v>#N/A</v>
          </cell>
        </row>
        <row r="1788">
          <cell r="A1788" t="str">
            <v>FUNDACIÓN CASA DEL MENOR  MARCO FIDEL SUAREZ</v>
          </cell>
          <cell r="B1788" t="str">
            <v>4384</v>
          </cell>
          <cell r="C1788">
            <v>64.53</v>
          </cell>
          <cell r="I1788" t="e">
            <v>#N/A</v>
          </cell>
        </row>
        <row r="1789">
          <cell r="A1789" t="str">
            <v>FUNDACIÓN GILBERTO ALZATE AVENDAÑO</v>
          </cell>
          <cell r="B1789" t="str">
            <v>4387</v>
          </cell>
          <cell r="C1789">
            <v>89</v>
          </cell>
          <cell r="D1789">
            <v>99</v>
          </cell>
          <cell r="E1789">
            <v>84.099999999999895</v>
          </cell>
          <cell r="F1789">
            <v>85.42</v>
          </cell>
          <cell r="G1789">
            <v>92.049999999999898</v>
          </cell>
          <cell r="H1789">
            <v>86.9</v>
          </cell>
          <cell r="I1789" t="str">
            <v>FUNDACIÓN GILBERTO ALZATE AVENDAÑO</v>
          </cell>
        </row>
        <row r="1790">
          <cell r="A1790" t="str">
            <v>FUNDACION UNIVERSITARIA INTERNACIONAL DEL TROPICO AMERICANO UNITROPICO</v>
          </cell>
          <cell r="B1790" t="str">
            <v>4388</v>
          </cell>
          <cell r="C1790">
            <v>61.59</v>
          </cell>
          <cell r="I1790" t="e">
            <v>#N/A</v>
          </cell>
        </row>
        <row r="1791">
          <cell r="A1791" t="str">
            <v>GÁMEZA MUNICIPIO SALUDABLE</v>
          </cell>
          <cell r="B1791" t="str">
            <v>3058</v>
          </cell>
          <cell r="C1791">
            <v>58.24</v>
          </cell>
          <cell r="I1791" t="e">
            <v>#N/A</v>
          </cell>
        </row>
        <row r="1792">
          <cell r="A1792" t="str">
            <v>GESTORA URBANA</v>
          </cell>
          <cell r="B1792" t="str">
            <v>4389</v>
          </cell>
          <cell r="C1792">
            <v>62.29</v>
          </cell>
          <cell r="D1792">
            <v>50.32</v>
          </cell>
          <cell r="E1792">
            <v>51.149999999999899</v>
          </cell>
          <cell r="F1792">
            <v>50.939999999999898</v>
          </cell>
          <cell r="G1792">
            <v>50.27</v>
          </cell>
          <cell r="H1792">
            <v>68.92</v>
          </cell>
          <cell r="I1792" t="str">
            <v>GESTORA URBANA</v>
          </cell>
        </row>
        <row r="1793">
          <cell r="A1793" t="str">
            <v>GOBERNACIÓN DE AMAZONAS</v>
          </cell>
          <cell r="B1793" t="str">
            <v>4400</v>
          </cell>
          <cell r="C1793">
            <v>56.23</v>
          </cell>
          <cell r="D1793">
            <v>43.61</v>
          </cell>
          <cell r="E1793">
            <v>60.009999999999899</v>
          </cell>
          <cell r="F1793">
            <v>45.88</v>
          </cell>
          <cell r="G1793">
            <v>46.7</v>
          </cell>
          <cell r="H1793">
            <v>61.07</v>
          </cell>
          <cell r="I1793" t="str">
            <v>GOBERNACIÓN DE AMAZONAS</v>
          </cell>
        </row>
        <row r="1794">
          <cell r="A1794" t="str">
            <v>GOBERNACIÓN DE ANTIOQUIA</v>
          </cell>
          <cell r="B1794" t="str">
            <v>4391</v>
          </cell>
          <cell r="C1794">
            <v>93.14</v>
          </cell>
          <cell r="D1794">
            <v>92.97</v>
          </cell>
          <cell r="E1794">
            <v>73.540000000000006</v>
          </cell>
          <cell r="F1794">
            <v>75.689999999999898</v>
          </cell>
          <cell r="G1794">
            <v>84.159999999999897</v>
          </cell>
          <cell r="H1794">
            <v>77.079999999999899</v>
          </cell>
          <cell r="I1794" t="str">
            <v>GOBERNACIÓN DE ANTIOQUIA</v>
          </cell>
        </row>
        <row r="1795">
          <cell r="A1795" t="str">
            <v>GOBERNACIÓN DE ARAUCA</v>
          </cell>
          <cell r="B1795" t="str">
            <v>4401</v>
          </cell>
          <cell r="C1795">
            <v>68.61</v>
          </cell>
          <cell r="D1795">
            <v>76.41</v>
          </cell>
          <cell r="E1795">
            <v>79.379999999999896</v>
          </cell>
          <cell r="F1795">
            <v>81.03</v>
          </cell>
          <cell r="G1795">
            <v>75.290000000000006</v>
          </cell>
          <cell r="H1795">
            <v>72.1099999999999</v>
          </cell>
          <cell r="I1795" t="str">
            <v>GOBERNACIÓN DE ARAUCA</v>
          </cell>
        </row>
        <row r="1796">
          <cell r="A1796" t="str">
            <v>GOBERNACIÓN DE ATLÁNTICO</v>
          </cell>
          <cell r="B1796" t="str">
            <v>4402</v>
          </cell>
          <cell r="C1796">
            <v>71.73</v>
          </cell>
          <cell r="D1796">
            <v>55.87</v>
          </cell>
          <cell r="E1796">
            <v>38.03</v>
          </cell>
          <cell r="F1796">
            <v>48.03</v>
          </cell>
          <cell r="G1796">
            <v>58.7899999999999</v>
          </cell>
          <cell r="H1796">
            <v>52.6099999999999</v>
          </cell>
          <cell r="I1796" t="str">
            <v>GOBERNACIÓN DE ATLÁNTICO</v>
          </cell>
        </row>
        <row r="1797">
          <cell r="A1797" t="str">
            <v>GOBERNACIÓN DE BOLÍVAR</v>
          </cell>
          <cell r="B1797" t="str">
            <v>4392</v>
          </cell>
          <cell r="C1797">
            <v>75.88</v>
          </cell>
          <cell r="D1797">
            <v>86.98</v>
          </cell>
          <cell r="E1797">
            <v>73.540000000000006</v>
          </cell>
          <cell r="F1797">
            <v>75.689999999999898</v>
          </cell>
          <cell r="G1797">
            <v>84.159999999999897</v>
          </cell>
          <cell r="H1797">
            <v>67.25</v>
          </cell>
          <cell r="I1797" t="str">
            <v>GOBERNACIÓN DE BOLÍVAR</v>
          </cell>
        </row>
        <row r="1798">
          <cell r="A1798" t="str">
            <v>GOBERNACIÓN DE BOYACÁ</v>
          </cell>
          <cell r="B1798" t="str">
            <v>4393</v>
          </cell>
          <cell r="C1798">
            <v>78.53</v>
          </cell>
          <cell r="D1798">
            <v>84.12</v>
          </cell>
          <cell r="E1798">
            <v>57.899999999999899</v>
          </cell>
          <cell r="F1798">
            <v>62.35</v>
          </cell>
          <cell r="G1798">
            <v>72.5</v>
          </cell>
          <cell r="H1798">
            <v>62.979999999999897</v>
          </cell>
          <cell r="I1798" t="str">
            <v>GOBERNACIÓN DE BOYACÁ</v>
          </cell>
        </row>
        <row r="1799">
          <cell r="A1799" t="str">
            <v>GOBERNACIÓN DE CALDAS</v>
          </cell>
          <cell r="B1799" t="str">
            <v>4394</v>
          </cell>
          <cell r="C1799">
            <v>97.5285769083237</v>
          </cell>
          <cell r="D1799">
            <v>78.709999999999994</v>
          </cell>
          <cell r="E1799">
            <v>64.209999999999894</v>
          </cell>
          <cell r="F1799">
            <v>75.689999999999898</v>
          </cell>
          <cell r="G1799">
            <v>65.12</v>
          </cell>
          <cell r="H1799">
            <v>68.349999999999895</v>
          </cell>
          <cell r="I1799" t="str">
            <v>GOBERNACIÓN DE CALDAS</v>
          </cell>
        </row>
        <row r="1800">
          <cell r="A1800" t="str">
            <v>GOBERNACIÓN DE CAQUETÁ</v>
          </cell>
          <cell r="B1800" t="str">
            <v>4403</v>
          </cell>
          <cell r="C1800">
            <v>68.52</v>
          </cell>
          <cell r="D1800">
            <v>72.11</v>
          </cell>
          <cell r="E1800">
            <v>68.760000000000005</v>
          </cell>
          <cell r="F1800">
            <v>71.62</v>
          </cell>
          <cell r="G1800">
            <v>80.73</v>
          </cell>
          <cell r="H1800">
            <v>74.189999999999898</v>
          </cell>
          <cell r="I1800" t="str">
            <v>GOBERNACIÓN DE CAQUETÁ</v>
          </cell>
        </row>
        <row r="1801">
          <cell r="A1801" t="str">
            <v>GOBERNACIÓN DE CASANARE</v>
          </cell>
          <cell r="B1801" t="str">
            <v>4404</v>
          </cell>
          <cell r="C1801">
            <v>75.760000000000005</v>
          </cell>
          <cell r="D1801">
            <v>64.95</v>
          </cell>
          <cell r="E1801">
            <v>65.569999999999894</v>
          </cell>
          <cell r="F1801">
            <v>57.96</v>
          </cell>
          <cell r="G1801">
            <v>56.85</v>
          </cell>
          <cell r="H1801">
            <v>60.549999999999898</v>
          </cell>
          <cell r="I1801" t="str">
            <v>GOBERNACIÓN DE CASANARE</v>
          </cell>
        </row>
        <row r="1802">
          <cell r="A1802" t="str">
            <v>GOBERNACIÓN DE CAUCA</v>
          </cell>
          <cell r="B1802" t="str">
            <v>4405</v>
          </cell>
          <cell r="C1802">
            <v>57.71</v>
          </cell>
          <cell r="D1802">
            <v>68.819999999999993</v>
          </cell>
          <cell r="E1802">
            <v>64.599999999999895</v>
          </cell>
          <cell r="F1802">
            <v>60.7899999999999</v>
          </cell>
          <cell r="G1802">
            <v>71.049999999999898</v>
          </cell>
          <cell r="H1802">
            <v>49.78</v>
          </cell>
          <cell r="I1802" t="str">
            <v>GOBERNACIÓN DE CAUCA</v>
          </cell>
        </row>
        <row r="1803">
          <cell r="A1803" t="str">
            <v>GOBERNACIÓN DE CESAR</v>
          </cell>
          <cell r="B1803" t="str">
            <v>4406</v>
          </cell>
          <cell r="C1803">
            <v>78.989999999999995</v>
          </cell>
          <cell r="D1803">
            <v>89.17</v>
          </cell>
          <cell r="E1803">
            <v>67.049999999999898</v>
          </cell>
          <cell r="F1803">
            <v>69.969999999999899</v>
          </cell>
          <cell r="G1803">
            <v>79.31</v>
          </cell>
          <cell r="H1803">
            <v>71.14</v>
          </cell>
          <cell r="I1803" t="str">
            <v>GOBERNACIÓN DE CESAR</v>
          </cell>
        </row>
        <row r="1804">
          <cell r="A1804" t="str">
            <v>GOBERNACIÓN DE CHOCO</v>
          </cell>
          <cell r="B1804" t="str">
            <v>4408</v>
          </cell>
          <cell r="C1804">
            <v>63.12</v>
          </cell>
          <cell r="D1804">
            <v>52.05</v>
          </cell>
          <cell r="E1804">
            <v>72.5</v>
          </cell>
          <cell r="F1804">
            <v>63.07</v>
          </cell>
          <cell r="G1804">
            <v>61.39</v>
          </cell>
          <cell r="H1804">
            <v>56</v>
          </cell>
          <cell r="I1804" t="str">
            <v>GOBERNACIÓN DE CHOCÓ</v>
          </cell>
        </row>
        <row r="1805">
          <cell r="A1805" t="str">
            <v>GOBERNACIÓN DE CORDOBA</v>
          </cell>
          <cell r="B1805" t="str">
            <v>4395</v>
          </cell>
          <cell r="C1805">
            <v>72.5</v>
          </cell>
          <cell r="D1805">
            <v>85.8</v>
          </cell>
          <cell r="E1805">
            <v>84.099999999999895</v>
          </cell>
          <cell r="F1805">
            <v>85.42</v>
          </cell>
          <cell r="G1805">
            <v>92.049999999999898</v>
          </cell>
          <cell r="H1805">
            <v>74.189999999999898</v>
          </cell>
          <cell r="I1805" t="str">
            <v>GOBERNACIÓN DE CÓRDOBA</v>
          </cell>
        </row>
        <row r="1806">
          <cell r="A1806" t="str">
            <v>GOBERNACIÓN DE CUNDINAMARCA</v>
          </cell>
          <cell r="B1806" t="str">
            <v>6349</v>
          </cell>
          <cell r="C1806">
            <v>98.186804756425005</v>
          </cell>
          <cell r="D1806">
            <v>99</v>
          </cell>
          <cell r="E1806">
            <v>84.099999999999895</v>
          </cell>
          <cell r="F1806">
            <v>85.42</v>
          </cell>
          <cell r="G1806">
            <v>92.049999999999898</v>
          </cell>
          <cell r="H1806">
            <v>86.9</v>
          </cell>
          <cell r="I1806" t="str">
            <v>GOBERNACIÓN DE CUNDINAMARCA</v>
          </cell>
        </row>
        <row r="1807">
          <cell r="A1807" t="str">
            <v>GOBERNACIÓN DE GUAINIA</v>
          </cell>
          <cell r="B1807" t="str">
            <v>4409</v>
          </cell>
          <cell r="C1807">
            <v>62.68</v>
          </cell>
          <cell r="D1807">
            <v>99</v>
          </cell>
          <cell r="E1807">
            <v>84.099999999999895</v>
          </cell>
          <cell r="F1807">
            <v>85.42</v>
          </cell>
          <cell r="G1807">
            <v>92.049999999999898</v>
          </cell>
          <cell r="H1807">
            <v>86.9</v>
          </cell>
          <cell r="I1807" t="str">
            <v>GOBERNACIÓN DE GUAINÍA</v>
          </cell>
        </row>
        <row r="1808">
          <cell r="A1808" t="str">
            <v>GOBERNACIÓN DE GUAJIRA</v>
          </cell>
          <cell r="B1808" t="str">
            <v>4397</v>
          </cell>
          <cell r="C1808">
            <v>63.93</v>
          </cell>
          <cell r="D1808">
            <v>64.959999999999994</v>
          </cell>
          <cell r="E1808">
            <v>44.409999999999897</v>
          </cell>
          <cell r="F1808">
            <v>62.35</v>
          </cell>
          <cell r="G1808">
            <v>72.5</v>
          </cell>
          <cell r="H1808">
            <v>52.979999999999897</v>
          </cell>
          <cell r="I1808" t="str">
            <v>GOBERNACIÓN DE GUAJIRA</v>
          </cell>
        </row>
        <row r="1809">
          <cell r="A1809" t="str">
            <v>GOBERNACIÓN DE GUAVIARE</v>
          </cell>
          <cell r="B1809" t="str">
            <v>4410</v>
          </cell>
          <cell r="C1809">
            <v>60.89</v>
          </cell>
          <cell r="D1809">
            <v>92.97</v>
          </cell>
          <cell r="E1809">
            <v>73.540000000000006</v>
          </cell>
          <cell r="F1809">
            <v>75.689999999999898</v>
          </cell>
          <cell r="G1809">
            <v>84.159999999999897</v>
          </cell>
          <cell r="H1809">
            <v>77.079999999999899</v>
          </cell>
          <cell r="I1809" t="str">
            <v>GOBERNACIÓN DE GUAVIARE</v>
          </cell>
        </row>
        <row r="1810">
          <cell r="A1810" t="str">
            <v>GOBERNACIÓN DE HUILA</v>
          </cell>
          <cell r="B1810" t="str">
            <v>4411</v>
          </cell>
          <cell r="C1810">
            <v>82.54</v>
          </cell>
          <cell r="D1810">
            <v>74.680000000000007</v>
          </cell>
          <cell r="E1810">
            <v>68.760000000000005</v>
          </cell>
          <cell r="F1810">
            <v>71.62</v>
          </cell>
          <cell r="G1810">
            <v>80.73</v>
          </cell>
          <cell r="H1810">
            <v>77.969999999999899</v>
          </cell>
          <cell r="I1810" t="str">
            <v>GOBERNACIÓN DE HUILA</v>
          </cell>
        </row>
        <row r="1811">
          <cell r="A1811" t="str">
            <v>GOBERNACIÓN DE MAGDALENA</v>
          </cell>
          <cell r="B1811" t="str">
            <v>4412</v>
          </cell>
          <cell r="C1811">
            <v>63.79</v>
          </cell>
          <cell r="D1811">
            <v>48.42</v>
          </cell>
          <cell r="E1811">
            <v>45.979999999999897</v>
          </cell>
          <cell r="F1811">
            <v>53.469999999999899</v>
          </cell>
          <cell r="G1811">
            <v>52.689999999999898</v>
          </cell>
          <cell r="H1811">
            <v>45.57</v>
          </cell>
          <cell r="I1811" t="str">
            <v>GOBERNACIÓN DE MAGDALENA</v>
          </cell>
        </row>
        <row r="1812">
          <cell r="A1812" t="str">
            <v>GOBERNACIÓN DE META</v>
          </cell>
          <cell r="B1812" t="str">
            <v>4413</v>
          </cell>
          <cell r="C1812">
            <v>97.6666666666667</v>
          </cell>
          <cell r="D1812">
            <v>90.16</v>
          </cell>
          <cell r="E1812">
            <v>68.760000000000005</v>
          </cell>
          <cell r="F1812">
            <v>85.42</v>
          </cell>
          <cell r="G1812">
            <v>92.049999999999898</v>
          </cell>
          <cell r="H1812">
            <v>86.9</v>
          </cell>
          <cell r="I1812" t="str">
            <v>GOBERNACIÓN DE META</v>
          </cell>
        </row>
        <row r="1813">
          <cell r="A1813" t="str">
            <v>GOBERNACIÓN DE NARIÑO</v>
          </cell>
          <cell r="B1813" t="str">
            <v>4398</v>
          </cell>
          <cell r="C1813">
            <v>73.45</v>
          </cell>
          <cell r="D1813">
            <v>70.19</v>
          </cell>
          <cell r="E1813">
            <v>59.43</v>
          </cell>
          <cell r="F1813">
            <v>63.579999999999899</v>
          </cell>
          <cell r="G1813">
            <v>61.829999999999899</v>
          </cell>
          <cell r="H1813">
            <v>58.46</v>
          </cell>
          <cell r="I1813" t="str">
            <v>GOBERNACIÓN DE NARIÑO</v>
          </cell>
        </row>
        <row r="1814">
          <cell r="A1814" t="str">
            <v>GOBERNACIÓN DE NORTE DE SANTANDER</v>
          </cell>
          <cell r="B1814" t="str">
            <v>4414</v>
          </cell>
          <cell r="C1814">
            <v>80.05</v>
          </cell>
          <cell r="D1814">
            <v>99</v>
          </cell>
          <cell r="E1814">
            <v>84.099999999999895</v>
          </cell>
          <cell r="F1814">
            <v>85.42</v>
          </cell>
          <cell r="G1814">
            <v>92.049999999999898</v>
          </cell>
          <cell r="H1814">
            <v>86.9</v>
          </cell>
          <cell r="I1814" t="str">
            <v>GOBERNACIÓN DE NORTE DE SANTANDER</v>
          </cell>
        </row>
        <row r="1815">
          <cell r="A1815" t="str">
            <v>GOBERNACIÓN DE PUTUMAYO</v>
          </cell>
          <cell r="B1815" t="str">
            <v>4415</v>
          </cell>
          <cell r="C1815">
            <v>56.52</v>
          </cell>
          <cell r="D1815">
            <v>61.28</v>
          </cell>
          <cell r="E1815">
            <v>48.3599999999999</v>
          </cell>
          <cell r="F1815">
            <v>55.189999999999898</v>
          </cell>
          <cell r="G1815">
            <v>54.299999999999898</v>
          </cell>
          <cell r="H1815">
            <v>66.400000000000006</v>
          </cell>
          <cell r="I1815" t="str">
            <v>GOBERNACIÓN DE PUTUMAYO</v>
          </cell>
        </row>
        <row r="1816">
          <cell r="A1816" t="str">
            <v>GOBERNACIÓN DE QUINDIO</v>
          </cell>
          <cell r="B1816" t="str">
            <v>4416</v>
          </cell>
          <cell r="C1816">
            <v>94.3</v>
          </cell>
          <cell r="D1816">
            <v>93.23</v>
          </cell>
          <cell r="E1816">
            <v>84.099999999999895</v>
          </cell>
          <cell r="F1816">
            <v>85.42</v>
          </cell>
          <cell r="G1816">
            <v>92.049999999999898</v>
          </cell>
          <cell r="H1816">
            <v>86.9</v>
          </cell>
          <cell r="I1816" t="str">
            <v>GOBERNACIÓN DE QUINDÍO</v>
          </cell>
        </row>
        <row r="1817">
          <cell r="A1817" t="str">
            <v>GOBERNACIÓN DE RISARALDA</v>
          </cell>
          <cell r="B1817" t="str">
            <v>4417</v>
          </cell>
          <cell r="C1817">
            <v>83.05</v>
          </cell>
          <cell r="D1817">
            <v>92.97</v>
          </cell>
          <cell r="E1817">
            <v>73.540000000000006</v>
          </cell>
          <cell r="F1817">
            <v>75.689999999999898</v>
          </cell>
          <cell r="G1817">
            <v>84.159999999999897</v>
          </cell>
          <cell r="H1817">
            <v>77.079999999999899</v>
          </cell>
          <cell r="I1817" t="str">
            <v>GOBERNACIÓN DE RISARALDA</v>
          </cell>
        </row>
        <row r="1818">
          <cell r="A1818" t="str">
            <v>GOBERNACIÓN DE SAN ANDRES</v>
          </cell>
          <cell r="B1818" t="str">
            <v>4390</v>
          </cell>
          <cell r="C1818">
            <v>77.67</v>
          </cell>
          <cell r="D1818">
            <v>32.25</v>
          </cell>
          <cell r="E1818">
            <v>44.939999999999898</v>
          </cell>
          <cell r="F1818">
            <v>44.079999999999899</v>
          </cell>
          <cell r="G1818">
            <v>41.28</v>
          </cell>
          <cell r="H1818">
            <v>37.85</v>
          </cell>
          <cell r="I1818" t="str">
            <v>GOBERNACIÓN DE SAN ANDRÉS</v>
          </cell>
        </row>
        <row r="1819">
          <cell r="A1819" t="str">
            <v>GOBERNACIÓN DE SANTANDER</v>
          </cell>
          <cell r="B1819" t="str">
            <v>4418</v>
          </cell>
          <cell r="C1819">
            <v>75.75</v>
          </cell>
          <cell r="D1819">
            <v>68.38</v>
          </cell>
          <cell r="E1819">
            <v>70.95</v>
          </cell>
          <cell r="F1819">
            <v>55.34</v>
          </cell>
          <cell r="G1819">
            <v>54.439999999999898</v>
          </cell>
          <cell r="H1819">
            <v>74.7</v>
          </cell>
          <cell r="I1819" t="str">
            <v>GOBERNACIÓN DE SANTANDER</v>
          </cell>
        </row>
        <row r="1820">
          <cell r="A1820" t="str">
            <v>GOBERNACIÓN DE SUCRE</v>
          </cell>
          <cell r="B1820" t="str">
            <v>4399</v>
          </cell>
          <cell r="C1820">
            <v>74.069999999999993</v>
          </cell>
          <cell r="D1820">
            <v>74.22</v>
          </cell>
          <cell r="E1820">
            <v>79.379999999999896</v>
          </cell>
          <cell r="F1820">
            <v>81.03</v>
          </cell>
          <cell r="G1820">
            <v>75.290000000000006</v>
          </cell>
          <cell r="H1820">
            <v>82.5</v>
          </cell>
          <cell r="I1820" t="str">
            <v>GOBERNACIÓN DE SUCRE</v>
          </cell>
        </row>
        <row r="1821">
          <cell r="A1821" t="str">
            <v>GOBERNACIÓN DE TOLIMA</v>
          </cell>
          <cell r="B1821" t="str">
            <v>4419</v>
          </cell>
          <cell r="C1821">
            <v>78.45</v>
          </cell>
          <cell r="D1821">
            <v>77.239999999999995</v>
          </cell>
          <cell r="E1821">
            <v>79.379999999999896</v>
          </cell>
          <cell r="F1821">
            <v>81.03</v>
          </cell>
          <cell r="G1821">
            <v>75.290000000000006</v>
          </cell>
          <cell r="H1821">
            <v>82.5</v>
          </cell>
          <cell r="I1821" t="str">
            <v>GOBERNACIÓN DE TOLIMA</v>
          </cell>
        </row>
        <row r="1822">
          <cell r="A1822" t="str">
            <v>GOBERNACIÓN DE VALLE DEL CAUCA</v>
          </cell>
          <cell r="B1822" t="str">
            <v>4420</v>
          </cell>
          <cell r="C1822">
            <v>76.86</v>
          </cell>
          <cell r="D1822">
            <v>65.39</v>
          </cell>
          <cell r="E1822">
            <v>59.43</v>
          </cell>
          <cell r="F1822">
            <v>47.2899999999999</v>
          </cell>
          <cell r="G1822">
            <v>58.07</v>
          </cell>
          <cell r="H1822">
            <v>45.57</v>
          </cell>
          <cell r="I1822" t="str">
            <v>GOBERNACIÓN DE VALLE DEL CAUCA</v>
          </cell>
        </row>
        <row r="1823">
          <cell r="A1823" t="str">
            <v>GOBERNACIÓN DE VAUPES</v>
          </cell>
          <cell r="B1823" t="str">
            <v>4421</v>
          </cell>
          <cell r="C1823">
            <v>54.93</v>
          </cell>
          <cell r="D1823">
            <v>32.43</v>
          </cell>
          <cell r="E1823">
            <v>41.03</v>
          </cell>
          <cell r="F1823">
            <v>37.439999999999898</v>
          </cell>
          <cell r="G1823">
            <v>38.549999999999898</v>
          </cell>
          <cell r="H1823">
            <v>29.21</v>
          </cell>
          <cell r="I1823" t="str">
            <v>GOBERNACIÓN DE VAUPÉS</v>
          </cell>
        </row>
        <row r="1824">
          <cell r="A1824" t="str">
            <v>GOBERNACIÓN DE VICHADA</v>
          </cell>
          <cell r="B1824" t="str">
            <v>4422</v>
          </cell>
          <cell r="C1824">
            <v>61.41</v>
          </cell>
          <cell r="D1824">
            <v>55.62</v>
          </cell>
          <cell r="E1824">
            <v>73.209999999999894</v>
          </cell>
          <cell r="F1824">
            <v>60.399999999999899</v>
          </cell>
          <cell r="G1824">
            <v>62.259999999999899</v>
          </cell>
          <cell r="H1824">
            <v>46.46</v>
          </cell>
          <cell r="I1824" t="str">
            <v>GOBERNACIÓN DE VICHADA</v>
          </cell>
        </row>
        <row r="1825">
          <cell r="A1825" t="str">
            <v>HOPITAL LOCAL SANTA CATALINA DE SENA</v>
          </cell>
          <cell r="B1825" t="str">
            <v>4424</v>
          </cell>
          <cell r="C1825">
            <v>31.96</v>
          </cell>
          <cell r="I1825" t="e">
            <v>#N/A</v>
          </cell>
        </row>
        <row r="1826">
          <cell r="A1826" t="str">
            <v>HOSPITAL EL CARMEN -AMALFI</v>
          </cell>
          <cell r="B1826" t="str">
            <v>3059</v>
          </cell>
          <cell r="C1826">
            <v>54.54</v>
          </cell>
          <cell r="I1826" t="e">
            <v>#N/A</v>
          </cell>
        </row>
        <row r="1827">
          <cell r="A1827" t="str">
            <v>HOSPITAL NUESTRA SEÑORA DEL CARMEN - GUAMAL</v>
          </cell>
          <cell r="B1827" t="str">
            <v>3136</v>
          </cell>
          <cell r="C1827">
            <v>53.41</v>
          </cell>
          <cell r="I1827" t="e">
            <v>#N/A</v>
          </cell>
        </row>
        <row r="1828">
          <cell r="A1828" t="str">
            <v>HOSPITAL SAGRADO CORAZÓN DE JESUS -BRICEÑO</v>
          </cell>
          <cell r="B1828" t="str">
            <v>3060</v>
          </cell>
          <cell r="C1828">
            <v>34.21</v>
          </cell>
          <cell r="I1828" t="e">
            <v>#N/A</v>
          </cell>
        </row>
        <row r="1829">
          <cell r="A1829" t="str">
            <v>HOSPITAL SAN ANTONIO - NATAGAIMA</v>
          </cell>
          <cell r="B1829" t="str">
            <v>3061</v>
          </cell>
          <cell r="C1829">
            <v>53.56</v>
          </cell>
          <cell r="I1829" t="e">
            <v>#N/A</v>
          </cell>
        </row>
        <row r="1830">
          <cell r="A1830" t="str">
            <v>HOSPITAL    SAN LUCAS   - EL MOLINO</v>
          </cell>
          <cell r="B1830" t="str">
            <v>3062</v>
          </cell>
          <cell r="C1830">
            <v>52.14</v>
          </cell>
          <cell r="I1830" t="e">
            <v>#N/A</v>
          </cell>
        </row>
        <row r="1831">
          <cell r="A1831" t="str">
            <v>HOSPITAL   SANTA CRUZ   - URUMITA</v>
          </cell>
          <cell r="B1831" t="str">
            <v>3063</v>
          </cell>
          <cell r="C1831">
            <v>56.1</v>
          </cell>
          <cell r="I1831" t="e">
            <v>#N/A</v>
          </cell>
        </row>
        <row r="1832">
          <cell r="A1832" t="str">
            <v>HOSPITAL  ALEJANDRO MAESTRE  -EL DIFICIL (ARIGUANI)</v>
          </cell>
          <cell r="B1832" t="str">
            <v>4425</v>
          </cell>
          <cell r="C1832">
            <v>44.38</v>
          </cell>
          <cell r="I1832" t="e">
            <v>#N/A</v>
          </cell>
        </row>
        <row r="1833">
          <cell r="A1833" t="str">
            <v>HOSPITAL  ANTONIO ROLDAN  - LA PINTADA</v>
          </cell>
          <cell r="B1833" t="str">
            <v>3065</v>
          </cell>
          <cell r="C1833">
            <v>27.43</v>
          </cell>
          <cell r="I1833" t="e">
            <v>#N/A</v>
          </cell>
        </row>
        <row r="1834">
          <cell r="A1834" t="str">
            <v>HOSPITAL  ARSENIO REPIZO VANEGAS  - SAN AGUSTIN</v>
          </cell>
          <cell r="B1834" t="str">
            <v>3066</v>
          </cell>
          <cell r="C1834">
            <v>72.010000000000005</v>
          </cell>
          <cell r="I1834" t="e">
            <v>#N/A</v>
          </cell>
        </row>
        <row r="1835">
          <cell r="A1835" t="str">
            <v>HOSPITAL  BENJAMIN BARNEY GASCA   - FLORIDA</v>
          </cell>
          <cell r="B1835" t="str">
            <v>3068</v>
          </cell>
          <cell r="C1835">
            <v>55.37</v>
          </cell>
          <cell r="I1835" t="e">
            <v>#N/A</v>
          </cell>
        </row>
        <row r="1836">
          <cell r="A1836" t="str">
            <v>HOSPITAL  CARLOS TORRENTE LLANOS  - SANTA ISABEL</v>
          </cell>
          <cell r="B1836" t="str">
            <v>3069</v>
          </cell>
          <cell r="C1836">
            <v>36.630000000000003</v>
          </cell>
          <cell r="I1836" t="e">
            <v>#N/A</v>
          </cell>
        </row>
        <row r="1837">
          <cell r="A1837" t="str">
            <v>HOSPITAL  CIVIL REGIONAL - IPIALES</v>
          </cell>
          <cell r="B1837" t="str">
            <v>3070</v>
          </cell>
          <cell r="C1837">
            <v>65.39</v>
          </cell>
          <cell r="I1837" t="e">
            <v>#N/A</v>
          </cell>
        </row>
        <row r="1838">
          <cell r="A1838" t="str">
            <v>HOSPITAL  CLARITA SANTOS  -SANDONA</v>
          </cell>
          <cell r="B1838" t="str">
            <v>3071</v>
          </cell>
          <cell r="C1838">
            <v>66.180000000000007</v>
          </cell>
          <cell r="I1838" t="e">
            <v>#N/A</v>
          </cell>
        </row>
        <row r="1839">
          <cell r="A1839" t="str">
            <v>HOSPITAL  CRISTO REY  -BALBOA</v>
          </cell>
          <cell r="B1839" t="str">
            <v>3072</v>
          </cell>
          <cell r="C1839">
            <v>63.7</v>
          </cell>
          <cell r="I1839" t="e">
            <v>#N/A</v>
          </cell>
        </row>
        <row r="1840">
          <cell r="A1840" t="str">
            <v>HOSPITAL  EDUARDO ARREDONDO DAZA   - VALLEDUPAR</v>
          </cell>
          <cell r="B1840" t="str">
            <v>3077</v>
          </cell>
          <cell r="C1840">
            <v>45.63</v>
          </cell>
          <cell r="I1840" t="e">
            <v>#N/A</v>
          </cell>
        </row>
        <row r="1841">
          <cell r="A1841" t="str">
            <v>HOSPITAL  EDUARDO SANTOS  - LA UNION</v>
          </cell>
          <cell r="B1841" t="str">
            <v>3078</v>
          </cell>
          <cell r="C1841">
            <v>66.510000000000005</v>
          </cell>
          <cell r="I1841" t="e">
            <v>#N/A</v>
          </cell>
        </row>
        <row r="1842">
          <cell r="A1842" t="str">
            <v>HOSPITAL  EL BUEN SAMARITANO  -LA CRUZ</v>
          </cell>
          <cell r="B1842" t="str">
            <v>3079</v>
          </cell>
          <cell r="C1842">
            <v>56.23</v>
          </cell>
          <cell r="I1842" t="e">
            <v>#N/A</v>
          </cell>
        </row>
        <row r="1843">
          <cell r="A1843" t="str">
            <v>HOSPITAL  EL SALVADOR DE UBATE</v>
          </cell>
          <cell r="B1843" t="str">
            <v>3081</v>
          </cell>
          <cell r="C1843">
            <v>61.74</v>
          </cell>
          <cell r="I1843" t="e">
            <v>#N/A</v>
          </cell>
        </row>
        <row r="1844">
          <cell r="A1844" t="str">
            <v>HOSPITAL  EMIGDIO PALACIO  -ENTRERRIOS</v>
          </cell>
          <cell r="B1844" t="str">
            <v>3083</v>
          </cell>
          <cell r="C1844">
            <v>54.1</v>
          </cell>
          <cell r="I1844" t="e">
            <v>#N/A</v>
          </cell>
        </row>
        <row r="1845">
          <cell r="A1845" t="str">
            <v>HOSPITAL  FEDERICO ARBELAEZ   - CUNDAY</v>
          </cell>
          <cell r="B1845" t="str">
            <v>3084</v>
          </cell>
          <cell r="C1845">
            <v>47.48</v>
          </cell>
          <cell r="I1845" t="e">
            <v>#N/A</v>
          </cell>
        </row>
        <row r="1846">
          <cell r="A1846" t="str">
            <v>HOSPITAL  FRANCISCO BARRERA  -DON MATIAS</v>
          </cell>
          <cell r="B1846" t="str">
            <v>3087</v>
          </cell>
          <cell r="C1846">
            <v>32.08</v>
          </cell>
          <cell r="I1846" t="e">
            <v>#N/A</v>
          </cell>
        </row>
        <row r="1847">
          <cell r="A1847" t="str">
            <v>HOSPITAL  FRANCISCO DE PAULA SANTANDER  - SANTANDER DE QUILICHAO</v>
          </cell>
          <cell r="B1847" t="str">
            <v>3088</v>
          </cell>
          <cell r="C1847">
            <v>65.930000000000007</v>
          </cell>
          <cell r="I1847" t="e">
            <v>#N/A</v>
          </cell>
        </row>
        <row r="1848">
          <cell r="A1848" t="str">
            <v>HOSPITAL  GABRIEL PELAEZ M.  -JARDÍN</v>
          </cell>
          <cell r="B1848" t="str">
            <v>3089</v>
          </cell>
          <cell r="C1848">
            <v>60.3</v>
          </cell>
          <cell r="I1848" t="e">
            <v>#N/A</v>
          </cell>
        </row>
        <row r="1849">
          <cell r="A1849" t="str">
            <v>HOSPITAL  GENERAL DE MEDELLÍN</v>
          </cell>
          <cell r="B1849" t="str">
            <v>3090</v>
          </cell>
          <cell r="C1849">
            <v>76.53</v>
          </cell>
          <cell r="D1849">
            <v>74.47</v>
          </cell>
          <cell r="E1849">
            <v>64.209999999999894</v>
          </cell>
          <cell r="F1849">
            <v>75.689999999999898</v>
          </cell>
          <cell r="G1849">
            <v>65.12</v>
          </cell>
          <cell r="H1849">
            <v>68.349999999999895</v>
          </cell>
          <cell r="I1849" t="str">
            <v>HOSPITAL  GENERAL DE MEDELLÍN</v>
          </cell>
        </row>
        <row r="1850">
          <cell r="A1850" t="str">
            <v>HOSPITAL  GERMÁN VÉLEZ GUTIÉRREZ  -BETULIA</v>
          </cell>
          <cell r="B1850" t="str">
            <v>3091</v>
          </cell>
          <cell r="C1850">
            <v>72.09</v>
          </cell>
          <cell r="I1850" t="e">
            <v>#N/A</v>
          </cell>
        </row>
        <row r="1851">
          <cell r="A1851" t="str">
            <v>HOSPITAL  GUSTAVO GONZÁLEZ  -SAN ANDRÉS DE CUERQUIA</v>
          </cell>
          <cell r="B1851" t="str">
            <v>3092</v>
          </cell>
          <cell r="C1851">
            <v>46.54</v>
          </cell>
          <cell r="I1851" t="e">
            <v>#N/A</v>
          </cell>
        </row>
        <row r="1852">
          <cell r="A1852" t="str">
            <v>HOSPITAL  HECTOR ABAD GÓMEZ  -YONDO</v>
          </cell>
          <cell r="B1852" t="str">
            <v>3094</v>
          </cell>
          <cell r="C1852">
            <v>40.78</v>
          </cell>
          <cell r="I1852" t="e">
            <v>#N/A</v>
          </cell>
        </row>
        <row r="1853">
          <cell r="A1853" t="str">
            <v>HOSPITAL  HORACIO MUÑOZ SUESCÚN  -SOPETRAN</v>
          </cell>
          <cell r="B1853" t="str">
            <v>3095</v>
          </cell>
          <cell r="C1853">
            <v>44.03</v>
          </cell>
          <cell r="I1853" t="e">
            <v>#N/A</v>
          </cell>
        </row>
        <row r="1854">
          <cell r="A1854" t="str">
            <v>HOSPITAL  ISABEL LA CATÓLICA  - CACERES</v>
          </cell>
          <cell r="B1854" t="str">
            <v>3096</v>
          </cell>
          <cell r="C1854">
            <v>60.6</v>
          </cell>
          <cell r="I1854" t="e">
            <v>#N/A</v>
          </cell>
        </row>
        <row r="1855">
          <cell r="A1855" t="str">
            <v>HOSPITAL  JOSE  MARIA CORDOBA  -CONCEPCIÓN</v>
          </cell>
          <cell r="B1855" t="str">
            <v>3098</v>
          </cell>
          <cell r="C1855">
            <v>34.78</v>
          </cell>
          <cell r="I1855" t="e">
            <v>#N/A</v>
          </cell>
        </row>
        <row r="1856">
          <cell r="A1856" t="str">
            <v>HOSPITAL  JOSE CAYETANO VASQUEZ  -PUERTO BOYACA</v>
          </cell>
          <cell r="B1856" t="str">
            <v>3099</v>
          </cell>
          <cell r="C1856">
            <v>66.59</v>
          </cell>
          <cell r="I1856" t="e">
            <v>#N/A</v>
          </cell>
        </row>
        <row r="1857">
          <cell r="A1857" t="str">
            <v>HOSPITAL  JOSÉ MARÍA HERNÁNDEZ  - MOCOA</v>
          </cell>
          <cell r="B1857" t="str">
            <v>3100</v>
          </cell>
          <cell r="C1857">
            <v>68.33</v>
          </cell>
          <cell r="I1857" t="e">
            <v>#N/A</v>
          </cell>
        </row>
        <row r="1858">
          <cell r="A1858" t="str">
            <v>HOSPITAL  JOSÉ RUFINO VIVAS  - DAGUA</v>
          </cell>
          <cell r="B1858" t="str">
            <v>3101</v>
          </cell>
          <cell r="C1858">
            <v>47.19</v>
          </cell>
          <cell r="I1858" t="e">
            <v>#N/A</v>
          </cell>
        </row>
        <row r="1859">
          <cell r="A1859" t="str">
            <v>HOSPITAL  KENNEDY  - RIOFRIO</v>
          </cell>
          <cell r="B1859" t="str">
            <v>3102</v>
          </cell>
          <cell r="C1859">
            <v>65.39</v>
          </cell>
          <cell r="I1859" t="e">
            <v>#N/A</v>
          </cell>
        </row>
        <row r="1860">
          <cell r="A1860" t="str">
            <v>HOSPITAL  LA ANUNCIACIÓN  -MUTATA</v>
          </cell>
          <cell r="B1860" t="str">
            <v>3103</v>
          </cell>
          <cell r="C1860">
            <v>71.430000000000007</v>
          </cell>
          <cell r="I1860" t="e">
            <v>#N/A</v>
          </cell>
        </row>
        <row r="1861">
          <cell r="A1861" t="str">
            <v>HOSPITAL  LA CANDELARIA  - EL BANCO</v>
          </cell>
          <cell r="B1861" t="str">
            <v>3105</v>
          </cell>
          <cell r="C1861">
            <v>44.89</v>
          </cell>
          <cell r="I1861" t="e">
            <v>#N/A</v>
          </cell>
        </row>
        <row r="1862">
          <cell r="A1862" t="str">
            <v>HOSPITAL  LA INMACULADA  -GUATAPE</v>
          </cell>
          <cell r="B1862" t="str">
            <v>3107</v>
          </cell>
          <cell r="C1862">
            <v>56.6</v>
          </cell>
          <cell r="I1862" t="e">
            <v>#N/A</v>
          </cell>
        </row>
        <row r="1863">
          <cell r="A1863" t="str">
            <v>HOSPITAL  LA MARIA - MEDELLÍN</v>
          </cell>
          <cell r="B1863" t="str">
            <v>3108</v>
          </cell>
          <cell r="C1863">
            <v>69.13</v>
          </cell>
          <cell r="I1863" t="e">
            <v>#N/A</v>
          </cell>
        </row>
        <row r="1864">
          <cell r="A1864" t="str">
            <v>HOSPITAL  LA MERCED  -LA MERCED</v>
          </cell>
          <cell r="B1864" t="str">
            <v>3109</v>
          </cell>
          <cell r="C1864">
            <v>60.62</v>
          </cell>
          <cell r="I1864" t="e">
            <v>#N/A</v>
          </cell>
        </row>
        <row r="1865">
          <cell r="A1865" t="str">
            <v>HOSPITAL  LA MILAGROSA   -  VILLARICA</v>
          </cell>
          <cell r="B1865" t="str">
            <v>3110</v>
          </cell>
          <cell r="C1865">
            <v>26.87</v>
          </cell>
          <cell r="I1865" t="e">
            <v>#N/A</v>
          </cell>
        </row>
        <row r="1866">
          <cell r="A1866" t="str">
            <v>HOSPITAL  LA MISERICORDIA - CALARCA</v>
          </cell>
          <cell r="B1866" t="str">
            <v>3111</v>
          </cell>
          <cell r="C1866">
            <v>56.66</v>
          </cell>
          <cell r="D1866">
            <v>72.55</v>
          </cell>
          <cell r="E1866">
            <v>84.099999999999895</v>
          </cell>
          <cell r="F1866">
            <v>69.819999999999894</v>
          </cell>
          <cell r="G1866">
            <v>67</v>
          </cell>
          <cell r="H1866">
            <v>86.9</v>
          </cell>
          <cell r="I1866" t="str">
            <v>HOSPITAL  LA MISERICORDIA - CALARCÁ</v>
          </cell>
        </row>
        <row r="1867">
          <cell r="A1867" t="str">
            <v>HOSPITAL  LA MISERICORDIA - SAN ANTONIO</v>
          </cell>
          <cell r="B1867" t="str">
            <v>3112</v>
          </cell>
          <cell r="C1867">
            <v>56.18</v>
          </cell>
          <cell r="I1867" t="e">
            <v>#N/A</v>
          </cell>
        </row>
        <row r="1868">
          <cell r="A1868" t="str">
            <v>HOSPITAL  LA MISERICORDIA  -ANGELÓPOLIS</v>
          </cell>
          <cell r="B1868" t="str">
            <v>3113</v>
          </cell>
          <cell r="C1868">
            <v>39.590000000000003</v>
          </cell>
          <cell r="I1868" t="e">
            <v>#N/A</v>
          </cell>
        </row>
        <row r="1869">
          <cell r="A1869" t="str">
            <v>HOSPITAL  LA MISERICORDIA  -NECHÍ</v>
          </cell>
          <cell r="B1869" t="str">
            <v>3114</v>
          </cell>
          <cell r="C1869">
            <v>37.520000000000003</v>
          </cell>
          <cell r="I1869" t="e">
            <v>#N/A</v>
          </cell>
        </row>
        <row r="1870">
          <cell r="A1870" t="str">
            <v>HOSPITAL  LORENCITA VILLEGAS  - SAMANIEGO</v>
          </cell>
          <cell r="B1870" t="str">
            <v>3117</v>
          </cell>
          <cell r="C1870">
            <v>58.11</v>
          </cell>
          <cell r="I1870" t="e">
            <v>#N/A</v>
          </cell>
        </row>
        <row r="1871">
          <cell r="A1871" t="str">
            <v>HOSPITAL  LUIS PASTEUR  - MELGAR</v>
          </cell>
          <cell r="B1871" t="str">
            <v>3118</v>
          </cell>
          <cell r="C1871">
            <v>57.31</v>
          </cell>
          <cell r="I1871" t="e">
            <v>#N/A</v>
          </cell>
        </row>
        <row r="1872">
          <cell r="A1872" t="str">
            <v>HOSPITAL  MANUEL URIBE ANGEL  -ENVIGADO</v>
          </cell>
          <cell r="B1872" t="str">
            <v>3119</v>
          </cell>
          <cell r="C1872">
            <v>97.289988492520095</v>
          </cell>
          <cell r="D1872">
            <v>80.989999999999995</v>
          </cell>
          <cell r="E1872">
            <v>84.099999999999895</v>
          </cell>
          <cell r="F1872">
            <v>85.42</v>
          </cell>
          <cell r="G1872">
            <v>92.049999999999898</v>
          </cell>
          <cell r="H1872">
            <v>86.9</v>
          </cell>
          <cell r="I1872" t="str">
            <v>HOSPITAL  MANUEL URIBE ANGEL  -ENVIGADO</v>
          </cell>
        </row>
        <row r="1873">
          <cell r="A1873" t="str">
            <v>HOSPITAL  MARCO A. CARDONA  -MACEO</v>
          </cell>
          <cell r="B1873" t="str">
            <v>3120</v>
          </cell>
          <cell r="C1873">
            <v>38.619999999999997</v>
          </cell>
          <cell r="I1873" t="e">
            <v>#N/A</v>
          </cell>
        </row>
        <row r="1874">
          <cell r="A1874" t="str">
            <v>HOSPITAL  MARÍA A. TORO ELEJALDE  -FRONTINO</v>
          </cell>
          <cell r="B1874" t="str">
            <v>3122</v>
          </cell>
          <cell r="C1874">
            <v>50.27</v>
          </cell>
          <cell r="I1874" t="e">
            <v>#N/A</v>
          </cell>
        </row>
        <row r="1875">
          <cell r="A1875" t="str">
            <v>HOSPITAL  MARIA AUXILIADORA  - IQUIRA</v>
          </cell>
          <cell r="B1875" t="str">
            <v>3123</v>
          </cell>
          <cell r="C1875">
            <v>60.96</v>
          </cell>
          <cell r="I1875" t="e">
            <v>#N/A</v>
          </cell>
        </row>
        <row r="1876">
          <cell r="A1876" t="str">
            <v>HOSPITAL  MARÍA AUXILIADORA  -CHIGORODO</v>
          </cell>
          <cell r="B1876" t="str">
            <v>3124</v>
          </cell>
          <cell r="C1876">
            <v>74.11</v>
          </cell>
          <cell r="I1876" t="e">
            <v>#N/A</v>
          </cell>
        </row>
        <row r="1877">
          <cell r="A1877" t="str">
            <v>HOSPITAL  MARIA INMACULADA  - RIOBLANCO</v>
          </cell>
          <cell r="B1877" t="str">
            <v>3125</v>
          </cell>
          <cell r="C1877">
            <v>48.94</v>
          </cell>
          <cell r="I1877" t="e">
            <v>#N/A</v>
          </cell>
        </row>
        <row r="1878">
          <cell r="A1878" t="str">
            <v>HOSPITAL  MARIO GAITAN YANGUAS   -SOACHA</v>
          </cell>
          <cell r="B1878" t="str">
            <v>3126</v>
          </cell>
          <cell r="C1878">
            <v>73.790000000000006</v>
          </cell>
          <cell r="D1878">
            <v>68.599999999999994</v>
          </cell>
          <cell r="E1878">
            <v>57.899999999999899</v>
          </cell>
          <cell r="F1878">
            <v>62.35</v>
          </cell>
          <cell r="G1878">
            <v>60.77</v>
          </cell>
          <cell r="H1878">
            <v>62.979999999999897</v>
          </cell>
          <cell r="I1878" t="str">
            <v>HOSPITAL  MARIO GAITÁN YANGUAS   -SOACHA</v>
          </cell>
        </row>
        <row r="1879">
          <cell r="A1879" t="str">
            <v>HOSPITAL  NAZARETH  - URIBIA</v>
          </cell>
          <cell r="B1879" t="str">
            <v>2817</v>
          </cell>
          <cell r="C1879">
            <v>55.22</v>
          </cell>
          <cell r="I1879" t="e">
            <v>#N/A</v>
          </cell>
        </row>
        <row r="1880">
          <cell r="A1880" t="str">
            <v>HOSPITAL  NELSON RESTREPO MARTINEZ  - GUAYABAL</v>
          </cell>
          <cell r="B1880" t="str">
            <v>3129</v>
          </cell>
          <cell r="C1880">
            <v>58.12</v>
          </cell>
          <cell r="I1880" t="e">
            <v>#N/A</v>
          </cell>
        </row>
        <row r="1881">
          <cell r="A1881" t="str">
            <v>HOSPITAL  NUESTRA SEÑORA DE FATIMA - SUAZA</v>
          </cell>
          <cell r="B1881" t="str">
            <v>3130</v>
          </cell>
          <cell r="C1881">
            <v>78.81</v>
          </cell>
          <cell r="I1881" t="e">
            <v>#N/A</v>
          </cell>
        </row>
        <row r="1882">
          <cell r="A1882" t="str">
            <v>HOSPITAL  NUESTRA SEÑORA DE LOS SANTOS   - LA VICTORIA</v>
          </cell>
          <cell r="B1882" t="str">
            <v>3132</v>
          </cell>
          <cell r="C1882">
            <v>54.43</v>
          </cell>
          <cell r="I1882" t="e">
            <v>#N/A</v>
          </cell>
        </row>
        <row r="1883">
          <cell r="A1883" t="str">
            <v>HOSPITAL  NUESTRA SEÑORA DE LOURDES   - ATACO</v>
          </cell>
          <cell r="B1883" t="str">
            <v>3133</v>
          </cell>
          <cell r="C1883">
            <v>66.88</v>
          </cell>
          <cell r="I1883" t="e">
            <v>#N/A</v>
          </cell>
        </row>
        <row r="1884">
          <cell r="A1884" t="str">
            <v>HOSPITAL  NUESTRA SEÑORA DEL CARMEN  - CARMEN DE APICALA</v>
          </cell>
          <cell r="B1884" t="str">
            <v>3135</v>
          </cell>
          <cell r="C1884">
            <v>52.42</v>
          </cell>
          <cell r="I1884" t="e">
            <v>#N/A</v>
          </cell>
        </row>
        <row r="1885">
          <cell r="A1885" t="str">
            <v>HOSPITAL  NUESTRA SEÑORA DEL PERPETUO SOCORRO  -DABEIBA</v>
          </cell>
          <cell r="B1885" t="str">
            <v>3137</v>
          </cell>
          <cell r="C1885">
            <v>59.55</v>
          </cell>
          <cell r="I1885" t="e">
            <v>#N/A</v>
          </cell>
        </row>
        <row r="1886">
          <cell r="A1886" t="str">
            <v>HOSPITAL  OLAYA HERRERA  -GAMARRA</v>
          </cell>
          <cell r="B1886" t="str">
            <v>3141</v>
          </cell>
          <cell r="C1886">
            <v>47.93</v>
          </cell>
          <cell r="I1886" t="e">
            <v>#N/A</v>
          </cell>
        </row>
        <row r="1887">
          <cell r="A1887" t="str">
            <v>HOSPITAL  OSCAR E. VERGARA  -SAN PEDRO DE URABA</v>
          </cell>
          <cell r="B1887" t="str">
            <v>3142</v>
          </cell>
          <cell r="C1887">
            <v>58.72</v>
          </cell>
          <cell r="I1887" t="e">
            <v>#N/A</v>
          </cell>
        </row>
        <row r="1888">
          <cell r="A1888" t="str">
            <v>HOSPITAL  PEDRO LEON   - LA MESA</v>
          </cell>
          <cell r="B1888" t="str">
            <v>3145</v>
          </cell>
          <cell r="C1888">
            <v>52.8</v>
          </cell>
          <cell r="I1888" t="e">
            <v>#N/A</v>
          </cell>
        </row>
        <row r="1889">
          <cell r="A1889" t="str">
            <v>HOSPITAL  PIO X  - CARACOLÍ</v>
          </cell>
          <cell r="B1889" t="str">
            <v>3147</v>
          </cell>
          <cell r="C1889">
            <v>40.33</v>
          </cell>
          <cell r="I1889" t="e">
            <v>#N/A</v>
          </cell>
        </row>
        <row r="1890">
          <cell r="A1890" t="str">
            <v>HOSPITAL  PIO XII  - ARGELIA</v>
          </cell>
          <cell r="B1890" t="str">
            <v>3148</v>
          </cell>
          <cell r="C1890">
            <v>48.82</v>
          </cell>
          <cell r="I1890" t="e">
            <v>#N/A</v>
          </cell>
        </row>
        <row r="1891">
          <cell r="A1891" t="str">
            <v>HOSPITAL  PIO XII  - COLÓN</v>
          </cell>
          <cell r="B1891" t="str">
            <v>3149</v>
          </cell>
          <cell r="C1891">
            <v>60.71</v>
          </cell>
          <cell r="I1891" t="e">
            <v>#N/A</v>
          </cell>
        </row>
        <row r="1892">
          <cell r="A1892" t="str">
            <v>HOSPITAL  PLANADAS   - PLANADAS</v>
          </cell>
          <cell r="B1892" t="str">
            <v>3150</v>
          </cell>
          <cell r="C1892">
            <v>59.53</v>
          </cell>
          <cell r="I1892" t="e">
            <v>#N/A</v>
          </cell>
        </row>
        <row r="1893">
          <cell r="A1893" t="str">
            <v>HOSPITAL  PRESBITERO ALFONSO M.  -SAN RAFAEL</v>
          </cell>
          <cell r="B1893" t="str">
            <v>3151</v>
          </cell>
          <cell r="C1893">
            <v>53.01</v>
          </cell>
          <cell r="I1893" t="e">
            <v>#N/A</v>
          </cell>
        </row>
        <row r="1894">
          <cell r="A1894" t="str">
            <v>HOSPITAL  SAGRADA FAMILIA  - CAMPAMENTO</v>
          </cell>
          <cell r="B1894" t="str">
            <v>3152</v>
          </cell>
          <cell r="C1894">
            <v>58.54</v>
          </cell>
          <cell r="I1894" t="e">
            <v>#N/A</v>
          </cell>
        </row>
        <row r="1895">
          <cell r="A1895" t="str">
            <v>HOSPITAL  SAGRADO CORAZÓN DE JESUS - VALENCIA</v>
          </cell>
          <cell r="B1895" t="str">
            <v>3154</v>
          </cell>
          <cell r="C1895">
            <v>59.99</v>
          </cell>
          <cell r="I1895" t="e">
            <v>#N/A</v>
          </cell>
        </row>
        <row r="1896">
          <cell r="A1896" t="str">
            <v>HOSPITAL  SAN AGUSTIN  -FONSECA</v>
          </cell>
          <cell r="B1896" t="str">
            <v>3155</v>
          </cell>
          <cell r="C1896">
            <v>51.42</v>
          </cell>
          <cell r="I1896" t="e">
            <v>#N/A</v>
          </cell>
        </row>
        <row r="1897">
          <cell r="A1897" t="str">
            <v>HOSPITAL  SAN AGUSTIN  -PUERTO MERIZALDE (BUENAVENTURA)</v>
          </cell>
          <cell r="B1897" t="str">
            <v>3156</v>
          </cell>
          <cell r="C1897">
            <v>51.62</v>
          </cell>
          <cell r="I1897" t="e">
            <v>#N/A</v>
          </cell>
        </row>
        <row r="1898">
          <cell r="A1898" t="str">
            <v>HOSPITAL  SAN ANTONIO - BETANIA</v>
          </cell>
          <cell r="B1898" t="str">
            <v>3158</v>
          </cell>
          <cell r="C1898">
            <v>52.36</v>
          </cell>
          <cell r="I1898" t="e">
            <v>#N/A</v>
          </cell>
        </row>
        <row r="1899">
          <cell r="A1899" t="str">
            <v>HOSPITAL  SAN ANTONIO  - AMBALEMA</v>
          </cell>
          <cell r="B1899" t="str">
            <v>3159</v>
          </cell>
          <cell r="C1899">
            <v>55.15</v>
          </cell>
          <cell r="I1899" t="e">
            <v>#N/A</v>
          </cell>
        </row>
        <row r="1900">
          <cell r="A1900" t="str">
            <v>HOSPITAL  SAN ANTONIO  - CARAMANTA</v>
          </cell>
          <cell r="B1900" t="str">
            <v>3160</v>
          </cell>
          <cell r="C1900">
            <v>63.53</v>
          </cell>
          <cell r="I1900" t="e">
            <v>#N/A</v>
          </cell>
        </row>
        <row r="1901">
          <cell r="A1901" t="str">
            <v>HOSPITAL  SAN ANTONIO  - GUAMO</v>
          </cell>
          <cell r="B1901" t="str">
            <v>3161</v>
          </cell>
          <cell r="C1901">
            <v>53.69</v>
          </cell>
          <cell r="I1901" t="e">
            <v>#N/A</v>
          </cell>
        </row>
        <row r="1902">
          <cell r="A1902" t="str">
            <v>HOSPITAL  SAN ANTONIO  - HERVEO</v>
          </cell>
          <cell r="B1902" t="str">
            <v>3162</v>
          </cell>
          <cell r="C1902">
            <v>52.87</v>
          </cell>
          <cell r="I1902" t="e">
            <v>#N/A</v>
          </cell>
        </row>
        <row r="1903">
          <cell r="A1903" t="str">
            <v>HOSPITAL  SAN ANTONIO  - RIONEGRO</v>
          </cell>
          <cell r="B1903" t="str">
            <v>2818</v>
          </cell>
          <cell r="C1903">
            <v>60.7</v>
          </cell>
          <cell r="I1903" t="e">
            <v>#N/A</v>
          </cell>
        </row>
        <row r="1904">
          <cell r="A1904" t="str">
            <v>HOSPITAL  SAN ANTONIO  -BARBACOAS</v>
          </cell>
          <cell r="B1904" t="str">
            <v>3164</v>
          </cell>
          <cell r="C1904">
            <v>41.47</v>
          </cell>
          <cell r="I1904" t="e">
            <v>#N/A</v>
          </cell>
        </row>
        <row r="1905">
          <cell r="A1905" t="str">
            <v>HOSPITAL  SAN ANTONIO  -BURITICÁ</v>
          </cell>
          <cell r="B1905" t="str">
            <v>3165</v>
          </cell>
          <cell r="C1905">
            <v>47.86</v>
          </cell>
          <cell r="I1905" t="e">
            <v>#N/A</v>
          </cell>
        </row>
        <row r="1906">
          <cell r="A1906" t="str">
            <v>HOSPITAL  SAN ANTONIO  -MANZANARES</v>
          </cell>
          <cell r="B1906" t="str">
            <v>3167</v>
          </cell>
          <cell r="C1906">
            <v>60.75</v>
          </cell>
          <cell r="I1906" t="e">
            <v>#N/A</v>
          </cell>
        </row>
        <row r="1907">
          <cell r="A1907" t="str">
            <v>HOSPITAL  SAN ANTONIO  -MONTEBELLO</v>
          </cell>
          <cell r="B1907" t="str">
            <v>3168</v>
          </cell>
          <cell r="C1907">
            <v>44.74</v>
          </cell>
          <cell r="I1907" t="e">
            <v>#N/A</v>
          </cell>
        </row>
        <row r="1908">
          <cell r="A1908" t="str">
            <v>HOSPITAL  SAN ANTONIO  -ROLDANILLO (VALLE)</v>
          </cell>
          <cell r="B1908" t="str">
            <v>3169</v>
          </cell>
          <cell r="C1908">
            <v>73.62</v>
          </cell>
          <cell r="I1908" t="e">
            <v>#N/A</v>
          </cell>
        </row>
        <row r="1909">
          <cell r="A1909" t="str">
            <v>HOSPITAL  SAN ANTONIO  -SOATA</v>
          </cell>
          <cell r="B1909" t="str">
            <v>4426</v>
          </cell>
          <cell r="C1909">
            <v>68.55</v>
          </cell>
          <cell r="I1909" t="e">
            <v>#N/A</v>
          </cell>
        </row>
        <row r="1910">
          <cell r="A1910" t="str">
            <v>HOSPITAL  SAN ANTONIO  -TARAZÁ</v>
          </cell>
          <cell r="B1910" t="str">
            <v>3170</v>
          </cell>
          <cell r="C1910">
            <v>48.62</v>
          </cell>
          <cell r="I1910" t="e">
            <v>#N/A</v>
          </cell>
        </row>
        <row r="1911">
          <cell r="A1911" t="str">
            <v>HOSPITAL  SAN ANTONIO  -TARQUÍ</v>
          </cell>
          <cell r="B1911" t="str">
            <v>3171</v>
          </cell>
          <cell r="C1911">
            <v>66.64</v>
          </cell>
          <cell r="I1911" t="e">
            <v>#N/A</v>
          </cell>
        </row>
        <row r="1912">
          <cell r="A1912" t="str">
            <v>HOSPITAL  SAN ANTONIO  -TIMANA</v>
          </cell>
          <cell r="B1912" t="str">
            <v>3172</v>
          </cell>
          <cell r="C1912">
            <v>70.27</v>
          </cell>
          <cell r="I1912" t="e">
            <v>#N/A</v>
          </cell>
        </row>
        <row r="1913">
          <cell r="A1913" t="str">
            <v>HOSPITAL  SAN BERNABE - BUGALAGRANDE</v>
          </cell>
          <cell r="B1913" t="str">
            <v>3174</v>
          </cell>
          <cell r="C1913">
            <v>65.44</v>
          </cell>
          <cell r="I1913" t="e">
            <v>#N/A</v>
          </cell>
        </row>
        <row r="1914">
          <cell r="A1914" t="str">
            <v>HOSPITAL  SAN CAMILO DE LELIS  -VEGACHI</v>
          </cell>
          <cell r="B1914" t="str">
            <v>3176</v>
          </cell>
          <cell r="C1914">
            <v>46.06</v>
          </cell>
          <cell r="I1914" t="e">
            <v>#N/A</v>
          </cell>
        </row>
        <row r="1915">
          <cell r="A1915" t="str">
            <v>HOSPITAL  SAN CARLOS - CAÑASGORDAS</v>
          </cell>
          <cell r="B1915" t="str">
            <v>3177</v>
          </cell>
          <cell r="C1915">
            <v>24.98</v>
          </cell>
          <cell r="I1915" t="e">
            <v>#N/A</v>
          </cell>
        </row>
        <row r="1916">
          <cell r="A1916" t="str">
            <v>HOSPITAL  SAN CARLOS - SALDAÑA</v>
          </cell>
          <cell r="B1916" t="str">
            <v>3178</v>
          </cell>
          <cell r="C1916">
            <v>80.03</v>
          </cell>
          <cell r="I1916" t="e">
            <v>#N/A</v>
          </cell>
        </row>
        <row r="1917">
          <cell r="A1917" t="str">
            <v>HOSPITAL  SAN CARLOS - SAN PABLO</v>
          </cell>
          <cell r="B1917" t="str">
            <v>3179</v>
          </cell>
          <cell r="C1917">
            <v>54.51</v>
          </cell>
          <cell r="I1917" t="e">
            <v>#N/A</v>
          </cell>
        </row>
        <row r="1918">
          <cell r="A1918" t="str">
            <v>HOSPITAL  SAN CARLOS  -AIPE</v>
          </cell>
          <cell r="B1918" t="str">
            <v>3180</v>
          </cell>
          <cell r="C1918">
            <v>66.349999999999994</v>
          </cell>
          <cell r="I1918" t="e">
            <v>#N/A</v>
          </cell>
        </row>
        <row r="1919">
          <cell r="A1919" t="str">
            <v>HOSPITAL  SAN CRISTOBAL   - CIENAGA</v>
          </cell>
          <cell r="B1919" t="str">
            <v>3182</v>
          </cell>
          <cell r="C1919">
            <v>60.19</v>
          </cell>
          <cell r="I1919" t="e">
            <v>#N/A</v>
          </cell>
        </row>
        <row r="1920">
          <cell r="A1920" t="str">
            <v>HOSPITAL  SAN DIEGO  -CERETE</v>
          </cell>
          <cell r="B1920" t="str">
            <v>3183</v>
          </cell>
          <cell r="C1920">
            <v>49.12</v>
          </cell>
          <cell r="I1920" t="e">
            <v>#N/A</v>
          </cell>
        </row>
        <row r="1921">
          <cell r="A1921" t="str">
            <v>HOSPITAL  SAN FELIX  -LA DORADA</v>
          </cell>
          <cell r="B1921" t="str">
            <v>3185</v>
          </cell>
          <cell r="C1921">
            <v>61.89</v>
          </cell>
          <cell r="I1921" t="e">
            <v>#N/A</v>
          </cell>
        </row>
        <row r="1922">
          <cell r="A1922" t="str">
            <v>HOSPITAL  SAN FERNANDO  -AMAGÁ</v>
          </cell>
          <cell r="B1922" t="str">
            <v>3186</v>
          </cell>
          <cell r="C1922">
            <v>66.05</v>
          </cell>
          <cell r="I1922" t="e">
            <v>#N/A</v>
          </cell>
        </row>
        <row r="1923">
          <cell r="A1923" t="str">
            <v>HOSPITAL  SAN FRANCISCO  - GACHETA</v>
          </cell>
          <cell r="B1923" t="str">
            <v>3187</v>
          </cell>
          <cell r="C1923">
            <v>61.83</v>
          </cell>
          <cell r="I1923" t="e">
            <v>#N/A</v>
          </cell>
        </row>
        <row r="1924">
          <cell r="A1924" t="str">
            <v>HOSPITAL  SAN FRANCISCO  -CIENAGA DE ORO</v>
          </cell>
          <cell r="B1924" t="str">
            <v>4428</v>
          </cell>
          <cell r="C1924">
            <v>56.07</v>
          </cell>
          <cell r="I1924" t="e">
            <v>#N/A</v>
          </cell>
        </row>
        <row r="1925">
          <cell r="A1925" t="str">
            <v>HOSPITAL  SAN FRANCISCO  -PEQUE</v>
          </cell>
          <cell r="B1925" t="str">
            <v>3189</v>
          </cell>
          <cell r="C1925">
            <v>61.94</v>
          </cell>
          <cell r="I1925" t="e">
            <v>#N/A</v>
          </cell>
        </row>
        <row r="1926">
          <cell r="A1926" t="str">
            <v>HOSPITAL  SAN FRANCISCO DE ASIS - ANZÁ</v>
          </cell>
          <cell r="B1926" t="str">
            <v>3190</v>
          </cell>
          <cell r="C1926">
            <v>53.3</v>
          </cell>
          <cell r="I1926" t="e">
            <v>#N/A</v>
          </cell>
        </row>
        <row r="1927">
          <cell r="A1927" t="str">
            <v>HOSPITAL  SAN FRANCISCO DE ASIS  - PALERMO</v>
          </cell>
          <cell r="B1927" t="str">
            <v>3191</v>
          </cell>
          <cell r="C1927">
            <v>76.86</v>
          </cell>
          <cell r="I1927" t="e">
            <v>#N/A</v>
          </cell>
        </row>
        <row r="1928">
          <cell r="A1928" t="str">
            <v>HOSPITAL  SAN FRANCISCO DE ASIS  -SAN FRANCISCO</v>
          </cell>
          <cell r="B1928" t="str">
            <v>3192</v>
          </cell>
          <cell r="C1928">
            <v>45.64</v>
          </cell>
          <cell r="I1928" t="e">
            <v>#N/A</v>
          </cell>
        </row>
        <row r="1929">
          <cell r="A1929" t="str">
            <v>HOSPITAL  SAN JOAQUIN  -NARIÑO</v>
          </cell>
          <cell r="B1929" t="str">
            <v>3194</v>
          </cell>
          <cell r="C1929">
            <v>39.85</v>
          </cell>
          <cell r="I1929" t="e">
            <v>#N/A</v>
          </cell>
        </row>
        <row r="1930">
          <cell r="A1930" t="str">
            <v>HOSPITAL  SAN JORGE   - CALIMA EL DARIEN</v>
          </cell>
          <cell r="B1930" t="str">
            <v>3195</v>
          </cell>
          <cell r="C1930">
            <v>50.23</v>
          </cell>
          <cell r="I1930" t="e">
            <v>#N/A</v>
          </cell>
        </row>
        <row r="1931">
          <cell r="A1931" t="str">
            <v>HOSPITAL  SAN JORGE AYAPEL</v>
          </cell>
          <cell r="B1931" t="str">
            <v>3196</v>
          </cell>
          <cell r="C1931">
            <v>49.08</v>
          </cell>
          <cell r="I1931" t="e">
            <v>#N/A</v>
          </cell>
        </row>
        <row r="1932">
          <cell r="A1932" t="str">
            <v>HOSPITAL  SAN JOSE  - MARIQUITA</v>
          </cell>
          <cell r="B1932" t="str">
            <v>3197</v>
          </cell>
          <cell r="C1932">
            <v>60.4</v>
          </cell>
          <cell r="I1932" t="e">
            <v>#N/A</v>
          </cell>
        </row>
        <row r="1933">
          <cell r="A1933" t="str">
            <v>HOSPITAL  SAN JOSE  - ORTEGA</v>
          </cell>
          <cell r="B1933" t="str">
            <v>3198</v>
          </cell>
          <cell r="C1933">
            <v>63.71</v>
          </cell>
          <cell r="I1933" t="e">
            <v>#N/A</v>
          </cell>
        </row>
        <row r="1934">
          <cell r="A1934" t="str">
            <v>HOSPITAL  SAN JOSÉ  - RESTREPO</v>
          </cell>
          <cell r="B1934" t="str">
            <v>3199</v>
          </cell>
          <cell r="C1934">
            <v>71.180000000000007</v>
          </cell>
          <cell r="I1934" t="e">
            <v>#N/A</v>
          </cell>
        </row>
        <row r="1935">
          <cell r="A1935" t="str">
            <v>HOSPITAL  SAN JOSÉ  -BÉLEN DE UMBRÍA</v>
          </cell>
          <cell r="B1935" t="str">
            <v>3200</v>
          </cell>
          <cell r="C1935">
            <v>68.67</v>
          </cell>
          <cell r="I1935" t="e">
            <v>#N/A</v>
          </cell>
        </row>
        <row r="1936">
          <cell r="A1936" t="str">
            <v>HOSPITAL  SAN JOSE  -LA CELIA</v>
          </cell>
          <cell r="B1936" t="str">
            <v>3201</v>
          </cell>
          <cell r="C1936">
            <v>46.22</v>
          </cell>
          <cell r="I1936" t="e">
            <v>#N/A</v>
          </cell>
        </row>
        <row r="1937">
          <cell r="A1937" t="str">
            <v>HOSPITAL  SAN JOSE  -SAN JOSÉ DEL GUAVIARE</v>
          </cell>
          <cell r="B1937" t="str">
            <v>3202</v>
          </cell>
          <cell r="C1937">
            <v>61.17</v>
          </cell>
          <cell r="I1937" t="e">
            <v>#N/A</v>
          </cell>
        </row>
        <row r="1938">
          <cell r="A1938" t="str">
            <v>HOSPITAL  SAN JOSE -BELALCAZAR</v>
          </cell>
          <cell r="B1938" t="str">
            <v>3204</v>
          </cell>
          <cell r="C1938">
            <v>60.59</v>
          </cell>
          <cell r="I1938" t="e">
            <v>#N/A</v>
          </cell>
        </row>
        <row r="1939">
          <cell r="A1939" t="str">
            <v>HOSPITAL  SAN JUAN DE DIOS - CARMEN DE VIBORAL</v>
          </cell>
          <cell r="B1939" t="str">
            <v>3206</v>
          </cell>
          <cell r="C1939">
            <v>75.78</v>
          </cell>
          <cell r="I1939" t="e">
            <v>#N/A</v>
          </cell>
        </row>
        <row r="1940">
          <cell r="A1940" t="str">
            <v>HOSPITAL  SAN JUAN DE DIOS - PUERTO CARREÑO</v>
          </cell>
          <cell r="B1940" t="str">
            <v>3208</v>
          </cell>
          <cell r="C1940">
            <v>58.33</v>
          </cell>
          <cell r="I1940" t="e">
            <v>#N/A</v>
          </cell>
        </row>
        <row r="1941">
          <cell r="A1941" t="str">
            <v>HOSPITAL  SAN JUAN DE DIOS  - BARICHARA</v>
          </cell>
          <cell r="B1941" t="str">
            <v>3209</v>
          </cell>
          <cell r="C1941">
            <v>62.58</v>
          </cell>
          <cell r="I1941" t="e">
            <v>#N/A</v>
          </cell>
        </row>
        <row r="1942">
          <cell r="A1942" t="str">
            <v>HOSPITAL  SAN JUAN DE DIOS  - LEBRIJA</v>
          </cell>
          <cell r="B1942" t="str">
            <v>3210</v>
          </cell>
          <cell r="C1942">
            <v>75.78</v>
          </cell>
          <cell r="I1942" t="e">
            <v>#N/A</v>
          </cell>
        </row>
        <row r="1943">
          <cell r="A1943" t="str">
            <v>HOSPITAL  SAN JUAN DE DIOS  - RIOSUCIO</v>
          </cell>
          <cell r="B1943" t="str">
            <v>3212</v>
          </cell>
          <cell r="C1943">
            <v>64.849999999999994</v>
          </cell>
          <cell r="I1943" t="e">
            <v>#N/A</v>
          </cell>
        </row>
        <row r="1944">
          <cell r="A1944" t="str">
            <v>HOSPITAL  SAN JUAN DE DIOS   - ANZOATEGUI</v>
          </cell>
          <cell r="B1944" t="str">
            <v>3214</v>
          </cell>
          <cell r="C1944">
            <v>51.73</v>
          </cell>
          <cell r="I1944" t="e">
            <v>#N/A</v>
          </cell>
        </row>
        <row r="1945">
          <cell r="A1945" t="str">
            <v>HOSPITAL  SAN JUAN DE DIOS  -ABEJORRAL</v>
          </cell>
          <cell r="B1945" t="str">
            <v>3215</v>
          </cell>
          <cell r="C1945">
            <v>59.56</v>
          </cell>
          <cell r="I1945" t="e">
            <v>#N/A</v>
          </cell>
        </row>
        <row r="1946">
          <cell r="A1946" t="str">
            <v>HOSPITAL  SAN JUAN DE DIOS  -ANORÍ</v>
          </cell>
          <cell r="B1946" t="str">
            <v>3216</v>
          </cell>
          <cell r="C1946">
            <v>50.7</v>
          </cell>
          <cell r="I1946" t="e">
            <v>#N/A</v>
          </cell>
        </row>
        <row r="1947">
          <cell r="A1947" t="str">
            <v>HOSPITAL  SAN JUAN DE DIOS  -COCORNÁ</v>
          </cell>
          <cell r="B1947" t="str">
            <v>3217</v>
          </cell>
          <cell r="C1947">
            <v>61.72</v>
          </cell>
          <cell r="I1947" t="e">
            <v>#N/A</v>
          </cell>
        </row>
        <row r="1948">
          <cell r="A1948" t="str">
            <v>HOSPITAL  SAN JUAN DE DIOS  -CONCORDIA</v>
          </cell>
          <cell r="B1948" t="str">
            <v>3218</v>
          </cell>
          <cell r="C1948">
            <v>67.02</v>
          </cell>
          <cell r="I1948" t="e">
            <v>#N/A</v>
          </cell>
        </row>
        <row r="1949">
          <cell r="A1949" t="str">
            <v>HOSPITAL  SAN JUAN DE DIOS  -ITUANGO</v>
          </cell>
          <cell r="B1949" t="str">
            <v>3219</v>
          </cell>
          <cell r="C1949">
            <v>46.89</v>
          </cell>
          <cell r="I1949" t="e">
            <v>#N/A</v>
          </cell>
        </row>
        <row r="1950">
          <cell r="A1950" t="str">
            <v>HOSPITAL  SAN JUAN DE DIOS  -MARINILLA</v>
          </cell>
          <cell r="B1950" t="str">
            <v>3220</v>
          </cell>
          <cell r="C1950">
            <v>69.84</v>
          </cell>
          <cell r="I1950" t="e">
            <v>#N/A</v>
          </cell>
        </row>
        <row r="1951">
          <cell r="A1951" t="str">
            <v>HOSPITAL  SAN JUAN DE DIOS  -PENSILVANIA</v>
          </cell>
          <cell r="B1951" t="str">
            <v>3221</v>
          </cell>
          <cell r="C1951">
            <v>57.82</v>
          </cell>
          <cell r="I1951" t="e">
            <v>#N/A</v>
          </cell>
        </row>
        <row r="1952">
          <cell r="A1952" t="str">
            <v>HOSPITAL  SAN JUAN DE DIOS  -PEÑOL</v>
          </cell>
          <cell r="B1952" t="str">
            <v>3222</v>
          </cell>
          <cell r="C1952">
            <v>50.52</v>
          </cell>
          <cell r="I1952" t="e">
            <v>#N/A</v>
          </cell>
        </row>
        <row r="1953">
          <cell r="A1953" t="str">
            <v>HOSPITAL  SAN JUAN DE DIOS  -SEGOVIA</v>
          </cell>
          <cell r="B1953" t="str">
            <v>3226</v>
          </cell>
          <cell r="C1953">
            <v>49.48</v>
          </cell>
          <cell r="I1953" t="e">
            <v>#N/A</v>
          </cell>
        </row>
        <row r="1954">
          <cell r="A1954" t="str">
            <v>HOSPITAL  SAN JUAN DE DIOS  -SONSÓN</v>
          </cell>
          <cell r="B1954" t="str">
            <v>3227</v>
          </cell>
          <cell r="C1954">
            <v>56.26</v>
          </cell>
          <cell r="I1954" t="e">
            <v>#N/A</v>
          </cell>
        </row>
        <row r="1955">
          <cell r="A1955" t="str">
            <v>HOSPITAL  SAN JUAN DE DIOS  -TÁMESIS</v>
          </cell>
          <cell r="B1955" t="str">
            <v>3228</v>
          </cell>
          <cell r="C1955">
            <v>54.15</v>
          </cell>
          <cell r="I1955" t="e">
            <v>#N/A</v>
          </cell>
        </row>
        <row r="1956">
          <cell r="A1956" t="str">
            <v>HOSPITAL  SAN JUAN DE DIOS  -TITIRIBÍ</v>
          </cell>
          <cell r="B1956" t="str">
            <v>3229</v>
          </cell>
          <cell r="C1956">
            <v>35.65</v>
          </cell>
          <cell r="I1956" t="e">
            <v>#N/A</v>
          </cell>
        </row>
        <row r="1957">
          <cell r="A1957" t="str">
            <v>HOSPITAL  SAN JUAN DE DIOS  -VALDIVIA</v>
          </cell>
          <cell r="B1957" t="str">
            <v>3230</v>
          </cell>
          <cell r="C1957">
            <v>54.46</v>
          </cell>
          <cell r="I1957" t="e">
            <v>#N/A</v>
          </cell>
        </row>
        <row r="1958">
          <cell r="A1958" t="str">
            <v>HOSPITAL  SAN JUAN DE DIOS  -VALPARAISO</v>
          </cell>
          <cell r="B1958" t="str">
            <v>3231</v>
          </cell>
          <cell r="C1958">
            <v>35.049999999999997</v>
          </cell>
          <cell r="I1958" t="e">
            <v>#N/A</v>
          </cell>
        </row>
        <row r="1959">
          <cell r="A1959" t="str">
            <v>HOSPITAL  SAN JULIAN  - ARGELIA</v>
          </cell>
          <cell r="B1959" t="str">
            <v>3233</v>
          </cell>
          <cell r="C1959">
            <v>55.76</v>
          </cell>
          <cell r="I1959" t="e">
            <v>#N/A</v>
          </cell>
        </row>
        <row r="1960">
          <cell r="A1960" t="str">
            <v>HOSPITAL  SAN LUIS BELTRAN  -SAN JERONIMO</v>
          </cell>
          <cell r="B1960" t="str">
            <v>3234</v>
          </cell>
          <cell r="C1960">
            <v>52.54</v>
          </cell>
          <cell r="I1960" t="e">
            <v>#N/A</v>
          </cell>
        </row>
        <row r="1961">
          <cell r="A1961" t="str">
            <v>HOSPITAL  SAN MARCOS  -CHINCHINA</v>
          </cell>
          <cell r="B1961" t="str">
            <v>3235</v>
          </cell>
          <cell r="C1961">
            <v>81.180000000000007</v>
          </cell>
          <cell r="I1961" t="e">
            <v>#N/A</v>
          </cell>
        </row>
        <row r="1962">
          <cell r="A1962" t="str">
            <v>HOSPITAL  SAN MARTIN  - ARMENIA</v>
          </cell>
          <cell r="B1962" t="str">
            <v>3236</v>
          </cell>
          <cell r="C1962">
            <v>34.43</v>
          </cell>
          <cell r="I1962" t="e">
            <v>#N/A</v>
          </cell>
        </row>
        <row r="1963">
          <cell r="A1963" t="str">
            <v>HOSPITAL  SAN MARTIN  -SAN MARTIN</v>
          </cell>
          <cell r="B1963" t="str">
            <v>3237</v>
          </cell>
          <cell r="C1963">
            <v>47.18</v>
          </cell>
          <cell r="I1963" t="e">
            <v>#N/A</v>
          </cell>
        </row>
        <row r="1964">
          <cell r="A1964" t="str">
            <v>HOSPITAL  SAN MARTIN DE PORRES  - CHOCONTA</v>
          </cell>
          <cell r="B1964" t="str">
            <v>3238</v>
          </cell>
          <cell r="C1964">
            <v>74.400000000000006</v>
          </cell>
          <cell r="I1964" t="e">
            <v>#N/A</v>
          </cell>
        </row>
        <row r="1965">
          <cell r="A1965" t="str">
            <v>HOSPITAL  SAN NICOLAS - VERSALLES</v>
          </cell>
          <cell r="B1965" t="str">
            <v>3240</v>
          </cell>
          <cell r="C1965">
            <v>56.51</v>
          </cell>
          <cell r="I1965" t="e">
            <v>#N/A</v>
          </cell>
        </row>
        <row r="1966">
          <cell r="A1966" t="str">
            <v>HOSPITAL  SAN NICOLAS  -PLANETA RICA</v>
          </cell>
          <cell r="B1966" t="str">
            <v>3241</v>
          </cell>
          <cell r="C1966">
            <v>65.41</v>
          </cell>
          <cell r="I1966" t="e">
            <v>#N/A</v>
          </cell>
        </row>
        <row r="1967">
          <cell r="A1967" t="str">
            <v>HOSPITAL  SAN PABLO  -TARSO</v>
          </cell>
          <cell r="B1967" t="str">
            <v>3242</v>
          </cell>
          <cell r="C1967">
            <v>37.42</v>
          </cell>
          <cell r="I1967" t="e">
            <v>#N/A</v>
          </cell>
        </row>
        <row r="1968">
          <cell r="A1968" t="str">
            <v>HOSPITAL  SAN PEDRO Y SAN PABLO  - LA VIRGINIA</v>
          </cell>
          <cell r="B1968" t="str">
            <v>3244</v>
          </cell>
          <cell r="C1968">
            <v>58.94</v>
          </cell>
          <cell r="I1968" t="e">
            <v>#N/A</v>
          </cell>
        </row>
        <row r="1969">
          <cell r="A1969" t="str">
            <v>HOSPITAL  SAN RAFAEL - EL AGUILA</v>
          </cell>
          <cell r="B1969" t="str">
            <v>3245</v>
          </cell>
          <cell r="C1969">
            <v>49.15</v>
          </cell>
          <cell r="I1969" t="e">
            <v>#N/A</v>
          </cell>
        </row>
        <row r="1970">
          <cell r="A1970" t="str">
            <v>HOSPITAL  SAN RAFAEL  - CAQUEZA</v>
          </cell>
          <cell r="B1970" t="str">
            <v>3246</v>
          </cell>
          <cell r="C1970">
            <v>67.22</v>
          </cell>
          <cell r="I1970" t="e">
            <v>#N/A</v>
          </cell>
        </row>
        <row r="1971">
          <cell r="A1971" t="str">
            <v>HOSPITAL  SAN RAFAEL  - EL CERRITO</v>
          </cell>
          <cell r="B1971" t="str">
            <v>3247</v>
          </cell>
          <cell r="C1971">
            <v>47.34</v>
          </cell>
          <cell r="I1971" t="e">
            <v>#N/A</v>
          </cell>
        </row>
        <row r="1972">
          <cell r="A1972" t="str">
            <v>HOSPITAL  SAN RAFAEL  - FUNDACIÓN</v>
          </cell>
          <cell r="B1972" t="str">
            <v>3248</v>
          </cell>
          <cell r="C1972">
            <v>54.15</v>
          </cell>
          <cell r="I1972" t="e">
            <v>#N/A</v>
          </cell>
        </row>
        <row r="1973">
          <cell r="A1973" t="str">
            <v>HOSPITAL  SAN RAFAEL  - OIBA</v>
          </cell>
          <cell r="B1973" t="str">
            <v>3249</v>
          </cell>
          <cell r="C1973">
            <v>60.74</v>
          </cell>
          <cell r="I1973" t="e">
            <v>#N/A</v>
          </cell>
        </row>
        <row r="1974">
          <cell r="A1974" t="str">
            <v>HOSPITAL  SAN RAFAEL  - PUEBLO RICO</v>
          </cell>
          <cell r="B1974" t="str">
            <v>3250</v>
          </cell>
          <cell r="C1974">
            <v>54.47</v>
          </cell>
          <cell r="I1974" t="e">
            <v>#N/A</v>
          </cell>
        </row>
        <row r="1975">
          <cell r="A1975" t="str">
            <v>HOSPITAL  SAN RAFAEL   - CAROLINA  DEL PRINCIPE</v>
          </cell>
          <cell r="B1975" t="str">
            <v>3251</v>
          </cell>
          <cell r="C1975">
            <v>62.18</v>
          </cell>
          <cell r="I1975" t="e">
            <v>#N/A</v>
          </cell>
        </row>
        <row r="1976">
          <cell r="A1976" t="str">
            <v>HOSPITAL  SAN RAFAEL   - DOLORES</v>
          </cell>
          <cell r="B1976" t="str">
            <v>3252</v>
          </cell>
          <cell r="C1976">
            <v>46.63</v>
          </cell>
          <cell r="I1976" t="e">
            <v>#N/A</v>
          </cell>
        </row>
        <row r="1977">
          <cell r="A1977" t="str">
            <v>HOSPITAL  SAN RAFAEL   - FACATATIVÁ</v>
          </cell>
          <cell r="B1977" t="str">
            <v>3253</v>
          </cell>
          <cell r="C1977">
            <v>65.89</v>
          </cell>
          <cell r="I1977" t="str">
            <v>HOSPITAL  SAN RAFAEL   - FACATATIVÁ</v>
          </cell>
        </row>
        <row r="1978">
          <cell r="A1978" t="str">
            <v>HOSPITAL  SAN RAFAEL   - PACHO</v>
          </cell>
          <cell r="B1978" t="str">
            <v>3254</v>
          </cell>
          <cell r="C1978">
            <v>63.78</v>
          </cell>
          <cell r="I1978" t="e">
            <v>#N/A</v>
          </cell>
        </row>
        <row r="1979">
          <cell r="A1979" t="str">
            <v>HOSPITAL  SAN RAFAEL    - FUSAGASUGA</v>
          </cell>
          <cell r="B1979" t="str">
            <v>3255</v>
          </cell>
          <cell r="C1979">
            <v>65.400000000000006</v>
          </cell>
          <cell r="I1979" t="e">
            <v>#N/A</v>
          </cell>
        </row>
        <row r="1980">
          <cell r="A1980" t="str">
            <v>HOSPITAL  SAN RAFAEL  -ANDES</v>
          </cell>
          <cell r="B1980" t="str">
            <v>3256</v>
          </cell>
          <cell r="C1980">
            <v>56.34</v>
          </cell>
          <cell r="I1980" t="e">
            <v>#N/A</v>
          </cell>
        </row>
        <row r="1981">
          <cell r="A1981" t="str">
            <v>HOSPITAL  SAN RAFAEL  -ANGOSTURA</v>
          </cell>
          <cell r="B1981" t="str">
            <v>3257</v>
          </cell>
          <cell r="C1981">
            <v>59.42</v>
          </cell>
          <cell r="I1981" t="e">
            <v>#N/A</v>
          </cell>
        </row>
        <row r="1982">
          <cell r="A1982" t="str">
            <v>HOSPITAL  SAN RAFAEL  -CHINU</v>
          </cell>
          <cell r="B1982" t="str">
            <v>4429</v>
          </cell>
          <cell r="C1982">
            <v>40.85</v>
          </cell>
          <cell r="I1982" t="e">
            <v>#N/A</v>
          </cell>
        </row>
        <row r="1983">
          <cell r="A1983" t="str">
            <v>HOSPITAL  SAN RAFAEL  -EBEJICO</v>
          </cell>
          <cell r="B1983" t="str">
            <v>3258</v>
          </cell>
          <cell r="C1983">
            <v>68.010000000000005</v>
          </cell>
          <cell r="I1983" t="e">
            <v>#N/A</v>
          </cell>
        </row>
        <row r="1984">
          <cell r="A1984" t="str">
            <v>HOSPITAL  SAN RAFAEL  -GIRARDOTA</v>
          </cell>
          <cell r="B1984" t="str">
            <v>3259</v>
          </cell>
          <cell r="C1984">
            <v>64.430000000000007</v>
          </cell>
          <cell r="D1984">
            <v>65.86</v>
          </cell>
          <cell r="E1984">
            <v>60.969999999999899</v>
          </cell>
          <cell r="F1984">
            <v>63.369999999999898</v>
          </cell>
          <cell r="G1984">
            <v>73.430000000000007</v>
          </cell>
          <cell r="H1984">
            <v>78.53</v>
          </cell>
          <cell r="I1984" t="str">
            <v>HOSPITAL  SAN RAFAEL  -GIRARDOTA</v>
          </cell>
        </row>
        <row r="1985">
          <cell r="A1985" t="str">
            <v>HOSPITAL  SAN RAFAEL  -HELICONIA</v>
          </cell>
          <cell r="B1985" t="str">
            <v>3260</v>
          </cell>
          <cell r="C1985">
            <v>43.64</v>
          </cell>
          <cell r="I1985" t="e">
            <v>#N/A</v>
          </cell>
        </row>
        <row r="1986">
          <cell r="A1986" t="str">
            <v>HOSPITAL  SAN RAFAEL  -ITAGUÍ</v>
          </cell>
          <cell r="B1986" t="str">
            <v>3261</v>
          </cell>
          <cell r="C1986">
            <v>54.41</v>
          </cell>
          <cell r="D1986">
            <v>72.12</v>
          </cell>
          <cell r="E1986">
            <v>77.92</v>
          </cell>
          <cell r="F1986">
            <v>79.680000000000007</v>
          </cell>
          <cell r="G1986">
            <v>87.43</v>
          </cell>
          <cell r="H1986">
            <v>73.1099999999999</v>
          </cell>
          <cell r="I1986" t="str">
            <v>HOSPITAL  SAN RAFAEL  -ITAGUÍ</v>
          </cell>
        </row>
        <row r="1987">
          <cell r="A1987" t="str">
            <v>HOSPITAL  SAN RAFAEL  -JERICÓ</v>
          </cell>
          <cell r="B1987" t="str">
            <v>3262</v>
          </cell>
          <cell r="C1987">
            <v>63.61</v>
          </cell>
          <cell r="I1987" t="e">
            <v>#N/A</v>
          </cell>
        </row>
        <row r="1988">
          <cell r="A1988" t="str">
            <v>HOSPITAL  SAN RAFAEL  -LETICIA</v>
          </cell>
          <cell r="B1988" t="str">
            <v>3263</v>
          </cell>
          <cell r="C1988">
            <v>46.79</v>
          </cell>
          <cell r="I1988" t="e">
            <v>#N/A</v>
          </cell>
        </row>
        <row r="1989">
          <cell r="A1989" t="str">
            <v>HOSPITAL  SAN RAFAEL  -SAN LUIS</v>
          </cell>
          <cell r="B1989" t="str">
            <v>3264</v>
          </cell>
          <cell r="C1989">
            <v>53.47</v>
          </cell>
          <cell r="I1989" t="e">
            <v>#N/A</v>
          </cell>
        </row>
        <row r="1990">
          <cell r="A1990" t="str">
            <v>HOSPITAL  SAN RAFAEL  -SANTO DOMINGO</v>
          </cell>
          <cell r="B1990" t="str">
            <v>3265</v>
          </cell>
          <cell r="C1990">
            <v>39.43</v>
          </cell>
          <cell r="I1990" t="e">
            <v>#N/A</v>
          </cell>
        </row>
        <row r="1991">
          <cell r="A1991" t="str">
            <v>HOSPITAL  SAN RAFAEL  -VENECIA</v>
          </cell>
          <cell r="B1991" t="str">
            <v>3266</v>
          </cell>
          <cell r="C1991">
            <v>67.569999999999993</v>
          </cell>
          <cell r="I1991" t="e">
            <v>#N/A</v>
          </cell>
        </row>
        <row r="1992">
          <cell r="A1992" t="str">
            <v>HOSPITAL  SAN ROQUE  - SIMACOTA</v>
          </cell>
          <cell r="B1992" t="str">
            <v>3268</v>
          </cell>
          <cell r="C1992">
            <v>59.95</v>
          </cell>
          <cell r="I1992" t="e">
            <v>#N/A</v>
          </cell>
        </row>
        <row r="1993">
          <cell r="A1993" t="str">
            <v>HOSPITAL  SAN ROQUE   - COYAIMA</v>
          </cell>
          <cell r="B1993" t="str">
            <v>3269</v>
          </cell>
          <cell r="C1993">
            <v>47.73</v>
          </cell>
          <cell r="I1993" t="e">
            <v>#N/A</v>
          </cell>
        </row>
        <row r="1994">
          <cell r="A1994" t="str">
            <v>HOSPITAL  SAN ROQUE   - GUACARI</v>
          </cell>
          <cell r="B1994" t="str">
            <v>3270</v>
          </cell>
          <cell r="C1994">
            <v>68.53</v>
          </cell>
          <cell r="I1994" t="e">
            <v>#N/A</v>
          </cell>
        </row>
        <row r="1995">
          <cell r="A1995" t="str">
            <v>HOSPITAL  SAN ROQUE   - PRADERA</v>
          </cell>
          <cell r="B1995" t="str">
            <v>3271</v>
          </cell>
          <cell r="C1995">
            <v>60.2</v>
          </cell>
          <cell r="I1995" t="e">
            <v>#N/A</v>
          </cell>
        </row>
        <row r="1996">
          <cell r="A1996" t="str">
            <v>HOSPITAL  SAN ROQUE  -SAN ROQUE</v>
          </cell>
          <cell r="B1996" t="str">
            <v>3273</v>
          </cell>
          <cell r="C1996">
            <v>63.23</v>
          </cell>
          <cell r="I1996" t="e">
            <v>#N/A</v>
          </cell>
        </row>
        <row r="1997">
          <cell r="A1997" t="str">
            <v>HOSPITAL  SAN SEBASTIAN DE URABA  -NECOCLÍ</v>
          </cell>
          <cell r="B1997" t="str">
            <v>3274</v>
          </cell>
          <cell r="C1997">
            <v>52.12</v>
          </cell>
          <cell r="I1997" t="e">
            <v>#N/A</v>
          </cell>
        </row>
        <row r="1998">
          <cell r="A1998" t="str">
            <v>HOSPITAL  SAN VICENTE  - RAMIRIQUI</v>
          </cell>
          <cell r="B1998" t="str">
            <v>3275</v>
          </cell>
          <cell r="C1998">
            <v>43.57</v>
          </cell>
          <cell r="I1998" t="e">
            <v>#N/A</v>
          </cell>
        </row>
        <row r="1999">
          <cell r="A1999" t="str">
            <v>HOSPITAL  SAN VICENTE  - ROVIRA</v>
          </cell>
          <cell r="B1999" t="str">
            <v>3276</v>
          </cell>
          <cell r="C1999">
            <v>58.36</v>
          </cell>
          <cell r="I1999" t="e">
            <v>#N/A</v>
          </cell>
        </row>
        <row r="2000">
          <cell r="A2000" t="str">
            <v>HOSPITAL  SAN VICENTE  -ARAUCA</v>
          </cell>
          <cell r="B2000" t="str">
            <v>3277</v>
          </cell>
          <cell r="C2000">
            <v>61.49</v>
          </cell>
          <cell r="I2000" t="e">
            <v>#N/A</v>
          </cell>
        </row>
        <row r="2001">
          <cell r="A2001" t="str">
            <v>HOSPITAL  SAN VICENTE DE PAUL - ALCALA</v>
          </cell>
          <cell r="B2001" t="str">
            <v>3278</v>
          </cell>
          <cell r="C2001">
            <v>73.819999999999993</v>
          </cell>
          <cell r="I2001" t="e">
            <v>#N/A</v>
          </cell>
        </row>
        <row r="2002">
          <cell r="A2002" t="str">
            <v>HOSPITAL  SAN VICENTE DE PAUL - BARBOSA</v>
          </cell>
          <cell r="B2002" t="str">
            <v>3279</v>
          </cell>
          <cell r="C2002">
            <v>52.54</v>
          </cell>
          <cell r="I2002" t="e">
            <v>#N/A</v>
          </cell>
        </row>
        <row r="2003">
          <cell r="A2003" t="str">
            <v>HOSPITAL  SAN VICENTE DE PAUL - SANTA ROSA DE CABAL</v>
          </cell>
          <cell r="B2003" t="str">
            <v>3280</v>
          </cell>
          <cell r="C2003">
            <v>66.260000000000005</v>
          </cell>
          <cell r="I2003" t="e">
            <v>#N/A</v>
          </cell>
        </row>
        <row r="2004">
          <cell r="A2004" t="str">
            <v>HOSPITAL  SAN VICENTE DE PAUL  - ANSERMA</v>
          </cell>
          <cell r="B2004" t="str">
            <v>3281</v>
          </cell>
          <cell r="C2004">
            <v>56.65</v>
          </cell>
          <cell r="I2004" t="e">
            <v>#N/A</v>
          </cell>
        </row>
        <row r="2005">
          <cell r="A2005" t="str">
            <v>HOSPITAL  SAN VICENTE DE PAUL  - FILANDIA</v>
          </cell>
          <cell r="B2005" t="str">
            <v>3282</v>
          </cell>
          <cell r="C2005">
            <v>58.12</v>
          </cell>
          <cell r="I2005" t="e">
            <v>#N/A</v>
          </cell>
        </row>
        <row r="2006">
          <cell r="A2006" t="str">
            <v>HOSPITAL  SAN VICENTE DE PAUL  - FRESNO</v>
          </cell>
          <cell r="B2006" t="str">
            <v>3283</v>
          </cell>
          <cell r="C2006">
            <v>61.08</v>
          </cell>
          <cell r="I2006" t="e">
            <v>#N/A</v>
          </cell>
        </row>
        <row r="2007">
          <cell r="A2007" t="str">
            <v>HOSPITAL  SAN VICENTE DE PAUL  - MISTRATO</v>
          </cell>
          <cell r="B2007" t="str">
            <v>3284</v>
          </cell>
          <cell r="C2007">
            <v>55.54</v>
          </cell>
          <cell r="I2007" t="e">
            <v>#N/A</v>
          </cell>
        </row>
        <row r="2008">
          <cell r="A2008" t="str">
            <v>HOSPITAL  SAN VICENTE DE PAUL  - PRADO</v>
          </cell>
          <cell r="B2008" t="str">
            <v>3285</v>
          </cell>
          <cell r="C2008">
            <v>49.96</v>
          </cell>
          <cell r="I2008" t="e">
            <v>#N/A</v>
          </cell>
        </row>
        <row r="2009">
          <cell r="A2009" t="str">
            <v>HOSPITAL  SAN VICENTE DE PAUL  -APIA</v>
          </cell>
          <cell r="B2009" t="str">
            <v>3286</v>
          </cell>
          <cell r="C2009">
            <v>68.63</v>
          </cell>
          <cell r="I2009" t="e">
            <v>#N/A</v>
          </cell>
        </row>
        <row r="2010">
          <cell r="A2010" t="str">
            <v>HOSPITAL  SAN VICENTE DE PAUL  -GENOVA</v>
          </cell>
          <cell r="B2010" t="str">
            <v>3287</v>
          </cell>
          <cell r="C2010">
            <v>47.75</v>
          </cell>
          <cell r="I2010" t="e">
            <v>#N/A</v>
          </cell>
        </row>
        <row r="2011">
          <cell r="A2011" t="str">
            <v>HOSPITAL  SAN VICENTE DE PAUL  -PAIPA</v>
          </cell>
          <cell r="B2011" t="str">
            <v>3289</v>
          </cell>
          <cell r="C2011">
            <v>48.83</v>
          </cell>
          <cell r="D2011">
            <v>60.67</v>
          </cell>
          <cell r="E2011">
            <v>60.77</v>
          </cell>
          <cell r="F2011">
            <v>62.92</v>
          </cell>
          <cell r="G2011">
            <v>62.68</v>
          </cell>
          <cell r="H2011">
            <v>49.299999999999898</v>
          </cell>
          <cell r="I2011" t="str">
            <v>HOSPITAL  SAN VICENTE DE PAUL  -PAIPA</v>
          </cell>
        </row>
        <row r="2012">
          <cell r="A2012" t="str">
            <v>HOSPITAL  SAN VICENTE DE PAUL  -PUEBLORRICO</v>
          </cell>
          <cell r="B2012" t="str">
            <v>3290</v>
          </cell>
          <cell r="C2012">
            <v>33.369999999999997</v>
          </cell>
          <cell r="I2012" t="e">
            <v>#N/A</v>
          </cell>
        </row>
        <row r="2013">
          <cell r="A2013" t="str">
            <v>HOSPITAL  SAN VICENTE DE PAUL  -REMEDIOS</v>
          </cell>
          <cell r="B2013" t="str">
            <v>3291</v>
          </cell>
          <cell r="C2013">
            <v>57.42</v>
          </cell>
          <cell r="I2013" t="e">
            <v>#N/A</v>
          </cell>
        </row>
        <row r="2014">
          <cell r="A2014" t="str">
            <v>HOSPITAL  SAN VICENTE DE PAUL  -SAN CARLOS</v>
          </cell>
          <cell r="B2014" t="str">
            <v>3292</v>
          </cell>
          <cell r="C2014">
            <v>48.34</v>
          </cell>
          <cell r="D2014">
            <v>35.14</v>
          </cell>
          <cell r="E2014">
            <v>38.03</v>
          </cell>
          <cell r="F2014">
            <v>17.510000000000002</v>
          </cell>
          <cell r="G2014">
            <v>29.53</v>
          </cell>
          <cell r="H2014">
            <v>35.950000000000003</v>
          </cell>
          <cell r="I2014" t="str">
            <v>HOSPITAL  SAN VICENTE DE PAUL  -SAN CARLOS</v>
          </cell>
        </row>
        <row r="2015">
          <cell r="A2015" t="str">
            <v>HOSPITAL  SAN VICENTE DE PAUL  -SAN JUAN DE RIOSECO</v>
          </cell>
          <cell r="B2015" t="str">
            <v>3293</v>
          </cell>
          <cell r="C2015">
            <v>46.09</v>
          </cell>
          <cell r="I2015" t="e">
            <v>#N/A</v>
          </cell>
        </row>
        <row r="2016">
          <cell r="A2016" t="str">
            <v>HOSPITAL  SAN VICENTE FERRER  - ANDALUCIA</v>
          </cell>
          <cell r="B2016" t="str">
            <v>3295</v>
          </cell>
          <cell r="C2016">
            <v>68.72</v>
          </cell>
          <cell r="I2016" t="e">
            <v>#N/A</v>
          </cell>
        </row>
        <row r="2017">
          <cell r="A2017" t="str">
            <v>HOSPITAL  SANTA ANA   - FALAN</v>
          </cell>
          <cell r="B2017" t="str">
            <v>3296</v>
          </cell>
          <cell r="C2017">
            <v>45.93</v>
          </cell>
          <cell r="I2017" t="e">
            <v>#N/A</v>
          </cell>
        </row>
        <row r="2018">
          <cell r="A2018" t="str">
            <v>HOSPITAL  SANTA ANA  -GUATICA</v>
          </cell>
          <cell r="B2018" t="str">
            <v>3298</v>
          </cell>
          <cell r="C2018">
            <v>49.26</v>
          </cell>
          <cell r="I2018" t="e">
            <v>#N/A</v>
          </cell>
        </row>
        <row r="2019">
          <cell r="A2019" t="str">
            <v>HOSPITAL  SANTA ANA DE LOS CABALLEROS  - ANSERMANUEVO</v>
          </cell>
          <cell r="B2019" t="str">
            <v>3300</v>
          </cell>
          <cell r="C2019">
            <v>61.04</v>
          </cell>
          <cell r="I2019" t="e">
            <v>#N/A</v>
          </cell>
        </row>
        <row r="2020">
          <cell r="A2020" t="str">
            <v>HOSPITAL  SANTA BARBARA  - VENADILLO</v>
          </cell>
          <cell r="B2020" t="str">
            <v>3301</v>
          </cell>
          <cell r="C2020">
            <v>55.19</v>
          </cell>
          <cell r="I2020" t="e">
            <v>#N/A</v>
          </cell>
        </row>
        <row r="2021">
          <cell r="A2021" t="str">
            <v>HOSPITAL  SANTA BARBARA  - VERGARA</v>
          </cell>
          <cell r="B2021" t="str">
            <v>3302</v>
          </cell>
          <cell r="C2021">
            <v>52.86</v>
          </cell>
          <cell r="I2021" t="e">
            <v>#N/A</v>
          </cell>
        </row>
        <row r="2022">
          <cell r="A2022" t="str">
            <v>HOSPITAL  SANTA CATALINA  - EL CAIRO</v>
          </cell>
          <cell r="B2022" t="str">
            <v>3303</v>
          </cell>
          <cell r="C2022">
            <v>54.54</v>
          </cell>
          <cell r="I2022" t="e">
            <v>#N/A</v>
          </cell>
        </row>
        <row r="2023">
          <cell r="A2023" t="str">
            <v>HOSPITAL  SANTA CRUZ  - TRUJILLO</v>
          </cell>
          <cell r="B2023" t="str">
            <v>3305</v>
          </cell>
          <cell r="C2023">
            <v>65.84</v>
          </cell>
          <cell r="I2023" t="e">
            <v>#N/A</v>
          </cell>
        </row>
        <row r="2024">
          <cell r="A2024" t="str">
            <v>HOSPITAL  SANTA ISABEL  -GÓMEZ PLATA</v>
          </cell>
          <cell r="B2024" t="str">
            <v>3306</v>
          </cell>
          <cell r="C2024">
            <v>21.96</v>
          </cell>
          <cell r="I2024" t="e">
            <v>#N/A</v>
          </cell>
        </row>
        <row r="2025">
          <cell r="A2025" t="str">
            <v>HOSPITAL  SANTA ISABEL  -SAN PEDRO DE LOS MILAGROS</v>
          </cell>
          <cell r="B2025" t="str">
            <v>3307</v>
          </cell>
          <cell r="C2025">
            <v>48.02</v>
          </cell>
          <cell r="D2025">
            <v>49.19</v>
          </cell>
          <cell r="E2025">
            <v>38.03</v>
          </cell>
          <cell r="F2025">
            <v>37.009999999999899</v>
          </cell>
          <cell r="G2025">
            <v>36.439999999999898</v>
          </cell>
          <cell r="H2025">
            <v>48.02</v>
          </cell>
          <cell r="I2025" t="str">
            <v>HOSPITAL  SANTA ISABEL  -SAN PEDRO DE LOS MILAGROS</v>
          </cell>
        </row>
        <row r="2026">
          <cell r="A2026" t="str">
            <v>HOSPITAL  SANTA LUCIA  - EL DOVIO</v>
          </cell>
          <cell r="B2026" t="str">
            <v>3308</v>
          </cell>
          <cell r="C2026">
            <v>64.150000000000006</v>
          </cell>
          <cell r="I2026" t="e">
            <v>#N/A</v>
          </cell>
        </row>
        <row r="2027">
          <cell r="A2027" t="str">
            <v>HOSPITAL  SANTA LUCIA  - RONCESVALLES</v>
          </cell>
          <cell r="B2027" t="str">
            <v>3309</v>
          </cell>
          <cell r="C2027">
            <v>55.05</v>
          </cell>
          <cell r="I2027" t="e">
            <v>#N/A</v>
          </cell>
        </row>
        <row r="2028">
          <cell r="A2028" t="str">
            <v>HOSPITAL  SANTA LUCIA  -CAJAMARCA</v>
          </cell>
          <cell r="B2028" t="str">
            <v>3310</v>
          </cell>
          <cell r="C2028">
            <v>56.04</v>
          </cell>
          <cell r="I2028" t="e">
            <v>#N/A</v>
          </cell>
        </row>
        <row r="2029">
          <cell r="A2029" t="str">
            <v>HOSPITAL  SANTA MARGARITA  - LA CUMBRE</v>
          </cell>
          <cell r="B2029" t="str">
            <v>3312</v>
          </cell>
          <cell r="C2029">
            <v>60.56</v>
          </cell>
          <cell r="I2029" t="e">
            <v>#N/A</v>
          </cell>
        </row>
        <row r="2030">
          <cell r="A2030" t="str">
            <v>HOSPITAL  SANTA MARGARITA  -COPACABANA</v>
          </cell>
          <cell r="B2030" t="str">
            <v>3313</v>
          </cell>
          <cell r="C2030">
            <v>69.09</v>
          </cell>
          <cell r="I2030" t="str">
            <v>HOSPITAL  SANTA MARGARITA  -COPACABANA</v>
          </cell>
        </row>
        <row r="2031">
          <cell r="A2031" t="str">
            <v>HOSPITAL  SANTA MARIA  -SANTA BARBARA</v>
          </cell>
          <cell r="B2031" t="str">
            <v>3314</v>
          </cell>
          <cell r="C2031">
            <v>63.11</v>
          </cell>
          <cell r="I2031" t="e">
            <v>#N/A</v>
          </cell>
        </row>
        <row r="2032">
          <cell r="A2032" t="str">
            <v>HOSPITAL  SANTA MONICA  -DOSQUEBRADAS</v>
          </cell>
          <cell r="B2032" t="str">
            <v>3315</v>
          </cell>
          <cell r="C2032">
            <v>69.75</v>
          </cell>
          <cell r="D2032">
            <v>81.77</v>
          </cell>
          <cell r="E2032">
            <v>68.760000000000005</v>
          </cell>
          <cell r="F2032">
            <v>69.819999999999894</v>
          </cell>
          <cell r="G2032">
            <v>79.180000000000007</v>
          </cell>
          <cell r="H2032">
            <v>86.9</v>
          </cell>
          <cell r="I2032" t="str">
            <v>HOSPITAL  SANTA MONICA  -DOSQUEBRADAS</v>
          </cell>
        </row>
        <row r="2033">
          <cell r="A2033" t="str">
            <v>HOSPITAL  SANTA TERESITA  -PACORA</v>
          </cell>
          <cell r="B2033" t="str">
            <v>3316</v>
          </cell>
          <cell r="C2033">
            <v>52.96</v>
          </cell>
          <cell r="I2033" t="e">
            <v>#N/A</v>
          </cell>
        </row>
        <row r="2034">
          <cell r="A2034" t="str">
            <v>HOSPITAL  SANTANDER - CAICEDONIA</v>
          </cell>
          <cell r="B2034" t="str">
            <v>3317</v>
          </cell>
          <cell r="C2034">
            <v>79.510000000000005</v>
          </cell>
          <cell r="I2034" t="e">
            <v>#N/A</v>
          </cell>
        </row>
        <row r="2035">
          <cell r="A2035" t="str">
            <v>HOSPITAL  SANTANDER HERRERA   - PIVIJAY</v>
          </cell>
          <cell r="B2035" t="str">
            <v>3318</v>
          </cell>
          <cell r="C2035">
            <v>50.44</v>
          </cell>
          <cell r="I2035" t="e">
            <v>#N/A</v>
          </cell>
        </row>
        <row r="2036">
          <cell r="A2036" t="str">
            <v>HOSPITAL  SANTO DOMINGO  - CASABIANCA</v>
          </cell>
          <cell r="B2036" t="str">
            <v>3319</v>
          </cell>
          <cell r="C2036">
            <v>46.06</v>
          </cell>
          <cell r="I2036" t="e">
            <v>#N/A</v>
          </cell>
        </row>
        <row r="2037">
          <cell r="A2037" t="str">
            <v>HOSPITAL  SARARE  -SARAVENA</v>
          </cell>
          <cell r="B2037" t="str">
            <v>3320</v>
          </cell>
          <cell r="C2037">
            <v>60.56</v>
          </cell>
          <cell r="I2037" t="e">
            <v>#N/A</v>
          </cell>
        </row>
        <row r="2038">
          <cell r="A2038" t="str">
            <v>HOSPITAL  SUMAPAZ  - ICONONZO</v>
          </cell>
          <cell r="B2038" t="str">
            <v>3322</v>
          </cell>
          <cell r="C2038">
            <v>59.51</v>
          </cell>
          <cell r="I2038" t="e">
            <v>#N/A</v>
          </cell>
        </row>
        <row r="2039">
          <cell r="A2039" t="str">
            <v>HOSPITAL  SUSANA LOPEZ DE VALENCIA  -POPAYAN</v>
          </cell>
          <cell r="B2039" t="str">
            <v>3323</v>
          </cell>
          <cell r="C2039">
            <v>91.69</v>
          </cell>
          <cell r="D2039">
            <v>86.09</v>
          </cell>
          <cell r="E2039">
            <v>70.95</v>
          </cell>
          <cell r="F2039">
            <v>73.379999999999896</v>
          </cell>
          <cell r="G2039">
            <v>82.23</v>
          </cell>
          <cell r="H2039">
            <v>74.7</v>
          </cell>
          <cell r="I2039" t="str">
            <v>HOSPITAL  SUSANA LÓPEZ DE VALENCIA  -POPAYÁN</v>
          </cell>
        </row>
        <row r="2040">
          <cell r="A2040" t="str">
            <v>HOSPITAL  TULIA DURAN DE BORRERO  -BARAYA</v>
          </cell>
          <cell r="B2040" t="str">
            <v>3325</v>
          </cell>
          <cell r="C2040">
            <v>53.12</v>
          </cell>
          <cell r="I2040" t="e">
            <v>#N/A</v>
          </cell>
        </row>
        <row r="2041">
          <cell r="A2041" t="str">
            <v>HOSPITAL  ULPIANO TASCON - SAN PEDRO</v>
          </cell>
          <cell r="B2041" t="str">
            <v>3326</v>
          </cell>
          <cell r="C2041">
            <v>55.13</v>
          </cell>
          <cell r="I2041" t="e">
            <v>#N/A</v>
          </cell>
        </row>
        <row r="2042">
          <cell r="A2042" t="str">
            <v>HOSPITAL  VENANCIO DÍAZ DÍAZ  -SABANETA</v>
          </cell>
          <cell r="B2042" t="str">
            <v>3327</v>
          </cell>
          <cell r="C2042">
            <v>58.41</v>
          </cell>
          <cell r="D2042">
            <v>76.89</v>
          </cell>
          <cell r="E2042">
            <v>59.56</v>
          </cell>
          <cell r="F2042">
            <v>75.689999999999898</v>
          </cell>
          <cell r="G2042">
            <v>71.5</v>
          </cell>
          <cell r="H2042">
            <v>77.079999999999899</v>
          </cell>
          <cell r="I2042" t="str">
            <v>HOSPITAL  VENANCIO DÍAZ DÍAZ  -SABANETA</v>
          </cell>
        </row>
        <row r="2043">
          <cell r="A2043" t="str">
            <v>HOSPITAL 7 DE AGOSTO DE PLATO - MAGDALENA</v>
          </cell>
          <cell r="B2043" t="str">
            <v>3331</v>
          </cell>
          <cell r="C2043">
            <v>74.94</v>
          </cell>
          <cell r="I2043" t="e">
            <v>#N/A</v>
          </cell>
        </row>
        <row r="2044">
          <cell r="A2044" t="str">
            <v>HOSPITAL ABACÚ CALDERON</v>
          </cell>
          <cell r="B2044" t="str">
            <v>2819</v>
          </cell>
          <cell r="C2044">
            <v>61.73</v>
          </cell>
          <cell r="I2044" t="e">
            <v>#N/A</v>
          </cell>
        </row>
        <row r="2045">
          <cell r="A2045" t="str">
            <v>HOSPITAL AGUSTÍN CODAZZI</v>
          </cell>
          <cell r="B2045" t="str">
            <v>3332</v>
          </cell>
          <cell r="C2045">
            <v>32.409999999999997</v>
          </cell>
          <cell r="I2045" t="e">
            <v>#N/A</v>
          </cell>
        </row>
        <row r="2046">
          <cell r="A2046" t="str">
            <v>HOSPITAL ALVARO RAMIREZ GONZALEZ SAN MARTIN</v>
          </cell>
          <cell r="B2046" t="str">
            <v>3359</v>
          </cell>
          <cell r="C2046">
            <v>91.86</v>
          </cell>
          <cell r="I2046" t="e">
            <v>#N/A</v>
          </cell>
        </row>
        <row r="2047">
          <cell r="A2047" t="str">
            <v>HOSPITAL ARMANDO PABÓN LÓPEZ - MANAURE</v>
          </cell>
          <cell r="B2047" t="str">
            <v>3334</v>
          </cell>
          <cell r="C2047">
            <v>42.95</v>
          </cell>
          <cell r="I2047" t="e">
            <v>#N/A</v>
          </cell>
        </row>
        <row r="2048">
          <cell r="A2048" t="str">
            <v>HOSPITAL BARRANCAS</v>
          </cell>
          <cell r="B2048" t="str">
            <v>3335</v>
          </cell>
          <cell r="C2048">
            <v>43.98</v>
          </cell>
          <cell r="I2048" t="e">
            <v>#N/A</v>
          </cell>
        </row>
        <row r="2049">
          <cell r="A2049" t="str">
            <v>HOSPITAL BAUDILIO ACERO</v>
          </cell>
          <cell r="B2049" t="str">
            <v>3329</v>
          </cell>
          <cell r="C2049">
            <v>43.31</v>
          </cell>
          <cell r="I2049" t="e">
            <v>#N/A</v>
          </cell>
        </row>
        <row r="2050">
          <cell r="A2050" t="str">
            <v>HOSPITAL CAICEDO FLOREZ - SUAITA</v>
          </cell>
          <cell r="B2050" t="str">
            <v>3336</v>
          </cell>
          <cell r="C2050">
            <v>51.98</v>
          </cell>
          <cell r="I2050" t="e">
            <v>#N/A</v>
          </cell>
        </row>
        <row r="2051">
          <cell r="A2051" t="str">
            <v>HOSPITAL CAMILO VILLAZÓN PUMAREJO - PUEBLO BELLO</v>
          </cell>
          <cell r="B2051" t="str">
            <v>3337</v>
          </cell>
          <cell r="C2051">
            <v>40.1</v>
          </cell>
          <cell r="I2051" t="e">
            <v>#N/A</v>
          </cell>
        </row>
        <row r="2052">
          <cell r="A2052" t="str">
            <v>HOSPITAL CERRO DE SAN ANTONIO - CERRO DE SAN ANTONIO</v>
          </cell>
          <cell r="B2052" t="str">
            <v>3339</v>
          </cell>
          <cell r="C2052">
            <v>47.27</v>
          </cell>
          <cell r="I2052" t="e">
            <v>#N/A</v>
          </cell>
        </row>
        <row r="2053">
          <cell r="A2053" t="str">
            <v>HOSPITAL CUMBAL</v>
          </cell>
          <cell r="B2053" t="str">
            <v>3341</v>
          </cell>
          <cell r="C2053">
            <v>55.23</v>
          </cell>
          <cell r="I2053" t="e">
            <v>#N/A</v>
          </cell>
        </row>
        <row r="2054">
          <cell r="A2054" t="str">
            <v>HOSPITAL DE CALDAS</v>
          </cell>
          <cell r="B2054" t="str">
            <v>3344</v>
          </cell>
          <cell r="C2054">
            <v>46.23</v>
          </cell>
          <cell r="D2054">
            <v>56.39</v>
          </cell>
          <cell r="E2054">
            <v>38.03</v>
          </cell>
          <cell r="F2054">
            <v>48.03</v>
          </cell>
          <cell r="G2054">
            <v>47.45</v>
          </cell>
          <cell r="H2054">
            <v>52.6099999999999</v>
          </cell>
          <cell r="I2054" t="str">
            <v>HOSPITAL DE CALDAS</v>
          </cell>
        </row>
        <row r="2055">
          <cell r="A2055" t="str">
            <v>HOSPITAL DE CASTILLA LA NUEVA</v>
          </cell>
          <cell r="B2055" t="str">
            <v>3346</v>
          </cell>
          <cell r="C2055">
            <v>51.88</v>
          </cell>
          <cell r="D2055">
            <v>51.38</v>
          </cell>
          <cell r="E2055">
            <v>57.189999999999898</v>
          </cell>
          <cell r="F2055">
            <v>40.229999999999897</v>
          </cell>
          <cell r="G2055">
            <v>49.899999999999899</v>
          </cell>
          <cell r="H2055">
            <v>53.25</v>
          </cell>
          <cell r="I2055" t="str">
            <v>HOSPITAL DE CASTILLA LA NUEVA</v>
          </cell>
        </row>
        <row r="2056">
          <cell r="A2056" t="str">
            <v>HOSPITAL DE CHIBOLO - CHIBOLO</v>
          </cell>
          <cell r="B2056" t="str">
            <v>3347</v>
          </cell>
          <cell r="C2056">
            <v>36.909999999999997</v>
          </cell>
          <cell r="I2056" t="e">
            <v>#N/A</v>
          </cell>
        </row>
        <row r="2057">
          <cell r="A2057" t="str">
            <v>HOSPITAL DE EL PASO - HERNANDO QUINTERO BLANCO - EL PASO</v>
          </cell>
          <cell r="B2057" t="str">
            <v>3348</v>
          </cell>
          <cell r="C2057">
            <v>56.56</v>
          </cell>
          <cell r="I2057" t="e">
            <v>#N/A</v>
          </cell>
        </row>
        <row r="2058">
          <cell r="A2058" t="str">
            <v>HOSPITAL DE GIRARDOT</v>
          </cell>
          <cell r="B2058" t="str">
            <v>3350</v>
          </cell>
          <cell r="C2058">
            <v>72.510000000000005</v>
          </cell>
          <cell r="I2058" t="str">
            <v>HOSPITAL DE GIRARDOT</v>
          </cell>
        </row>
        <row r="2059">
          <cell r="A2059" t="str">
            <v>HOSPITAL DE JUAN DE ACOSTA</v>
          </cell>
          <cell r="B2059" t="str">
            <v>3351</v>
          </cell>
          <cell r="C2059">
            <v>64.53</v>
          </cell>
          <cell r="I2059" t="e">
            <v>#N/A</v>
          </cell>
        </row>
        <row r="2060">
          <cell r="A2060" t="str">
            <v>HOSPITAL DE LA CEJA</v>
          </cell>
          <cell r="B2060" t="str">
            <v>3352</v>
          </cell>
          <cell r="C2060">
            <v>59.63</v>
          </cell>
          <cell r="D2060">
            <v>73.650000000000006</v>
          </cell>
          <cell r="E2060">
            <v>65.569999999999894</v>
          </cell>
          <cell r="F2060">
            <v>57.96</v>
          </cell>
          <cell r="G2060">
            <v>56.85</v>
          </cell>
          <cell r="H2060">
            <v>69.790000000000006</v>
          </cell>
          <cell r="I2060" t="str">
            <v>HOSPITAL DE LA CEJA</v>
          </cell>
        </row>
        <row r="2061">
          <cell r="A2061" t="str">
            <v>HOSPITAL DE ORITO - ORITO</v>
          </cell>
          <cell r="B2061" t="str">
            <v>3354</v>
          </cell>
          <cell r="C2061">
            <v>43.08</v>
          </cell>
          <cell r="I2061" t="e">
            <v>#N/A</v>
          </cell>
        </row>
        <row r="2062">
          <cell r="A2062" t="str">
            <v>HOSPITAL DE PEDRAZA - PEDRAZA</v>
          </cell>
          <cell r="B2062" t="str">
            <v>3355</v>
          </cell>
          <cell r="C2062">
            <v>52.13</v>
          </cell>
          <cell r="I2062" t="e">
            <v>#N/A</v>
          </cell>
        </row>
        <row r="2063">
          <cell r="A2063" t="str">
            <v>HOSPITAL DE PONEDERA</v>
          </cell>
          <cell r="B2063" t="str">
            <v>3356</v>
          </cell>
          <cell r="C2063">
            <v>65.95</v>
          </cell>
          <cell r="I2063" t="e">
            <v>#N/A</v>
          </cell>
        </row>
        <row r="2064">
          <cell r="A2064" t="str">
            <v>HOSPITAL DE PUERTO COLOMBIA</v>
          </cell>
          <cell r="B2064" t="str">
            <v>3357</v>
          </cell>
          <cell r="C2064">
            <v>60.57</v>
          </cell>
          <cell r="I2064" t="e">
            <v>#N/A</v>
          </cell>
        </row>
        <row r="2065">
          <cell r="A2065" t="str">
            <v>HOSPITAL DE SALAMINA - SALAMINA</v>
          </cell>
          <cell r="B2065" t="str">
            <v>3358</v>
          </cell>
          <cell r="C2065">
            <v>35.24</v>
          </cell>
          <cell r="I2065" t="e">
            <v>#N/A</v>
          </cell>
        </row>
        <row r="2066">
          <cell r="A2066" t="str">
            <v>HOSPITAL DE SAMANA  </v>
          </cell>
          <cell r="B2066" t="str">
            <v>2822</v>
          </cell>
          <cell r="C2066">
            <v>56.8</v>
          </cell>
          <cell r="I2066" t="e">
            <v>#N/A</v>
          </cell>
        </row>
        <row r="2067">
          <cell r="A2067" t="str">
            <v>HOSPITAL DE SANTO TOMAS</v>
          </cell>
          <cell r="B2067" t="str">
            <v>3361</v>
          </cell>
          <cell r="C2067">
            <v>74.72</v>
          </cell>
          <cell r="I2067" t="e">
            <v>#N/A</v>
          </cell>
        </row>
        <row r="2068">
          <cell r="A2068" t="str">
            <v>HOSPITAL DE SITIONUEVO - SITIONUEVO</v>
          </cell>
          <cell r="B2068" t="str">
            <v>3362</v>
          </cell>
          <cell r="C2068">
            <v>53.36</v>
          </cell>
          <cell r="I2068" t="e">
            <v>#N/A</v>
          </cell>
        </row>
        <row r="2069">
          <cell r="A2069" t="str">
            <v>HOSPITAL DE TAMALAMEQUE</v>
          </cell>
          <cell r="B2069" t="str">
            <v>3364</v>
          </cell>
          <cell r="C2069">
            <v>48.92</v>
          </cell>
          <cell r="I2069" t="e">
            <v>#N/A</v>
          </cell>
        </row>
        <row r="2070">
          <cell r="A2070" t="str">
            <v>HOSPITAL DEL MUNICIPIO DE MANATI</v>
          </cell>
          <cell r="B2070" t="str">
            <v>3367</v>
          </cell>
          <cell r="C2070">
            <v>34.86</v>
          </cell>
          <cell r="I2070" t="e">
            <v>#N/A</v>
          </cell>
        </row>
        <row r="2071">
          <cell r="A2071" t="str">
            <v>HOSPITAL DEL PERPETUO SOCORRO DE VILLAVIEJA</v>
          </cell>
          <cell r="B2071" t="str">
            <v>3368</v>
          </cell>
          <cell r="C2071">
            <v>65.489999999999995</v>
          </cell>
          <cell r="I2071" t="e">
            <v>#N/A</v>
          </cell>
        </row>
        <row r="2072">
          <cell r="A2072" t="str">
            <v>HOSPITAL DEL ROSARIO</v>
          </cell>
          <cell r="B2072" t="str">
            <v>3369</v>
          </cell>
          <cell r="C2072">
            <v>83.11</v>
          </cell>
          <cell r="I2072" t="e">
            <v>#N/A</v>
          </cell>
        </row>
        <row r="2073">
          <cell r="A2073" t="str">
            <v>HOSPITAL DEL ROSARIO - GINEBRA</v>
          </cell>
          <cell r="B2073" t="str">
            <v>3370</v>
          </cell>
          <cell r="C2073">
            <v>45.07</v>
          </cell>
          <cell r="I2073" t="e">
            <v>#N/A</v>
          </cell>
        </row>
        <row r="2074">
          <cell r="A2074" t="str">
            <v>HOSPITAL DEL SUR  GABRIEL JARAMILLO PIEDRAHITA</v>
          </cell>
          <cell r="B2074" t="str">
            <v>3372</v>
          </cell>
          <cell r="C2074">
            <v>82.25</v>
          </cell>
          <cell r="I2074" t="e">
            <v>#N/A</v>
          </cell>
        </row>
        <row r="2075">
          <cell r="A2075" t="str">
            <v>HOSPITAL DEPARTAMENTAL CENTENARIO DE SEVILLA</v>
          </cell>
          <cell r="B2075" t="str">
            <v>3376</v>
          </cell>
          <cell r="C2075">
            <v>65.31</v>
          </cell>
          <cell r="I2075" t="e">
            <v>#N/A</v>
          </cell>
        </row>
        <row r="2076">
          <cell r="A2076" t="str">
            <v>HOSPITAL DEPARTAMENTAL DE SABANALARGA</v>
          </cell>
          <cell r="B2076" t="str">
            <v>3378</v>
          </cell>
          <cell r="C2076">
            <v>42.42</v>
          </cell>
          <cell r="I2076" t="e">
            <v>#N/A</v>
          </cell>
        </row>
        <row r="2077">
          <cell r="A2077" t="str">
            <v>HOSPITAL DEPARTAMENTAL DE VILLAVICENCIO</v>
          </cell>
          <cell r="B2077" t="str">
            <v>3379</v>
          </cell>
          <cell r="C2077">
            <v>75.75</v>
          </cell>
          <cell r="I2077" t="e">
            <v>#N/A</v>
          </cell>
        </row>
        <row r="2078">
          <cell r="A2078" t="str">
            <v>HOSPITAL DEPARTAMENTAL GRANADA META</v>
          </cell>
          <cell r="B2078" t="str">
            <v>3543</v>
          </cell>
          <cell r="C2078">
            <v>70.12</v>
          </cell>
          <cell r="I2078" t="e">
            <v>#N/A</v>
          </cell>
        </row>
        <row r="2079">
          <cell r="A2079" t="str">
            <v>HOSPITAL DEPARTAMENTAL JUAN DOMINGUEZ ROMERO DE SOLEDAD</v>
          </cell>
          <cell r="B2079" t="str">
            <v>3380</v>
          </cell>
          <cell r="C2079">
            <v>48.08</v>
          </cell>
          <cell r="I2079" t="e">
            <v>#N/A</v>
          </cell>
        </row>
        <row r="2080">
          <cell r="A2080" t="str">
            <v>HOSPITAL DEPARTAMENTAL PSIQUIATRICO UNIVERSITARIO DEL VALLE</v>
          </cell>
          <cell r="B2080" t="str">
            <v>8085</v>
          </cell>
          <cell r="C2080">
            <v>77.48</v>
          </cell>
          <cell r="D2080">
            <v>73.349999999999994</v>
          </cell>
          <cell r="E2080">
            <v>59.43</v>
          </cell>
          <cell r="F2080">
            <v>63.579999999999899</v>
          </cell>
          <cell r="G2080">
            <v>61.829999999999899</v>
          </cell>
          <cell r="H2080">
            <v>58.46</v>
          </cell>
          <cell r="I2080" t="str">
            <v>HOSPITAL DEPARTAMENTAL PSIQUIATRICO UNIVERSITARIO DEL VALLE</v>
          </cell>
        </row>
        <row r="2081">
          <cell r="A2081" t="str">
            <v>HOSPITAL DEPARTAMENTAL SAN ANTONIO - PITALITO</v>
          </cell>
          <cell r="B2081" t="str">
            <v>3373</v>
          </cell>
          <cell r="C2081">
            <v>74.03</v>
          </cell>
          <cell r="I2081" t="e">
            <v>#N/A</v>
          </cell>
        </row>
        <row r="2082">
          <cell r="A2082" t="str">
            <v>HOSPITAL DEPARTAMENTAL SAN ANTONIO DE MARMATO</v>
          </cell>
          <cell r="B2082" t="str">
            <v>2824</v>
          </cell>
          <cell r="C2082">
            <v>34.65</v>
          </cell>
          <cell r="I2082" t="e">
            <v>#N/A</v>
          </cell>
        </row>
        <row r="2083">
          <cell r="A2083" t="str">
            <v>HOSPITAL DEPARTAMENTAL SAN ANTONIO DE PADUA DE LA PLATA</v>
          </cell>
          <cell r="B2083" t="str">
            <v>3374</v>
          </cell>
          <cell r="C2083">
            <v>65.760000000000005</v>
          </cell>
          <cell r="I2083" t="e">
            <v>#N/A</v>
          </cell>
        </row>
        <row r="2084">
          <cell r="A2084" t="str">
            <v>HOSPITAL DEPARTAMENTAL SAN RAFAEL ZARZAL</v>
          </cell>
          <cell r="B2084" t="str">
            <v>3075</v>
          </cell>
          <cell r="C2084">
            <v>63.23</v>
          </cell>
          <cell r="I2084" t="e">
            <v>#N/A</v>
          </cell>
        </row>
        <row r="2085">
          <cell r="A2085" t="str">
            <v>HOSPITAL DEPARTAMENTAL SAN VICENTE DE PAUL DE GARZÓN</v>
          </cell>
          <cell r="B2085" t="str">
            <v>3375</v>
          </cell>
          <cell r="C2085">
            <v>66.75</v>
          </cell>
          <cell r="I2085" t="e">
            <v>#N/A</v>
          </cell>
        </row>
        <row r="2086">
          <cell r="A2086" t="str">
            <v>HOSPITAL DEPARTAMENTAL SANTA SOFIA DE CALDAS</v>
          </cell>
          <cell r="B2086" t="str">
            <v>2825</v>
          </cell>
          <cell r="C2086">
            <v>97.757192174913698</v>
          </cell>
          <cell r="I2086" t="e">
            <v>#N/A</v>
          </cell>
        </row>
        <row r="2087">
          <cell r="A2087" t="str">
            <v>HOSPITAL  SAN JUAN DE DIOS - ARMENIA</v>
          </cell>
          <cell r="B2087" t="str">
            <v>3205</v>
          </cell>
          <cell r="C2087">
            <v>72.23</v>
          </cell>
          <cell r="D2087">
            <v>79.19</v>
          </cell>
          <cell r="E2087">
            <v>68.760000000000005</v>
          </cell>
          <cell r="F2087">
            <v>85.42</v>
          </cell>
          <cell r="G2087">
            <v>92.049999999999898</v>
          </cell>
          <cell r="H2087">
            <v>74.189999999999898</v>
          </cell>
          <cell r="I2087" t="str">
            <v>HOSPITAL DEPARTAMENTAL UNIVERSITARIO DEL QUINDÍO SAN JUAN DE DIOS E.S.E.</v>
          </cell>
        </row>
        <row r="2088">
          <cell r="A2088" t="str">
            <v>HOSPITAL DIOGENES TRONCOSO</v>
          </cell>
          <cell r="B2088" t="str">
            <v>2826</v>
          </cell>
          <cell r="C2088">
            <v>49.63</v>
          </cell>
          <cell r="I2088" t="e">
            <v>#N/A</v>
          </cell>
        </row>
        <row r="2089">
          <cell r="A2089" t="str">
            <v>HOSPITAL DIVINO NIÑO - BUGA</v>
          </cell>
          <cell r="B2089" t="str">
            <v>3382</v>
          </cell>
          <cell r="C2089">
            <v>61.09</v>
          </cell>
          <cell r="I2089" t="e">
            <v>#N/A</v>
          </cell>
        </row>
        <row r="2090">
          <cell r="A2090" t="str">
            <v>HOSPITAL DIVINO NIÑO - RIVERA</v>
          </cell>
          <cell r="B2090" t="str">
            <v>3383</v>
          </cell>
          <cell r="C2090">
            <v>53.45</v>
          </cell>
          <cell r="I2090" t="e">
            <v>#N/A</v>
          </cell>
        </row>
        <row r="2091">
          <cell r="A2091" t="str">
            <v>HOSPITAL DIVINO SALVADOR DE SOPO</v>
          </cell>
          <cell r="B2091" t="str">
            <v>3384</v>
          </cell>
          <cell r="C2091">
            <v>62.75</v>
          </cell>
          <cell r="D2091">
            <v>50.84</v>
          </cell>
          <cell r="E2091">
            <v>68.760000000000005</v>
          </cell>
          <cell r="F2091">
            <v>58.92</v>
          </cell>
          <cell r="G2091">
            <v>57.719999999999899</v>
          </cell>
          <cell r="H2091">
            <v>64.6099999999999</v>
          </cell>
          <cell r="I2091" t="str">
            <v>HOSPITAL DIVINO SALVADOR DE SOPÓ</v>
          </cell>
        </row>
        <row r="2092">
          <cell r="A2092" t="str">
            <v>HOSPITAL DONALDO SAÚL MORON MANJARREZ - JAGUA DEL PILAR</v>
          </cell>
          <cell r="B2092" t="str">
            <v>3385</v>
          </cell>
          <cell r="C2092">
            <v>52.81</v>
          </cell>
          <cell r="I2092" t="e">
            <v>#N/A</v>
          </cell>
        </row>
        <row r="2093">
          <cell r="A2093" t="str">
            <v>HOSPITAL EL CARMEN DE CHUCURI</v>
          </cell>
          <cell r="B2093" t="str">
            <v>4456</v>
          </cell>
          <cell r="C2093">
            <v>69.209999999999994</v>
          </cell>
          <cell r="I2093" t="e">
            <v>#N/A</v>
          </cell>
        </row>
        <row r="2094">
          <cell r="A2094" t="str">
            <v>HOSPITAL EL PEÑON SANTANDER</v>
          </cell>
          <cell r="B2094" t="str">
            <v>1443</v>
          </cell>
          <cell r="C2094">
            <v>58.22</v>
          </cell>
          <cell r="I2094" t="e">
            <v>#N/A</v>
          </cell>
        </row>
        <row r="2095">
          <cell r="A2095" t="str">
            <v>HOSPITAL EL SOCORRO  - SAN DIEGO</v>
          </cell>
          <cell r="B2095" t="str">
            <v>3392</v>
          </cell>
          <cell r="C2095">
            <v>54.78</v>
          </cell>
          <cell r="I2095" t="e">
            <v>#N/A</v>
          </cell>
        </row>
        <row r="2096">
          <cell r="A2096" t="str">
            <v>HOSPITAL EMIRO QUINTERO CAÑIZARES - OCAÑA</v>
          </cell>
          <cell r="B2096" t="str">
            <v>3393</v>
          </cell>
          <cell r="C2096">
            <v>56.55</v>
          </cell>
          <cell r="I2096" t="e">
            <v>#N/A</v>
          </cell>
        </row>
        <row r="2097">
          <cell r="A2097" t="str">
            <v>HOSPITAL ERASMO MEOZ</v>
          </cell>
          <cell r="B2097" t="str">
            <v>3394</v>
          </cell>
          <cell r="C2097">
            <v>58.95</v>
          </cell>
          <cell r="I2097" t="e">
            <v>#N/A</v>
          </cell>
        </row>
        <row r="2098">
          <cell r="A2098" t="str">
            <v>HOSPITAL ESPECIAL DE CUBARÁ - CUBARÁ</v>
          </cell>
          <cell r="B2098" t="str">
            <v>3395</v>
          </cell>
          <cell r="C2098">
            <v>55.38</v>
          </cell>
          <cell r="I2098" t="e">
            <v>#N/A</v>
          </cell>
        </row>
        <row r="2099">
          <cell r="A2099" t="str">
            <v>HOSPITAL ESPECIALIZADO GRANJA INTEGRAL E.S.E. DE LÉRIDA</v>
          </cell>
          <cell r="B2099" t="str">
            <v>3388</v>
          </cell>
          <cell r="C2099">
            <v>68.47</v>
          </cell>
          <cell r="I2099" t="e">
            <v>#N/A</v>
          </cell>
        </row>
        <row r="2100">
          <cell r="A2100" t="str">
            <v>HOSPITAL FEDERICO LLERAS ACOSTA IBAGUÉ</v>
          </cell>
          <cell r="B2100" t="str">
            <v>3389</v>
          </cell>
          <cell r="C2100">
            <v>67.27</v>
          </cell>
          <cell r="D2100">
            <v>87.25</v>
          </cell>
          <cell r="E2100">
            <v>73.209999999999894</v>
          </cell>
          <cell r="F2100">
            <v>85.42</v>
          </cell>
          <cell r="G2100">
            <v>83.6099999999999</v>
          </cell>
          <cell r="H2100">
            <v>76.64</v>
          </cell>
          <cell r="I2100" t="str">
            <v>HOSPITAL FEDERICO LLERAS ACOSTA IBAGUÉ</v>
          </cell>
        </row>
        <row r="2101">
          <cell r="A2101" t="str">
            <v>HOSPITAL FELIPE SUAREZ DE SALAMINA</v>
          </cell>
          <cell r="B2101" t="str">
            <v>3396</v>
          </cell>
          <cell r="C2101">
            <v>48.61</v>
          </cell>
          <cell r="I2101" t="e">
            <v>#N/A</v>
          </cell>
        </row>
        <row r="2102">
          <cell r="A2102" t="str">
            <v>HOSPITAL FRANCINETH SÁNCHEZ HURTADO</v>
          </cell>
          <cell r="B2102" t="str">
            <v>3493</v>
          </cell>
          <cell r="C2102">
            <v>57.09</v>
          </cell>
          <cell r="I2102" t="e">
            <v>#N/A</v>
          </cell>
        </row>
        <row r="2103">
          <cell r="A2103" t="str">
            <v>HOSPITAL FRANCISCO CANOSA  - PELAYA</v>
          </cell>
          <cell r="B2103" t="str">
            <v>3398</v>
          </cell>
          <cell r="C2103">
            <v>69.67</v>
          </cell>
          <cell r="I2103" t="e">
            <v>#N/A</v>
          </cell>
        </row>
        <row r="2104">
          <cell r="A2104" t="str">
            <v>HOSPITAL FRANCISCO LUIS JIMENEZ MARTINEZ</v>
          </cell>
          <cell r="B2104" t="str">
            <v>3440</v>
          </cell>
          <cell r="C2104">
            <v>66.209999999999994</v>
          </cell>
          <cell r="I2104" t="e">
            <v>#N/A</v>
          </cell>
        </row>
        <row r="2105">
          <cell r="A2105" t="str">
            <v>HOSPITAL FRAY LUIS DE LEON  - PLATO</v>
          </cell>
          <cell r="B2105" t="str">
            <v>3399</v>
          </cell>
          <cell r="C2105">
            <v>65.37</v>
          </cell>
          <cell r="I2105" t="e">
            <v>#N/A</v>
          </cell>
        </row>
        <row r="2106">
          <cell r="A2106" t="str">
            <v>HOSPITAL FRONTERIZO LA DORADA</v>
          </cell>
          <cell r="B2106" t="str">
            <v>1442</v>
          </cell>
          <cell r="C2106">
            <v>63.59</v>
          </cell>
          <cell r="I2106" t="e">
            <v>#N/A</v>
          </cell>
        </row>
        <row r="2107">
          <cell r="A2107" t="str">
            <v>HOSPITAL GERIATRICO  SAN ISIDRO  -MANIZALES</v>
          </cell>
          <cell r="B2107" t="str">
            <v>3400</v>
          </cell>
          <cell r="C2107">
            <v>60.1</v>
          </cell>
          <cell r="I2107" t="str">
            <v>HOSPITAL GERIATRICO  SAN ISIDRO  -MANÍZALES</v>
          </cell>
        </row>
        <row r="2108">
          <cell r="A2108" t="str">
            <v>HOSPITAL GERIÁTRICO ANCIANATO SAN MIGUEL DE CALI</v>
          </cell>
          <cell r="B2108" t="str">
            <v>3401</v>
          </cell>
          <cell r="C2108">
            <v>61.91</v>
          </cell>
          <cell r="I2108" t="e">
            <v>#N/A</v>
          </cell>
        </row>
        <row r="2109">
          <cell r="A2109" t="str">
            <v>HOSPITAL GIGANTE</v>
          </cell>
          <cell r="B2109" t="str">
            <v>3402</v>
          </cell>
          <cell r="C2109">
            <v>61.49</v>
          </cell>
          <cell r="I2109" t="e">
            <v>#N/A</v>
          </cell>
        </row>
        <row r="2110">
          <cell r="A2110" t="str">
            <v>HOSPITAL GONZALO CONTRERAS - LA UNION</v>
          </cell>
          <cell r="B2110" t="str">
            <v>3184</v>
          </cell>
          <cell r="C2110">
            <v>60.37</v>
          </cell>
          <cell r="I2110" t="e">
            <v>#N/A</v>
          </cell>
        </row>
        <row r="2111">
          <cell r="A2111" t="str">
            <v>HOSPITAL GUACHUCAL</v>
          </cell>
          <cell r="B2111" t="str">
            <v>3403</v>
          </cell>
          <cell r="C2111">
            <v>59.8</v>
          </cell>
          <cell r="I2111" t="e">
            <v>#N/A</v>
          </cell>
        </row>
        <row r="2112">
          <cell r="A2112" t="str">
            <v>HOSPITAL HATILLO DE LOBA</v>
          </cell>
          <cell r="B2112" t="str">
            <v>2827</v>
          </cell>
          <cell r="C2112">
            <v>61.77</v>
          </cell>
          <cell r="I2112" t="e">
            <v>#N/A</v>
          </cell>
        </row>
        <row r="2113">
          <cell r="A2113" t="str">
            <v>HOSPITAL HELI MORENO BLANCO  - PAILITAS</v>
          </cell>
          <cell r="B2113" t="str">
            <v>3404</v>
          </cell>
          <cell r="C2113">
            <v>53.96</v>
          </cell>
          <cell r="I2113" t="e">
            <v>#N/A</v>
          </cell>
        </row>
        <row r="2114">
          <cell r="A2114" t="str">
            <v>HOSPITAL HILARIO LUGO DE SASAIMA</v>
          </cell>
          <cell r="B2114" t="str">
            <v>4430</v>
          </cell>
          <cell r="C2114">
            <v>65.569999999999993</v>
          </cell>
          <cell r="I2114" t="e">
            <v>#N/A</v>
          </cell>
        </row>
        <row r="2115">
          <cell r="A2115" t="str">
            <v>HOSPITAL INFANTIL CONCEJO DE MEDELLÍ</v>
          </cell>
          <cell r="B2115" t="str">
            <v>8217</v>
          </cell>
          <cell r="C2115">
            <v>46.85</v>
          </cell>
          <cell r="I2115" t="e">
            <v>#N/A</v>
          </cell>
        </row>
        <row r="2116">
          <cell r="A2116" t="str">
            <v>HOSPITAL INTEGRADO DE LANDÁZURI</v>
          </cell>
          <cell r="B2116" t="str">
            <v>2828</v>
          </cell>
          <cell r="C2116">
            <v>49.13</v>
          </cell>
          <cell r="I2116" t="e">
            <v>#N/A</v>
          </cell>
        </row>
        <row r="2117">
          <cell r="A2117" t="str">
            <v>HOSPITAL INTEGRADO DE SABANA DE TORRES</v>
          </cell>
          <cell r="B2117" t="str">
            <v>3405</v>
          </cell>
          <cell r="C2117">
            <v>53.59</v>
          </cell>
          <cell r="I2117" t="e">
            <v>#N/A</v>
          </cell>
        </row>
        <row r="2118">
          <cell r="A2118" t="str">
            <v>HOSPITAL INTEGRADO SAN ANTONIO - PUENTE NACIONAL</v>
          </cell>
          <cell r="B2118" t="str">
            <v>3406</v>
          </cell>
          <cell r="C2118">
            <v>72.16</v>
          </cell>
          <cell r="I2118" t="e">
            <v>#N/A</v>
          </cell>
        </row>
        <row r="2119">
          <cell r="A2119" t="str">
            <v>HOSPITAL INTEGRADO SAN BERNARDO DE BARBOSA</v>
          </cell>
          <cell r="B2119" t="str">
            <v>3407</v>
          </cell>
          <cell r="C2119">
            <v>85.45</v>
          </cell>
          <cell r="I2119" t="e">
            <v>#N/A</v>
          </cell>
        </row>
        <row r="2120">
          <cell r="A2120" t="str">
            <v>HOSPITAL INTEGRADO SAN JOAQUIN</v>
          </cell>
          <cell r="B2120" t="str">
            <v>3408</v>
          </cell>
          <cell r="C2120">
            <v>61.64</v>
          </cell>
          <cell r="I2120" t="e">
            <v>#N/A</v>
          </cell>
        </row>
        <row r="2121">
          <cell r="A2121" t="str">
            <v>HOSPITAL INTEGRADO SAN JUAN DE CIMITARRA</v>
          </cell>
          <cell r="B2121" t="str">
            <v>2829</v>
          </cell>
          <cell r="C2121">
            <v>46.73</v>
          </cell>
          <cell r="I2121" t="e">
            <v>#N/A</v>
          </cell>
        </row>
        <row r="2122">
          <cell r="A2122" t="str">
            <v>HOSPITAL INTEGRADO SAN ROQUE - CURITI</v>
          </cell>
          <cell r="B2122" t="str">
            <v>3409</v>
          </cell>
          <cell r="C2122">
            <v>50.38</v>
          </cell>
          <cell r="I2122" t="e">
            <v>#N/A</v>
          </cell>
        </row>
        <row r="2123">
          <cell r="A2123" t="str">
            <v>HOSPITAL ISABEL CELIS YAÑEZ</v>
          </cell>
          <cell r="B2123" t="str">
            <v>3411</v>
          </cell>
          <cell r="C2123">
            <v>49</v>
          </cell>
          <cell r="I2123" t="e">
            <v>#N/A</v>
          </cell>
        </row>
        <row r="2124">
          <cell r="A2124" t="str">
            <v>HOSPITAL ISAIAS DUARTE CANCINO -  VALLE DEL CAUCA</v>
          </cell>
          <cell r="B2124" t="str">
            <v>3412</v>
          </cell>
          <cell r="C2124">
            <v>74.91</v>
          </cell>
          <cell r="D2124">
            <v>60.51</v>
          </cell>
          <cell r="E2124">
            <v>61.06</v>
          </cell>
          <cell r="F2124">
            <v>77.209999999999894</v>
          </cell>
          <cell r="G2124">
            <v>72.599999999999895</v>
          </cell>
          <cell r="H2124">
            <v>78.629999999999896</v>
          </cell>
          <cell r="I2124" t="str">
            <v>HOSPITAL ISAIAS DUARTE CANCINO -  VALLE DEL CAUCA</v>
          </cell>
        </row>
        <row r="2125">
          <cell r="A2125" t="str">
            <v>HOSPITAL IVÁN RESTREPO GÓMEZ URRAO</v>
          </cell>
          <cell r="B2125" t="str">
            <v>3294</v>
          </cell>
          <cell r="C2125">
            <v>52.74</v>
          </cell>
          <cell r="I2125" t="e">
            <v>#N/A</v>
          </cell>
        </row>
        <row r="2126">
          <cell r="A2126" t="str">
            <v>HOSPITAL JORGE JULIO GUZMAN</v>
          </cell>
          <cell r="B2126" t="str">
            <v>3413</v>
          </cell>
          <cell r="C2126">
            <v>42.93</v>
          </cell>
          <cell r="I2126" t="e">
            <v>#N/A</v>
          </cell>
        </row>
        <row r="2127">
          <cell r="A2127" t="str">
            <v>HOSPITAL JOSE ANTONIO SOCARRAS SANCHEZ</v>
          </cell>
          <cell r="B2127" t="str">
            <v>3414</v>
          </cell>
          <cell r="C2127">
            <v>53.64</v>
          </cell>
          <cell r="I2127" t="e">
            <v>#N/A</v>
          </cell>
        </row>
        <row r="2128">
          <cell r="A2128" t="str">
            <v>HOSPITAL JOSÉ RUDECINDO LÓPEZ PARODI - BARRANCO DE LOBA</v>
          </cell>
          <cell r="B2128" t="str">
            <v>3415</v>
          </cell>
          <cell r="C2128">
            <v>35.71</v>
          </cell>
          <cell r="I2128" t="e">
            <v>#N/A</v>
          </cell>
        </row>
        <row r="2129">
          <cell r="A2129" t="str">
            <v>HOSPITAL JUAN PABLO II - ARATOCA (SANTANDER)</v>
          </cell>
          <cell r="B2129" t="str">
            <v>3416</v>
          </cell>
          <cell r="C2129">
            <v>67.73</v>
          </cell>
          <cell r="I2129" t="e">
            <v>#N/A</v>
          </cell>
        </row>
        <row r="2130">
          <cell r="A2130" t="str">
            <v>HOSPITAL LA INMACULADA - CHIMICHAGUA</v>
          </cell>
          <cell r="B2130" t="str">
            <v>3417</v>
          </cell>
          <cell r="C2130">
            <v>47.11</v>
          </cell>
          <cell r="I2130" t="e">
            <v>#N/A</v>
          </cell>
        </row>
        <row r="2131">
          <cell r="A2131" t="str">
            <v>HOSPITAL LA MISERICORDIA DE YALÍ</v>
          </cell>
          <cell r="B2131" t="str">
            <v>3418</v>
          </cell>
          <cell r="C2131">
            <v>59.73</v>
          </cell>
          <cell r="I2131" t="e">
            <v>#N/A</v>
          </cell>
        </row>
        <row r="2132">
          <cell r="A2132" t="str">
            <v>HOSPITAL LAURA PERDOMO DE GARCÍA</v>
          </cell>
          <cell r="B2132" t="str">
            <v>3419</v>
          </cell>
          <cell r="C2132">
            <v>51.75</v>
          </cell>
          <cell r="I2132" t="e">
            <v>#N/A</v>
          </cell>
        </row>
        <row r="2133">
          <cell r="A2133" t="str">
            <v>HOSPITAL LAUREANO PINO - SAN JÓSE DE LA MONTAÑA</v>
          </cell>
          <cell r="B2133" t="str">
            <v>3420</v>
          </cell>
          <cell r="C2133">
            <v>43.62</v>
          </cell>
          <cell r="I2133" t="e">
            <v>#N/A</v>
          </cell>
        </row>
        <row r="2134">
          <cell r="A2134" t="str">
            <v>HOSPITAL LAZARO ALFONSO HERNANDEZ LARA - SAN ALBERTO</v>
          </cell>
          <cell r="B2134" t="str">
            <v>3421</v>
          </cell>
          <cell r="C2134">
            <v>50.55</v>
          </cell>
          <cell r="I2134" t="e">
            <v>#N/A</v>
          </cell>
        </row>
        <row r="2135">
          <cell r="A2135" t="str">
            <v>HOSPITAL LOCAL  MATERNO INFANTIL YOTOCO</v>
          </cell>
          <cell r="B2135" t="str">
            <v>3426</v>
          </cell>
          <cell r="C2135">
            <v>59.48</v>
          </cell>
          <cell r="I2135" t="e">
            <v>#N/A</v>
          </cell>
        </row>
        <row r="2136">
          <cell r="A2136" t="str">
            <v>HOSPITAL LOCAL  PEDRO SAENZ DIAZ   - ULLOA</v>
          </cell>
          <cell r="B2136" t="str">
            <v>3427</v>
          </cell>
          <cell r="C2136">
            <v>51.14</v>
          </cell>
          <cell r="I2136" t="e">
            <v>#N/A</v>
          </cell>
        </row>
        <row r="2137">
          <cell r="A2137" t="str">
            <v>HOSPITAL LOCAL  SAN MIGUEL OLAYA</v>
          </cell>
          <cell r="B2137" t="str">
            <v>3428</v>
          </cell>
          <cell r="C2137">
            <v>57.16</v>
          </cell>
          <cell r="I2137" t="e">
            <v>#N/A</v>
          </cell>
        </row>
        <row r="2138">
          <cell r="A2138" t="str">
            <v>HOSPITAL LOCAL BARANOA</v>
          </cell>
          <cell r="B2138" t="str">
            <v>3430</v>
          </cell>
          <cell r="C2138">
            <v>65.05</v>
          </cell>
          <cell r="I2138" t="e">
            <v>#N/A</v>
          </cell>
        </row>
        <row r="2139">
          <cell r="A2139" t="str">
            <v>HOSPITAL LOCAL CANDELARIA</v>
          </cell>
          <cell r="B2139" t="str">
            <v>3432</v>
          </cell>
          <cell r="C2139">
            <v>50.98</v>
          </cell>
          <cell r="I2139" t="e">
            <v>#N/A</v>
          </cell>
        </row>
        <row r="2140">
          <cell r="A2140" t="str">
            <v>HOSPITAL LOCAL CARTAGENA DE INDIAS - CARTAGENA DE INDIAS</v>
          </cell>
          <cell r="B2140" t="str">
            <v>3433</v>
          </cell>
          <cell r="C2140">
            <v>66.48</v>
          </cell>
          <cell r="D2140">
            <v>30.61</v>
          </cell>
          <cell r="E2140">
            <v>24.12</v>
          </cell>
          <cell r="F2140">
            <v>37.56</v>
          </cell>
          <cell r="G2140">
            <v>38.659999999999897</v>
          </cell>
          <cell r="H2140">
            <v>26.39</v>
          </cell>
          <cell r="I2140" t="str">
            <v>HOSPITAL LOCAL CARTAGENA DE INDIAS - CARTAGENA DE INDIAS</v>
          </cell>
        </row>
        <row r="2141">
          <cell r="A2141" t="str">
            <v>HOSPITAL LOCAL CRISTIAN MORENO  - CURUMANI</v>
          </cell>
          <cell r="B2141" t="str">
            <v>3434</v>
          </cell>
          <cell r="C2141">
            <v>49.74</v>
          </cell>
          <cell r="I2141" t="e">
            <v>#N/A</v>
          </cell>
        </row>
        <row r="2142">
          <cell r="A2142" t="str">
            <v>HOSPITAL LOCAL DE AGUACHICA E.S.E.</v>
          </cell>
          <cell r="B2142" t="str">
            <v>3435</v>
          </cell>
          <cell r="C2142">
            <v>77.47</v>
          </cell>
          <cell r="I2142" t="e">
            <v>#N/A</v>
          </cell>
        </row>
        <row r="2143">
          <cell r="A2143" t="str">
            <v>HOSPITAL LOCAL DE ALGARROBO - ALGARROBO</v>
          </cell>
          <cell r="B2143" t="str">
            <v>3436</v>
          </cell>
          <cell r="C2143">
            <v>37.5</v>
          </cell>
          <cell r="I2143" t="e">
            <v>#N/A</v>
          </cell>
        </row>
        <row r="2144">
          <cell r="A2144" t="str">
            <v>HOSPITAL LOCAL DE ARENAL MANUELA PABUENA LOBO - ARENAL</v>
          </cell>
          <cell r="B2144" t="str">
            <v>3437</v>
          </cell>
          <cell r="C2144">
            <v>53.29</v>
          </cell>
          <cell r="I2144" t="e">
            <v>#N/A</v>
          </cell>
        </row>
        <row r="2145">
          <cell r="A2145" t="str">
            <v>HOSPITAL LOCAL DE ARJONA</v>
          </cell>
          <cell r="B2145" t="str">
            <v>3438</v>
          </cell>
          <cell r="C2145">
            <v>59.23</v>
          </cell>
          <cell r="I2145" t="e">
            <v>#N/A</v>
          </cell>
        </row>
        <row r="2146">
          <cell r="A2146" t="str">
            <v>HOSPITAL LOCAL DE CICUCO</v>
          </cell>
          <cell r="B2146" t="str">
            <v>3441</v>
          </cell>
          <cell r="C2146">
            <v>43.27</v>
          </cell>
          <cell r="I2146" t="e">
            <v>#N/A</v>
          </cell>
        </row>
        <row r="2147">
          <cell r="A2147" t="str">
            <v>HOSPITAL LOCAL DE CONCORDIA - CONCORDIA</v>
          </cell>
          <cell r="B2147" t="str">
            <v>3442</v>
          </cell>
          <cell r="C2147">
            <v>17.170000000000002</v>
          </cell>
          <cell r="I2147" t="e">
            <v>#N/A</v>
          </cell>
        </row>
        <row r="2148">
          <cell r="A2148" t="str">
            <v>HOSPITAL LOCAL DE CUBARRAL</v>
          </cell>
          <cell r="B2148" t="str">
            <v>3443</v>
          </cell>
          <cell r="C2148">
            <v>41.01</v>
          </cell>
          <cell r="I2148" t="e">
            <v>#N/A</v>
          </cell>
        </row>
        <row r="2149">
          <cell r="A2149" t="str">
            <v>HOSPITAL LOCAL DE EL RETEN</v>
          </cell>
          <cell r="B2149" t="str">
            <v>3444</v>
          </cell>
          <cell r="C2149">
            <v>40.1</v>
          </cell>
          <cell r="I2149" t="e">
            <v>#N/A</v>
          </cell>
        </row>
        <row r="2150">
          <cell r="A2150" t="str">
            <v>HOSPITAL LOCAL DE LA ESTRELLA -LA ESTRELLA</v>
          </cell>
          <cell r="B2150" t="str">
            <v>3446</v>
          </cell>
          <cell r="C2150">
            <v>59.13</v>
          </cell>
          <cell r="I2150" t="e">
            <v>#N/A</v>
          </cell>
        </row>
        <row r="2151">
          <cell r="A2151" t="str">
            <v>HOSPITAL LOCAL DE MALAMBO</v>
          </cell>
          <cell r="B2151" t="str">
            <v>3447</v>
          </cell>
          <cell r="C2151">
            <v>76.05</v>
          </cell>
          <cell r="I2151" t="e">
            <v>#N/A</v>
          </cell>
        </row>
        <row r="2152">
          <cell r="A2152" t="str">
            <v>HOSPITAL LOCAL DE PIEDECUESTA</v>
          </cell>
          <cell r="B2152" t="str">
            <v>3448</v>
          </cell>
          <cell r="C2152">
            <v>82.65</v>
          </cell>
          <cell r="D2152">
            <v>88.35</v>
          </cell>
          <cell r="E2152">
            <v>84.099999999999895</v>
          </cell>
          <cell r="F2152">
            <v>85.42</v>
          </cell>
          <cell r="G2152">
            <v>78.23</v>
          </cell>
          <cell r="H2152">
            <v>86.9</v>
          </cell>
          <cell r="I2152" t="str">
            <v>HOSPITAL LOCAL DE PIEDECUESTA</v>
          </cell>
        </row>
        <row r="2153">
          <cell r="A2153" t="str">
            <v>HOSPITAL LOCAL DE REMOLINO</v>
          </cell>
          <cell r="B2153" t="str">
            <v>3449</v>
          </cell>
          <cell r="C2153">
            <v>51.52</v>
          </cell>
          <cell r="I2153" t="e">
            <v>#N/A</v>
          </cell>
        </row>
        <row r="2154">
          <cell r="A2154" t="str">
            <v>HOSPITAL LOCAL DE REPELÓN</v>
          </cell>
          <cell r="B2154" t="str">
            <v>3450</v>
          </cell>
          <cell r="C2154">
            <v>47.08</v>
          </cell>
          <cell r="I2154" t="e">
            <v>#N/A</v>
          </cell>
        </row>
        <row r="2155">
          <cell r="A2155" t="str">
            <v>HOSPITAL LOCAL DE SABANAS DE SAN ANGEL</v>
          </cell>
          <cell r="B2155" t="str">
            <v>3451</v>
          </cell>
          <cell r="C2155">
            <v>56.5</v>
          </cell>
          <cell r="I2155" t="e">
            <v>#N/A</v>
          </cell>
        </row>
        <row r="2156">
          <cell r="A2156" t="str">
            <v>HOSPITAL LOCAL DE SAN CARLOS DE GUAROA</v>
          </cell>
          <cell r="B2156" t="str">
            <v>3452</v>
          </cell>
          <cell r="C2156">
            <v>45.77</v>
          </cell>
          <cell r="I2156" t="e">
            <v>#N/A</v>
          </cell>
        </row>
        <row r="2157">
          <cell r="A2157" t="str">
            <v>HOSPITAL LOCAL DE SAN JACINTO</v>
          </cell>
          <cell r="B2157" t="str">
            <v>3453</v>
          </cell>
          <cell r="C2157">
            <v>52.44</v>
          </cell>
          <cell r="I2157" t="e">
            <v>#N/A</v>
          </cell>
        </row>
        <row r="2158">
          <cell r="A2158" t="str">
            <v>HOSPITAL LOCAL DE SAN JUAN NEPOMUCENO</v>
          </cell>
          <cell r="B2158" t="str">
            <v>3454</v>
          </cell>
          <cell r="C2158">
            <v>53.51</v>
          </cell>
          <cell r="I2158" t="e">
            <v>#N/A</v>
          </cell>
        </row>
        <row r="2159">
          <cell r="A2159" t="str">
            <v>HOSPITAL LOCAL DE SAN ZENON</v>
          </cell>
          <cell r="B2159" t="str">
            <v>3455</v>
          </cell>
          <cell r="C2159">
            <v>36.979999999999997</v>
          </cell>
          <cell r="I2159" t="e">
            <v>#N/A</v>
          </cell>
        </row>
        <row r="2160">
          <cell r="A2160" t="str">
            <v>HOSPITAL LOCAL DE TAURAMENA</v>
          </cell>
          <cell r="B2160" t="str">
            <v>2831</v>
          </cell>
          <cell r="C2160">
            <v>78.39</v>
          </cell>
          <cell r="D2160">
            <v>93.98</v>
          </cell>
          <cell r="E2160">
            <v>75.209999999999894</v>
          </cell>
          <cell r="F2160">
            <v>77.209999999999894</v>
          </cell>
          <cell r="G2160">
            <v>85.409999999999897</v>
          </cell>
          <cell r="H2160">
            <v>78.629999999999896</v>
          </cell>
          <cell r="I2160" t="str">
            <v>HOSPITAL LOCAL DE TAURAMENA</v>
          </cell>
        </row>
        <row r="2161">
          <cell r="A2161" t="str">
            <v>HOSPITAL LOCAL DE TENERIFE - TENERIFE</v>
          </cell>
          <cell r="B2161" t="str">
            <v>3456</v>
          </cell>
          <cell r="C2161">
            <v>48.84</v>
          </cell>
          <cell r="I2161" t="e">
            <v>#N/A</v>
          </cell>
        </row>
        <row r="2162">
          <cell r="A2162" t="str">
            <v>HOSPITAL LOCAL DEL BOLIVAR  -SANTANDER</v>
          </cell>
          <cell r="B2162" t="str">
            <v>2832</v>
          </cell>
          <cell r="C2162">
            <v>53.91</v>
          </cell>
          <cell r="I2162" t="e">
            <v>#N/A</v>
          </cell>
        </row>
        <row r="2163">
          <cell r="A2163" t="str">
            <v>HOSPITAL LOCAL DEL RIO DE ORO</v>
          </cell>
          <cell r="B2163" t="str">
            <v>3459</v>
          </cell>
          <cell r="C2163">
            <v>22.45</v>
          </cell>
          <cell r="I2163" t="e">
            <v>#N/A</v>
          </cell>
        </row>
        <row r="2164">
          <cell r="A2164" t="str">
            <v>HOSPITAL LOCAL GUAMAL</v>
          </cell>
          <cell r="B2164" t="str">
            <v>3460</v>
          </cell>
          <cell r="C2164">
            <v>28.23</v>
          </cell>
          <cell r="I2164" t="e">
            <v>#N/A</v>
          </cell>
        </row>
        <row r="2165">
          <cell r="A2165" t="str">
            <v>HOSPITAL LOCAL JUAN HERNANDO URREGO - AGUAZUL</v>
          </cell>
          <cell r="B2165" t="str">
            <v>2833</v>
          </cell>
          <cell r="C2165">
            <v>64.91</v>
          </cell>
          <cell r="I2165" t="e">
            <v>#N/A</v>
          </cell>
        </row>
        <row r="2166">
          <cell r="A2166" t="str">
            <v>HOSPITAL LOCAL LA CANDELARIA - RIOVIEJO</v>
          </cell>
          <cell r="B2166" t="str">
            <v>3461</v>
          </cell>
          <cell r="C2166">
            <v>31.55</v>
          </cell>
          <cell r="I2166" t="e">
            <v>#N/A</v>
          </cell>
        </row>
        <row r="2167">
          <cell r="A2167" t="str">
            <v>HOSPITAL LOCAL LA JAGUA DE IBIRICO</v>
          </cell>
          <cell r="B2167" t="str">
            <v>3462</v>
          </cell>
          <cell r="C2167">
            <v>51.42</v>
          </cell>
          <cell r="I2167" t="e">
            <v>#N/A</v>
          </cell>
        </row>
        <row r="2168">
          <cell r="A2168" t="str">
            <v>HOSPITAL LOCAL LA UNION</v>
          </cell>
          <cell r="B2168" t="str">
            <v>2834</v>
          </cell>
          <cell r="C2168">
            <v>40.29</v>
          </cell>
          <cell r="I2168" t="e">
            <v>#N/A</v>
          </cell>
        </row>
        <row r="2169">
          <cell r="A2169" t="str">
            <v>HOSPITAL LOCAL LURUACO</v>
          </cell>
          <cell r="B2169" t="str">
            <v>3463</v>
          </cell>
          <cell r="C2169">
            <v>52.83</v>
          </cell>
          <cell r="I2169" t="e">
            <v>#N/A</v>
          </cell>
        </row>
        <row r="2170">
          <cell r="A2170" t="str">
            <v>HOSPITAL LOCAL MAHATES - MAHATES (BOLIVAR)</v>
          </cell>
          <cell r="B2170" t="str">
            <v>3464</v>
          </cell>
          <cell r="C2170">
            <v>40.18</v>
          </cell>
          <cell r="I2170" t="e">
            <v>#N/A</v>
          </cell>
        </row>
        <row r="2171">
          <cell r="A2171" t="str">
            <v>HOSPITAL LOCAL MUNICIPIO DE LOS PATIOS</v>
          </cell>
          <cell r="B2171" t="str">
            <v>3422</v>
          </cell>
          <cell r="C2171">
            <v>49.67</v>
          </cell>
          <cell r="I2171" t="e">
            <v>#N/A</v>
          </cell>
        </row>
        <row r="2172">
          <cell r="A2172" t="str">
            <v>HOSPITAL LOCAL NIVEL I NUESTRA SEÑORA DEL SOCORRO -SINCE</v>
          </cell>
          <cell r="B2172" t="str">
            <v>3466</v>
          </cell>
          <cell r="C2172">
            <v>45.75</v>
          </cell>
          <cell r="I2172" t="e">
            <v>#N/A</v>
          </cell>
        </row>
        <row r="2173">
          <cell r="A2173" t="str">
            <v>HOSPITAL LOCAL NUEVA GRANADA - NUEVA GRANADA</v>
          </cell>
          <cell r="B2173" t="str">
            <v>3467</v>
          </cell>
          <cell r="C2173">
            <v>46.66</v>
          </cell>
          <cell r="I2173" t="e">
            <v>#N/A</v>
          </cell>
        </row>
        <row r="2174">
          <cell r="A2174" t="str">
            <v>HOSPITAL LOCAL OBANDO</v>
          </cell>
          <cell r="B2174" t="str">
            <v>3423</v>
          </cell>
          <cell r="C2174">
            <v>50.31</v>
          </cell>
          <cell r="I2174" t="e">
            <v>#N/A</v>
          </cell>
        </row>
        <row r="2175">
          <cell r="A2175" t="str">
            <v>HOSPITAL LOCAL PIJIÑO DEL CARMEN - PIJIÑO DEL CARMEN</v>
          </cell>
          <cell r="B2175" t="str">
            <v>3468</v>
          </cell>
          <cell r="C2175">
            <v>57.08</v>
          </cell>
          <cell r="I2175" t="e">
            <v>#N/A</v>
          </cell>
        </row>
        <row r="2176">
          <cell r="A2176" t="str">
            <v>HOSPITAL LOCAL PRIMER NIVEL - FUENTEDEORO</v>
          </cell>
          <cell r="B2176" t="str">
            <v>3469</v>
          </cell>
          <cell r="C2176">
            <v>62.02</v>
          </cell>
          <cell r="I2176" t="e">
            <v>#N/A</v>
          </cell>
        </row>
        <row r="2177">
          <cell r="A2177" t="str">
            <v>HOSPITAL LOCAL PUERTO ASÍS - PUERTO ASÍS</v>
          </cell>
          <cell r="B2177" t="str">
            <v>3470</v>
          </cell>
          <cell r="C2177">
            <v>55.98</v>
          </cell>
          <cell r="I2177" t="e">
            <v>#N/A</v>
          </cell>
        </row>
        <row r="2178">
          <cell r="A2178" t="str">
            <v>HOSPITAL LOCAL -PUERTO LOPEZ</v>
          </cell>
          <cell r="B2178" t="str">
            <v>3471</v>
          </cell>
          <cell r="C2178">
            <v>55.13</v>
          </cell>
          <cell r="I2178" t="e">
            <v>#N/A</v>
          </cell>
        </row>
        <row r="2179">
          <cell r="A2179" t="str">
            <v>HOSPITAL LOCAL SAN FERNANDO - SAN FERNANDO</v>
          </cell>
          <cell r="B2179" t="str">
            <v>3473</v>
          </cell>
          <cell r="C2179">
            <v>38.18</v>
          </cell>
          <cell r="I2179" t="e">
            <v>#N/A</v>
          </cell>
        </row>
        <row r="2180">
          <cell r="A2180" t="str">
            <v>HOSPITAL LOCAL SAN JOSÉ DE ACHÍ</v>
          </cell>
          <cell r="B2180" t="str">
            <v>3474</v>
          </cell>
          <cell r="C2180">
            <v>66.42</v>
          </cell>
          <cell r="I2180" t="e">
            <v>#N/A</v>
          </cell>
        </row>
        <row r="2181">
          <cell r="A2181" t="str">
            <v>HOSPITAL LOCAL SAN JUAN DE PUERTO RICO - TIQUISIO</v>
          </cell>
          <cell r="B2181" t="str">
            <v>3475</v>
          </cell>
          <cell r="C2181">
            <v>43.04</v>
          </cell>
          <cell r="I2181" t="e">
            <v>#N/A</v>
          </cell>
        </row>
        <row r="2182">
          <cell r="A2182" t="str">
            <v>HOSPITAL LOCAL SAN MARTIN DE LOBA</v>
          </cell>
          <cell r="B2182" t="str">
            <v>3476</v>
          </cell>
          <cell r="C2182">
            <v>42.2</v>
          </cell>
          <cell r="I2182" t="e">
            <v>#N/A</v>
          </cell>
        </row>
        <row r="2183">
          <cell r="A2183" t="str">
            <v>HOSPITAL LOCAL SAN PABLO - SAN PABLO</v>
          </cell>
          <cell r="B2183" t="str">
            <v>3477</v>
          </cell>
          <cell r="C2183">
            <v>57.73</v>
          </cell>
          <cell r="I2183" t="e">
            <v>#N/A</v>
          </cell>
        </row>
        <row r="2184">
          <cell r="A2184" t="str">
            <v>HOSPITAL LOCAL SAN SEBASTIAN - MORALES</v>
          </cell>
          <cell r="B2184" t="str">
            <v>3478</v>
          </cell>
          <cell r="C2184">
            <v>52.73</v>
          </cell>
          <cell r="I2184" t="e">
            <v>#N/A</v>
          </cell>
        </row>
        <row r="2185">
          <cell r="A2185" t="str">
            <v>HOSPITAL LOCAL SAN SEBASTIÁN DEL MUNICIPIO DE ZAMBRANO - ZAMBRANO</v>
          </cell>
          <cell r="B2185" t="str">
            <v>3479</v>
          </cell>
          <cell r="C2185">
            <v>53.4</v>
          </cell>
          <cell r="I2185" t="e">
            <v>#N/A</v>
          </cell>
        </row>
        <row r="2186">
          <cell r="A2186" t="str">
            <v>HOSPITAL LOCAL SANTA BÁRBARA DE PINTO - SANTA BÁRBARA DE PINTO</v>
          </cell>
          <cell r="B2186" t="str">
            <v>3480</v>
          </cell>
          <cell r="C2186">
            <v>44.91</v>
          </cell>
          <cell r="I2186" t="e">
            <v>#N/A</v>
          </cell>
        </row>
        <row r="2187">
          <cell r="A2187" t="str">
            <v>HOSPITAL LOCAL SANTA CATALINA DE ALEJANDRIA</v>
          </cell>
          <cell r="B2187" t="str">
            <v>3481</v>
          </cell>
          <cell r="C2187">
            <v>56.54</v>
          </cell>
          <cell r="I2187" t="e">
            <v>#N/A</v>
          </cell>
        </row>
        <row r="2188">
          <cell r="A2188" t="str">
            <v>HOSPITAL LOCAL SANTA MARÍA - SANTA CRUZ DE MOMPÓX</v>
          </cell>
          <cell r="B2188" t="str">
            <v>3482</v>
          </cell>
          <cell r="C2188">
            <v>64.42</v>
          </cell>
          <cell r="I2188" t="e">
            <v>#N/A</v>
          </cell>
        </row>
        <row r="2189">
          <cell r="A2189" t="str">
            <v>HOSPITAL LOCAL SANTA RITA DE CASSIA</v>
          </cell>
          <cell r="B2189" t="str">
            <v>3483</v>
          </cell>
          <cell r="C2189">
            <v>67.63</v>
          </cell>
          <cell r="I2189" t="e">
            <v>#N/A</v>
          </cell>
        </row>
        <row r="2190">
          <cell r="A2190" t="str">
            <v>HOSPITAL LOCAL SANTA ROSA DE LIMA</v>
          </cell>
          <cell r="B2190" t="str">
            <v>3484</v>
          </cell>
          <cell r="C2190">
            <v>61.81</v>
          </cell>
          <cell r="I2190" t="e">
            <v>#N/A</v>
          </cell>
        </row>
        <row r="2191">
          <cell r="A2191" t="str">
            <v>HOSPITAL LOCAL SANTIAGO DE TOLU</v>
          </cell>
          <cell r="B2191" t="str">
            <v>4433</v>
          </cell>
          <cell r="C2191">
            <v>52.31</v>
          </cell>
          <cell r="I2191" t="e">
            <v>#N/A</v>
          </cell>
        </row>
        <row r="2192">
          <cell r="A2192" t="str">
            <v>HOSPITAL LOCAL TALAIGUA NUEVO - BOLIVAR                                                                          </v>
          </cell>
          <cell r="B2192" t="str">
            <v>3485</v>
          </cell>
          <cell r="C2192">
            <v>52.87</v>
          </cell>
          <cell r="I2192" t="e">
            <v>#N/A</v>
          </cell>
        </row>
        <row r="2193">
          <cell r="A2193" t="str">
            <v>HOSPITAL LOCAL TURBACO</v>
          </cell>
          <cell r="B2193" t="str">
            <v>3424</v>
          </cell>
          <cell r="C2193">
            <v>41.35</v>
          </cell>
          <cell r="I2193" t="e">
            <v>#N/A</v>
          </cell>
        </row>
        <row r="2194">
          <cell r="A2194" t="str">
            <v>HOSPITAL LOCAL ZONA BANANERA</v>
          </cell>
          <cell r="B2194" t="str">
            <v>2835</v>
          </cell>
          <cell r="C2194">
            <v>61.51</v>
          </cell>
          <cell r="I2194" t="e">
            <v>#N/A</v>
          </cell>
        </row>
        <row r="2195">
          <cell r="A2195" t="str">
            <v>HOSPITAL LUIS ABLANQUE DE LA PLATA</v>
          </cell>
          <cell r="B2195" t="str">
            <v>2836</v>
          </cell>
          <cell r="C2195">
            <v>54.55</v>
          </cell>
          <cell r="I2195" t="e">
            <v>#N/A</v>
          </cell>
        </row>
        <row r="2196">
          <cell r="A2196" t="str">
            <v>HOSPITAL LUIS ANTONIO MOJICA DE NATAGA</v>
          </cell>
          <cell r="B2196" t="str">
            <v>3487</v>
          </cell>
          <cell r="C2196">
            <v>48.1</v>
          </cell>
          <cell r="I2196" t="e">
            <v>#N/A</v>
          </cell>
        </row>
        <row r="2197">
          <cell r="A2197" t="str">
            <v>HOSPITAL LUIS CARLOS GALAN SARMIENTO</v>
          </cell>
          <cell r="B2197" t="str">
            <v>2837</v>
          </cell>
          <cell r="C2197">
            <v>75.510000000000005</v>
          </cell>
          <cell r="I2197" t="e">
            <v>#N/A</v>
          </cell>
        </row>
        <row r="2198">
          <cell r="A2198" t="str">
            <v>HOSPITAL LUIS FELIPE CABRERA - ALGECIRAS</v>
          </cell>
          <cell r="B2198" t="str">
            <v>3488</v>
          </cell>
          <cell r="C2198">
            <v>70.53</v>
          </cell>
          <cell r="I2198" t="e">
            <v>#N/A</v>
          </cell>
        </row>
        <row r="2199">
          <cell r="A2199" t="str">
            <v>HOSPITAL LUISA SANTIAGA MÁRQUEZ IGUARÁN</v>
          </cell>
          <cell r="B2199" t="str">
            <v>3489</v>
          </cell>
          <cell r="C2199">
            <v>50.05</v>
          </cell>
          <cell r="I2199" t="e">
            <v>#N/A</v>
          </cell>
        </row>
        <row r="2200">
          <cell r="A2200" t="str">
            <v>HOSPITAL MANUEL ELKIN PATARROYO - SANTA ROSA DEL SUR</v>
          </cell>
          <cell r="B2200" t="str">
            <v>3490</v>
          </cell>
          <cell r="C2200">
            <v>61.07</v>
          </cell>
          <cell r="I2200" t="e">
            <v>#N/A</v>
          </cell>
        </row>
        <row r="2201">
          <cell r="A2201" t="str">
            <v>HOSPITAL MARCO FELIPE AFANADOR DE TOCAIMA - TOCAIMA</v>
          </cell>
          <cell r="B2201" t="str">
            <v>3491</v>
          </cell>
          <cell r="C2201">
            <v>67.010000000000005</v>
          </cell>
          <cell r="I2201" t="e">
            <v>#N/A</v>
          </cell>
        </row>
        <row r="2202">
          <cell r="A2202" t="str">
            <v>HOSPITAL MARCO FIDEL SUAREZ DE BELLO</v>
          </cell>
          <cell r="B2202" t="str">
            <v>3121</v>
          </cell>
          <cell r="C2202">
            <v>63.06</v>
          </cell>
          <cell r="D2202">
            <v>61</v>
          </cell>
          <cell r="E2202">
            <v>68.760000000000005</v>
          </cell>
          <cell r="F2202">
            <v>71.62</v>
          </cell>
          <cell r="G2202">
            <v>68.409999999999897</v>
          </cell>
          <cell r="H2202">
            <v>77.969999999999899</v>
          </cell>
          <cell r="I2202" t="str">
            <v>HOSPITAL MARCO FIDEL SUAREZ DE BELLO</v>
          </cell>
        </row>
        <row r="2203">
          <cell r="A2203" t="str">
            <v>HOSPITAL MARINO ZULETA RAMIREZ  - LA PAZ</v>
          </cell>
          <cell r="B2203" t="str">
            <v>3492</v>
          </cell>
          <cell r="C2203">
            <v>48.94</v>
          </cell>
          <cell r="I2203" t="e">
            <v>#N/A</v>
          </cell>
        </row>
        <row r="2204">
          <cell r="A2204" t="str">
            <v>HOSPITAL MATERNO INFANTIL CIUDADELA  METROPOLITANA - SOLEDAD</v>
          </cell>
          <cell r="B2204" t="str">
            <v>3494</v>
          </cell>
          <cell r="C2204">
            <v>60.19</v>
          </cell>
          <cell r="I2204" t="e">
            <v>#N/A</v>
          </cell>
        </row>
        <row r="2205">
          <cell r="A2205" t="str">
            <v>HOSPITAL MENTAL DE ANTIOQUIA - HOMO</v>
          </cell>
          <cell r="B2205" t="str">
            <v>3495</v>
          </cell>
          <cell r="C2205">
            <v>65.81</v>
          </cell>
          <cell r="I2205" t="e">
            <v>#N/A</v>
          </cell>
        </row>
        <row r="2206">
          <cell r="A2206" t="str">
            <v>HOSPITAL MENTAL DE RISARALDA -PEREIRA</v>
          </cell>
          <cell r="B2206" t="str">
            <v>3496</v>
          </cell>
          <cell r="C2206">
            <v>54.47</v>
          </cell>
          <cell r="I2206" t="str">
            <v>HOSPITAL MENTAL DE RISARALDA -PEREIRA</v>
          </cell>
        </row>
        <row r="2207">
          <cell r="A2207" t="str">
            <v>HOSPITAL MENTAL FILANDIA</v>
          </cell>
          <cell r="B2207" t="str">
            <v>3497</v>
          </cell>
          <cell r="C2207">
            <v>64.03</v>
          </cell>
          <cell r="I2207" t="e">
            <v>#N/A</v>
          </cell>
        </row>
        <row r="2208">
          <cell r="A2208" t="str">
            <v>HOSPITAL MENTAL RUDESINDO SOTO</v>
          </cell>
          <cell r="B2208" t="str">
            <v>3498</v>
          </cell>
          <cell r="C2208">
            <v>63.65</v>
          </cell>
          <cell r="I2208" t="e">
            <v>#N/A</v>
          </cell>
        </row>
        <row r="2209">
          <cell r="A2209" t="str">
            <v>HOSPITAL MUNICIPAL DE ACACIAS</v>
          </cell>
          <cell r="B2209" t="str">
            <v>3500</v>
          </cell>
          <cell r="C2209">
            <v>72.44</v>
          </cell>
          <cell r="D2209">
            <v>65.56</v>
          </cell>
          <cell r="E2209">
            <v>51.6099999999999</v>
          </cell>
          <cell r="F2209">
            <v>55.67</v>
          </cell>
          <cell r="G2209">
            <v>56.13</v>
          </cell>
          <cell r="H2209">
            <v>45.84</v>
          </cell>
          <cell r="I2209" t="str">
            <v>HOSPITAL MUNICIPAL DE ACACÍAS</v>
          </cell>
        </row>
        <row r="2210">
          <cell r="A2210" t="str">
            <v>HOSPITAL MUNICIPAL NUESTRA SEÑORA DE GUADALUPE</v>
          </cell>
          <cell r="B2210" t="str">
            <v>3502</v>
          </cell>
          <cell r="C2210">
            <v>55.8</v>
          </cell>
          <cell r="I2210" t="e">
            <v>#N/A</v>
          </cell>
        </row>
        <row r="2211">
          <cell r="A2211" t="str">
            <v>HOSPITAL NAZARETH - QUINCHIA</v>
          </cell>
          <cell r="B2211" t="str">
            <v>2838</v>
          </cell>
          <cell r="C2211">
            <v>83.75</v>
          </cell>
          <cell r="I2211" t="e">
            <v>#N/A</v>
          </cell>
        </row>
        <row r="2212">
          <cell r="A2212" t="str">
            <v>HOSPITAL NIÑO JESUS</v>
          </cell>
          <cell r="B2212" t="str">
            <v>2839</v>
          </cell>
          <cell r="C2212">
            <v>52.05</v>
          </cell>
          <cell r="D2212">
            <v>64.930000000000007</v>
          </cell>
          <cell r="E2212">
            <v>53.56</v>
          </cell>
          <cell r="F2212">
            <v>57.799999999999898</v>
          </cell>
          <cell r="G2212">
            <v>57.8599999999999</v>
          </cell>
          <cell r="H2212">
            <v>38.270000000000003</v>
          </cell>
          <cell r="I2212" t="str">
            <v>HOSPITAL NIÑO JESÚS</v>
          </cell>
        </row>
        <row r="2213">
          <cell r="A2213" t="str">
            <v>HOSPITAL NIVEL I EL BORDO</v>
          </cell>
          <cell r="B2213" t="str">
            <v>3503</v>
          </cell>
          <cell r="C2213">
            <v>69.489999999999995</v>
          </cell>
          <cell r="I2213" t="e">
            <v>#N/A</v>
          </cell>
        </row>
        <row r="2214">
          <cell r="A2214" t="str">
            <v>HOSPITAL NIVEL I PUERTO RICO</v>
          </cell>
          <cell r="B2214" t="str">
            <v>3504</v>
          </cell>
          <cell r="C2214">
            <v>36.020000000000003</v>
          </cell>
          <cell r="I2214" t="e">
            <v>#N/A</v>
          </cell>
        </row>
        <row r="2215">
          <cell r="A2215" t="str">
            <v>HOSPITAL NUESTRA SEÑORA DE GUADALUPE - SANTANDER</v>
          </cell>
          <cell r="B2215" t="str">
            <v>3505</v>
          </cell>
          <cell r="C2215">
            <v>57.37</v>
          </cell>
          <cell r="I2215" t="e">
            <v>#N/A</v>
          </cell>
        </row>
        <row r="2216">
          <cell r="A2216" t="str">
            <v>HOSPITAL NUESTRA SEÑORA DE GUADALUPE ANTIOQUIA</v>
          </cell>
          <cell r="B2216" t="str">
            <v>8311</v>
          </cell>
          <cell r="C2216">
            <v>33.869999999999997</v>
          </cell>
          <cell r="I2216" t="e">
            <v>#N/A</v>
          </cell>
        </row>
        <row r="2217">
          <cell r="A2217" t="str">
            <v>HOSPITAL NUESTRA SEÑORA DE LA CANDELARIA -GUARNE</v>
          </cell>
          <cell r="B2217" t="str">
            <v>3506</v>
          </cell>
          <cell r="C2217">
            <v>67.37</v>
          </cell>
          <cell r="D2217">
            <v>70.180000000000007</v>
          </cell>
          <cell r="E2217">
            <v>65.569999999999894</v>
          </cell>
          <cell r="F2217">
            <v>68.7</v>
          </cell>
          <cell r="G2217">
            <v>66.099999999999895</v>
          </cell>
          <cell r="H2217">
            <v>59.2899999999999</v>
          </cell>
          <cell r="I2217" t="str">
            <v>HOSPITAL NUESTRA SEÑORA DE LA CANDELARIA -GUARNE</v>
          </cell>
        </row>
        <row r="2218">
          <cell r="A2218" t="str">
            <v>HOSPITAL NUESTRA SEÑORA DE LAS MERCEDES</v>
          </cell>
          <cell r="B2218" t="str">
            <v>1935</v>
          </cell>
          <cell r="C2218">
            <v>69.83</v>
          </cell>
          <cell r="D2218">
            <v>49.62</v>
          </cell>
          <cell r="E2218">
            <v>68.760000000000005</v>
          </cell>
          <cell r="F2218">
            <v>64.129999999999896</v>
          </cell>
          <cell r="G2218">
            <v>62.299999999999898</v>
          </cell>
          <cell r="H2218">
            <v>64.6099999999999</v>
          </cell>
          <cell r="I2218" t="str">
            <v>HOSPITAL NUESTRA SEÑORA DE LAS MERCEDES</v>
          </cell>
        </row>
        <row r="2219">
          <cell r="A2219" t="str">
            <v>HOSPITAL NUESTRA SEÑORA DEL CARMEN - CARMEN DE BOLIVAR</v>
          </cell>
          <cell r="B2219" t="str">
            <v>3508</v>
          </cell>
          <cell r="C2219">
            <v>57.49</v>
          </cell>
          <cell r="I2219" t="e">
            <v>#N/A</v>
          </cell>
        </row>
        <row r="2220">
          <cell r="A2220" t="str">
            <v>HOSPITAL NUESTRA SEÑORA DEL CARMEN - EL BAGRE</v>
          </cell>
          <cell r="B2220" t="str">
            <v>3134</v>
          </cell>
          <cell r="C2220">
            <v>54</v>
          </cell>
          <cell r="I2220" t="e">
            <v>#N/A</v>
          </cell>
        </row>
        <row r="2221">
          <cell r="A2221" t="str">
            <v>HOSPITAL NUESTRA SEÑORA DEL CARMEN - EL COLEGIO</v>
          </cell>
          <cell r="B2221" t="str">
            <v>6377</v>
          </cell>
          <cell r="C2221">
            <v>69.37</v>
          </cell>
          <cell r="I2221" t="e">
            <v>#N/A</v>
          </cell>
        </row>
        <row r="2222">
          <cell r="A2222" t="str">
            <v>HOSPITAL NUESTRA SEÑORA DEL CARMEN - HATO NUEVO</v>
          </cell>
          <cell r="B2222" t="str">
            <v>3509</v>
          </cell>
          <cell r="C2222">
            <v>41.4</v>
          </cell>
          <cell r="I2222" t="e">
            <v>#N/A</v>
          </cell>
        </row>
        <row r="2223">
          <cell r="A2223" t="str">
            <v>HOSPITAL NUESTRA SEÑORA DEL CARMEN - TABIO</v>
          </cell>
          <cell r="B2223" t="str">
            <v>2840</v>
          </cell>
          <cell r="C2223">
            <v>72.7</v>
          </cell>
          <cell r="I2223" t="e">
            <v>#N/A</v>
          </cell>
        </row>
        <row r="2224">
          <cell r="A2224" t="str">
            <v>HOSPITAL NUESTRA SEÑORA DEL PERPETUO SOCORRO DE URIBIA, GUAJIRA</v>
          </cell>
          <cell r="B2224" t="str">
            <v>3510</v>
          </cell>
          <cell r="C2224">
            <v>53.89</v>
          </cell>
          <cell r="I2224" t="e">
            <v>#N/A</v>
          </cell>
        </row>
        <row r="2225">
          <cell r="A2225" t="str">
            <v>HOSPITAL NUESTRA SEÑORA DEL PILAR DE MEDINA - MEDINA</v>
          </cell>
          <cell r="B2225" t="str">
            <v>3511</v>
          </cell>
          <cell r="C2225">
            <v>63.45</v>
          </cell>
          <cell r="I2225" t="e">
            <v>#N/A</v>
          </cell>
        </row>
        <row r="2226">
          <cell r="A2226" t="str">
            <v>HOSPITAL NUESTRA SEÑORA SANTA ANA</v>
          </cell>
          <cell r="B2226" t="str">
            <v>3512</v>
          </cell>
          <cell r="C2226">
            <v>72.39</v>
          </cell>
          <cell r="I2226" t="e">
            <v>#N/A</v>
          </cell>
        </row>
        <row r="2227">
          <cell r="A2227" t="str">
            <v>HOSPITAL PADRE CLEMENTE GIRALDO - GRANADA ANTIOQUIA</v>
          </cell>
          <cell r="B2227" t="str">
            <v>3272</v>
          </cell>
          <cell r="C2227">
            <v>56.61</v>
          </cell>
          <cell r="I2227" t="e">
            <v>#N/A</v>
          </cell>
        </row>
        <row r="2228">
          <cell r="A2228" t="str">
            <v>HOSPITAL PILOTO  JAMUNDI - JAMUNDI</v>
          </cell>
          <cell r="B2228" t="str">
            <v>3515</v>
          </cell>
          <cell r="C2228">
            <v>50.45</v>
          </cell>
          <cell r="I2228" t="e">
            <v>#N/A</v>
          </cell>
        </row>
        <row r="2229">
          <cell r="A2229" t="str">
            <v>HOSPITAL PROFESOR JORGE CAVELIER</v>
          </cell>
          <cell r="B2229" t="str">
            <v>3516</v>
          </cell>
          <cell r="C2229">
            <v>82.84</v>
          </cell>
          <cell r="D2229">
            <v>72.11</v>
          </cell>
          <cell r="E2229">
            <v>68.760000000000005</v>
          </cell>
          <cell r="F2229">
            <v>71.62</v>
          </cell>
          <cell r="G2229">
            <v>80.73</v>
          </cell>
          <cell r="H2229">
            <v>74.189999999999898</v>
          </cell>
          <cell r="I2229" t="str">
            <v>HOSPITAL PROFESOR JORGE CAVELIER</v>
          </cell>
        </row>
        <row r="2230">
          <cell r="A2230" t="str">
            <v>HOSPITAL PSIQUIÁTRICO SAN CAMILO</v>
          </cell>
          <cell r="B2230" t="str">
            <v>4441</v>
          </cell>
          <cell r="C2230">
            <v>47.03</v>
          </cell>
          <cell r="I2230" t="e">
            <v>#N/A</v>
          </cell>
        </row>
        <row r="2231">
          <cell r="A2231" t="str">
            <v>HOSPITAL PSIQUIATRICO SAN CAMILO DE BUCARAMANGA</v>
          </cell>
          <cell r="B2231" t="str">
            <v>3517</v>
          </cell>
          <cell r="C2231">
            <v>59.57</v>
          </cell>
          <cell r="I2231" t="e">
            <v>#N/A</v>
          </cell>
        </row>
        <row r="2232">
          <cell r="A2232" t="str">
            <v>HOSPITAL RAFAEL PABA MANJARREZ - SAN SEBASTIAN</v>
          </cell>
          <cell r="B2232" t="str">
            <v>3519</v>
          </cell>
          <cell r="C2232">
            <v>65.09</v>
          </cell>
          <cell r="I2232" t="e">
            <v>#N/A</v>
          </cell>
        </row>
        <row r="2233">
          <cell r="A2233" t="str">
            <v>HOSPITAL RAUL OREJUELA BUENO</v>
          </cell>
          <cell r="B2233" t="str">
            <v>2844</v>
          </cell>
          <cell r="C2233">
            <v>61.84</v>
          </cell>
          <cell r="I2233" t="e">
            <v>#N/A</v>
          </cell>
        </row>
        <row r="2234">
          <cell r="A2234" t="str">
            <v>HOSPITAL REGIONAL  CESAR URIBE PIEDRAHITA  -CAUCASIA</v>
          </cell>
          <cell r="B2234" t="str">
            <v>3522</v>
          </cell>
          <cell r="C2234">
            <v>72.86</v>
          </cell>
          <cell r="I2234" t="e">
            <v>#N/A</v>
          </cell>
        </row>
        <row r="2235">
          <cell r="A2235" t="str">
            <v>HOSPITAL REGIONAL  LA CANDELARIA  -PURIFICACION</v>
          </cell>
          <cell r="B2235" t="str">
            <v>3523</v>
          </cell>
          <cell r="C2235">
            <v>68.41</v>
          </cell>
          <cell r="I2235" t="e">
            <v>#N/A</v>
          </cell>
        </row>
        <row r="2236">
          <cell r="A2236" t="str">
            <v>HOSPITAL REGIONAL  MARÍA INMACULADA   -FLORENCIA</v>
          </cell>
          <cell r="B2236" t="str">
            <v>4436</v>
          </cell>
          <cell r="C2236">
            <v>78.209999999999994</v>
          </cell>
          <cell r="I2236" t="e">
            <v>#N/A</v>
          </cell>
        </row>
        <row r="2237">
          <cell r="A2237" t="str">
            <v>HOSPITAL REGIONAL  SAN JUAN DE DIOS  - RIONEGRO</v>
          </cell>
          <cell r="B2237" t="str">
            <v>3527</v>
          </cell>
          <cell r="C2237">
            <v>62.27</v>
          </cell>
          <cell r="D2237">
            <v>81.37</v>
          </cell>
          <cell r="E2237">
            <v>79.379999999999896</v>
          </cell>
          <cell r="F2237">
            <v>81.03</v>
          </cell>
          <cell r="G2237">
            <v>75.290000000000006</v>
          </cell>
          <cell r="H2237">
            <v>82.5</v>
          </cell>
          <cell r="I2237" t="str">
            <v>HOSPITAL REGIONAL  SAN JUAN DE DIOS  - RIONEGRO</v>
          </cell>
        </row>
        <row r="2238">
          <cell r="A2238" t="str">
            <v>HOSPITAL REGIONAL  SAN JUAN DE DIOS  -YARUMAL</v>
          </cell>
          <cell r="B2238" t="str">
            <v>3528</v>
          </cell>
          <cell r="C2238">
            <v>52.97</v>
          </cell>
          <cell r="I2238" t="e">
            <v>#N/A</v>
          </cell>
        </row>
        <row r="2239">
          <cell r="A2239" t="str">
            <v>HOSPITAL REGIONAL  SAN MARCOS - SUCRE</v>
          </cell>
          <cell r="B2239" t="str">
            <v>3529</v>
          </cell>
          <cell r="C2239">
            <v>60.05</v>
          </cell>
          <cell r="I2239" t="e">
            <v>#N/A</v>
          </cell>
        </row>
        <row r="2240">
          <cell r="A2240" t="str">
            <v>HOSPITAL REGIONAL  SAN RAFAEL  -YOLOMBO</v>
          </cell>
          <cell r="B2240" t="str">
            <v>3530</v>
          </cell>
          <cell r="C2240">
            <v>71.48</v>
          </cell>
          <cell r="I2240" t="e">
            <v>#N/A</v>
          </cell>
        </row>
        <row r="2241">
          <cell r="A2241" t="str">
            <v>HOSPITAL REGIONAL  SAN VICENTE DE PAUL  - CALDAS</v>
          </cell>
          <cell r="B2241" t="str">
            <v>3531</v>
          </cell>
          <cell r="C2241">
            <v>41.41</v>
          </cell>
          <cell r="D2241">
            <v>78.59</v>
          </cell>
          <cell r="E2241">
            <v>75.209999999999894</v>
          </cell>
          <cell r="F2241">
            <v>77.209999999999894</v>
          </cell>
          <cell r="G2241">
            <v>72.599999999999895</v>
          </cell>
          <cell r="H2241">
            <v>78.629999999999896</v>
          </cell>
          <cell r="I2241" t="str">
            <v>HOSPITAL REGIONAL  SAN VICENTE DE PAUL  - CALDAS</v>
          </cell>
        </row>
        <row r="2242">
          <cell r="A2242" t="str">
            <v>HOSPITAL REGIONAL CENTRO - GRAMALOTE  NORTE DE SANTANDER</v>
          </cell>
          <cell r="B2242" t="str">
            <v>3533</v>
          </cell>
          <cell r="C2242">
            <v>67.23</v>
          </cell>
          <cell r="I2242" t="e">
            <v>#N/A</v>
          </cell>
        </row>
        <row r="2243">
          <cell r="A2243" t="str">
            <v>HOSPITAL REGIONAL DE CHIQUINQUIRÁ</v>
          </cell>
          <cell r="B2243" t="str">
            <v>3535</v>
          </cell>
          <cell r="C2243">
            <v>83.5</v>
          </cell>
          <cell r="I2243" t="e">
            <v>#N/A</v>
          </cell>
        </row>
        <row r="2244">
          <cell r="A2244" t="str">
            <v>HOSPITAL REGIONAL DE DUITAMA</v>
          </cell>
          <cell r="B2244" t="str">
            <v>3536</v>
          </cell>
          <cell r="C2244">
            <v>73.77</v>
          </cell>
          <cell r="D2244">
            <v>63.46</v>
          </cell>
          <cell r="E2244">
            <v>60.77</v>
          </cell>
          <cell r="F2244">
            <v>72.209999999999894</v>
          </cell>
          <cell r="G2244">
            <v>62.68</v>
          </cell>
          <cell r="H2244">
            <v>55.67</v>
          </cell>
          <cell r="I2244" t="str">
            <v>HOSPITAL REGIONAL DE DUITAMA</v>
          </cell>
        </row>
        <row r="2245">
          <cell r="A2245" t="str">
            <v>HOSPITAL REGIONAL -YOPAL</v>
          </cell>
          <cell r="B2245" t="str">
            <v>3550</v>
          </cell>
          <cell r="C2245">
            <v>75.510000000000005</v>
          </cell>
          <cell r="D2245">
            <v>82.59</v>
          </cell>
          <cell r="E2245">
            <v>84.099999999999895</v>
          </cell>
          <cell r="F2245">
            <v>76.06</v>
          </cell>
          <cell r="G2245">
            <v>84.459999999999894</v>
          </cell>
          <cell r="H2245">
            <v>86.9</v>
          </cell>
          <cell r="I2245" t="str">
            <v>HOSPITAL REGIONAL DE LA ORINOQUIA E.S.E</v>
          </cell>
        </row>
        <row r="2246">
          <cell r="A2246" t="str">
            <v>HOSPITAL REGIONAL DE MIRAFLORES</v>
          </cell>
          <cell r="B2246" t="str">
            <v>3538</v>
          </cell>
          <cell r="C2246">
            <v>66.95</v>
          </cell>
          <cell r="I2246" t="e">
            <v>#N/A</v>
          </cell>
        </row>
        <row r="2247">
          <cell r="A2247" t="str">
            <v>HOSPITAL REGIONAL DE MONIQUIRÁ</v>
          </cell>
          <cell r="B2247" t="str">
            <v>3539</v>
          </cell>
          <cell r="C2247">
            <v>70.739999999999995</v>
          </cell>
          <cell r="I2247" t="e">
            <v>#N/A</v>
          </cell>
        </row>
        <row r="2248">
          <cell r="A2248" t="str">
            <v>HOSPITAL REGIONAL DE SAN GIL</v>
          </cell>
          <cell r="B2248" t="str">
            <v>3540</v>
          </cell>
          <cell r="C2248">
            <v>63.44</v>
          </cell>
          <cell r="D2248">
            <v>79.66</v>
          </cell>
          <cell r="E2248">
            <v>65.569999999999894</v>
          </cell>
          <cell r="F2248">
            <v>68.7</v>
          </cell>
          <cell r="G2248">
            <v>66.099999999999895</v>
          </cell>
          <cell r="H2248">
            <v>69.790000000000006</v>
          </cell>
          <cell r="I2248" t="str">
            <v>HOSPITAL REGIONAL DE SAN GIL</v>
          </cell>
        </row>
        <row r="2249">
          <cell r="A2249" t="str">
            <v>HOSPITAL REGIONAL DE SOGAMOSO</v>
          </cell>
          <cell r="B2249" t="str">
            <v>3541</v>
          </cell>
          <cell r="C2249">
            <v>52.06</v>
          </cell>
          <cell r="D2249">
            <v>33.799999999999997</v>
          </cell>
          <cell r="E2249">
            <v>24.12</v>
          </cell>
          <cell r="F2249">
            <v>37.56</v>
          </cell>
          <cell r="G2249">
            <v>38.659999999999897</v>
          </cell>
          <cell r="H2249">
            <v>15.4499999999999</v>
          </cell>
          <cell r="I2249" t="str">
            <v>HOSPITAL REGIONAL DE SOGAMOSO</v>
          </cell>
        </row>
        <row r="2250">
          <cell r="A2250" t="str">
            <v>HOSPITAL REGIONAL DE VELEZ</v>
          </cell>
          <cell r="B2250" t="str">
            <v>3542</v>
          </cell>
          <cell r="C2250">
            <v>61.93</v>
          </cell>
          <cell r="I2250" t="e">
            <v>#N/A</v>
          </cell>
        </row>
        <row r="2251">
          <cell r="A2251" t="str">
            <v>HOSPITAL REGIONAL II NIVEL VALLE DE TENZA</v>
          </cell>
          <cell r="B2251" t="str">
            <v>3544</v>
          </cell>
          <cell r="C2251">
            <v>57.9</v>
          </cell>
          <cell r="I2251" t="e">
            <v>#N/A</v>
          </cell>
        </row>
        <row r="2252">
          <cell r="A2252" t="str">
            <v>HOSPITAL REGIONAL JOSE DAVID PADILLA VILLAFAÑE</v>
          </cell>
          <cell r="B2252" t="str">
            <v>0476</v>
          </cell>
          <cell r="C2252">
            <v>56.28</v>
          </cell>
          <cell r="I2252" t="e">
            <v>#N/A</v>
          </cell>
        </row>
        <row r="2253">
          <cell r="A2253" t="str">
            <v>HOSPITAL REGIONAL MANUELA BELTRAN III NIVEL - SOCORRO SANTANDER</v>
          </cell>
          <cell r="B2253" t="str">
            <v>3545</v>
          </cell>
          <cell r="C2253">
            <v>80.05</v>
          </cell>
          <cell r="I2253" t="e">
            <v>#N/A</v>
          </cell>
        </row>
        <row r="2254">
          <cell r="A2254" t="str">
            <v>HOSPITAL REGIONAL NOROCCIDENTAL - NORTE DE SANTANDER</v>
          </cell>
          <cell r="B2254" t="str">
            <v>3546</v>
          </cell>
          <cell r="C2254">
            <v>50.93</v>
          </cell>
          <cell r="I2254" t="e">
            <v>#N/A</v>
          </cell>
        </row>
        <row r="2255">
          <cell r="A2255" t="str">
            <v>HOSPITAL REGIONAL NORTE</v>
          </cell>
          <cell r="B2255" t="str">
            <v>3547</v>
          </cell>
          <cell r="C2255">
            <v>58.42</v>
          </cell>
          <cell r="I2255" t="e">
            <v>#N/A</v>
          </cell>
        </row>
        <row r="2256">
          <cell r="A2256" t="str">
            <v>HOSPITAL REGIONAL NUESTRA SEÑORA DE LAS MERCEDES  -COROZAL</v>
          </cell>
          <cell r="B2256" t="str">
            <v>3548</v>
          </cell>
          <cell r="C2256">
            <v>64.959999999999994</v>
          </cell>
          <cell r="I2256" t="e">
            <v>#N/A</v>
          </cell>
        </row>
        <row r="2257">
          <cell r="A2257" t="str">
            <v>HOSPITAL REGIONAL NUESTRA SEÑORA DE LOS REMEDIOS - RIOHACHA</v>
          </cell>
          <cell r="B2257" t="str">
            <v>4437</v>
          </cell>
          <cell r="C2257">
            <v>61.37</v>
          </cell>
          <cell r="I2257" t="e">
            <v>#N/A</v>
          </cell>
        </row>
        <row r="2258">
          <cell r="A2258" t="str">
            <v>HOSPITAL REGIONAL OCCIDENTE - NORTE DE SANTANDER</v>
          </cell>
          <cell r="B2258" t="str">
            <v>3549</v>
          </cell>
          <cell r="C2258">
            <v>58.85</v>
          </cell>
          <cell r="I2258" t="e">
            <v>#N/A</v>
          </cell>
        </row>
        <row r="2259">
          <cell r="A2259" t="str">
            <v>HOSPITAL REGIONAL SAN JUAN DE DIOS - SANTAFE DE ANTIOQUIA</v>
          </cell>
          <cell r="B2259" t="str">
            <v>3526</v>
          </cell>
          <cell r="C2259">
            <v>61.89</v>
          </cell>
          <cell r="I2259" t="e">
            <v>#N/A</v>
          </cell>
        </row>
        <row r="2260">
          <cell r="A2260" t="str">
            <v>HOSPITAL REGIONAL SUR ORIENTAL</v>
          </cell>
          <cell r="B2260" t="str">
            <v>2846</v>
          </cell>
          <cell r="C2260">
            <v>53.55</v>
          </cell>
          <cell r="I2260" t="e">
            <v>#N/A</v>
          </cell>
        </row>
        <row r="2261">
          <cell r="A2261" t="str">
            <v>HOSPITAL REINA SOFIA DE ESPAÑA DE LÉRIDA</v>
          </cell>
          <cell r="B2261" t="str">
            <v>3386</v>
          </cell>
          <cell r="C2261">
            <v>52.08</v>
          </cell>
          <cell r="I2261" t="e">
            <v>#N/A</v>
          </cell>
        </row>
        <row r="2262">
          <cell r="A2262" t="str">
            <v>HOSPITAL RICARDO ACOSTA  - PALOCABILDO</v>
          </cell>
          <cell r="B2262" t="str">
            <v>2997</v>
          </cell>
          <cell r="C2262">
            <v>41.28</v>
          </cell>
          <cell r="I2262" t="e">
            <v>#N/A</v>
          </cell>
        </row>
        <row r="2263">
          <cell r="A2263" t="str">
            <v>HOSPITAL RICAURTE</v>
          </cell>
          <cell r="B2263" t="str">
            <v>3551</v>
          </cell>
          <cell r="C2263">
            <v>39.57</v>
          </cell>
          <cell r="I2263" t="e">
            <v>#N/A</v>
          </cell>
        </row>
        <row r="2264">
          <cell r="A2264" t="str">
            <v>HOSPITAL ROSARIO PUMAREJO DE LOPEZ</v>
          </cell>
          <cell r="B2264" t="str">
            <v>3553</v>
          </cell>
          <cell r="C2264">
            <v>64.44</v>
          </cell>
          <cell r="I2264" t="e">
            <v>#N/A</v>
          </cell>
        </row>
        <row r="2265">
          <cell r="A2265" t="str">
            <v>HOSPITAL RUBÉN CRUZ VELEZ - TULUA</v>
          </cell>
          <cell r="B2265" t="str">
            <v>3554</v>
          </cell>
          <cell r="C2265">
            <v>57.63</v>
          </cell>
          <cell r="D2265">
            <v>72.87</v>
          </cell>
          <cell r="E2265">
            <v>65.659999999999897</v>
          </cell>
          <cell r="F2265">
            <v>77.209999999999894</v>
          </cell>
          <cell r="G2265">
            <v>77.84</v>
          </cell>
          <cell r="H2265">
            <v>51.509999999999899</v>
          </cell>
          <cell r="I2265" t="str">
            <v>HOSPITAL RUBÉN CRUZ VÉLEZ - TULUÁ</v>
          </cell>
        </row>
        <row r="2266">
          <cell r="A2266" t="str">
            <v>HOSPITAL SAGRADA FAMILIA  - TORO (VALLE)</v>
          </cell>
          <cell r="B2266" t="str">
            <v>3555</v>
          </cell>
          <cell r="C2266">
            <v>44.96</v>
          </cell>
          <cell r="I2266" t="e">
            <v>#N/A</v>
          </cell>
        </row>
        <row r="2267">
          <cell r="A2267" t="str">
            <v>HOSPITAL SAGRADO CORAZÓN DE JESÚS - QUIMBAYA</v>
          </cell>
          <cell r="B2267" t="str">
            <v>3556</v>
          </cell>
          <cell r="C2267">
            <v>62.01</v>
          </cell>
          <cell r="I2267" t="e">
            <v>#N/A</v>
          </cell>
        </row>
        <row r="2268">
          <cell r="A2268" t="str">
            <v>HOSPITAL SAGRADO CORAZON DE JESUS DE LA HORMIGA</v>
          </cell>
          <cell r="B2268" t="str">
            <v>3558</v>
          </cell>
          <cell r="C2268">
            <v>70.37</v>
          </cell>
          <cell r="I2268" t="e">
            <v>#N/A</v>
          </cell>
        </row>
        <row r="2269">
          <cell r="A2269" t="str">
            <v>HOSPITAL SAGRADO CORAZÓN DE JESÚS DE SOCHA</v>
          </cell>
          <cell r="B2269" t="str">
            <v>3557</v>
          </cell>
          <cell r="C2269">
            <v>54.27</v>
          </cell>
          <cell r="I2269" t="e">
            <v>#N/A</v>
          </cell>
        </row>
        <row r="2270">
          <cell r="A2270" t="str">
            <v>HOSPITAL SAGRADO CORAZON DE NORCASIA</v>
          </cell>
          <cell r="B2270" t="str">
            <v>2848</v>
          </cell>
          <cell r="C2270">
            <v>71.66</v>
          </cell>
          <cell r="I2270" t="e">
            <v>#N/A</v>
          </cell>
        </row>
        <row r="2271">
          <cell r="A2271" t="str">
            <v>HOSPITAL SALAZAR DE VILLETA</v>
          </cell>
          <cell r="B2271" t="str">
            <v>3559</v>
          </cell>
          <cell r="C2271">
            <v>65.98</v>
          </cell>
          <cell r="I2271" t="e">
            <v>#N/A</v>
          </cell>
        </row>
        <row r="2272">
          <cell r="A2272" t="str">
            <v>HOSPITAL SAN ANDRÉS APÓSTOL</v>
          </cell>
          <cell r="B2272" t="str">
            <v>3561</v>
          </cell>
          <cell r="C2272">
            <v>44.19</v>
          </cell>
          <cell r="I2272" t="e">
            <v>#N/A</v>
          </cell>
        </row>
        <row r="2273">
          <cell r="A2273" t="str">
            <v>HOSPITAL SAN ANDRES DE CHIRIGUANÁ</v>
          </cell>
          <cell r="B2273" t="str">
            <v>3560</v>
          </cell>
          <cell r="C2273">
            <v>45.59</v>
          </cell>
          <cell r="I2273" t="e">
            <v>#N/A</v>
          </cell>
        </row>
        <row r="2274">
          <cell r="A2274" t="str">
            <v>HOSPITAL SAN ANTONIO DE ANOLAIMA</v>
          </cell>
          <cell r="B2274" t="str">
            <v>3565</v>
          </cell>
          <cell r="C2274">
            <v>83.75</v>
          </cell>
          <cell r="I2274" t="e">
            <v>#N/A</v>
          </cell>
        </row>
        <row r="2275">
          <cell r="A2275" t="str">
            <v>HOSPITAL SAN ANTONIO DE ARBELAEZ</v>
          </cell>
          <cell r="B2275" t="str">
            <v>4439</v>
          </cell>
          <cell r="C2275">
            <v>68.13</v>
          </cell>
          <cell r="I2275" t="e">
            <v>#N/A</v>
          </cell>
        </row>
        <row r="2276">
          <cell r="A2276" t="str">
            <v>HOSPITAL SAN ANTONIO DE CHÍA</v>
          </cell>
          <cell r="B2276" t="str">
            <v>3566</v>
          </cell>
          <cell r="C2276">
            <v>68.760000000000005</v>
          </cell>
          <cell r="D2276">
            <v>67.33</v>
          </cell>
          <cell r="E2276">
            <v>65.569999999999894</v>
          </cell>
          <cell r="F2276">
            <v>68.7</v>
          </cell>
          <cell r="G2276">
            <v>66.099999999999895</v>
          </cell>
          <cell r="H2276">
            <v>53.95</v>
          </cell>
          <cell r="I2276" t="str">
            <v>HOSPITAL SAN ANTONIO DE CHÍA</v>
          </cell>
        </row>
        <row r="2277">
          <cell r="A2277" t="str">
            <v>HOSPITAL SAN ANTONIO DE HUILA</v>
          </cell>
          <cell r="B2277" t="str">
            <v>3563</v>
          </cell>
          <cell r="C2277">
            <v>62.75</v>
          </cell>
          <cell r="I2277" t="e">
            <v>#N/A</v>
          </cell>
        </row>
        <row r="2278">
          <cell r="A2278" t="str">
            <v>HOSPITAL SAN ANTONIO DE MITÚ</v>
          </cell>
          <cell r="B2278" t="str">
            <v>3562</v>
          </cell>
          <cell r="C2278">
            <v>64.650000000000006</v>
          </cell>
          <cell r="I2278" t="e">
            <v>#N/A</v>
          </cell>
        </row>
        <row r="2279">
          <cell r="A2279" t="str">
            <v>HOSPITAL SAN ANTONIO DE SESQUILE</v>
          </cell>
          <cell r="B2279" t="str">
            <v>3567</v>
          </cell>
          <cell r="C2279">
            <v>71.91</v>
          </cell>
          <cell r="I2279" t="e">
            <v>#N/A</v>
          </cell>
        </row>
        <row r="2280">
          <cell r="A2280" t="str">
            <v>HOSPITAL SAN ANTONIO DEL TEQUENDAMA  I NIVEL</v>
          </cell>
          <cell r="B2280" t="str">
            <v>3568</v>
          </cell>
          <cell r="C2280">
            <v>57.06</v>
          </cell>
          <cell r="I2280" t="e">
            <v>#N/A</v>
          </cell>
        </row>
        <row r="2281">
          <cell r="A2281" t="str">
            <v>HOSPITAL SAN ANTONIO VILLAMARIA CALDAS</v>
          </cell>
          <cell r="B2281" t="str">
            <v>2849</v>
          </cell>
          <cell r="C2281">
            <v>69.650000000000006</v>
          </cell>
          <cell r="D2281">
            <v>88.35</v>
          </cell>
          <cell r="E2281">
            <v>84.099999999999895</v>
          </cell>
          <cell r="F2281">
            <v>85.42</v>
          </cell>
          <cell r="G2281">
            <v>78.23</v>
          </cell>
          <cell r="H2281">
            <v>86.9</v>
          </cell>
          <cell r="I2281" t="str">
            <v>HOSPITAL SAN ANTONIO VILLAMARÍA CALDAS</v>
          </cell>
        </row>
        <row r="2282">
          <cell r="A2282" t="str">
            <v>HOSPITAL SAN BARTOLOME DE CAPITANEJO</v>
          </cell>
          <cell r="B2282" t="str">
            <v>3569</v>
          </cell>
          <cell r="C2282">
            <v>63.19</v>
          </cell>
          <cell r="I2282" t="e">
            <v>#N/A</v>
          </cell>
        </row>
        <row r="2283">
          <cell r="A2283" t="str">
            <v>HOSPITAL SAN BERNARDO DE FILADELFIA</v>
          </cell>
          <cell r="B2283" t="str">
            <v>3570</v>
          </cell>
          <cell r="C2283">
            <v>49.91</v>
          </cell>
          <cell r="I2283" t="e">
            <v>#N/A</v>
          </cell>
        </row>
        <row r="2284">
          <cell r="A2284" t="str">
            <v>HOSPITAL SAN CAYETANO</v>
          </cell>
          <cell r="B2284" t="str">
            <v>4442</v>
          </cell>
          <cell r="C2284">
            <v>54.76</v>
          </cell>
          <cell r="I2284" t="e">
            <v>#N/A</v>
          </cell>
        </row>
        <row r="2285">
          <cell r="A2285" t="str">
            <v>HOSPITAL SAN FRANCISCO DE SAN LUIS DE GACENO</v>
          </cell>
          <cell r="B2285" t="str">
            <v>3571</v>
          </cell>
          <cell r="C2285">
            <v>47.27</v>
          </cell>
          <cell r="I2285" t="e">
            <v>#N/A</v>
          </cell>
        </row>
        <row r="2286">
          <cell r="A2286" t="str">
            <v>HOSPITAL SAN FRANCISCO DE VIOTA</v>
          </cell>
          <cell r="B2286" t="str">
            <v>4443</v>
          </cell>
          <cell r="C2286">
            <v>65.16</v>
          </cell>
          <cell r="I2286" t="e">
            <v>#N/A</v>
          </cell>
        </row>
        <row r="2287">
          <cell r="A2287" t="str">
            <v>HOSPITAL SAN FRANCISCO JAVIER DE ACEVEDO</v>
          </cell>
          <cell r="B2287" t="str">
            <v>3573</v>
          </cell>
          <cell r="C2287">
            <v>62.52</v>
          </cell>
          <cell r="I2287" t="e">
            <v>#N/A</v>
          </cell>
        </row>
        <row r="2288">
          <cell r="A2288" t="str">
            <v>HOSPITAL SAN FRANCISCO VALDERRAMA DE TURBO</v>
          </cell>
          <cell r="B2288" t="str">
            <v>3574</v>
          </cell>
          <cell r="C2288">
            <v>77.84</v>
          </cell>
          <cell r="I2288" t="e">
            <v>#N/A</v>
          </cell>
        </row>
        <row r="2289">
          <cell r="A2289" t="str">
            <v>HOSPITAL SAN ISIDRO DE ALPUJARRA</v>
          </cell>
          <cell r="B2289" t="str">
            <v>3575</v>
          </cell>
          <cell r="C2289">
            <v>48.2</v>
          </cell>
          <cell r="I2289" t="e">
            <v>#N/A</v>
          </cell>
        </row>
        <row r="2290">
          <cell r="A2290" t="str">
            <v>HOSPITAL SAN JERONIMO</v>
          </cell>
          <cell r="B2290" t="str">
            <v>2852</v>
          </cell>
          <cell r="C2290">
            <v>66.069999999999993</v>
          </cell>
          <cell r="I2290" t="e">
            <v>#N/A</v>
          </cell>
        </row>
        <row r="2291">
          <cell r="A2291" t="str">
            <v>HOSPITAL SAN JOSÉ - SAN ANDRÉS</v>
          </cell>
          <cell r="B2291" t="str">
            <v>4444</v>
          </cell>
          <cell r="C2291">
            <v>52.04</v>
          </cell>
          <cell r="I2291" t="e">
            <v>#N/A</v>
          </cell>
        </row>
        <row r="2292">
          <cell r="A2292" t="str">
            <v>HOSPITAL SAN JOSÉ DE AGUADAS</v>
          </cell>
          <cell r="B2292" t="str">
            <v>3576</v>
          </cell>
          <cell r="C2292">
            <v>71.7</v>
          </cell>
          <cell r="I2292" t="e">
            <v>#N/A</v>
          </cell>
        </row>
        <row r="2293">
          <cell r="A2293" t="str">
            <v>HOSPITAL SAN JOSÉ DE BECERRIL</v>
          </cell>
          <cell r="B2293" t="str">
            <v>3577</v>
          </cell>
          <cell r="C2293">
            <v>23.62</v>
          </cell>
          <cell r="I2293" t="e">
            <v>#N/A</v>
          </cell>
        </row>
        <row r="2294">
          <cell r="A2294" t="str">
            <v>HOSPITAL SAN JOSE DE CALDAS</v>
          </cell>
          <cell r="B2294" t="str">
            <v>3587</v>
          </cell>
          <cell r="C2294">
            <v>47.36</v>
          </cell>
          <cell r="I2294" t="e">
            <v>#N/A</v>
          </cell>
        </row>
        <row r="2295">
          <cell r="A2295" t="str">
            <v>HOSPITAL SAN JOSE DE GUACHETA</v>
          </cell>
          <cell r="B2295" t="str">
            <v>2853</v>
          </cell>
          <cell r="C2295">
            <v>61.81</v>
          </cell>
          <cell r="I2295" t="e">
            <v>#N/A</v>
          </cell>
        </row>
        <row r="2296">
          <cell r="A2296" t="str">
            <v>HOSPITAL SAN JOSÉ DE GUADUAS</v>
          </cell>
          <cell r="B2296" t="str">
            <v>3582</v>
          </cell>
          <cell r="C2296">
            <v>69.510000000000005</v>
          </cell>
          <cell r="I2296" t="e">
            <v>#N/A</v>
          </cell>
        </row>
        <row r="2297">
          <cell r="A2297" t="str">
            <v>HOSPITAL SAN JOSÉ DE LA GLORIA</v>
          </cell>
          <cell r="B2297" t="str">
            <v>3579</v>
          </cell>
          <cell r="C2297">
            <v>42.11</v>
          </cell>
          <cell r="I2297" t="e">
            <v>#N/A</v>
          </cell>
        </row>
        <row r="2298">
          <cell r="A2298" t="str">
            <v>HOSPITAL SAN JOSE DE MAICAO DE NIVEL II</v>
          </cell>
          <cell r="B2298" t="str">
            <v>3583</v>
          </cell>
          <cell r="C2298">
            <v>49.31</v>
          </cell>
          <cell r="I2298" t="e">
            <v>#N/A</v>
          </cell>
        </row>
        <row r="2299">
          <cell r="A2299" t="str">
            <v>HOSPITAL SAN JOSÉ DE MARSELLA - MARSELLA</v>
          </cell>
          <cell r="B2299" t="str">
            <v>2854</v>
          </cell>
          <cell r="C2299">
            <v>59.73</v>
          </cell>
          <cell r="I2299" t="e">
            <v>#N/A</v>
          </cell>
        </row>
        <row r="2300">
          <cell r="A2300" t="str">
            <v>HOSPITAL SAN JOSE DE MARULANDA</v>
          </cell>
          <cell r="B2300" t="str">
            <v>2855</v>
          </cell>
          <cell r="C2300">
            <v>32.97</v>
          </cell>
          <cell r="I2300" t="e">
            <v>#N/A</v>
          </cell>
        </row>
        <row r="2301">
          <cell r="A2301" t="str">
            <v>HOSPITAL SAN JOSE DE NEIRA</v>
          </cell>
          <cell r="B2301" t="str">
            <v>3584</v>
          </cell>
          <cell r="C2301">
            <v>48.91</v>
          </cell>
          <cell r="I2301" t="e">
            <v>#N/A</v>
          </cell>
        </row>
        <row r="2302">
          <cell r="A2302" t="str">
            <v>HOSPITAL SAN JOSÉ DE PUEBLOVIEJO - PUEBLOVIEJO</v>
          </cell>
          <cell r="B2302" t="str">
            <v>3330</v>
          </cell>
          <cell r="C2302">
            <v>41.63</v>
          </cell>
          <cell r="I2302" t="e">
            <v>#N/A</v>
          </cell>
        </row>
        <row r="2303">
          <cell r="A2303" t="str">
            <v>HOSPITAL SAN JOSÉ DE TADO</v>
          </cell>
          <cell r="B2303" t="str">
            <v>3585</v>
          </cell>
          <cell r="C2303">
            <v>44.39</v>
          </cell>
          <cell r="I2303" t="e">
            <v>#N/A</v>
          </cell>
        </row>
        <row r="2304">
          <cell r="A2304" t="str">
            <v>HOSPITAL SAN JOSÉ DE VITERBO</v>
          </cell>
          <cell r="B2304" t="str">
            <v>3581</v>
          </cell>
          <cell r="C2304">
            <v>58.92</v>
          </cell>
          <cell r="I2304" t="e">
            <v>#N/A</v>
          </cell>
        </row>
        <row r="2305">
          <cell r="A2305" t="str">
            <v>HOSPITAL SAN JOSE DEL COCUY</v>
          </cell>
          <cell r="B2305" t="str">
            <v>3586</v>
          </cell>
          <cell r="C2305">
            <v>49.87</v>
          </cell>
          <cell r="I2305" t="e">
            <v>#N/A</v>
          </cell>
        </row>
        <row r="2306">
          <cell r="A2306" t="str">
            <v>HOSPITAL SAN JUAN                                                                                                 </v>
          </cell>
          <cell r="B2306" t="str">
            <v>2857</v>
          </cell>
          <cell r="C2306">
            <v>61.54</v>
          </cell>
          <cell r="I2306" t="e">
            <v>#N/A</v>
          </cell>
        </row>
        <row r="2307">
          <cell r="A2307" t="str">
            <v>HOSPITAL SAN JUAN BAUTISTA DE CHAPARRAL</v>
          </cell>
          <cell r="B2307" t="str">
            <v>3387</v>
          </cell>
          <cell r="C2307">
            <v>76.95</v>
          </cell>
          <cell r="I2307" t="e">
            <v>#N/A</v>
          </cell>
        </row>
        <row r="2308">
          <cell r="A2308" t="str">
            <v>HOSPITAL SAN JUAN BOSCO DE BOSCONIA</v>
          </cell>
          <cell r="B2308" t="str">
            <v>3588</v>
          </cell>
          <cell r="C2308">
            <v>46.46</v>
          </cell>
          <cell r="I2308" t="e">
            <v>#N/A</v>
          </cell>
        </row>
        <row r="2309">
          <cell r="A2309" t="str">
            <v>HOSPITAL SAN JUAN DE DIOS - SANTUARIO</v>
          </cell>
          <cell r="B2309" t="str">
            <v>3225</v>
          </cell>
          <cell r="C2309">
            <v>62.7</v>
          </cell>
          <cell r="I2309" t="e">
            <v>#N/A</v>
          </cell>
        </row>
        <row r="2310">
          <cell r="A2310" t="str">
            <v>HOSPITAL SAN JUAN DE DIOS DE FLORIDABLANCA</v>
          </cell>
          <cell r="B2310" t="str">
            <v>3591</v>
          </cell>
          <cell r="C2310">
            <v>60.98</v>
          </cell>
          <cell r="D2310">
            <v>70.489999999999995</v>
          </cell>
          <cell r="E2310">
            <v>64.599999999999895</v>
          </cell>
          <cell r="F2310">
            <v>67.879999999999896</v>
          </cell>
          <cell r="G2310">
            <v>65.430000000000007</v>
          </cell>
          <cell r="H2310">
            <v>59.74</v>
          </cell>
          <cell r="I2310" t="str">
            <v>HOSPITAL SAN JUAN DE DIOS DE FLORIDABLANCA</v>
          </cell>
        </row>
        <row r="2311">
          <cell r="A2311" t="str">
            <v>HOSPITAL SAN JUAN DE DIOS DE GALAN</v>
          </cell>
          <cell r="B2311" t="str">
            <v>3592</v>
          </cell>
          <cell r="C2311">
            <v>61.22</v>
          </cell>
          <cell r="I2311" t="e">
            <v>#N/A</v>
          </cell>
        </row>
        <row r="2312">
          <cell r="A2312" t="str">
            <v>HOSPITAL SAN JUAN DE DIOS DE PAMPLONA</v>
          </cell>
          <cell r="B2312" t="str">
            <v>3589</v>
          </cell>
          <cell r="C2312">
            <v>58.21</v>
          </cell>
          <cell r="I2312" t="e">
            <v>#N/A</v>
          </cell>
        </row>
        <row r="2313">
          <cell r="A2313" t="str">
            <v>HOSPITAL SAN LORENZO DE LIBORINA</v>
          </cell>
          <cell r="B2313" t="str">
            <v>3596</v>
          </cell>
          <cell r="C2313">
            <v>56.48</v>
          </cell>
          <cell r="I2313" t="e">
            <v>#N/A</v>
          </cell>
        </row>
        <row r="2314">
          <cell r="A2314" t="str">
            <v>HOSPITAL SAN LORENZO DE SUPÍA</v>
          </cell>
          <cell r="B2314" t="str">
            <v>3597</v>
          </cell>
          <cell r="C2314">
            <v>52.27</v>
          </cell>
          <cell r="I2314" t="e">
            <v>#N/A</v>
          </cell>
        </row>
        <row r="2315">
          <cell r="A2315" t="str">
            <v>HOSPITAL SAN MARTIN DE ASTREA</v>
          </cell>
          <cell r="B2315" t="str">
            <v>3598</v>
          </cell>
          <cell r="C2315">
            <v>48.3</v>
          </cell>
          <cell r="I2315" t="e">
            <v>#N/A</v>
          </cell>
        </row>
        <row r="2316">
          <cell r="A2316" t="str">
            <v>HOSPITAL SAN PEDRO  DE EL PIÑÓN</v>
          </cell>
          <cell r="B2316" t="str">
            <v>3601</v>
          </cell>
          <cell r="C2316">
            <v>39</v>
          </cell>
          <cell r="I2316" t="e">
            <v>#N/A</v>
          </cell>
        </row>
        <row r="2317">
          <cell r="A2317" t="str">
            <v>HOSPITAL SAN RAFAEL -- RISARALDA, CALDAS</v>
          </cell>
          <cell r="B2317" t="str">
            <v>4445</v>
          </cell>
          <cell r="C2317">
            <v>61.87</v>
          </cell>
          <cell r="I2317" t="e">
            <v>#N/A</v>
          </cell>
        </row>
        <row r="2318">
          <cell r="A2318" t="str">
            <v>HOSPITAL SAN RAFAEL -- SAN VICENTE DEL CAGUÁN, CAQUETÁ</v>
          </cell>
          <cell r="B2318" t="str">
            <v>2858</v>
          </cell>
          <cell r="C2318">
            <v>59.21</v>
          </cell>
          <cell r="I2318" t="e">
            <v>#N/A</v>
          </cell>
        </row>
        <row r="2319">
          <cell r="A2319" t="str">
            <v>HOSPITAL SAN RAFAEL DE ALBANIA</v>
          </cell>
          <cell r="B2319" t="str">
            <v>2859</v>
          </cell>
          <cell r="C2319">
            <v>29.17</v>
          </cell>
          <cell r="I2319" t="e">
            <v>#N/A</v>
          </cell>
        </row>
        <row r="2320">
          <cell r="A2320" t="str">
            <v>HOSPITAL SAN RAFAEL DE CONCEPCIÓN</v>
          </cell>
          <cell r="B2320" t="str">
            <v>3603</v>
          </cell>
          <cell r="C2320">
            <v>53.6</v>
          </cell>
          <cell r="I2320" t="e">
            <v>#N/A</v>
          </cell>
        </row>
        <row r="2321">
          <cell r="A2321" t="str">
            <v>HOSPITAL SAN RAFAEL DE EL ESPINAL</v>
          </cell>
          <cell r="B2321" t="str">
            <v>3391</v>
          </cell>
          <cell r="C2321">
            <v>77.78</v>
          </cell>
          <cell r="I2321" t="e">
            <v>#N/A</v>
          </cell>
        </row>
        <row r="2322">
          <cell r="A2322" t="str">
            <v>HOSPITAL SAN RAFAEL DE MATANZA</v>
          </cell>
          <cell r="B2322" t="str">
            <v>4446</v>
          </cell>
          <cell r="C2322">
            <v>65.97</v>
          </cell>
          <cell r="I2322" t="e">
            <v>#N/A</v>
          </cell>
        </row>
        <row r="2323">
          <cell r="A2323" t="str">
            <v>HOSPITAL SAN RAFAEL DE TUNJA</v>
          </cell>
          <cell r="B2323" t="str">
            <v>3604</v>
          </cell>
          <cell r="C2323">
            <v>69.849999999999994</v>
          </cell>
          <cell r="I2323" t="e">
            <v>#N/A</v>
          </cell>
        </row>
        <row r="2324">
          <cell r="A2324" t="str">
            <v>HOSPITAL SAN RAFAEL NIVEL II</v>
          </cell>
          <cell r="B2324" t="str">
            <v>3605</v>
          </cell>
          <cell r="C2324">
            <v>70.260000000000005</v>
          </cell>
          <cell r="I2324" t="e">
            <v>#N/A</v>
          </cell>
        </row>
        <row r="2325">
          <cell r="A2325" t="str">
            <v>HOSPITAL SAN ROQUE DE CHIMA</v>
          </cell>
          <cell r="B2325" t="str">
            <v>3606</v>
          </cell>
          <cell r="C2325">
            <v>44.88</v>
          </cell>
          <cell r="I2325" t="e">
            <v>#N/A</v>
          </cell>
        </row>
        <row r="2326">
          <cell r="A2326" t="str">
            <v>HOSPITAL SAN ROQUE DE CORDOBA QUINDIO</v>
          </cell>
          <cell r="B2326" t="str">
            <v>3607</v>
          </cell>
          <cell r="C2326">
            <v>54.95</v>
          </cell>
          <cell r="I2326" t="e">
            <v>#N/A</v>
          </cell>
        </row>
        <row r="2327">
          <cell r="A2327" t="str">
            <v>HOSPITAL SAN ROQUE DE EL COPEY</v>
          </cell>
          <cell r="B2327" t="str">
            <v>3610</v>
          </cell>
          <cell r="C2327">
            <v>56.89</v>
          </cell>
          <cell r="I2327" t="e">
            <v>#N/A</v>
          </cell>
        </row>
        <row r="2328">
          <cell r="A2328" t="str">
            <v>HOSPITAL SAN ROQUE DE LA UNIÓN ANTIOQUÍA</v>
          </cell>
          <cell r="B2328" t="str">
            <v>3609</v>
          </cell>
          <cell r="C2328">
            <v>60.65</v>
          </cell>
          <cell r="I2328" t="e">
            <v>#N/A</v>
          </cell>
        </row>
        <row r="2329">
          <cell r="A2329" t="str">
            <v>HOSPITAL SAN ROQUE DEL CARMEN DE ATRATO</v>
          </cell>
          <cell r="B2329" t="str">
            <v>3608</v>
          </cell>
          <cell r="C2329">
            <v>46.41</v>
          </cell>
          <cell r="I2329" t="e">
            <v>#N/A</v>
          </cell>
        </row>
        <row r="2330">
          <cell r="A2330" t="str">
            <v>HOSPITAL SAN SEBASTIAN DE PIEDRAS</v>
          </cell>
          <cell r="B2330" t="str">
            <v>3611</v>
          </cell>
          <cell r="C2330">
            <v>60.39</v>
          </cell>
          <cell r="I2330" t="e">
            <v>#N/A</v>
          </cell>
        </row>
        <row r="2331">
          <cell r="A2331" t="str">
            <v>HOSPITAL SAN SIMON DE VICTORIA</v>
          </cell>
          <cell r="B2331" t="str">
            <v>3612</v>
          </cell>
          <cell r="C2331">
            <v>52.37</v>
          </cell>
          <cell r="I2331" t="e">
            <v>#N/A</v>
          </cell>
        </row>
        <row r="2332">
          <cell r="A2332" t="str">
            <v>HOSPITAL SAN VICENTE DE PAUL -- NEMOCÓN, CUNDINAMARCA</v>
          </cell>
          <cell r="B2332" t="str">
            <v>2860</v>
          </cell>
          <cell r="C2332">
            <v>75.59</v>
          </cell>
          <cell r="I2332" t="e">
            <v>#N/A</v>
          </cell>
        </row>
        <row r="2333">
          <cell r="A2333" t="str">
            <v>HOSPITAL SAN VICENTE DE PAUL - SALENTO</v>
          </cell>
          <cell r="B2333" t="str">
            <v>2861</v>
          </cell>
          <cell r="C2333">
            <v>44.76</v>
          </cell>
          <cell r="I2333" t="e">
            <v>#N/A</v>
          </cell>
        </row>
        <row r="2334">
          <cell r="A2334" t="str">
            <v>HOSPITAL SAN VICENTE DE PAUL CIRCASIA</v>
          </cell>
          <cell r="B2334" t="str">
            <v>4447</v>
          </cell>
          <cell r="C2334">
            <v>62.87</v>
          </cell>
          <cell r="I2334" t="e">
            <v>#N/A</v>
          </cell>
        </row>
        <row r="2335">
          <cell r="A2335" t="str">
            <v>HOSPITAL SAN VICENTE DE PAUL DE ARANZAZU CALDAS</v>
          </cell>
          <cell r="B2335" t="str">
            <v>4448</v>
          </cell>
          <cell r="C2335">
            <v>68.73</v>
          </cell>
          <cell r="I2335" t="e">
            <v>#N/A</v>
          </cell>
        </row>
        <row r="2336">
          <cell r="A2336" t="str">
            <v>HOSPITAL SAN VICENTE DE PAUL DE ONZAGA</v>
          </cell>
          <cell r="B2336" t="str">
            <v>3614</v>
          </cell>
          <cell r="C2336">
            <v>48.23</v>
          </cell>
          <cell r="I2336" t="e">
            <v>#N/A</v>
          </cell>
        </row>
        <row r="2337">
          <cell r="A2337" t="str">
            <v>HOSPITAL SAN VICENTE DE PAUL DE SANTUARIO RISARALDA</v>
          </cell>
          <cell r="B2337" t="str">
            <v>3616</v>
          </cell>
          <cell r="C2337">
            <v>59.73</v>
          </cell>
          <cell r="I2337" t="e">
            <v>#N/A</v>
          </cell>
        </row>
        <row r="2338">
          <cell r="A2338" t="str">
            <v>HOSPITAL SAN VICENTE DE PAUL FOMEQUE</v>
          </cell>
          <cell r="B2338" t="str">
            <v>3618</v>
          </cell>
          <cell r="C2338">
            <v>75.150000000000006</v>
          </cell>
          <cell r="I2338" t="e">
            <v>#N/A</v>
          </cell>
        </row>
        <row r="2339">
          <cell r="A2339" t="str">
            <v>HOSPITAL SANTA ANA DE BOLIVAR</v>
          </cell>
          <cell r="B2339" t="str">
            <v>3619</v>
          </cell>
          <cell r="C2339">
            <v>83.11</v>
          </cell>
          <cell r="I2339" t="e">
            <v>#N/A</v>
          </cell>
        </row>
        <row r="2340">
          <cell r="A2340" t="str">
            <v>HOSPITAL SANTA ANA DE GUACA</v>
          </cell>
          <cell r="B2340" t="str">
            <v>3620</v>
          </cell>
          <cell r="C2340">
            <v>73.069999999999993</v>
          </cell>
          <cell r="I2340" t="e">
            <v>#N/A</v>
          </cell>
        </row>
        <row r="2341">
          <cell r="A2341" t="str">
            <v>HOSPITAL SANTA ANA DE PIJAO</v>
          </cell>
          <cell r="B2341" t="str">
            <v>3621</v>
          </cell>
          <cell r="C2341">
            <v>48.93</v>
          </cell>
          <cell r="I2341" t="e">
            <v>#N/A</v>
          </cell>
        </row>
        <row r="2342">
          <cell r="A2342" t="str">
            <v>HOSPITAL SANTA MARÍA DE EL TAMBO</v>
          </cell>
          <cell r="B2342" t="str">
            <v>3623</v>
          </cell>
          <cell r="C2342">
            <v>62.87</v>
          </cell>
          <cell r="I2342" t="e">
            <v>#N/A</v>
          </cell>
        </row>
        <row r="2343">
          <cell r="A2343" t="str">
            <v>HOSPITAL SANTA MARTA DE SAMACÁ</v>
          </cell>
          <cell r="B2343" t="str">
            <v>3624</v>
          </cell>
          <cell r="C2343">
            <v>38.43</v>
          </cell>
          <cell r="I2343" t="e">
            <v>#N/A</v>
          </cell>
        </row>
        <row r="2344">
          <cell r="A2344" t="str">
            <v>HOSPITAL SANTA MATILDE</v>
          </cell>
          <cell r="B2344" t="str">
            <v>2862</v>
          </cell>
          <cell r="C2344">
            <v>71.19</v>
          </cell>
          <cell r="D2344">
            <v>67.02</v>
          </cell>
          <cell r="E2344">
            <v>57.899999999999899</v>
          </cell>
          <cell r="F2344">
            <v>52.369999999999898</v>
          </cell>
          <cell r="G2344">
            <v>51.64</v>
          </cell>
          <cell r="H2344">
            <v>62.979999999999897</v>
          </cell>
          <cell r="I2344" t="str">
            <v>HOSPITAL SANTA MATILDE</v>
          </cell>
        </row>
        <row r="2345">
          <cell r="A2345" t="str">
            <v>HOSPITAL SANTA ROSA DE LIMA - SUÁREZ TOLIMA</v>
          </cell>
          <cell r="B2345" t="str">
            <v>3625</v>
          </cell>
          <cell r="C2345">
            <v>51.83</v>
          </cell>
          <cell r="I2345" t="e">
            <v>#N/A</v>
          </cell>
        </row>
        <row r="2346">
          <cell r="A2346" t="str">
            <v>HOSPITAL SANTA ROSA DE TENJO</v>
          </cell>
          <cell r="B2346" t="str">
            <v>4449</v>
          </cell>
          <cell r="C2346">
            <v>61.95</v>
          </cell>
          <cell r="D2346">
            <v>76.31</v>
          </cell>
          <cell r="E2346">
            <v>67.019999999999897</v>
          </cell>
          <cell r="F2346">
            <v>62.649999999999899</v>
          </cell>
          <cell r="G2346">
            <v>61.03</v>
          </cell>
          <cell r="H2346">
            <v>71.1099999999999</v>
          </cell>
          <cell r="I2346" t="str">
            <v>HOSPITAL SANTA ROSA DE TENJO</v>
          </cell>
        </row>
        <row r="2347">
          <cell r="A2347" t="str">
            <v>HOSPITAL SANTA TERESA - TESALIA</v>
          </cell>
          <cell r="B2347" t="str">
            <v>3626</v>
          </cell>
          <cell r="C2347">
            <v>62.18</v>
          </cell>
          <cell r="I2347" t="e">
            <v>#N/A</v>
          </cell>
        </row>
        <row r="2348">
          <cell r="A2348" t="str">
            <v>HOSPITAL SANTA TERESA DE JESÚS DE AVILA - DIBULLA</v>
          </cell>
          <cell r="B2348" t="str">
            <v>3627</v>
          </cell>
          <cell r="C2348">
            <v>56.37</v>
          </cell>
          <cell r="I2348" t="e">
            <v>#N/A</v>
          </cell>
        </row>
        <row r="2349">
          <cell r="A2349" t="str">
            <v>HOSPITAL SANTO TOMAS - VILLANUEVA</v>
          </cell>
          <cell r="B2349" t="str">
            <v>3629</v>
          </cell>
          <cell r="C2349">
            <v>76.59</v>
          </cell>
          <cell r="I2349" t="e">
            <v>#N/A</v>
          </cell>
        </row>
        <row r="2350">
          <cell r="A2350" t="str">
            <v>HOSPITAL SERAFIN MONTAÑA CUELLAR - SAN LUIS</v>
          </cell>
          <cell r="B2350" t="str">
            <v>3630</v>
          </cell>
          <cell r="C2350">
            <v>57.97</v>
          </cell>
          <cell r="I2350" t="e">
            <v>#N/A</v>
          </cell>
        </row>
        <row r="2351">
          <cell r="A2351" t="str">
            <v>HOSPITAL TIMBÍO E.S.E.</v>
          </cell>
          <cell r="B2351" t="str">
            <v>2956</v>
          </cell>
          <cell r="C2351">
            <v>61.9</v>
          </cell>
          <cell r="I2351" t="e">
            <v>#N/A</v>
          </cell>
        </row>
        <row r="2352">
          <cell r="A2352" t="str">
            <v>HOSPITAL TOMAS URIBE URIBE  - TULUA</v>
          </cell>
          <cell r="B2352" t="str">
            <v>3632</v>
          </cell>
          <cell r="C2352">
            <v>72.28</v>
          </cell>
          <cell r="D2352">
            <v>72.23</v>
          </cell>
          <cell r="E2352">
            <v>73.540000000000006</v>
          </cell>
          <cell r="F2352">
            <v>75.689999999999898</v>
          </cell>
          <cell r="G2352">
            <v>71.5</v>
          </cell>
          <cell r="H2352">
            <v>77.079999999999899</v>
          </cell>
          <cell r="I2352" t="str">
            <v>HOSPITAL TOMÁS URIBE URIBE  - TULUÁ</v>
          </cell>
        </row>
        <row r="2353">
          <cell r="A2353" t="str">
            <v>HOSPITAL UNIVERSITARIO  HERNANDO MONCALEANO PERDOMO  - NEIVA</v>
          </cell>
          <cell r="B2353" t="str">
            <v>3634</v>
          </cell>
          <cell r="C2353">
            <v>88.4</v>
          </cell>
          <cell r="D2353">
            <v>90.72</v>
          </cell>
          <cell r="E2353">
            <v>79.379999999999896</v>
          </cell>
          <cell r="F2353">
            <v>81.03</v>
          </cell>
          <cell r="G2353">
            <v>88.519999999999897</v>
          </cell>
          <cell r="H2353">
            <v>74.260000000000005</v>
          </cell>
          <cell r="I2353" t="str">
            <v>HOSPITAL UNIVERSITARIO  HERNANDO MONCALEANO PERDOMO  - NEIVA</v>
          </cell>
        </row>
        <row r="2354">
          <cell r="A2354" t="str">
            <v>HOSPITAL UNIVERSITARIO  LA SAMARITANA</v>
          </cell>
          <cell r="B2354" t="str">
            <v>3635</v>
          </cell>
          <cell r="C2354">
            <v>66.959999999999994</v>
          </cell>
          <cell r="I2354" t="e">
            <v>#N/A</v>
          </cell>
        </row>
        <row r="2355">
          <cell r="A2355" t="str">
            <v>HOSPITAL UNIVERSITARIO  SAN JOSE  - POPAYAN</v>
          </cell>
          <cell r="B2355" t="str">
            <v>3636</v>
          </cell>
          <cell r="C2355">
            <v>73.87</v>
          </cell>
          <cell r="D2355">
            <v>90.16</v>
          </cell>
          <cell r="E2355">
            <v>68.760000000000005</v>
          </cell>
          <cell r="F2355">
            <v>85.42</v>
          </cell>
          <cell r="G2355">
            <v>92.049999999999898</v>
          </cell>
          <cell r="H2355">
            <v>86.9</v>
          </cell>
          <cell r="I2355" t="str">
            <v>HOSPITAL UNIVERSITARIO  SAN JOSÉ  - POPAYÁN</v>
          </cell>
        </row>
        <row r="2356">
          <cell r="A2356" t="str">
            <v>HOSPITAL UNIVERSITARIO CARI</v>
          </cell>
          <cell r="B2356" t="str">
            <v>3637</v>
          </cell>
          <cell r="C2356">
            <v>53.86</v>
          </cell>
          <cell r="D2356">
            <v>75.260000000000005</v>
          </cell>
          <cell r="E2356">
            <v>65.569999999999894</v>
          </cell>
          <cell r="F2356">
            <v>68.7</v>
          </cell>
          <cell r="G2356">
            <v>66.099999999999895</v>
          </cell>
          <cell r="H2356">
            <v>69.790000000000006</v>
          </cell>
          <cell r="I2356" t="str">
            <v>HOSPITAL UNIVERSITARIO CARI</v>
          </cell>
        </row>
        <row r="2357">
          <cell r="A2357" t="str">
            <v>HOSPITAL UNIVERSITARIO DE SANTANDER</v>
          </cell>
          <cell r="B2357" t="str">
            <v>3638</v>
          </cell>
          <cell r="C2357">
            <v>90.21</v>
          </cell>
          <cell r="D2357">
            <v>93.28</v>
          </cell>
          <cell r="E2357">
            <v>84.099999999999895</v>
          </cell>
          <cell r="F2357">
            <v>85.42</v>
          </cell>
          <cell r="G2357">
            <v>92.049999999999898</v>
          </cell>
          <cell r="H2357">
            <v>86.9</v>
          </cell>
          <cell r="I2357" t="str">
            <v>HOSPITAL UNIVERSITARIO DE SANTANDER</v>
          </cell>
        </row>
        <row r="2358">
          <cell r="A2358" t="str">
            <v>HOSPITAL UNIVERSITARIO DE SINCELEJO  -SINCELEJO</v>
          </cell>
          <cell r="B2358" t="str">
            <v>3532</v>
          </cell>
          <cell r="C2358">
            <v>67.41</v>
          </cell>
          <cell r="I2358" t="e">
            <v>#N/A</v>
          </cell>
        </row>
        <row r="2359">
          <cell r="A2359" t="str">
            <v>HOSPITAL UNIVERSITARIO DEL CARIBE -- CARTAGENA, BOLÍVAR</v>
          </cell>
          <cell r="B2359" t="str">
            <v>3639</v>
          </cell>
          <cell r="C2359">
            <v>66.3</v>
          </cell>
          <cell r="I2359" t="e">
            <v>#N/A</v>
          </cell>
        </row>
        <row r="2360">
          <cell r="A2360" t="str">
            <v>HOSPITAL UNIVERSITARIO DEL VALLE  EVARISTO GARCIA</v>
          </cell>
          <cell r="B2360" t="str">
            <v>3640</v>
          </cell>
          <cell r="C2360">
            <v>79.290000000000006</v>
          </cell>
          <cell r="D2360">
            <v>76.64</v>
          </cell>
          <cell r="E2360">
            <v>75.209999999999894</v>
          </cell>
          <cell r="F2360">
            <v>77.209999999999894</v>
          </cell>
          <cell r="G2360">
            <v>72.599999999999895</v>
          </cell>
          <cell r="H2360">
            <v>78.629999999999896</v>
          </cell>
          <cell r="I2360" t="str">
            <v>HOSPITAL UNIVERSITARIO DEL VALLE  EVARISTO GARCIA</v>
          </cell>
        </row>
        <row r="2361">
          <cell r="A2361" t="str">
            <v>HOSPITAL UNIVERSITARIO SAN JORGE</v>
          </cell>
          <cell r="B2361" t="str">
            <v>3641</v>
          </cell>
          <cell r="C2361">
            <v>65.88</v>
          </cell>
          <cell r="D2361">
            <v>88.35</v>
          </cell>
          <cell r="E2361">
            <v>84.099999999999895</v>
          </cell>
          <cell r="F2361">
            <v>85.42</v>
          </cell>
          <cell r="G2361">
            <v>78.23</v>
          </cell>
          <cell r="H2361">
            <v>86.9</v>
          </cell>
          <cell r="I2361" t="str">
            <v>HOSPITAL UNIVERSITARIO SAN JORGE</v>
          </cell>
        </row>
        <row r="2362">
          <cell r="A2362" t="str">
            <v>HOSPITAL VITO FASAEL GUTIERREZ PEDRAZA - VALLE DE SAN JUAN</v>
          </cell>
          <cell r="B2362" t="str">
            <v>3644</v>
          </cell>
          <cell r="C2362">
            <v>43.23</v>
          </cell>
          <cell r="I2362" t="e">
            <v>#N/A</v>
          </cell>
        </row>
        <row r="2363">
          <cell r="A2363" t="str">
            <v>HOSPITAL DEPARTAMENTAL DE NARIÑO</v>
          </cell>
          <cell r="B2363" t="str">
            <v>3073</v>
          </cell>
          <cell r="C2363">
            <v>80.650000000000006</v>
          </cell>
          <cell r="I2363" t="e">
            <v>#N/A</v>
          </cell>
        </row>
        <row r="2364">
          <cell r="A2364" t="str">
            <v>HOSPITAL DEPARTAMENTAL MARIO CORREA RENGIFO DE CALI</v>
          </cell>
          <cell r="B2364" t="str">
            <v>3074</v>
          </cell>
          <cell r="C2364">
            <v>62.3</v>
          </cell>
          <cell r="I2364" t="e">
            <v>#N/A</v>
          </cell>
        </row>
        <row r="2365">
          <cell r="A2365" t="str">
            <v>HOSPITAL DEPARTAMENTAL SAN FRANCISCO DE ASIS - QUIBDO</v>
          </cell>
          <cell r="B2365" t="str">
            <v>3525</v>
          </cell>
          <cell r="C2365">
            <v>29.78</v>
          </cell>
          <cell r="I2365" t="e">
            <v>#N/A</v>
          </cell>
        </row>
        <row r="2366">
          <cell r="A2366" t="str">
            <v>HOSPITAL SAN JUAN DE DIOS DE HONDA</v>
          </cell>
          <cell r="B2366" t="str">
            <v>3076</v>
          </cell>
          <cell r="C2366">
            <v>65.930000000000007</v>
          </cell>
          <cell r="I2366" t="e">
            <v>#N/A</v>
          </cell>
        </row>
        <row r="2367">
          <cell r="A2367" t="str">
            <v>IMDERPALMIRA</v>
          </cell>
          <cell r="B2367" t="str">
            <v>4489</v>
          </cell>
          <cell r="C2367">
            <v>64.09</v>
          </cell>
          <cell r="I2367" t="e">
            <v>#N/A</v>
          </cell>
        </row>
        <row r="2368">
          <cell r="A2368" t="str">
            <v>IMPRENTA DEPARTAMENTAL DEL VALLE DEL CAUCA</v>
          </cell>
          <cell r="B2368" t="str">
            <v>4491</v>
          </cell>
          <cell r="C2368">
            <v>47.52</v>
          </cell>
          <cell r="I2368" t="e">
            <v>#N/A</v>
          </cell>
        </row>
        <row r="2369">
          <cell r="A2369" t="str">
            <v>INDUSTRIA DE LICORES DEL VALLE</v>
          </cell>
          <cell r="B2369" t="str">
            <v>4496</v>
          </cell>
          <cell r="C2369">
            <v>72.459999999999994</v>
          </cell>
          <cell r="I2369" t="e">
            <v>#N/A</v>
          </cell>
        </row>
        <row r="2370">
          <cell r="A2370" t="str">
            <v>INDUSTRIA LICORERA DE CALDAS</v>
          </cell>
          <cell r="B2370" t="str">
            <v>4494</v>
          </cell>
          <cell r="C2370">
            <v>72.650000000000006</v>
          </cell>
          <cell r="I2370" t="e">
            <v>#N/A</v>
          </cell>
        </row>
        <row r="2371">
          <cell r="A2371" t="str">
            <v>INDUSTRIA LICORERA DEL CAUCA</v>
          </cell>
          <cell r="B2371" t="str">
            <v>4495</v>
          </cell>
          <cell r="C2371">
            <v>95.28</v>
          </cell>
          <cell r="I2371" t="e">
            <v>#N/A</v>
          </cell>
        </row>
        <row r="2372">
          <cell r="A2372" t="str">
            <v>INSPECCION DE TRANSITO Y TRANSPORTE DE BARRANCABERMEJA</v>
          </cell>
          <cell r="B2372" t="str">
            <v>4498</v>
          </cell>
          <cell r="C2372">
            <v>56.74</v>
          </cell>
          <cell r="D2372">
            <v>39.25</v>
          </cell>
          <cell r="E2372">
            <v>66.790000000000006</v>
          </cell>
          <cell r="F2372">
            <v>50.689999999999898</v>
          </cell>
          <cell r="G2372">
            <v>51.329999999999899</v>
          </cell>
          <cell r="H2372">
            <v>38.899999999999899</v>
          </cell>
          <cell r="I2372" t="str">
            <v>INSPECCION DE TRANSITO Y TRANSPORTE DE BARRANCABERMEJA</v>
          </cell>
        </row>
        <row r="2373">
          <cell r="A2373" t="str">
            <v>INSTITUCIÓN PRESTADORA DE SERVICIOS DE SALUD CENTO DE SALUD SAN MARTIN - LA BELLEZA</v>
          </cell>
          <cell r="B2373" t="str">
            <v>4455</v>
          </cell>
          <cell r="C2373">
            <v>49.06</v>
          </cell>
          <cell r="I2373" t="e">
            <v>#N/A</v>
          </cell>
        </row>
        <row r="2374">
          <cell r="A2374" t="str">
            <v>INSTITUCIÓN PRESTADORA DE SERVICIOS DE SALUD CENTRO DE SALUD DE PUERTO PARRA</v>
          </cell>
          <cell r="B2374" t="str">
            <v>4463</v>
          </cell>
          <cell r="C2374">
            <v>66.290000000000006</v>
          </cell>
          <cell r="I2374" t="e">
            <v>#N/A</v>
          </cell>
        </row>
        <row r="2375">
          <cell r="A2375" t="str">
            <v>INSTITUCIÓN PRESTADORA DE SERVICIOS DE SALUD CENTRO DE SALUD DE SUCRE SANTANDER</v>
          </cell>
          <cell r="B2375" t="str">
            <v>4464</v>
          </cell>
          <cell r="C2375">
            <v>58.49</v>
          </cell>
          <cell r="I2375" t="e">
            <v>#N/A</v>
          </cell>
        </row>
        <row r="2376">
          <cell r="A2376" t="str">
            <v>INSTITUCIÓN PRESTADORA DE SERVICIOS DE SALUD CENTRO DE SALUD DIVINO NIÑO JESÚS DE CHIPATÁ</v>
          </cell>
          <cell r="B2376" t="str">
            <v>4465</v>
          </cell>
          <cell r="C2376">
            <v>41.12</v>
          </cell>
          <cell r="I2376" t="e">
            <v>#N/A</v>
          </cell>
        </row>
        <row r="2377">
          <cell r="A2377" t="str">
            <v>INSTITUCIÓN PRESTADORA DE SERVICIOS DE SALUD CENTRO DE SALUD HERMANA GERTRUDIS DE AGUADA</v>
          </cell>
          <cell r="B2377" t="str">
            <v>4459</v>
          </cell>
          <cell r="C2377">
            <v>56.25</v>
          </cell>
          <cell r="I2377" t="e">
            <v>#N/A</v>
          </cell>
        </row>
        <row r="2378">
          <cell r="A2378" t="str">
            <v>INSTITUCIÓN PRESTADORA DE SERVICIOS DE SALUD CENTRO DE SALUD JESUS DE NAZARETH - ENCISO</v>
          </cell>
          <cell r="B2378" t="str">
            <v>4466</v>
          </cell>
          <cell r="C2378">
            <v>68.510000000000005</v>
          </cell>
          <cell r="I2378" t="e">
            <v>#N/A</v>
          </cell>
        </row>
        <row r="2379">
          <cell r="A2379" t="str">
            <v>INSTITUCIÓN PRESTADORA DE SERVICIOS DE SALUD CENTRO DE SALUD SAN CAYETANO DEL MUNICIPIO DE CONFINES - SANTANDER</v>
          </cell>
          <cell r="B2379" t="str">
            <v>4470</v>
          </cell>
          <cell r="C2379">
            <v>37.130000000000003</v>
          </cell>
          <cell r="I2379" t="e">
            <v>#N/A</v>
          </cell>
        </row>
        <row r="2380">
          <cell r="A2380" t="str">
            <v>INSTITUCIÓN PRESTADORA DE SERVICIOS DE SALUD CENTRO DE SALUD SAN JOSE DE GUAVATÁ</v>
          </cell>
          <cell r="B2380" t="str">
            <v>6212</v>
          </cell>
          <cell r="C2380">
            <v>60.75</v>
          </cell>
          <cell r="I2380" t="e">
            <v>#N/A</v>
          </cell>
        </row>
        <row r="2381">
          <cell r="A2381" t="str">
            <v>INSTITUCIÓN PRESTADORA DE SERVICIOS DE SALUD DEL MUNICIPIO DE CARTAGO</v>
          </cell>
          <cell r="B2381" t="str">
            <v>3648</v>
          </cell>
          <cell r="C2381">
            <v>60.44</v>
          </cell>
          <cell r="I2381" t="e">
            <v>#N/A</v>
          </cell>
        </row>
        <row r="2382">
          <cell r="A2382" t="str">
            <v>INSTITUCIÓN PRESTADORA DE SERVICIOS DE SALUD MUNICIPAL DE IPIALES</v>
          </cell>
          <cell r="B2382" t="str">
            <v>2865</v>
          </cell>
          <cell r="C2382">
            <v>95.4</v>
          </cell>
          <cell r="I2382" t="e">
            <v>#N/A</v>
          </cell>
        </row>
        <row r="2383">
          <cell r="A2383" t="str">
            <v>INSTITUCIÓN PRESTADORA DE SERVICIOS DE SALUDI. MANEXKA</v>
          </cell>
          <cell r="B2383" t="str">
            <v>4486</v>
          </cell>
          <cell r="C2383">
            <v>42.85</v>
          </cell>
          <cell r="I2383" t="e">
            <v>#N/A</v>
          </cell>
        </row>
        <row r="2384">
          <cell r="A2384" t="str">
            <v>INSTITUCIÓN UNIVERSITARIA ANTONIO JOSE CAMACHO</v>
          </cell>
          <cell r="B2384" t="str">
            <v>3002</v>
          </cell>
          <cell r="C2384">
            <v>85.71</v>
          </cell>
          <cell r="I2384" t="str">
            <v>INSTITUCIÓN UNIVERSITARIA ANTONIO JOSÉ CAMACHO</v>
          </cell>
        </row>
        <row r="2385">
          <cell r="A2385" t="str">
            <v>INSTITUCIÓN UNIVERSITARIA BELLAS ARTES Y CIENCIAS DE BOLIVAR</v>
          </cell>
          <cell r="B2385" t="str">
            <v>4277</v>
          </cell>
          <cell r="C2385">
            <v>97.368239355581096</v>
          </cell>
          <cell r="D2385">
            <v>96.52</v>
          </cell>
          <cell r="E2385">
            <v>79.379999999999896</v>
          </cell>
          <cell r="F2385">
            <v>81.03</v>
          </cell>
          <cell r="G2385">
            <v>88.519999999999897</v>
          </cell>
          <cell r="H2385">
            <v>82.5</v>
          </cell>
          <cell r="I2385" t="str">
            <v>INSTITUCIÓN UNIVERSITARIA BELLAS ARTES Y CIENCIAS DE BOLÍVAR</v>
          </cell>
        </row>
        <row r="2386">
          <cell r="A2386" t="str">
            <v>INSTITUCIÓN UNIVERSITARIA DE ENVIGADO</v>
          </cell>
          <cell r="B2386" t="str">
            <v>4515</v>
          </cell>
          <cell r="C2386">
            <v>91.35</v>
          </cell>
          <cell r="D2386">
            <v>99</v>
          </cell>
          <cell r="E2386">
            <v>84.099999999999895</v>
          </cell>
          <cell r="F2386">
            <v>85.42</v>
          </cell>
          <cell r="G2386">
            <v>92.049999999999898</v>
          </cell>
          <cell r="H2386">
            <v>86.9</v>
          </cell>
          <cell r="I2386" t="str">
            <v>INSTITUCIÓN UNIVERSITARIA DE ENVIGADO</v>
          </cell>
        </row>
        <row r="2387">
          <cell r="A2387" t="str">
            <v>INSTITUCION UNIVERSITARIA DIGITAL DE ANTIOQUIA</v>
          </cell>
          <cell r="B2387" t="str">
            <v>8359</v>
          </cell>
          <cell r="C2387">
            <v>67.040000000000006</v>
          </cell>
          <cell r="I2387" t="e">
            <v>#N/A</v>
          </cell>
        </row>
        <row r="2388">
          <cell r="A2388" t="str">
            <v>INSTITUCIÓN UNIVERSITARIA ITSA</v>
          </cell>
          <cell r="B2388" t="str">
            <v>8057</v>
          </cell>
          <cell r="C2388">
            <v>73.91</v>
          </cell>
          <cell r="D2388">
            <v>82.18</v>
          </cell>
          <cell r="E2388">
            <v>70.95</v>
          </cell>
          <cell r="F2388">
            <v>73.379999999999896</v>
          </cell>
          <cell r="G2388">
            <v>69.769999999999897</v>
          </cell>
          <cell r="H2388">
            <v>74.7</v>
          </cell>
          <cell r="I2388" t="str">
            <v>INSTITUCIÓN UNIVERSITARIA ITSA</v>
          </cell>
        </row>
        <row r="2389">
          <cell r="A2389" t="str">
            <v>INSTITUCIÓN UNIVERSITARIA PASCUAL BRAVO</v>
          </cell>
          <cell r="B2389" t="str">
            <v>0372</v>
          </cell>
          <cell r="C2389">
            <v>92.52</v>
          </cell>
          <cell r="D2389">
            <v>75.900000000000006</v>
          </cell>
          <cell r="E2389">
            <v>67.049999999999898</v>
          </cell>
          <cell r="F2389">
            <v>69.969999999999899</v>
          </cell>
          <cell r="G2389">
            <v>67.12</v>
          </cell>
          <cell r="H2389">
            <v>71.14</v>
          </cell>
          <cell r="I2389" t="str">
            <v>INSTITUCIÓN UNIVERSITARIA PASCUAL BRAVO</v>
          </cell>
        </row>
        <row r="2390">
          <cell r="A2390" t="str">
            <v>INSTITUO MUNICIPAL PARA LA RECREACIÓN Y EL DEPORTE - SAN JUAN DE PASTO</v>
          </cell>
          <cell r="B2390" t="str">
            <v>4516</v>
          </cell>
          <cell r="C2390">
            <v>44.5</v>
          </cell>
          <cell r="D2390">
            <v>91.11</v>
          </cell>
          <cell r="E2390">
            <v>84.099999999999895</v>
          </cell>
          <cell r="F2390">
            <v>85.42</v>
          </cell>
          <cell r="G2390">
            <v>92.049999999999898</v>
          </cell>
          <cell r="H2390">
            <v>74.189999999999898</v>
          </cell>
          <cell r="I2390" t="str">
            <v>INSTITUO MUNICIPAL PARA LA RECREACIÓN Y EL DEPORTE - SAN JUAN DE PASTO</v>
          </cell>
        </row>
        <row r="2391">
          <cell r="A2391" t="str">
            <v>INSTITUTO CARTAGUEÑO DE VIVIENDA  INCAVI</v>
          </cell>
          <cell r="B2391" t="str">
            <v>4520</v>
          </cell>
          <cell r="C2391">
            <v>17.34</v>
          </cell>
          <cell r="I2391" t="e">
            <v>#N/A</v>
          </cell>
        </row>
        <row r="2392">
          <cell r="A2392" t="str">
            <v>INSTITUTO CEJEÑO DE LA RECREACIÓN Y EL DEPORTE - LA CEJA DEL TAMBO</v>
          </cell>
          <cell r="B2392" t="str">
            <v>4521</v>
          </cell>
          <cell r="C2392">
            <v>53.93</v>
          </cell>
          <cell r="I2392" t="e">
            <v>#N/A</v>
          </cell>
        </row>
        <row r="2393">
          <cell r="A2393" t="str">
            <v>INSTITUTO COLOMBIANO DE BALLET CLASICO - INCOLBALLET</v>
          </cell>
          <cell r="B2393" t="str">
            <v>4522</v>
          </cell>
          <cell r="C2393">
            <v>70.88</v>
          </cell>
          <cell r="D2393">
            <v>72.319999999999993</v>
          </cell>
          <cell r="E2393">
            <v>70.95</v>
          </cell>
          <cell r="F2393">
            <v>73.379999999999896</v>
          </cell>
          <cell r="G2393">
            <v>69.769999999999897</v>
          </cell>
          <cell r="H2393">
            <v>63.689999999999898</v>
          </cell>
          <cell r="I2393" t="str">
            <v>INSTITUTO COLOMBIANO DE BALLET CLASICO - INCOLBALLET</v>
          </cell>
        </row>
        <row r="2394">
          <cell r="A2394" t="str">
            <v>INSTITUTO CULTURA, TURISMO, RECREACIÓN Y DEPORTE DE NILO</v>
          </cell>
          <cell r="B2394" t="str">
            <v>8087</v>
          </cell>
          <cell r="C2394">
            <v>43.34</v>
          </cell>
          <cell r="I2394" t="e">
            <v>#N/A</v>
          </cell>
        </row>
        <row r="2395">
          <cell r="A2395" t="str">
            <v>INSTITUTO DE CULTURA - EL CARMEN DE VIBORAL</v>
          </cell>
          <cell r="B2395" t="str">
            <v>4524</v>
          </cell>
          <cell r="C2395">
            <v>55.91</v>
          </cell>
          <cell r="I2395" t="e">
            <v>#N/A</v>
          </cell>
        </row>
        <row r="2396">
          <cell r="A2396" t="str">
            <v>INSTITUTO DE CULTURA Y BELLAS ARTES DE DUITAMA CULTURAMA</v>
          </cell>
          <cell r="B2396" t="str">
            <v>4530</v>
          </cell>
          <cell r="C2396">
            <v>48.37</v>
          </cell>
          <cell r="I2396" t="e">
            <v>#N/A</v>
          </cell>
        </row>
        <row r="2397">
          <cell r="A2397" t="str">
            <v>INSTITUTO DE CULTURA Y PATRIMONIO DE ANTIOQUIA</v>
          </cell>
          <cell r="B2397" t="str">
            <v>8055</v>
          </cell>
          <cell r="C2397">
            <v>91.33</v>
          </cell>
          <cell r="D2397">
            <v>80.36</v>
          </cell>
          <cell r="E2397">
            <v>67.049999999999898</v>
          </cell>
          <cell r="F2397">
            <v>69.969999999999899</v>
          </cell>
          <cell r="G2397">
            <v>67.12</v>
          </cell>
          <cell r="H2397">
            <v>71.14</v>
          </cell>
          <cell r="I2397" t="str">
            <v>INSTITUTO DE CULTURA Y PATRIMONIO DE ANTIOQUIA</v>
          </cell>
        </row>
        <row r="2398">
          <cell r="A2398" t="str">
            <v>INSTITUTO DE CULTURA Y TURISMO - MUNICIPIO DE SAN GIL</v>
          </cell>
          <cell r="B2398" t="str">
            <v>4528</v>
          </cell>
          <cell r="C2398">
            <v>65.47</v>
          </cell>
          <cell r="I2398" t="str">
            <v>INSTITUTO DE CULTURA Y TURISMO - MUNICIPIO DE SAN GIL</v>
          </cell>
        </row>
        <row r="2399">
          <cell r="A2399" t="str">
            <v>INSTITUTO DE CULTURA Y TURISMO DE BOLIVAR</v>
          </cell>
          <cell r="B2399" t="str">
            <v>0783</v>
          </cell>
          <cell r="C2399">
            <v>88.81</v>
          </cell>
          <cell r="D2399">
            <v>88.01</v>
          </cell>
          <cell r="E2399">
            <v>84.099999999999895</v>
          </cell>
          <cell r="F2399">
            <v>76.06</v>
          </cell>
          <cell r="G2399">
            <v>84.459999999999894</v>
          </cell>
          <cell r="H2399">
            <v>86.9</v>
          </cell>
          <cell r="I2399" t="str">
            <v>INSTITUTO DE CULTURA Y TURISMO DE BOLÍVAR</v>
          </cell>
        </row>
        <row r="2400">
          <cell r="A2400" t="str">
            <v>INSTITUTO DE CULTURA Y TURISMO DE MANIZALES</v>
          </cell>
          <cell r="B2400" t="str">
            <v>4531</v>
          </cell>
          <cell r="C2400">
            <v>59.01</v>
          </cell>
          <cell r="D2400">
            <v>45.51</v>
          </cell>
          <cell r="E2400">
            <v>44.939999999999898</v>
          </cell>
          <cell r="F2400">
            <v>45.13</v>
          </cell>
          <cell r="G2400">
            <v>46.03</v>
          </cell>
          <cell r="H2400">
            <v>32.42</v>
          </cell>
          <cell r="I2400" t="str">
            <v>INSTITUTO DE CULTURA Y TURISMO DE MANÍZALES</v>
          </cell>
        </row>
        <row r="2401">
          <cell r="A2401" t="str">
            <v>INSTITUTO DE CULTURA Y TURISMO DE VENTAQUEMADA</v>
          </cell>
          <cell r="B2401" t="str">
            <v>8286</v>
          </cell>
          <cell r="C2401">
            <v>41.5</v>
          </cell>
          <cell r="I2401" t="e">
            <v>#N/A</v>
          </cell>
        </row>
        <row r="2402">
          <cell r="A2402" t="str">
            <v>INSTITUTO DE CULTURA, DEPORTES, LA EDUCACIÓN FÍSICA Y LA RECREACIÓN DEL DEPARTAMENTO DEL PUTUMAYO</v>
          </cell>
          <cell r="B2402" t="str">
            <v>8287</v>
          </cell>
          <cell r="C2402">
            <v>52.7</v>
          </cell>
          <cell r="I2402" t="e">
            <v>#N/A</v>
          </cell>
        </row>
        <row r="2403">
          <cell r="A2403" t="str">
            <v>INSTITUTO DE CULTURA, TURISMO, RECREACIÓN Y DEPORTE APULO</v>
          </cell>
          <cell r="B2403" t="str">
            <v>4535</v>
          </cell>
          <cell r="C2403">
            <v>59.22</v>
          </cell>
          <cell r="I2403" t="e">
            <v>#N/A</v>
          </cell>
        </row>
        <row r="2404">
          <cell r="A2404" t="str">
            <v>INSTITUTO DE DEPORTE Y RECREACIÓN - ABREGO</v>
          </cell>
          <cell r="B2404" t="str">
            <v>8396</v>
          </cell>
          <cell r="C2404">
            <v>31.97</v>
          </cell>
          <cell r="I2404" t="e">
            <v>#N/A</v>
          </cell>
        </row>
        <row r="2405">
          <cell r="A2405" t="str">
            <v>INSTITUTO DE DEPORTE Y RECREACIÓN DEL META - IDERMETA</v>
          </cell>
          <cell r="B2405" t="str">
            <v>4537</v>
          </cell>
          <cell r="C2405">
            <v>49.94</v>
          </cell>
          <cell r="I2405" t="str">
            <v>INSTITUTO DE DEPORTE Y RECREACIÓN DEL META - IDERMETA</v>
          </cell>
        </row>
        <row r="2406">
          <cell r="A2406" t="str">
            <v>INSTITUTO DE DEPORTE, CULTURA Y TURISMO DE SUBACHOQUE</v>
          </cell>
          <cell r="B2406" t="str">
            <v>4768</v>
          </cell>
          <cell r="C2406">
            <v>67.569999999999993</v>
          </cell>
          <cell r="I2406" t="e">
            <v>#N/A</v>
          </cell>
        </row>
        <row r="2407">
          <cell r="A2407" t="str">
            <v>INSTITUTO DE DEPORTE, RECREACION, CULTURA Y TURISMO</v>
          </cell>
          <cell r="B2407" t="str">
            <v>4538</v>
          </cell>
          <cell r="C2407">
            <v>42.4</v>
          </cell>
          <cell r="I2407" t="e">
            <v>#N/A</v>
          </cell>
        </row>
        <row r="2408">
          <cell r="A2408" t="str">
            <v>INSTITUTO DE DEPORTES DE MARINILLA  INDERMA</v>
          </cell>
          <cell r="B2408" t="str">
            <v>4539</v>
          </cell>
          <cell r="C2408">
            <v>33.76</v>
          </cell>
          <cell r="I2408" t="e">
            <v>#N/A</v>
          </cell>
        </row>
        <row r="2409">
          <cell r="A2409" t="str">
            <v>INSTITUTO DE DEPORTES DEL DEPARTAMENTO NORTE DE SANTANDER</v>
          </cell>
          <cell r="B2409" t="str">
            <v>4540</v>
          </cell>
          <cell r="C2409">
            <v>61.21</v>
          </cell>
          <cell r="I2409" t="e">
            <v>#N/A</v>
          </cell>
        </row>
        <row r="2410">
          <cell r="A2410" t="str">
            <v>INSTITUTO DE DEPORTES RECREACIÓN Y APROVECHAMIENTO DEL TIEMPO LIBRE</v>
          </cell>
          <cell r="B2410" t="str">
            <v>4654</v>
          </cell>
          <cell r="C2410">
            <v>31.09</v>
          </cell>
          <cell r="I2410" t="e">
            <v>#N/A</v>
          </cell>
        </row>
        <row r="2411">
          <cell r="A2411" t="str">
            <v>INSTITUTO DE DEPORTES Y RECREACIÓN  DE CALDAS</v>
          </cell>
          <cell r="B2411" t="str">
            <v>4542</v>
          </cell>
          <cell r="C2411">
            <v>53.36</v>
          </cell>
          <cell r="I2411" t="e">
            <v>#N/A</v>
          </cell>
        </row>
        <row r="2412">
          <cell r="A2412" t="str">
            <v>INSTITUTO DE DEPORTES Y RECREACIÓN DE BARBOSA</v>
          </cell>
          <cell r="B2412" t="str">
            <v>4543</v>
          </cell>
          <cell r="C2412">
            <v>31.43</v>
          </cell>
          <cell r="I2412" t="e">
            <v>#N/A</v>
          </cell>
        </row>
        <row r="2413">
          <cell r="A2413" t="str">
            <v>INSTITUTO DE DEPORTES Y RECREACIÓN DE FACATATIVÁ</v>
          </cell>
          <cell r="B2413" t="str">
            <v>4544</v>
          </cell>
          <cell r="C2413">
            <v>72.25</v>
          </cell>
          <cell r="I2413" t="e">
            <v>#N/A</v>
          </cell>
        </row>
        <row r="2414">
          <cell r="A2414" t="str">
            <v>INSTITUTO DE DEPORTES Y RECREACION DE SAN GIL</v>
          </cell>
          <cell r="B2414" t="str">
            <v>4545</v>
          </cell>
          <cell r="C2414">
            <v>46.45</v>
          </cell>
          <cell r="I2414" t="e">
            <v>#N/A</v>
          </cell>
        </row>
        <row r="2415">
          <cell r="A2415" t="str">
            <v>INSTITUTO DE DEPORTES Y RECREACIÓN DE SANTA FE DE ANTIOQUIA</v>
          </cell>
          <cell r="B2415" t="str">
            <v>8399</v>
          </cell>
          <cell r="C2415">
            <v>34.159999999999997</v>
          </cell>
          <cell r="I2415" t="e">
            <v>#N/A</v>
          </cell>
        </row>
        <row r="2416">
          <cell r="A2416" t="str">
            <v>INSTITUTO DE DEPORTES Y RECREACION DE YARUMAL - INDERYAL - YARUMAL</v>
          </cell>
          <cell r="B2416" t="str">
            <v>4546</v>
          </cell>
          <cell r="C2416">
            <v>14.21</v>
          </cell>
          <cell r="I2416" t="e">
            <v>#N/A</v>
          </cell>
        </row>
        <row r="2417">
          <cell r="A2417" t="str">
            <v>INSTITUTO DE DEPORTES Y RECREACIÓN -INDER-</v>
          </cell>
          <cell r="B2417" t="str">
            <v>4547</v>
          </cell>
          <cell r="C2417">
            <v>75.650000000000006</v>
          </cell>
          <cell r="D2417">
            <v>68.42</v>
          </cell>
          <cell r="E2417">
            <v>70.95</v>
          </cell>
          <cell r="F2417">
            <v>73.379999999999896</v>
          </cell>
          <cell r="G2417">
            <v>69.769999999999897</v>
          </cell>
          <cell r="H2417">
            <v>74.7</v>
          </cell>
          <cell r="I2417" t="str">
            <v>INSTITUTO DE DEPORTES Y RECREACIÓN -INDER-</v>
          </cell>
        </row>
        <row r="2418">
          <cell r="A2418" t="str">
            <v>INSTITUTO DE DEPORTES, RECREACIÓN Y APROVECHAMIENTO DEL TIEMPO LIBRE DE ENVIGADO</v>
          </cell>
          <cell r="B2418" t="str">
            <v>4549</v>
          </cell>
          <cell r="C2418">
            <v>52.84</v>
          </cell>
          <cell r="D2418">
            <v>64.97</v>
          </cell>
          <cell r="E2418">
            <v>79.379999999999896</v>
          </cell>
          <cell r="F2418">
            <v>63.009999999999899</v>
          </cell>
          <cell r="G2418">
            <v>68.95</v>
          </cell>
          <cell r="H2418">
            <v>62.21</v>
          </cell>
          <cell r="I2418" t="str">
            <v>INSTITUTO DE DEPORTES, RECREACIÓN Y APROVECHAMIENTO DEL TIEMPO LIBRE DE ENVIGADO</v>
          </cell>
        </row>
        <row r="2419">
          <cell r="A2419" t="str">
            <v>INSTITUTO DE DESARROLLO DE ARAUCA - IDEAR</v>
          </cell>
          <cell r="B2419" t="str">
            <v>4550</v>
          </cell>
          <cell r="C2419">
            <v>66.650000000000006</v>
          </cell>
          <cell r="I2419" t="e">
            <v>#N/A</v>
          </cell>
        </row>
        <row r="2420">
          <cell r="A2420" t="str">
            <v>INSTITUTO DE DESARROLLO MUNICIPAL DE DOSQUEBRADAS - DOSQUEBRADAS</v>
          </cell>
          <cell r="B2420" t="str">
            <v>4553</v>
          </cell>
          <cell r="C2420">
            <v>78.989999999999995</v>
          </cell>
          <cell r="D2420">
            <v>73.89</v>
          </cell>
          <cell r="E2420">
            <v>70.95</v>
          </cell>
          <cell r="F2420">
            <v>73.379999999999896</v>
          </cell>
          <cell r="G2420">
            <v>69.769999999999897</v>
          </cell>
          <cell r="H2420">
            <v>74.7</v>
          </cell>
          <cell r="I2420" t="str">
            <v>INSTITUTO DE DESARROLLO MUNICIPAL DE DOSQUEBRADAS - DOSQUEBRADAS</v>
          </cell>
        </row>
        <row r="2421">
          <cell r="A2421" t="str">
            <v>INSTITUTO DE DESARROLLO URBANO - IDU</v>
          </cell>
          <cell r="B2421" t="str">
            <v>4554</v>
          </cell>
          <cell r="C2421">
            <v>91.53</v>
          </cell>
          <cell r="D2421">
            <v>83.9</v>
          </cell>
          <cell r="E2421">
            <v>84.099999999999895</v>
          </cell>
          <cell r="F2421">
            <v>71.62</v>
          </cell>
          <cell r="G2421">
            <v>80.73</v>
          </cell>
          <cell r="H2421">
            <v>86.9</v>
          </cell>
          <cell r="I2421" t="str">
            <v>INSTITUTO DE DESARROLLO URBANO - IDU</v>
          </cell>
        </row>
        <row r="2422">
          <cell r="A2422" t="str">
            <v>INSTITUTO DE DESARROLLO URBANO Y RURAL DE YOPAL - IDURY</v>
          </cell>
          <cell r="B2422" t="str">
            <v>4556</v>
          </cell>
          <cell r="C2422">
            <v>55.5</v>
          </cell>
          <cell r="D2422">
            <v>76.06</v>
          </cell>
          <cell r="E2422">
            <v>67.019999999999897</v>
          </cell>
          <cell r="F2422">
            <v>69.95</v>
          </cell>
          <cell r="G2422">
            <v>67.099999999999895</v>
          </cell>
          <cell r="H2422">
            <v>71.1099999999999</v>
          </cell>
          <cell r="I2422" t="str">
            <v>INSTITUTO DE DESARROLLO URBANO Y RURAL DE YOPAL - IDURY</v>
          </cell>
        </row>
        <row r="2423">
          <cell r="A2423" t="str">
            <v>INSTITUTO DE DESARROLLO URBANO, VIVIENDA Y GESTIÓN TERRITORIAL DE CHÍA</v>
          </cell>
          <cell r="B2423" t="str">
            <v>1366</v>
          </cell>
          <cell r="C2423">
            <v>69.39</v>
          </cell>
          <cell r="I2423" t="str">
            <v>INSTITUTO DE DESARROLLO URBANO, VIVIENDA Y GESTIÓN TERRITORIAL DE CHÍA</v>
          </cell>
        </row>
        <row r="2424">
          <cell r="A2424" t="str">
            <v>INSTITUTO DE EDUCACION TECNICA PROFESIONAL DE ROLDANILLO</v>
          </cell>
          <cell r="B2424" t="str">
            <v>8377</v>
          </cell>
          <cell r="C2424">
            <v>70.86</v>
          </cell>
          <cell r="I2424" t="e">
            <v>#N/A</v>
          </cell>
        </row>
        <row r="2425">
          <cell r="A2425" t="str">
            <v>INSTITUTO DE FINANCIAMIENTO PROMOCION Y DESARROLLO DE IBAGUE INFIBAGUE</v>
          </cell>
          <cell r="B2425" t="str">
            <v>4558</v>
          </cell>
          <cell r="C2425">
            <v>81.97</v>
          </cell>
          <cell r="D2425">
            <v>76.83</v>
          </cell>
          <cell r="E2425">
            <v>59.43</v>
          </cell>
          <cell r="F2425">
            <v>63.579999999999899</v>
          </cell>
          <cell r="G2425">
            <v>61.829999999999899</v>
          </cell>
          <cell r="H2425">
            <v>64.31</v>
          </cell>
          <cell r="I2425" t="str">
            <v>INSTITUTO DE FINANCIAMIENTO PROMOCION Y DESARROLLO DE IBAGUÉ INFIBAGUÉ</v>
          </cell>
        </row>
        <row r="2426">
          <cell r="A2426" t="str">
            <v>INSTITUTO DE FINANCIAMIENTO PROMOCIÓN Y DESARROLLO DEL TULUÁ</v>
          </cell>
          <cell r="B2426" t="str">
            <v>4791</v>
          </cell>
          <cell r="C2426">
            <v>61.7</v>
          </cell>
          <cell r="I2426" t="e">
            <v>#N/A</v>
          </cell>
        </row>
        <row r="2427">
          <cell r="A2427" t="str">
            <v>INSTITUTO DE FINANCIAMIENTO, PROMOCIÓN Y DESARROLLO DE MANIZALES - INFIMANIZALES</v>
          </cell>
          <cell r="B2427" t="str">
            <v>4561</v>
          </cell>
          <cell r="C2427">
            <v>71.11</v>
          </cell>
          <cell r="D2427">
            <v>71.42</v>
          </cell>
          <cell r="E2427">
            <v>56.299999999999898</v>
          </cell>
          <cell r="F2427">
            <v>67.879999999999896</v>
          </cell>
          <cell r="G2427">
            <v>70.659999999999897</v>
          </cell>
          <cell r="H2427">
            <v>56.0399999999999</v>
          </cell>
          <cell r="I2427" t="str">
            <v>INSTITUTO DE FINANCIAMIENTO, PROMOCIÓN Y DESARROLLO DE MANÍZALES - INFIMANÍZALES</v>
          </cell>
        </row>
        <row r="2428">
          <cell r="A2428" t="str">
            <v>INSTITUTO DE FINANCIAMIENTO, PROMOCIÓN Y DESARROLLO DE MARIQUITA</v>
          </cell>
          <cell r="B2428" t="str">
            <v>8052</v>
          </cell>
          <cell r="C2428">
            <v>10</v>
          </cell>
          <cell r="I2428" t="e">
            <v>#N/A</v>
          </cell>
        </row>
        <row r="2429">
          <cell r="A2429" t="str">
            <v>INSTITUTO DE FINANCIAMIENTO, PROMOCIÓN Y DESARROLLO DE PURIFICACIÓN</v>
          </cell>
          <cell r="B2429" t="str">
            <v>2847</v>
          </cell>
          <cell r="C2429">
            <v>73.400000000000006</v>
          </cell>
          <cell r="I2429" t="str">
            <v>INSTITUTO DE FINANCIAMIENTO, PROMOCIÓN Y DESARROLLO DE PURIFICACIÓN</v>
          </cell>
        </row>
        <row r="2430">
          <cell r="A2430" t="str">
            <v>INSTITUTO DE FINANCIAMIENTO, PROMOCIÓN Y DESARROLLO DE CALDAS - INFI CALDAS</v>
          </cell>
          <cell r="B2430" t="str">
            <v>4559</v>
          </cell>
          <cell r="C2430">
            <v>76.13</v>
          </cell>
          <cell r="D2430">
            <v>91.89</v>
          </cell>
          <cell r="E2430">
            <v>71.06</v>
          </cell>
          <cell r="F2430">
            <v>85.42</v>
          </cell>
          <cell r="G2430">
            <v>82.6099999999999</v>
          </cell>
          <cell r="H2430">
            <v>74.939999999999898</v>
          </cell>
          <cell r="I2430" t="str">
            <v>INSTITUTO DE FINANCIAMIENTO, PROMOCIÓN Y DESARROLLO DE CALDAS - INFI CALDAS</v>
          </cell>
        </row>
        <row r="2431">
          <cell r="A2431" t="str">
            <v>INSTITUTO DE FOMENTO Y DESARROLLO DE BOYACÁ</v>
          </cell>
          <cell r="B2431" t="str">
            <v>4646</v>
          </cell>
          <cell r="C2431">
            <v>64.86</v>
          </cell>
          <cell r="I2431" t="e">
            <v>#N/A</v>
          </cell>
        </row>
        <row r="2432">
          <cell r="A2432" t="str">
            <v>INSTITUTO DE FOMENTO Y DESARROLLO ECONÓMICO DEL GUAVIARE - IFEG</v>
          </cell>
          <cell r="B2432" t="str">
            <v>4562</v>
          </cell>
          <cell r="C2432">
            <v>51.38</v>
          </cell>
          <cell r="I2432" t="e">
            <v>#N/A</v>
          </cell>
        </row>
        <row r="2433">
          <cell r="A2433" t="str">
            <v>INSTITUTO DE INFRAESTRUCTURA Y CONCESIONES DE CUNDINAMARCA</v>
          </cell>
          <cell r="B2433" t="str">
            <v>4564</v>
          </cell>
          <cell r="C2433">
            <v>67.150000000000006</v>
          </cell>
          <cell r="D2433">
            <v>69.17</v>
          </cell>
          <cell r="E2433">
            <v>63.049999999999898</v>
          </cell>
          <cell r="F2433">
            <v>66.569999999999894</v>
          </cell>
          <cell r="G2433">
            <v>64.349999999999895</v>
          </cell>
          <cell r="H2433">
            <v>57.219999999999899</v>
          </cell>
          <cell r="I2433" t="str">
            <v>INSTITUTO DE INFRAESTRUCTURA Y CONCESIONES DE CUNDINAMARCA</v>
          </cell>
        </row>
        <row r="2434">
          <cell r="A2434" t="str">
            <v>INSTITUTO DE LA JUVENTUD EL DEPORTE Y LA RECREACION DE BUCARAMANGA - INDERBU</v>
          </cell>
          <cell r="B2434" t="str">
            <v>4565</v>
          </cell>
          <cell r="C2434">
            <v>67.88</v>
          </cell>
          <cell r="I2434" t="e">
            <v>#N/A</v>
          </cell>
        </row>
        <row r="2435">
          <cell r="A2435" t="str">
            <v>INSTITUTO DE LAS ARTES Y LA CULTURA - INARCO OROCUE</v>
          </cell>
          <cell r="B2435" t="str">
            <v>4567</v>
          </cell>
          <cell r="C2435">
            <v>23.13</v>
          </cell>
          <cell r="I2435" t="e">
            <v>#N/A</v>
          </cell>
        </row>
        <row r="2436">
          <cell r="A2436" t="str">
            <v>INSTITUTO MUNICIPAL DE TRANSITO Y TRANSPORTE DE PEREIRA</v>
          </cell>
          <cell r="B2436" t="str">
            <v>4729</v>
          </cell>
          <cell r="C2436">
            <v>69.38</v>
          </cell>
          <cell r="D2436">
            <v>77.33</v>
          </cell>
          <cell r="E2436">
            <v>59.43</v>
          </cell>
          <cell r="F2436">
            <v>63.579999999999899</v>
          </cell>
          <cell r="G2436">
            <v>73.629999999999896</v>
          </cell>
          <cell r="H2436">
            <v>64.31</v>
          </cell>
          <cell r="I2436" t="str">
            <v>INSTITUTO DE MOVILIDAD DE PEREIRA</v>
          </cell>
        </row>
        <row r="2437">
          <cell r="A2437" t="str">
            <v>INSTITUTO DE MOVILIDAD Y TRANSPORTE DE TAME -ARAUCA</v>
          </cell>
          <cell r="B2437" t="str">
            <v>4568</v>
          </cell>
          <cell r="C2437">
            <v>18.7</v>
          </cell>
          <cell r="I2437" t="e">
            <v>#N/A</v>
          </cell>
        </row>
        <row r="2438">
          <cell r="A2438" t="str">
            <v>INSTITUTO DE PATRIMONIO Y CULTURA DE CARTAGENA</v>
          </cell>
          <cell r="B2438" t="str">
            <v>4497</v>
          </cell>
          <cell r="C2438">
            <v>83.6</v>
          </cell>
          <cell r="D2438">
            <v>85.8</v>
          </cell>
          <cell r="E2438">
            <v>84.099999999999895</v>
          </cell>
          <cell r="F2438">
            <v>85.42</v>
          </cell>
          <cell r="G2438">
            <v>92.049999999999898</v>
          </cell>
          <cell r="H2438">
            <v>74.189999999999898</v>
          </cell>
          <cell r="I2438" t="str">
            <v>INSTITUTO DE PATRIMONIO Y CULTURA DE CARTAGENA</v>
          </cell>
        </row>
        <row r="2439">
          <cell r="A2439" t="str">
            <v>INSTITUTO DE RECREACION, DEPORTE, CULTURA Y TURISMO - SAN ANTONIO DEL TEQUENDAMA</v>
          </cell>
          <cell r="B2439" t="str">
            <v>4570</v>
          </cell>
          <cell r="C2439">
            <v>43.42</v>
          </cell>
          <cell r="I2439" t="e">
            <v>#N/A</v>
          </cell>
        </row>
        <row r="2440">
          <cell r="A2440" t="str">
            <v>INSTITUTO DE TRÁNSITO DE BOYACÁ</v>
          </cell>
          <cell r="B2440" t="str">
            <v>4571</v>
          </cell>
          <cell r="C2440">
            <v>60.78</v>
          </cell>
          <cell r="I2440" t="e">
            <v>#N/A</v>
          </cell>
        </row>
        <row r="2441">
          <cell r="A2441" t="str">
            <v>INSTITUTO DE TRANSITO DEL ATLANTICO</v>
          </cell>
          <cell r="B2441" t="str">
            <v>4624</v>
          </cell>
          <cell r="C2441">
            <v>65.680000000000007</v>
          </cell>
          <cell r="D2441">
            <v>86.15</v>
          </cell>
          <cell r="E2441">
            <v>79.379999999999896</v>
          </cell>
          <cell r="F2441">
            <v>81.03</v>
          </cell>
          <cell r="G2441">
            <v>75.290000000000006</v>
          </cell>
          <cell r="H2441">
            <v>82.5</v>
          </cell>
          <cell r="I2441" t="str">
            <v>INSTITUTO DE TRANSITO DEL ATLÁNTICO</v>
          </cell>
        </row>
        <row r="2442">
          <cell r="A2442" t="str">
            <v>INSTITUTO DE TRÁNSITO DEL MUNICIPIO DE LOS PATIOS</v>
          </cell>
          <cell r="B2442" t="str">
            <v>2735</v>
          </cell>
          <cell r="C2442">
            <v>58.96</v>
          </cell>
          <cell r="I2442" t="e">
            <v>#N/A</v>
          </cell>
        </row>
        <row r="2443">
          <cell r="A2443" t="str">
            <v>INSTITUTO DE TRANSITO Y TRANSPORTE DE ACACIAS - META</v>
          </cell>
          <cell r="B2443" t="str">
            <v>4572</v>
          </cell>
          <cell r="C2443">
            <v>48.62</v>
          </cell>
          <cell r="I2443" t="str">
            <v>INSTITUTO DE TRANSITO Y TRANSPORTE DE ACACÍAS - META</v>
          </cell>
        </row>
        <row r="2444">
          <cell r="A2444" t="str">
            <v>INSTITUTO DE TRÁNSITO Y TRANSPORTE DE PITALITO</v>
          </cell>
          <cell r="B2444" t="str">
            <v>8079</v>
          </cell>
          <cell r="C2444">
            <v>57.95</v>
          </cell>
          <cell r="I2444" t="e">
            <v>#N/A</v>
          </cell>
        </row>
        <row r="2445">
          <cell r="A2445" t="str">
            <v>INSTITUTO DE TRANSITO Y TRANSPORTE DE SOGAMOSO</v>
          </cell>
          <cell r="B2445" t="str">
            <v>4575</v>
          </cell>
          <cell r="C2445">
            <v>67.790000000000006</v>
          </cell>
          <cell r="I2445" t="e">
            <v>#N/A</v>
          </cell>
        </row>
        <row r="2446">
          <cell r="A2446" t="str">
            <v>INSTITUTO DE TRANSITO Y TRANSPORTE DEL HUILA</v>
          </cell>
          <cell r="B2446" t="str">
            <v>4577</v>
          </cell>
          <cell r="C2446">
            <v>67.680000000000007</v>
          </cell>
          <cell r="I2446" t="e">
            <v>#N/A</v>
          </cell>
        </row>
        <row r="2447">
          <cell r="A2447" t="str">
            <v>INSTITUTO DE TRANSITO Y TRANSPORTE MUNICIPAL DE CIENAGA</v>
          </cell>
          <cell r="B2447" t="str">
            <v>4578</v>
          </cell>
          <cell r="C2447">
            <v>37.03</v>
          </cell>
          <cell r="I2447" t="e">
            <v>#N/A</v>
          </cell>
        </row>
        <row r="2448">
          <cell r="A2448" t="str">
            <v>INSTITUTO DE TRANSITO Y TRANSPORTE MUNICIPAL DE EL BANCO</v>
          </cell>
          <cell r="B2448" t="str">
            <v>4583</v>
          </cell>
          <cell r="C2448">
            <v>30.06</v>
          </cell>
          <cell r="I2448" t="e">
            <v>#N/A</v>
          </cell>
        </row>
        <row r="2449">
          <cell r="A2449" t="str">
            <v>INSTITUTO DE TRANSITO Y TRANSPORTE MUNICIPAL DE RIOHACHA</v>
          </cell>
          <cell r="B2449" t="str">
            <v>4579</v>
          </cell>
          <cell r="C2449">
            <v>46.12</v>
          </cell>
          <cell r="I2449" t="e">
            <v>#N/A</v>
          </cell>
        </row>
        <row r="2450">
          <cell r="A2450" t="str">
            <v>INSTITUTO DE TRANSITO Y TRANSPORTES DE ARAUCA</v>
          </cell>
          <cell r="B2450" t="str">
            <v>4581</v>
          </cell>
          <cell r="C2450">
            <v>39.299999999999997</v>
          </cell>
          <cell r="I2450" t="e">
            <v>#N/A</v>
          </cell>
        </row>
        <row r="2451">
          <cell r="A2451" t="str">
            <v>INSTITUTO DE TURISMO DE VILLAVICENCIO</v>
          </cell>
          <cell r="B2451" t="str">
            <v>4214</v>
          </cell>
          <cell r="C2451">
            <v>56.72</v>
          </cell>
          <cell r="I2451" t="str">
            <v>INSTITUTO DE TURISMO DE VILLAVICENCIO</v>
          </cell>
        </row>
        <row r="2452">
          <cell r="A2452" t="str">
            <v>INSTITUTO DE TURISMO DEL META</v>
          </cell>
          <cell r="B2452" t="str">
            <v>4584</v>
          </cell>
          <cell r="C2452">
            <v>54.91</v>
          </cell>
          <cell r="D2452">
            <v>39.78</v>
          </cell>
          <cell r="E2452">
            <v>37.74</v>
          </cell>
          <cell r="F2452">
            <v>41.469999999999899</v>
          </cell>
          <cell r="G2452">
            <v>36.369999999999898</v>
          </cell>
          <cell r="H2452">
            <v>38.96</v>
          </cell>
          <cell r="I2452" t="str">
            <v>INSTITUTO DE TURISMO DEL META</v>
          </cell>
        </row>
        <row r="2453">
          <cell r="A2453" t="str">
            <v>INSTITUTO DE TURISMO Y RECREACIÓN  DE PAIPA</v>
          </cell>
          <cell r="B2453" t="str">
            <v>4585</v>
          </cell>
          <cell r="C2453">
            <v>56.98</v>
          </cell>
          <cell r="D2453">
            <v>59.85</v>
          </cell>
          <cell r="E2453">
            <v>68.760000000000005</v>
          </cell>
          <cell r="F2453">
            <v>58.92</v>
          </cell>
          <cell r="G2453">
            <v>57.719999999999899</v>
          </cell>
          <cell r="H2453">
            <v>74.189999999999898</v>
          </cell>
          <cell r="I2453" t="str">
            <v>INSTITUTO DE TURISMO Y RECREACIÓN  DE PAIPA</v>
          </cell>
        </row>
        <row r="2454">
          <cell r="A2454" t="str">
            <v>INSTITUTO DE TURISMO, CULTURA Y FOMENTO - GIRARDOT</v>
          </cell>
          <cell r="B2454" t="str">
            <v>4586</v>
          </cell>
          <cell r="C2454">
            <v>45.83</v>
          </cell>
          <cell r="I2454" t="e">
            <v>#N/A</v>
          </cell>
        </row>
        <row r="2455">
          <cell r="A2455" t="str">
            <v>INSTITUTO DE VALORIZACIÓN DE MANIZALES -INVAMA-</v>
          </cell>
          <cell r="B2455" t="str">
            <v>4587</v>
          </cell>
          <cell r="C2455">
            <v>67.489999999999995</v>
          </cell>
          <cell r="D2455">
            <v>64.7</v>
          </cell>
          <cell r="E2455">
            <v>70.95</v>
          </cell>
          <cell r="F2455">
            <v>61.92</v>
          </cell>
          <cell r="G2455">
            <v>60.39</v>
          </cell>
          <cell r="H2455">
            <v>63.689999999999898</v>
          </cell>
          <cell r="I2455" t="str">
            <v>INSTITUTO DE VALORIZACIÓN DE MANÍZALES -INVAMA-</v>
          </cell>
        </row>
        <row r="2456">
          <cell r="A2456" t="str">
            <v>INSTITUTO DE VIVIENDA DE INTERES SOCIAL Y REFORMA URBANA  INVIUNION  - LA UNION</v>
          </cell>
          <cell r="B2456" t="str">
            <v>4590</v>
          </cell>
          <cell r="C2456">
            <v>55.82</v>
          </cell>
          <cell r="I2456" t="e">
            <v>#N/A</v>
          </cell>
        </row>
        <row r="2457">
          <cell r="A2457" t="str">
            <v>INSTITUTO DE VIVIENDA DE INTERES SOCIAL Y REFORMA URBANA DE PAIPA</v>
          </cell>
          <cell r="B2457" t="str">
            <v>4589</v>
          </cell>
          <cell r="C2457">
            <v>37.97</v>
          </cell>
          <cell r="D2457">
            <v>68.8</v>
          </cell>
          <cell r="E2457">
            <v>84.099999999999895</v>
          </cell>
          <cell r="F2457">
            <v>76.06</v>
          </cell>
          <cell r="G2457">
            <v>71.760000000000005</v>
          </cell>
          <cell r="H2457">
            <v>74.189999999999898</v>
          </cell>
          <cell r="I2457" t="str">
            <v>INSTITUTO DE VIVIENDA DE INTERES SOCIAL Y REFORMA URBANA DE PAIPA</v>
          </cell>
        </row>
        <row r="2458">
          <cell r="A2458" t="str">
            <v>INSTITUTO DE VIVIENDA DE INTERES SOCIAL Y REFORMA URBANA DEL  MUNICIPIO DE COPACABANA INVICOP</v>
          </cell>
          <cell r="B2458" t="str">
            <v>4592</v>
          </cell>
          <cell r="C2458">
            <v>44.22</v>
          </cell>
          <cell r="I2458" t="e">
            <v>#N/A</v>
          </cell>
        </row>
        <row r="2459">
          <cell r="A2459" t="str">
            <v>INSTITUTO DE VIVIENDA MUNICIPAL DE AGUAZUL - IVIMA</v>
          </cell>
          <cell r="B2459" t="str">
            <v>4594</v>
          </cell>
          <cell r="C2459">
            <v>45.94</v>
          </cell>
          <cell r="I2459" t="e">
            <v>#N/A</v>
          </cell>
        </row>
        <row r="2460">
          <cell r="A2460" t="str">
            <v>INSTITUTO DE VIVIENDA MUNICIPAL DE BUCARAMANGA - INVISBU -</v>
          </cell>
          <cell r="B2460" t="str">
            <v>4595</v>
          </cell>
          <cell r="C2460">
            <v>80.28</v>
          </cell>
          <cell r="D2460">
            <v>47.78</v>
          </cell>
          <cell r="E2460">
            <v>32.85</v>
          </cell>
          <cell r="F2460">
            <v>47.2899999999999</v>
          </cell>
          <cell r="G2460">
            <v>37.880000000000003</v>
          </cell>
          <cell r="H2460">
            <v>54.21</v>
          </cell>
          <cell r="I2460" t="str">
            <v>INSTITUTO DE VIVIENDA MUNICIPAL DE BUCARAMANGA - INVISBU -</v>
          </cell>
        </row>
        <row r="2461">
          <cell r="A2461" t="str">
            <v>INSTITUTO DEL DEPORTE, LA EDUCACIÓN FÍSICA Y LA RECREACIÓN DEL VALLE DEL CAUCA - INDERVALLE</v>
          </cell>
          <cell r="B2461" t="str">
            <v>4598</v>
          </cell>
          <cell r="C2461">
            <v>66.87</v>
          </cell>
          <cell r="D2461">
            <v>88.35</v>
          </cell>
          <cell r="E2461">
            <v>84.099999999999895</v>
          </cell>
          <cell r="F2461">
            <v>85.42</v>
          </cell>
          <cell r="G2461">
            <v>78.23</v>
          </cell>
          <cell r="H2461">
            <v>86.9</v>
          </cell>
          <cell r="I2461" t="str">
            <v>INSTITUTO DEL DEPORTE, LA EDUCACIÓN FÍSICA Y LA RECREACIÓN DEL VALLE DEL CAUCA - INDERVALLE</v>
          </cell>
        </row>
        <row r="2462">
          <cell r="A2462" t="str">
            <v>INSTITUTO DEL DEPORTE, LA RECREACIÓN Y APROVECHAMIENTO DEL TIEMPO LIBRE - INDER GUARNE</v>
          </cell>
          <cell r="B2462" t="str">
            <v>4599</v>
          </cell>
          <cell r="C2462">
            <v>36.61</v>
          </cell>
          <cell r="I2462" t="e">
            <v>#N/A</v>
          </cell>
        </row>
        <row r="2463">
          <cell r="A2463" t="str">
            <v>INSTITUTO DEPARTAMENTAL DE DEPORTES Y RECREACION DEL ATLÁNTICO</v>
          </cell>
          <cell r="B2463" t="str">
            <v>4602</v>
          </cell>
          <cell r="C2463">
            <v>71.72</v>
          </cell>
          <cell r="I2463" t="e">
            <v>#N/A</v>
          </cell>
        </row>
        <row r="2464">
          <cell r="A2464" t="str">
            <v>INSTITUTO DEPARTAMENTAL DE ACCION COMUNAL Y PARTICIPACION CIUDADANA</v>
          </cell>
          <cell r="B2464" t="str">
            <v>4603</v>
          </cell>
          <cell r="C2464">
            <v>62.25</v>
          </cell>
          <cell r="D2464">
            <v>60.55</v>
          </cell>
          <cell r="E2464">
            <v>68.760000000000005</v>
          </cell>
          <cell r="F2464">
            <v>58.92</v>
          </cell>
          <cell r="G2464">
            <v>69.299999999999898</v>
          </cell>
          <cell r="H2464">
            <v>74.189999999999898</v>
          </cell>
          <cell r="I2464" t="str">
            <v>INSTITUTO DEPARTAMENTAL DE ACCION COMUNAL Y PARTICIPACION CIUDADANA</v>
          </cell>
        </row>
        <row r="2465">
          <cell r="A2465" t="str">
            <v>INSTITUTO DEPARTAMENTAL DE BELLAS ARTES</v>
          </cell>
          <cell r="B2465" t="str">
            <v>4604</v>
          </cell>
          <cell r="C2465">
            <v>73.73</v>
          </cell>
          <cell r="I2465" t="e">
            <v>#N/A</v>
          </cell>
        </row>
        <row r="2466">
          <cell r="A2466" t="str">
            <v>INSTITUTO DEPARTAMENTAL DE CULTURA DEL META</v>
          </cell>
          <cell r="B2466" t="str">
            <v>4605</v>
          </cell>
          <cell r="C2466">
            <v>52.82</v>
          </cell>
          <cell r="I2466" t="e">
            <v>#N/A</v>
          </cell>
        </row>
        <row r="2467">
          <cell r="A2467" t="str">
            <v>INSTITUTO DEPARTAMENTAL DE CULTURA Y TURISMO DE CUNDINAMARCA</v>
          </cell>
          <cell r="B2467" t="str">
            <v>4606</v>
          </cell>
          <cell r="C2467">
            <v>80.319999999999993</v>
          </cell>
          <cell r="D2467">
            <v>71.099999999999994</v>
          </cell>
          <cell r="E2467">
            <v>59.43</v>
          </cell>
          <cell r="F2467">
            <v>53.469999999999899</v>
          </cell>
          <cell r="G2467">
            <v>52.689999999999898</v>
          </cell>
          <cell r="H2467">
            <v>64.31</v>
          </cell>
          <cell r="I2467" t="str">
            <v>INSTITUTO DEPARTAMENTAL DE CULTURA Y TURISMO DE CUNDINAMARCA</v>
          </cell>
        </row>
        <row r="2468">
          <cell r="A2468" t="str">
            <v>INSTITUTO DEPARTAMENTAL DE CULTURA, DEPORTE  Y TURISMO DEL CAQUETÁ</v>
          </cell>
          <cell r="B2468" t="str">
            <v>4607</v>
          </cell>
          <cell r="C2468">
            <v>61.53</v>
          </cell>
          <cell r="I2468" t="e">
            <v>#N/A</v>
          </cell>
        </row>
        <row r="2469">
          <cell r="A2469" t="str">
            <v>INSTITUTO DEPARTAMENTAL DE DEPORTE Y RECREACION DEL QUINDIO</v>
          </cell>
          <cell r="B2469" t="str">
            <v>4608</v>
          </cell>
          <cell r="C2469">
            <v>61.53</v>
          </cell>
          <cell r="D2469">
            <v>99</v>
          </cell>
          <cell r="E2469">
            <v>84.099999999999895</v>
          </cell>
          <cell r="F2469">
            <v>85.42</v>
          </cell>
          <cell r="G2469">
            <v>92.049999999999898</v>
          </cell>
          <cell r="H2469">
            <v>86.9</v>
          </cell>
          <cell r="I2469" t="str">
            <v>INSTITUTO DEPARTAMENTAL DE DEPORTE Y RECREACIÓN DEL QUINDÍO</v>
          </cell>
        </row>
        <row r="2470">
          <cell r="A2470" t="str">
            <v>INSTITUTO DEPARTAMENTAL DE DEPORTES DE ANTIOQUIA</v>
          </cell>
          <cell r="B2470" t="str">
            <v>4610</v>
          </cell>
          <cell r="C2470">
            <v>55.49</v>
          </cell>
          <cell r="I2470" t="e">
            <v>#N/A</v>
          </cell>
        </row>
        <row r="2471">
          <cell r="A2471" t="str">
            <v>INSTITUTO DEPARTAMENTAL DE DEPORTES DE CORDOBA - INDEPORTES CORDOBA</v>
          </cell>
          <cell r="B2471" t="str">
            <v>4611</v>
          </cell>
          <cell r="C2471">
            <v>59.03</v>
          </cell>
          <cell r="I2471" t="e">
            <v>#N/A</v>
          </cell>
        </row>
        <row r="2472">
          <cell r="A2472" t="str">
            <v>INSTITUTO DEPARTAMENTAL DE DEPORTES DEL GUAVIARE - INDERG</v>
          </cell>
          <cell r="B2472" t="str">
            <v>4612</v>
          </cell>
          <cell r="C2472">
            <v>31.88</v>
          </cell>
          <cell r="I2472" t="e">
            <v>#N/A</v>
          </cell>
        </row>
        <row r="2473">
          <cell r="A2473" t="str">
            <v>INSTITUTO DEPARTAMENTAL DE DEPORTES DEL TOLIMA - INDEPORTES TOLIMA</v>
          </cell>
          <cell r="B2473" t="str">
            <v>4613</v>
          </cell>
          <cell r="C2473">
            <v>69.040000000000006</v>
          </cell>
          <cell r="I2473" t="e">
            <v>#N/A</v>
          </cell>
        </row>
        <row r="2474">
          <cell r="A2474" t="str">
            <v>INSTITUTO DEPARTAMENTAL DE DEPORTES INDEPORTES CAUCA</v>
          </cell>
          <cell r="B2474" t="str">
            <v>4614</v>
          </cell>
          <cell r="C2474">
            <v>76.91</v>
          </cell>
          <cell r="I2474" t="e">
            <v>#N/A</v>
          </cell>
        </row>
        <row r="2475">
          <cell r="A2475" t="str">
            <v>INSTITUTO DEPARTAMENTAL DE DEPORTES Y RECREACIÓN DE BOLIVAR - IDERBOL</v>
          </cell>
          <cell r="B2475" t="str">
            <v>4615</v>
          </cell>
          <cell r="C2475">
            <v>57.12</v>
          </cell>
          <cell r="I2475" t="str">
            <v>INSTITUTO DEPARTAMENTAL DE DEPORTES Y RECREACIÓN DE BOLÍVAR - IDERBOL</v>
          </cell>
        </row>
        <row r="2476">
          <cell r="A2476" t="str">
            <v>INSTITUTO DEPARTAMENTAL DE DEPORTES Y RECREACIÓN DE SUCRE - INDERSUCRE</v>
          </cell>
          <cell r="B2476" t="str">
            <v>4616</v>
          </cell>
          <cell r="C2476">
            <v>46.77</v>
          </cell>
          <cell r="I2476" t="e">
            <v>#N/A</v>
          </cell>
        </row>
        <row r="2477">
          <cell r="A2477" t="str">
            <v>INSTITUTO DEPARTAMENTAL DE RECREACION Y DEPORTES - INDERSANTANDER</v>
          </cell>
          <cell r="B2477" t="str">
            <v>4618</v>
          </cell>
          <cell r="C2477">
            <v>75.41</v>
          </cell>
          <cell r="I2477" t="e">
            <v>#N/A</v>
          </cell>
        </row>
        <row r="2478">
          <cell r="A2478" t="str">
            <v>INSTITUTO DEPARTAMENTAL DE REHABILITACION Y EDUCACION ESPECIAL DEL CESAR</v>
          </cell>
          <cell r="B2478" t="str">
            <v>3647</v>
          </cell>
          <cell r="C2478">
            <v>32.950000000000003</v>
          </cell>
          <cell r="I2478" t="e">
            <v>#N/A</v>
          </cell>
        </row>
        <row r="2479">
          <cell r="A2479" t="str">
            <v>INSTITUTO DEPARTAMENTAL DE SALUD DE NARIÑO</v>
          </cell>
          <cell r="B2479" t="str">
            <v>4619</v>
          </cell>
          <cell r="C2479">
            <v>66.55</v>
          </cell>
          <cell r="I2479" t="e">
            <v>#N/A</v>
          </cell>
        </row>
        <row r="2480">
          <cell r="A2480" t="str">
            <v>INSTITUTO DEPARTAMENTAL DE SALUD DE NORTE DE SANTANDER</v>
          </cell>
          <cell r="B2480" t="str">
            <v>4620</v>
          </cell>
          <cell r="C2480">
            <v>65.11</v>
          </cell>
          <cell r="I2480" t="e">
            <v>#N/A</v>
          </cell>
        </row>
        <row r="2481">
          <cell r="A2481" t="str">
            <v>INSTITUTO DEPARTAMENTAL DE TRANSITO DEL QUINDIO</v>
          </cell>
          <cell r="B2481" t="str">
            <v>4622</v>
          </cell>
          <cell r="C2481">
            <v>60.93</v>
          </cell>
          <cell r="D2481">
            <v>62.19</v>
          </cell>
          <cell r="E2481">
            <v>65.659999999999897</v>
          </cell>
          <cell r="F2481">
            <v>60.28</v>
          </cell>
          <cell r="G2481">
            <v>60.35</v>
          </cell>
          <cell r="H2481">
            <v>51.969999999999899</v>
          </cell>
          <cell r="I2481" t="str">
            <v>INSTITUTO DEPARTAMENTAL DE TRANSITO DEL QUINDÍO</v>
          </cell>
        </row>
        <row r="2482">
          <cell r="A2482" t="str">
            <v>INSTITUTO DEPARTAMENTAL DE TRANSITO Y TRANSPORTE DEL META</v>
          </cell>
          <cell r="B2482" t="str">
            <v>8086</v>
          </cell>
          <cell r="C2482">
            <v>47.4</v>
          </cell>
          <cell r="I2482" t="e">
            <v>#N/A</v>
          </cell>
        </row>
        <row r="2483">
          <cell r="A2483" t="str">
            <v>INSTITUTO DEPARTAMENTAL DEL DEPORTE DE BOYACA</v>
          </cell>
          <cell r="B2483" t="str">
            <v>2876</v>
          </cell>
          <cell r="C2483">
            <v>46.94</v>
          </cell>
          <cell r="I2483" t="e">
            <v>#N/A</v>
          </cell>
        </row>
        <row r="2484">
          <cell r="A2484" t="str">
            <v>INSTITUTO DEPARTAMENTAL DEL DEPORTE DE LA GUAJIRA</v>
          </cell>
          <cell r="B2484" t="str">
            <v>8391</v>
          </cell>
          <cell r="C2484">
            <v>43.88</v>
          </cell>
          <cell r="I2484" t="e">
            <v>#N/A</v>
          </cell>
        </row>
        <row r="2485">
          <cell r="A2485" t="str">
            <v>INSTITUTO DEPARTAMENTAL DEL DEPORTE Y LA RECREACIÓN - INDERHUILA</v>
          </cell>
          <cell r="B2485" t="str">
            <v>4625</v>
          </cell>
          <cell r="C2485">
            <v>49.8</v>
          </cell>
          <cell r="I2485" t="e">
            <v>#N/A</v>
          </cell>
        </row>
        <row r="2486">
          <cell r="A2486" t="str">
            <v>INSTITUTO DEPARTAMENTAL DEL DEPORTE Y LA RECREACIÓN  IDDER</v>
          </cell>
          <cell r="B2486" t="str">
            <v>4626</v>
          </cell>
          <cell r="C2486">
            <v>52.45</v>
          </cell>
          <cell r="I2486" t="e">
            <v>#N/A</v>
          </cell>
        </row>
        <row r="2487">
          <cell r="A2487" t="str">
            <v>INSTITUTO DEPARTAMENTAL DEL DEPORTE Y LA RECREACIÓN DE ARAUCA - INDADER</v>
          </cell>
          <cell r="B2487" t="str">
            <v>4627</v>
          </cell>
          <cell r="C2487">
            <v>38.64</v>
          </cell>
          <cell r="I2487" t="e">
            <v>#N/A</v>
          </cell>
        </row>
        <row r="2488">
          <cell r="A2488" t="str">
            <v>INSTITUTO DEPARTAMENTAL DEL DEPORTE Y LA RECREACIÓN DEL AMAZONAS</v>
          </cell>
          <cell r="B2488" t="str">
            <v>4628</v>
          </cell>
          <cell r="C2488">
            <v>45.05</v>
          </cell>
          <cell r="I2488" t="e">
            <v>#N/A</v>
          </cell>
        </row>
        <row r="2489">
          <cell r="A2489" t="str">
            <v>INSTITUTO DEPARTAMENTAL PARA LA RECREACIÓN Y EL DEPORTE</v>
          </cell>
          <cell r="B2489" t="str">
            <v>4631</v>
          </cell>
          <cell r="C2489">
            <v>80.37</v>
          </cell>
          <cell r="I2489" t="e">
            <v>#N/A</v>
          </cell>
        </row>
        <row r="2490">
          <cell r="A2490" t="str">
            <v>INSTITUTO DEPARTAMENTAL PARA LA RECREACIONY EL DEPORTE DE CUNDINAMARCA</v>
          </cell>
          <cell r="B2490" t="str">
            <v>4634</v>
          </cell>
          <cell r="C2490">
            <v>69.23</v>
          </cell>
          <cell r="D2490">
            <v>49.38</v>
          </cell>
          <cell r="E2490">
            <v>38.03</v>
          </cell>
          <cell r="F2490">
            <v>50.5</v>
          </cell>
          <cell r="G2490">
            <v>56.579999999999899</v>
          </cell>
          <cell r="H2490">
            <v>49.7899999999999</v>
          </cell>
          <cell r="I2490" t="str">
            <v>INSTITUTO DEPARTAMENTAL PARA LA RECREACIÓNY EL DEPORTE DE CUNDINAMARCA</v>
          </cell>
        </row>
        <row r="2491">
          <cell r="A2491" t="str">
            <v>INSTITUTO DEPORTIVO Y RECREATIVO DE FUSAGASUGA -IDERF-</v>
          </cell>
          <cell r="B2491" t="str">
            <v>4635</v>
          </cell>
          <cell r="C2491">
            <v>55.02</v>
          </cell>
          <cell r="I2491" t="e">
            <v>#N/A</v>
          </cell>
        </row>
        <row r="2492">
          <cell r="A2492" t="str">
            <v>INSTITUTO DISTRITAL DE DEPORTES Y RECREACION DE CARTAGENA</v>
          </cell>
          <cell r="B2492" t="str">
            <v>4638</v>
          </cell>
          <cell r="C2492">
            <v>97.226313770617594</v>
          </cell>
          <cell r="D2492">
            <v>71.53</v>
          </cell>
          <cell r="E2492">
            <v>84.099999999999895</v>
          </cell>
          <cell r="F2492">
            <v>71.62</v>
          </cell>
          <cell r="G2492">
            <v>68.409999999999897</v>
          </cell>
          <cell r="H2492">
            <v>74.189999999999898</v>
          </cell>
          <cell r="I2492" t="str">
            <v>INSTITUTO DISTRITAL DE DEPORTES Y RECREACIÓN DE CARTAGENA</v>
          </cell>
        </row>
        <row r="2493">
          <cell r="A2493" t="str">
            <v>INSTITUTO DISTRITAL DE GESTIÓN DE RIESGOS Y CAMBIO CLIMÁTICO</v>
          </cell>
          <cell r="B2493" t="str">
            <v>4300</v>
          </cell>
          <cell r="C2493">
            <v>77.87</v>
          </cell>
          <cell r="D2493">
            <v>88.35</v>
          </cell>
          <cell r="E2493">
            <v>84.099999999999895</v>
          </cell>
          <cell r="F2493">
            <v>85.42</v>
          </cell>
          <cell r="G2493">
            <v>78.23</v>
          </cell>
          <cell r="H2493">
            <v>86.9</v>
          </cell>
          <cell r="I2493" t="str">
            <v>INSTITUTO DISTRITAL DE GESTIÓN DE RIESGOS Y CAMBIO CLIMÁTICO</v>
          </cell>
        </row>
        <row r="2494">
          <cell r="A2494" t="str">
            <v>INSTITUTO DISTRITAL DE LA PARTICIPACIÓN Y ACCIÓN COMUNAL</v>
          </cell>
          <cell r="B2494" t="str">
            <v>4639</v>
          </cell>
          <cell r="C2494">
            <v>84.14</v>
          </cell>
          <cell r="D2494">
            <v>91.11</v>
          </cell>
          <cell r="E2494">
            <v>84.099999999999895</v>
          </cell>
          <cell r="F2494">
            <v>85.42</v>
          </cell>
          <cell r="G2494">
            <v>92.049999999999898</v>
          </cell>
          <cell r="H2494">
            <v>74.189999999999898</v>
          </cell>
          <cell r="I2494" t="str">
            <v>INSTITUTO DISTRITAL DE LA PARTICIPACIÓN Y ACCIÓN COMUNAL</v>
          </cell>
        </row>
        <row r="2495">
          <cell r="A2495" t="str">
            <v>INSTITUTO DISTRITAL DE LA RECREACIÓN Y EL DEPORTE - IDRD</v>
          </cell>
          <cell r="B2495" t="str">
            <v>4640</v>
          </cell>
          <cell r="C2495">
            <v>90.2</v>
          </cell>
          <cell r="D2495">
            <v>99</v>
          </cell>
          <cell r="E2495">
            <v>84.099999999999895</v>
          </cell>
          <cell r="F2495">
            <v>85.42</v>
          </cell>
          <cell r="G2495">
            <v>92.049999999999898</v>
          </cell>
          <cell r="H2495">
            <v>86.9</v>
          </cell>
          <cell r="I2495" t="str">
            <v>INSTITUTO DISTRITAL DE LA RECREACIÓN Y EL DEPORTE - IDRD</v>
          </cell>
        </row>
        <row r="2496">
          <cell r="A2496" t="str">
            <v>INSTITUTO DISTRITAL DE LAS ARTES</v>
          </cell>
          <cell r="B2496" t="str">
            <v>8049</v>
          </cell>
          <cell r="C2496">
            <v>86.53</v>
          </cell>
          <cell r="D2496">
            <v>91.44</v>
          </cell>
          <cell r="E2496">
            <v>70.95</v>
          </cell>
          <cell r="F2496">
            <v>73.379999999999896</v>
          </cell>
          <cell r="G2496">
            <v>82.23</v>
          </cell>
          <cell r="H2496">
            <v>74.7</v>
          </cell>
          <cell r="I2496" t="str">
            <v>INSTITUTO DISTRITAL DE LAS ARTES</v>
          </cell>
        </row>
        <row r="2497">
          <cell r="A2497" t="str">
            <v>INSTITUTO DISTRITAL DE PATRIMONIO CULTURAL</v>
          </cell>
          <cell r="B2497" t="str">
            <v>2637</v>
          </cell>
          <cell r="C2497">
            <v>72.05</v>
          </cell>
          <cell r="D2497">
            <v>75.319999999999993</v>
          </cell>
          <cell r="E2497">
            <v>77.92</v>
          </cell>
          <cell r="F2497">
            <v>79.680000000000007</v>
          </cell>
          <cell r="G2497">
            <v>74.349999999999895</v>
          </cell>
          <cell r="H2497">
            <v>81.150000000000006</v>
          </cell>
          <cell r="I2497" t="str">
            <v>INSTITUTO DISTRITAL DE PATRIMONIO CULTURAL</v>
          </cell>
        </row>
        <row r="2498">
          <cell r="A2498" t="str">
            <v>INSTITUTO DISTRITAL DE PROTECCIÓN Y BIENESTAR ANIMAL</v>
          </cell>
          <cell r="B2498" t="str">
            <v>2841</v>
          </cell>
          <cell r="C2498">
            <v>85.13</v>
          </cell>
          <cell r="D2498">
            <v>91.44</v>
          </cell>
          <cell r="E2498">
            <v>70.95</v>
          </cell>
          <cell r="F2498">
            <v>73.379999999999896</v>
          </cell>
          <cell r="G2498">
            <v>82.23</v>
          </cell>
          <cell r="H2498">
            <v>74.7</v>
          </cell>
          <cell r="I2498" t="str">
            <v>INSTITUTO DISTRITAL DE PROTECCIÓN Y BIENESTAR ANIMAL</v>
          </cell>
        </row>
        <row r="2499">
          <cell r="A2499" t="str">
            <v>INSTITUTO DISTRITAL DE SANTA MARTA PARA LA RECREACIÓN Y EL DEPORTE</v>
          </cell>
          <cell r="B2499" t="str">
            <v>8375</v>
          </cell>
          <cell r="C2499">
            <v>84.21</v>
          </cell>
          <cell r="I2499" t="e">
            <v>#N/A</v>
          </cell>
        </row>
        <row r="2500">
          <cell r="A2500" t="str">
            <v>INSTITUTO DISTRITAL DE TURISMO</v>
          </cell>
          <cell r="B2500" t="str">
            <v>4642</v>
          </cell>
          <cell r="C2500">
            <v>87.72</v>
          </cell>
          <cell r="D2500">
            <v>99</v>
          </cell>
          <cell r="E2500">
            <v>84.099999999999895</v>
          </cell>
          <cell r="F2500">
            <v>85.42</v>
          </cell>
          <cell r="G2500">
            <v>92.049999999999898</v>
          </cell>
          <cell r="H2500">
            <v>86.9</v>
          </cell>
          <cell r="I2500" t="str">
            <v>INSTITUTO DISTRITAL DE TURISMO</v>
          </cell>
        </row>
        <row r="2501">
          <cell r="A2501" t="str">
            <v>INSTITUTO DISTRITAL DE TURISMO DE SANTA MARTA</v>
          </cell>
          <cell r="B2501" t="str">
            <v>8379</v>
          </cell>
          <cell r="C2501">
            <v>33.51</v>
          </cell>
          <cell r="I2501" t="e">
            <v>#N/A</v>
          </cell>
        </row>
        <row r="2502">
          <cell r="A2502" t="str">
            <v>INSTITUTO DISTRITAL DEL DEPORTE, LA RECREACIÓN Y EL TIEMPO LIBRE DE BUENAVENTURA</v>
          </cell>
          <cell r="B2502" t="str">
            <v>8238</v>
          </cell>
          <cell r="C2502">
            <v>26.26</v>
          </cell>
          <cell r="I2502" t="e">
            <v>#N/A</v>
          </cell>
        </row>
        <row r="2503">
          <cell r="A2503" t="str">
            <v>INSTITUTO FINANACIERO PARA EL DESARROLLO DEL VALLE DEL CAUCA</v>
          </cell>
          <cell r="B2503" t="str">
            <v>8088</v>
          </cell>
          <cell r="C2503">
            <v>71.59</v>
          </cell>
          <cell r="D2503">
            <v>69.8</v>
          </cell>
          <cell r="E2503">
            <v>79.379999999999896</v>
          </cell>
          <cell r="F2503">
            <v>81.03</v>
          </cell>
          <cell r="G2503">
            <v>75.290000000000006</v>
          </cell>
          <cell r="H2503">
            <v>82.5</v>
          </cell>
          <cell r="I2503" t="str">
            <v>INSTITUTO FINANACIERO PARA EL DESARROLLO DEL VALLE DEL CAUCA</v>
          </cell>
        </row>
        <row r="2504">
          <cell r="A2504" t="str">
            <v>INSTITUTO FINANCIERO DE CASANARE  I.F.C.</v>
          </cell>
          <cell r="B2504" t="str">
            <v>4647</v>
          </cell>
          <cell r="C2504">
            <v>65.8</v>
          </cell>
          <cell r="D2504">
            <v>73.239999999999995</v>
          </cell>
          <cell r="E2504">
            <v>84.099999999999895</v>
          </cell>
          <cell r="F2504">
            <v>85.42</v>
          </cell>
          <cell r="G2504">
            <v>78.23</v>
          </cell>
          <cell r="H2504">
            <v>74.189999999999898</v>
          </cell>
          <cell r="I2504" t="str">
            <v>INSTITUTO FINANCIERO DE CASANARE  I.F.C.</v>
          </cell>
        </row>
        <row r="2505">
          <cell r="A2505" t="str">
            <v>INSTITUTO FINANCIERO DEL HUILA -  INFIHUILA</v>
          </cell>
          <cell r="B2505" t="str">
            <v>4649</v>
          </cell>
          <cell r="C2505">
            <v>67.989999999999995</v>
          </cell>
          <cell r="D2505">
            <v>35.76</v>
          </cell>
          <cell r="E2505">
            <v>38.03</v>
          </cell>
          <cell r="F2505">
            <v>30.2899999999999</v>
          </cell>
          <cell r="G2505">
            <v>29.53</v>
          </cell>
          <cell r="H2505">
            <v>48.02</v>
          </cell>
          <cell r="I2505" t="str">
            <v>INSTITUTO FINANCIERO DEL HUILA -  INFIHUILA</v>
          </cell>
        </row>
        <row r="2506">
          <cell r="A2506" t="str">
            <v>INSTITUTO FINANCIERO DEL NORTE DE SANTANDER -IFINORTE-</v>
          </cell>
          <cell r="B2506" t="str">
            <v>4650</v>
          </cell>
          <cell r="C2506">
            <v>60.68</v>
          </cell>
          <cell r="I2506" t="e">
            <v>#N/A</v>
          </cell>
        </row>
        <row r="2507">
          <cell r="A2507" t="str">
            <v>INSTITUTO FINANCIERO PARA EL DESARROLLO DE RISARALDA -INFIDER-</v>
          </cell>
          <cell r="B2507" t="str">
            <v>4652</v>
          </cell>
          <cell r="C2507">
            <v>91</v>
          </cell>
          <cell r="D2507">
            <v>88.35</v>
          </cell>
          <cell r="E2507">
            <v>84.099999999999895</v>
          </cell>
          <cell r="F2507">
            <v>85.42</v>
          </cell>
          <cell r="G2507">
            <v>78.23</v>
          </cell>
          <cell r="H2507">
            <v>86.9</v>
          </cell>
          <cell r="I2507" t="str">
            <v>INSTITUTO FINANCIERO PARA EL DESARROLLO DE RISARALDA -INFIDER-</v>
          </cell>
        </row>
        <row r="2508">
          <cell r="A2508" t="str">
            <v>INSTITUTO PARA EL DESARROLLO MUNICIPAL DE SANTANDER</v>
          </cell>
          <cell r="B2508" t="str">
            <v>4792</v>
          </cell>
          <cell r="C2508">
            <v>69.42</v>
          </cell>
          <cell r="I2508" t="str">
            <v>INSTITUTO FINANCIERO PARA EL DESARROLLO DE SANTANDER</v>
          </cell>
        </row>
        <row r="2509">
          <cell r="A2509" t="str">
            <v>INSTITUTO LIBANENSE PARA EL DEPORTE Y LA RECREACIÓN - ILIDER</v>
          </cell>
          <cell r="B2509" t="str">
            <v>4655</v>
          </cell>
          <cell r="C2509">
            <v>46.87</v>
          </cell>
          <cell r="I2509" t="e">
            <v>#N/A</v>
          </cell>
        </row>
        <row r="2510">
          <cell r="A2510" t="str">
            <v>INSTITUTO MONICIPAL DE RECREACION DEPORTE Y CULTURA DE TINJACA</v>
          </cell>
          <cell r="B2510" t="str">
            <v>8426</v>
          </cell>
          <cell r="C2510">
            <v>20.75</v>
          </cell>
          <cell r="D2510">
            <v>11.89</v>
          </cell>
          <cell r="E2510">
            <v>24.12</v>
          </cell>
          <cell r="F2510">
            <v>17.510000000000002</v>
          </cell>
          <cell r="G2510">
            <v>18.489999999999899</v>
          </cell>
          <cell r="H2510">
            <v>15.4499999999999</v>
          </cell>
          <cell r="I2510" t="str">
            <v>INSTITUTO MONICIPAL DE RECREACIÓN DEPORTE Y CULTURA DE TINJACA</v>
          </cell>
        </row>
        <row r="2511">
          <cell r="A2511" t="str">
            <v>INSTITUTO MUNICIPAL DE DEPORTE Y RECREACIÓN</v>
          </cell>
          <cell r="B2511" t="str">
            <v>8223</v>
          </cell>
          <cell r="C2511">
            <v>43.62</v>
          </cell>
          <cell r="I2511" t="e">
            <v>#N/A</v>
          </cell>
        </row>
        <row r="2512">
          <cell r="A2512" t="str">
            <v>INSTITUTO MUNICIPAL DE CULTURA DE YUMBO</v>
          </cell>
          <cell r="B2512" t="str">
            <v>4657</v>
          </cell>
          <cell r="C2512">
            <v>74.03</v>
          </cell>
          <cell r="I2512" t="e">
            <v>#N/A</v>
          </cell>
        </row>
        <row r="2513">
          <cell r="A2513" t="str">
            <v>INSTITUTO MUNICIPAL DE CULTURA JOAQUÍN PIÑEROS CORPAS</v>
          </cell>
          <cell r="B2513" t="str">
            <v>4659</v>
          </cell>
          <cell r="C2513">
            <v>23.79</v>
          </cell>
          <cell r="I2513" t="e">
            <v>#N/A</v>
          </cell>
        </row>
        <row r="2514">
          <cell r="A2514" t="str">
            <v>INSTITUTO MUNICIPAL DE CULTURA RECREACION DEPORTE Y TURISMO DE CARTAGENA DEL CHAIRA</v>
          </cell>
          <cell r="B2514" t="str">
            <v>8307</v>
          </cell>
          <cell r="C2514">
            <v>35.369999999999997</v>
          </cell>
          <cell r="I2514" t="e">
            <v>#N/A</v>
          </cell>
        </row>
        <row r="2515">
          <cell r="A2515" t="str">
            <v>INSTITUTO MUNICIPAL DE CULTURA Y TURISMO</v>
          </cell>
          <cell r="B2515" t="str">
            <v>4660</v>
          </cell>
          <cell r="C2515">
            <v>29.81</v>
          </cell>
          <cell r="I2515" t="e">
            <v>#N/A</v>
          </cell>
        </row>
        <row r="2516">
          <cell r="A2516" t="str">
            <v>INSTITUTO MUNICIPAL DE CULTURA Y TURISMO DE BUCARAMANGA</v>
          </cell>
          <cell r="B2516" t="str">
            <v>4661</v>
          </cell>
          <cell r="C2516">
            <v>71.91</v>
          </cell>
          <cell r="D2516">
            <v>79.760000000000005</v>
          </cell>
          <cell r="E2516">
            <v>70.95</v>
          </cell>
          <cell r="F2516">
            <v>73.379999999999896</v>
          </cell>
          <cell r="G2516">
            <v>82.23</v>
          </cell>
          <cell r="H2516">
            <v>63.689999999999898</v>
          </cell>
          <cell r="I2516" t="str">
            <v>INSTITUTO MUNICIPAL DE CULTURA Y TURISMO DE BUCARAMANGA</v>
          </cell>
        </row>
        <row r="2517">
          <cell r="A2517" t="str">
            <v>INSTITUTO MUNICIPAL DE CULTURA Y TURISMO DE CAJICÁ</v>
          </cell>
          <cell r="B2517" t="str">
            <v>4662</v>
          </cell>
          <cell r="C2517">
            <v>58.96</v>
          </cell>
          <cell r="I2517" t="e">
            <v>#N/A</v>
          </cell>
        </row>
        <row r="2518">
          <cell r="A2518" t="str">
            <v>INSTITUTO MUNICIPAL DE CULTURA Y TURISMO DE TORO VALLE DEL CAUCA</v>
          </cell>
          <cell r="B2518" t="str">
            <v>8435</v>
          </cell>
          <cell r="C2518">
            <v>18.43</v>
          </cell>
          <cell r="I2518" t="e">
            <v>#N/A</v>
          </cell>
        </row>
        <row r="2519">
          <cell r="A2519" t="str">
            <v>INSTITUTO MUNICIPAL DE CULTURA Y TURISMO DE VILLETA</v>
          </cell>
          <cell r="B2519" t="str">
            <v>4664</v>
          </cell>
          <cell r="C2519">
            <v>71.150000000000006</v>
          </cell>
          <cell r="I2519" t="e">
            <v>#N/A</v>
          </cell>
        </row>
        <row r="2520">
          <cell r="A2520" t="str">
            <v>INSTITUTO MUNICIPAL DE CULTURA, DEPORTE Y RECREACIÓN DEL MUNICIPIO DE BOSCONIA - CASA GRANDE</v>
          </cell>
          <cell r="B2520" t="str">
            <v>4665</v>
          </cell>
          <cell r="C2520">
            <v>33.72</v>
          </cell>
          <cell r="I2520" t="e">
            <v>#N/A</v>
          </cell>
        </row>
        <row r="2521">
          <cell r="A2521" t="str">
            <v>INSTITUTO MUNICIPAL DE CULTURA, RECREACIÓN Y DEPORTE DE ZIPAQUIRÁ</v>
          </cell>
          <cell r="B2521" t="str">
            <v>4714</v>
          </cell>
          <cell r="C2521">
            <v>69.3</v>
          </cell>
          <cell r="I2521" t="e">
            <v>#N/A</v>
          </cell>
        </row>
        <row r="2522">
          <cell r="A2522" t="str">
            <v>INSTITUTO MUNICIPAL DE DEPORTE LA RECREACIÓN Y EL APROVECHAMIENTO DEL TIEMPO LIBRE</v>
          </cell>
          <cell r="B2522" t="str">
            <v>4752</v>
          </cell>
          <cell r="C2522">
            <v>64.22</v>
          </cell>
          <cell r="I2522" t="str">
            <v>INSTITUTO MUNICIPAL DE DEPORTE LA RECREACIÓN Y EL APROVECHAMIENTO DEL TIEMPO LIBRE</v>
          </cell>
        </row>
        <row r="2523">
          <cell r="A2523" t="str">
            <v>INSTITUTO MUNICIPAL DE DEPORTE Y RECREACIÓN - CAICEDONIA</v>
          </cell>
          <cell r="B2523" t="str">
            <v>4670</v>
          </cell>
          <cell r="C2523">
            <v>45.29</v>
          </cell>
          <cell r="I2523" t="e">
            <v>#N/A</v>
          </cell>
        </row>
        <row r="2524">
          <cell r="A2524" t="str">
            <v>INSTITUTO MUNICIPAL DE DEPORTE Y RECREACIÓN - CANDELARIA</v>
          </cell>
          <cell r="B2524" t="str">
            <v>4671</v>
          </cell>
          <cell r="C2524">
            <v>51.07</v>
          </cell>
          <cell r="I2524" t="e">
            <v>#N/A</v>
          </cell>
        </row>
        <row r="2525">
          <cell r="A2525" t="str">
            <v>INSTITUTO MUNICIPAL DE DEPORTE Y RECREACION   IMDER</v>
          </cell>
          <cell r="B2525" t="str">
            <v>4675</v>
          </cell>
          <cell r="C2525">
            <v>40.229999999999997</v>
          </cell>
          <cell r="I2525" t="e">
            <v>#N/A</v>
          </cell>
        </row>
        <row r="2526">
          <cell r="A2526" t="str">
            <v>INSTITUTO MUNICIPAL DE DEPORTE Y RECREACIÓN DE CAJICA</v>
          </cell>
          <cell r="B2526" t="str">
            <v>4757</v>
          </cell>
          <cell r="C2526">
            <v>53.34</v>
          </cell>
          <cell r="I2526" t="str">
            <v>INSTITUTO MUNICIPAL DE DEPORTE Y RECREACIÓN DE CAJICÁ</v>
          </cell>
        </row>
        <row r="2527">
          <cell r="A2527" t="str">
            <v>INSTITUTO MUNICIPAL DE DEPORTE Y RECREACIÓN DE GINEBRA</v>
          </cell>
          <cell r="B2527" t="str">
            <v>4678</v>
          </cell>
          <cell r="C2527">
            <v>28.58</v>
          </cell>
          <cell r="I2527" t="e">
            <v>#N/A</v>
          </cell>
        </row>
        <row r="2528">
          <cell r="A2528" t="str">
            <v>INSTITUTO MUNICIPAL DE DEPORTE Y RECREACIÓN DE MITÚ</v>
          </cell>
          <cell r="B2528" t="str">
            <v>8237</v>
          </cell>
          <cell r="C2528">
            <v>19.920000000000002</v>
          </cell>
          <cell r="I2528" t="e">
            <v>#N/A</v>
          </cell>
        </row>
        <row r="2529">
          <cell r="A2529" t="str">
            <v>INSTITUTO MUNICIPAL DE DEPORTE Y RECREACION DE VENTAQUEMADA</v>
          </cell>
          <cell r="B2529" t="str">
            <v>4682</v>
          </cell>
          <cell r="C2529">
            <v>35.520000000000003</v>
          </cell>
          <cell r="I2529" t="e">
            <v>#N/A</v>
          </cell>
        </row>
        <row r="2530">
          <cell r="A2530" t="str">
            <v>INSTITUTO MUNICIPAL DE DEPORTE Y RECREACIÓN IMDER - CHIGORODÓ</v>
          </cell>
          <cell r="B2530" t="str">
            <v>4683</v>
          </cell>
          <cell r="C2530">
            <v>32.22</v>
          </cell>
          <cell r="I2530" t="e">
            <v>#N/A</v>
          </cell>
        </row>
        <row r="2531">
          <cell r="A2531" t="str">
            <v>INSTITUTO MUNICIPAL DE DEPORTE Y RECREACION IMDER - EL RETIRO</v>
          </cell>
          <cell r="B2531" t="str">
            <v>4684</v>
          </cell>
          <cell r="C2531">
            <v>36.46</v>
          </cell>
          <cell r="I2531" t="e">
            <v>#N/A</v>
          </cell>
        </row>
        <row r="2532">
          <cell r="A2532" t="str">
            <v>INSTITUTO MUNICIPAL DE DEPORTE, RECREACIÓN, CULTURA, APROVECHAMIENTO DEL TIEMPO LIBRE Y LA EDUCACIÓN FÍSICA DE SIMITÍ</v>
          </cell>
          <cell r="B2532" t="str">
            <v>8316</v>
          </cell>
          <cell r="C2532">
            <v>26.39</v>
          </cell>
          <cell r="I2532" t="e">
            <v>#N/A</v>
          </cell>
        </row>
        <row r="2533">
          <cell r="A2533" t="str">
            <v>INSTITUTO MUNICIPAL DE DEPORTES - DEPORTIBU</v>
          </cell>
          <cell r="B2533" t="str">
            <v>4691</v>
          </cell>
          <cell r="C2533">
            <v>28.41</v>
          </cell>
          <cell r="I2533" t="e">
            <v>#N/A</v>
          </cell>
        </row>
        <row r="2534">
          <cell r="A2534" t="str">
            <v>INSTITUTO MUNICIPAL DE DEPORTES DE VILLAVICENCIO</v>
          </cell>
          <cell r="B2534" t="str">
            <v>4698</v>
          </cell>
          <cell r="C2534">
            <v>51.67</v>
          </cell>
          <cell r="I2534" t="e">
            <v>#N/A</v>
          </cell>
        </row>
        <row r="2535">
          <cell r="A2535" t="str">
            <v>INSTITUTO MUNICIPAL DE DEPORTES Y RECREACIÓN - PUERTO BOYACÁ</v>
          </cell>
          <cell r="B2535" t="str">
            <v>4703</v>
          </cell>
          <cell r="C2535">
            <v>54.55</v>
          </cell>
          <cell r="I2535" t="e">
            <v>#N/A</v>
          </cell>
        </row>
        <row r="2536">
          <cell r="A2536" t="str">
            <v>INSTITUTO MUNICIPAL DE DEPORTES Y RECREACION  - IMDER UBALA</v>
          </cell>
          <cell r="B2536" t="str">
            <v>4704</v>
          </cell>
          <cell r="C2536">
            <v>18.23</v>
          </cell>
          <cell r="I2536" t="e">
            <v>#N/A</v>
          </cell>
        </row>
        <row r="2537">
          <cell r="A2537" t="str">
            <v>INSTITUTO MUNICIPAL DE DEPORTES Y RECREACION  IMDERO  - EL ROSAL</v>
          </cell>
          <cell r="B2537" t="str">
            <v>4706</v>
          </cell>
          <cell r="C2537">
            <v>47.25</v>
          </cell>
          <cell r="I2537" t="e">
            <v>#N/A</v>
          </cell>
        </row>
        <row r="2538">
          <cell r="A2538" t="str">
            <v>INSTITUTO MUNICIPAL DE DEPORTES Y RECREACION DE VALLEDUPAR - INDUPAL</v>
          </cell>
          <cell r="B2538" t="str">
            <v>4709</v>
          </cell>
          <cell r="C2538">
            <v>84.39</v>
          </cell>
          <cell r="I2538" t="e">
            <v>#N/A</v>
          </cell>
        </row>
        <row r="2539">
          <cell r="A2539" t="str">
            <v>INSTITUTO MUNICIPAL DE DEPORTES Y RECREACIÓN DEL GUAMO</v>
          </cell>
          <cell r="B2539" t="str">
            <v>8249</v>
          </cell>
          <cell r="C2539">
            <v>71.08</v>
          </cell>
          <cell r="I2539" t="e">
            <v>#N/A</v>
          </cell>
        </row>
        <row r="2540">
          <cell r="A2540" t="str">
            <v>INSTITUTO MUNICIPAL DE DEPORTES Y RECREACION IMDER APARTADO</v>
          </cell>
          <cell r="B2540" t="str">
            <v>4708</v>
          </cell>
          <cell r="C2540">
            <v>41.04</v>
          </cell>
          <cell r="I2540" t="e">
            <v>#N/A</v>
          </cell>
        </row>
        <row r="2541">
          <cell r="A2541" t="str">
            <v>INSTITUTO MUNICIPAL DE DEPORTES, RECREACION, CULTURA Y TURISMO DE SABANA DE TORRES</v>
          </cell>
          <cell r="B2541" t="str">
            <v>8351</v>
          </cell>
          <cell r="C2541">
            <v>47.37</v>
          </cell>
          <cell r="I2541" t="e">
            <v>#N/A</v>
          </cell>
        </row>
        <row r="2542">
          <cell r="A2542" t="str">
            <v>INSTITUTO MUNICIPAL DE EDUCACIÓN FÍSICA, DEPORTE Y RECREACIÓN DE RIONEGRO ANTIOQUIA</v>
          </cell>
          <cell r="B2542" t="str">
            <v>4711</v>
          </cell>
          <cell r="C2542">
            <v>66.540000000000006</v>
          </cell>
          <cell r="D2542">
            <v>39.76</v>
          </cell>
          <cell r="E2542">
            <v>45.979999999999897</v>
          </cell>
          <cell r="F2542">
            <v>36.229999999999897</v>
          </cell>
          <cell r="G2542">
            <v>35.64</v>
          </cell>
          <cell r="H2542">
            <v>54.24</v>
          </cell>
          <cell r="I2542" t="str">
            <v>INSTITUTO MUNICIPAL DE EDUCACIÓN FÍSICA, DEPORTE Y RECREACIÓN DE RIONEGRO ANTIOQUIA</v>
          </cell>
        </row>
        <row r="2543">
          <cell r="A2543" t="str">
            <v>INSTITUTO MUNICIPAL DE EDUCACION PARA EL TRABAJO Y DESARROLLO HUMANO</v>
          </cell>
          <cell r="B2543" t="str">
            <v>8082</v>
          </cell>
          <cell r="C2543">
            <v>86.28</v>
          </cell>
          <cell r="I2543" t="e">
            <v>#N/A</v>
          </cell>
        </row>
        <row r="2544">
          <cell r="A2544" t="str">
            <v>INSTITUTO MUNICIPAL DE EDUCACIÓN, DEPORTE, CULTURA Y RECREACIÓN DE AGUACHICA</v>
          </cell>
          <cell r="B2544" t="str">
            <v>8404</v>
          </cell>
          <cell r="C2544">
            <v>43.9</v>
          </cell>
          <cell r="I2544" t="e">
            <v>#N/A</v>
          </cell>
        </row>
        <row r="2545">
          <cell r="A2545" t="str">
            <v>INSTITUTO MUNICIPAL DE EMPLEO Y FOMENTO EMPRESARIAL BUCARAMANGA</v>
          </cell>
          <cell r="B2545" t="str">
            <v>4712</v>
          </cell>
          <cell r="C2545">
            <v>75.83</v>
          </cell>
          <cell r="I2545" t="str">
            <v>INSTITUTO MUNICIPAL DE EMPLEO Y FOMENTO EMPRESARIAL BUCARAMANGA</v>
          </cell>
        </row>
        <row r="2546">
          <cell r="A2546" t="str">
            <v>INSTITUTO MUNICIPAL DE RECREACIÓN Y DEPORTE DE CHIA</v>
          </cell>
          <cell r="B2546" t="str">
            <v>4717</v>
          </cell>
          <cell r="C2546">
            <v>67.14</v>
          </cell>
          <cell r="I2546" t="str">
            <v>INSTITUTO MUNICIPAL DE RECREACIÓN Y DEPORTE DE CHÍA</v>
          </cell>
        </row>
        <row r="2547">
          <cell r="A2547" t="str">
            <v>INSTITUTO MUNICIPAL DE RECREACION Y DEPORTE DE TABIO</v>
          </cell>
          <cell r="B2547" t="str">
            <v>4718</v>
          </cell>
          <cell r="C2547">
            <v>30.6</v>
          </cell>
          <cell r="I2547" t="e">
            <v>#N/A</v>
          </cell>
        </row>
        <row r="2548">
          <cell r="A2548" t="str">
            <v>INSTITUTO MUNICIPAL DE RECREACIÓN Y DEPORTES DE ANAPOIMA</v>
          </cell>
          <cell r="B2548" t="str">
            <v>4719</v>
          </cell>
          <cell r="C2548">
            <v>57.48</v>
          </cell>
          <cell r="I2548" t="e">
            <v>#N/A</v>
          </cell>
        </row>
        <row r="2549">
          <cell r="A2549" t="str">
            <v>INSTITUTO MUNICIPAL DE RECREACIÓN Y DEPORTES DE TOCANCIPA</v>
          </cell>
          <cell r="B2549" t="str">
            <v>4720</v>
          </cell>
          <cell r="C2549">
            <v>61.84</v>
          </cell>
          <cell r="I2549" t="str">
            <v>INSTITUTO MUNICIPAL DE RECREACIÓN Y DEPORTES DE TOCANCIPÁ</v>
          </cell>
        </row>
        <row r="2550">
          <cell r="A2550" t="str">
            <v>INSTITUTO MUNICIPAL DE RECREACION Y DEPORTES DE TOTORO IMRDT</v>
          </cell>
          <cell r="B2550" t="str">
            <v>4721</v>
          </cell>
          <cell r="C2550">
            <v>47.52</v>
          </cell>
          <cell r="I2550" t="e">
            <v>#N/A</v>
          </cell>
        </row>
        <row r="2551">
          <cell r="A2551" t="str">
            <v>INSTITUTO MUNICIPAL DE RECREACIÓN Y DEPORTES DE VILLA DEL ROSARIO</v>
          </cell>
          <cell r="B2551" t="str">
            <v>4722</v>
          </cell>
          <cell r="C2551">
            <v>38.6</v>
          </cell>
          <cell r="I2551" t="e">
            <v>#N/A</v>
          </cell>
        </row>
        <row r="2552">
          <cell r="A2552" t="str">
            <v>INSTITUTO MUNICIPAL DE REFORMA URBANA Y VIVIENDA DE PASTO</v>
          </cell>
          <cell r="B2552" t="str">
            <v>4715</v>
          </cell>
          <cell r="C2552">
            <v>61.28</v>
          </cell>
          <cell r="I2552" t="e">
            <v>#N/A</v>
          </cell>
        </row>
        <row r="2553">
          <cell r="A2553" t="str">
            <v>INSTITUTO MUNICIPAL DE TRANSITO Y TRANSPORTE DE AGUACHICA</v>
          </cell>
          <cell r="B2553" t="str">
            <v>4726</v>
          </cell>
          <cell r="C2553">
            <v>44.3</v>
          </cell>
          <cell r="I2553" t="e">
            <v>#N/A</v>
          </cell>
        </row>
        <row r="2554">
          <cell r="A2554" t="str">
            <v>INSTITUTO MUNICIPAL DE TRANSITO Y TRANSPORTE DE ALBANIA</v>
          </cell>
          <cell r="B2554" t="str">
            <v>4728</v>
          </cell>
          <cell r="C2554">
            <v>40.270000000000003</v>
          </cell>
          <cell r="I2554" t="e">
            <v>#N/A</v>
          </cell>
        </row>
        <row r="2555">
          <cell r="A2555" t="str">
            <v>INSTITUTO MUNICIPAL DE TRANSITO Y TRANSPORTE DE FUNDACIÓN MAGDALENA</v>
          </cell>
          <cell r="B2555" t="str">
            <v>8201</v>
          </cell>
          <cell r="C2555">
            <v>50.06</v>
          </cell>
          <cell r="I2555" t="e">
            <v>#N/A</v>
          </cell>
        </row>
        <row r="2556">
          <cell r="A2556" t="str">
            <v>INSTITUTO MUNICIPAL DE TRANSITO Y TRANSPORTE DE SOLEDAD</v>
          </cell>
          <cell r="B2556" t="str">
            <v>4730</v>
          </cell>
          <cell r="C2556">
            <v>41.48</v>
          </cell>
          <cell r="D2556">
            <v>56.96</v>
          </cell>
          <cell r="E2556">
            <v>45.979999999999897</v>
          </cell>
          <cell r="F2556">
            <v>63.579999999999899</v>
          </cell>
          <cell r="G2556">
            <v>61.829999999999899</v>
          </cell>
          <cell r="H2556">
            <v>58.46</v>
          </cell>
          <cell r="I2556" t="str">
            <v>INSTITUTO MUNICIPAL DE TRANSITO Y TRANSPORTE DE SOLEDAD</v>
          </cell>
        </row>
        <row r="2557">
          <cell r="A2557" t="str">
            <v>INSTITUTO MUNICIPAL DE TRANSPORTES Y TRANSITO DE COROZAL</v>
          </cell>
          <cell r="B2557" t="str">
            <v>4732</v>
          </cell>
          <cell r="C2557">
            <v>45.08</v>
          </cell>
          <cell r="I2557" t="e">
            <v>#N/A</v>
          </cell>
        </row>
        <row r="2558">
          <cell r="A2558" t="str">
            <v>INSTITUTO MUNICIPAL DE TRANSPORTES Y TRANSITO DE MAICAO</v>
          </cell>
          <cell r="B2558" t="str">
            <v>4733</v>
          </cell>
          <cell r="C2558">
            <v>27.75</v>
          </cell>
          <cell r="I2558" t="e">
            <v>#N/A</v>
          </cell>
        </row>
        <row r="2559">
          <cell r="A2559" t="str">
            <v>INSTITUTO MUNICIPAL DE VIVIENDA DE INTERES SOCIAL DE CAJICA</v>
          </cell>
          <cell r="B2559" t="str">
            <v>4734</v>
          </cell>
          <cell r="C2559">
            <v>65.23</v>
          </cell>
          <cell r="D2559">
            <v>51.52</v>
          </cell>
          <cell r="E2559">
            <v>68.760000000000005</v>
          </cell>
          <cell r="F2559">
            <v>52.53</v>
          </cell>
          <cell r="G2559">
            <v>51.7899999999999</v>
          </cell>
          <cell r="H2559">
            <v>74.189999999999898</v>
          </cell>
          <cell r="I2559" t="str">
            <v>INSTITUTO MUNICIPAL DE VIVIENDA DE INTERES SOCIAL DE CAJICÁ</v>
          </cell>
        </row>
        <row r="2560">
          <cell r="A2560" t="str">
            <v>INSTITUTO MUNICIPAL DE VIVIENDA DE YUMBO</v>
          </cell>
          <cell r="B2560" t="str">
            <v>4737</v>
          </cell>
          <cell r="C2560">
            <v>52.15</v>
          </cell>
          <cell r="I2560" t="e">
            <v>#N/A</v>
          </cell>
        </row>
        <row r="2561">
          <cell r="A2561" t="str">
            <v>INSTITUTO MUNICIPAL DE VIVIENDA URBANA Y RURAL DE LA CALERA</v>
          </cell>
          <cell r="B2561" t="str">
            <v>4739</v>
          </cell>
          <cell r="C2561">
            <v>48.71</v>
          </cell>
          <cell r="I2561" t="e">
            <v>#N/A</v>
          </cell>
        </row>
        <row r="2562">
          <cell r="A2562" t="str">
            <v>INSTITUTO MUNICIPAL DE VIVIENDA Y REFORMA URBANA DE ZARZAL</v>
          </cell>
          <cell r="B2562" t="str">
            <v>4740</v>
          </cell>
          <cell r="C2562">
            <v>38.090000000000003</v>
          </cell>
          <cell r="I2562" t="e">
            <v>#N/A</v>
          </cell>
        </row>
        <row r="2563">
          <cell r="A2563" t="str">
            <v>INSTITUTO MUNICIPAL DEL DEPORTE DE LA MESA</v>
          </cell>
          <cell r="B2563" t="str">
            <v>4741</v>
          </cell>
          <cell r="C2563">
            <v>39.79</v>
          </cell>
          <cell r="I2563" t="e">
            <v>#N/A</v>
          </cell>
        </row>
        <row r="2564">
          <cell r="A2564" t="str">
            <v>INSTITUTO MUNICIPAL DEL DEPORTE Y LA RECREACIÓN</v>
          </cell>
          <cell r="B2564" t="str">
            <v>8433</v>
          </cell>
          <cell r="C2564">
            <v>18.87</v>
          </cell>
          <cell r="I2564" t="e">
            <v>#N/A</v>
          </cell>
        </row>
        <row r="2565">
          <cell r="A2565" t="str">
            <v>INSTITUTO MUNICIPAL DEL DEPORTE Y LA RECREACIÓN DE CHOCONTÁ</v>
          </cell>
          <cell r="B2565" t="str">
            <v>4743</v>
          </cell>
          <cell r="C2565">
            <v>66.95</v>
          </cell>
          <cell r="I2565" t="e">
            <v>#N/A</v>
          </cell>
        </row>
        <row r="2566">
          <cell r="A2566" t="str">
            <v>INSTITUTO MUNICIPAL DEL DEPORTE Y LA RECREACIÓN DE GUADALAJARA DE BUGA</v>
          </cell>
          <cell r="B2566" t="str">
            <v>4745</v>
          </cell>
          <cell r="C2566">
            <v>53.35</v>
          </cell>
          <cell r="I2566" t="e">
            <v>#N/A</v>
          </cell>
        </row>
        <row r="2567">
          <cell r="A2567" t="str">
            <v>INSTITUTO MUNICIPAL DEL DEPORTE Y LA RECREACIÓN DE JAMUNDÍ</v>
          </cell>
          <cell r="B2567" t="str">
            <v>4747</v>
          </cell>
          <cell r="C2567">
            <v>34.950000000000003</v>
          </cell>
          <cell r="I2567" t="e">
            <v>#N/A</v>
          </cell>
        </row>
        <row r="2568">
          <cell r="A2568" t="str">
            <v>INSTITUTO MUNICIPAL DEL DEPORTE Y LA RECREACIÓN DE PUERTO TEJADA</v>
          </cell>
          <cell r="B2568" t="str">
            <v>8241</v>
          </cell>
          <cell r="C2568">
            <v>55.72</v>
          </cell>
          <cell r="I2568" t="e">
            <v>#N/A</v>
          </cell>
        </row>
        <row r="2569">
          <cell r="A2569" t="str">
            <v>INSTITUTO MUNICIPAL DEL DEPORTE Y LA RECREACIÓN DE SILVANIA</v>
          </cell>
          <cell r="B2569" t="str">
            <v>4746</v>
          </cell>
          <cell r="C2569">
            <v>43.64</v>
          </cell>
          <cell r="I2569" t="e">
            <v>#N/A</v>
          </cell>
        </row>
        <row r="2570">
          <cell r="A2570" t="str">
            <v>INSTITUTO MUNICIPAL DEL DEPORTE Y LA RECREACION DE TULUA</v>
          </cell>
          <cell r="B2570" t="str">
            <v>4751</v>
          </cell>
          <cell r="C2570">
            <v>72.88</v>
          </cell>
          <cell r="I2570" t="e">
            <v>#N/A</v>
          </cell>
        </row>
        <row r="2571">
          <cell r="A2571" t="str">
            <v>INSTITUTO MUNICIPAL DEL DEPORTE Y LA RECREACIÓN DE ZARZALEÑO</v>
          </cell>
          <cell r="B2571" t="str">
            <v>4749</v>
          </cell>
          <cell r="C2571">
            <v>41.38</v>
          </cell>
          <cell r="I2571" t="e">
            <v>#N/A</v>
          </cell>
        </row>
        <row r="2572">
          <cell r="A2572" t="str">
            <v>INSTITUTO MUNICIPAL DEL DEPORTE Y LA RECREACION DEL ESPINAL</v>
          </cell>
          <cell r="B2572" t="str">
            <v>4744</v>
          </cell>
          <cell r="C2572">
            <v>14.9</v>
          </cell>
          <cell r="I2572" t="e">
            <v>#N/A</v>
          </cell>
        </row>
        <row r="2573">
          <cell r="A2573" t="str">
            <v>INSTITUTO MUNICIPAL DEL DEPORTE Y RECREACION DE ARMENIA QUINDIO</v>
          </cell>
          <cell r="B2573" t="str">
            <v>4754</v>
          </cell>
          <cell r="C2573">
            <v>58.91</v>
          </cell>
          <cell r="I2573" t="str">
            <v>INSTITUTO MUNICIPAL DEL DEPORTE Y RECREACIÓN DE ARMENIA QUINDÍO</v>
          </cell>
        </row>
        <row r="2574">
          <cell r="A2574" t="str">
            <v>INSTITUTO MUNICIPAL DEL DEPORTE Y RECREACIÓN DE LA ESTRELLA</v>
          </cell>
          <cell r="B2574" t="str">
            <v>4755</v>
          </cell>
          <cell r="C2574">
            <v>42.57</v>
          </cell>
          <cell r="I2574" t="e">
            <v>#N/A</v>
          </cell>
        </row>
        <row r="2575">
          <cell r="A2575" t="str">
            <v>INSTITUTO MUNICIPAL DEL DEPORTE, LA CULTURA Y LA RECREACIÓN</v>
          </cell>
          <cell r="B2575" t="str">
            <v>4566</v>
          </cell>
          <cell r="C2575">
            <v>55.55</v>
          </cell>
          <cell r="I2575" t="e">
            <v>#N/A</v>
          </cell>
        </row>
        <row r="2576">
          <cell r="A2576" t="str">
            <v>INSTITUTO MUNICIPAL DEL DEPORTE, LA RECREACIÓN, EL APROVECHAMIENTO DEL TIEMPO LIBRE, LA EDUCACIÓN EXTRAESC. Y EDUC. FÍS.</v>
          </cell>
          <cell r="B2576" t="str">
            <v>4758</v>
          </cell>
          <cell r="C2576">
            <v>37.07</v>
          </cell>
          <cell r="I2576" t="e">
            <v>#N/A</v>
          </cell>
        </row>
        <row r="2577">
          <cell r="A2577" t="str">
            <v>INSTITUTO MUNICIPAL PARA EL DEPORTE Y LA RECREACIÓN DE FLORIDA VALLE</v>
          </cell>
          <cell r="B2577" t="str">
            <v>4762</v>
          </cell>
          <cell r="C2577">
            <v>28.63</v>
          </cell>
          <cell r="I2577" t="e">
            <v>#N/A</v>
          </cell>
        </row>
        <row r="2578">
          <cell r="A2578" t="str">
            <v>INSTITUTO MUNICIPAL PARA EL DEPORTE Y LA RECREACIÓN DE FLORIDABLANCA</v>
          </cell>
          <cell r="B2578" t="str">
            <v>4763</v>
          </cell>
          <cell r="C2578">
            <v>59.83</v>
          </cell>
          <cell r="I2578" t="str">
            <v>INSTITUTO MUNICIPAL PARA EL DEPORTE Y LA RECREACIÓN DE FLORIDABLANCA</v>
          </cell>
        </row>
        <row r="2579">
          <cell r="A2579" t="str">
            <v>INSTITUTO MUNICIPAL PARA EL DEPORTE Y LA RECREACION DE IBAGUE</v>
          </cell>
          <cell r="B2579" t="str">
            <v>4438</v>
          </cell>
          <cell r="C2579">
            <v>59.86</v>
          </cell>
          <cell r="I2579" t="e">
            <v>#N/A</v>
          </cell>
        </row>
        <row r="2580">
          <cell r="A2580" t="str">
            <v>INSTITUTO MUNICIPAL PARA EL DEPORTE Y LA RECREACION DE MADRID</v>
          </cell>
          <cell r="B2580" t="str">
            <v>4759</v>
          </cell>
          <cell r="C2580">
            <v>52.18</v>
          </cell>
          <cell r="I2580" t="e">
            <v>#N/A</v>
          </cell>
        </row>
        <row r="2581">
          <cell r="A2581" t="str">
            <v>INSTITUTO MUNICIPAL PARA EL DEPORTE Y LA RECREACION DE SINCELEJO</v>
          </cell>
          <cell r="B2581" t="str">
            <v>4761</v>
          </cell>
          <cell r="C2581">
            <v>46.81</v>
          </cell>
          <cell r="I2581" t="e">
            <v>#N/A</v>
          </cell>
        </row>
        <row r="2582">
          <cell r="A2582" t="str">
            <v>INSTITUTO MUNICIPAL PARA EL DEPORTE, LA RECREACIÓN, EDUCACION FISICA Y LA EDUCACION FISICA EXTRAESCOLAR DE VILLAPINZON</v>
          </cell>
          <cell r="B2582" t="str">
            <v>4766</v>
          </cell>
          <cell r="C2582">
            <v>61.17</v>
          </cell>
          <cell r="I2582" t="e">
            <v>#N/A</v>
          </cell>
        </row>
        <row r="2583">
          <cell r="A2583" t="str">
            <v>INSTITUTO MUNICIPAL PARA EL DESARROLLO SOCIAL Y ECONÓMICO DE PALMIRA</v>
          </cell>
          <cell r="B2583" t="str">
            <v>4338</v>
          </cell>
          <cell r="C2583">
            <v>54.79</v>
          </cell>
          <cell r="I2583" t="e">
            <v>#N/A</v>
          </cell>
        </row>
        <row r="2584">
          <cell r="A2584" t="str">
            <v>INSTITUTO MUNICIPAL PARA LA EDUCACIÓN FÍSICA, LA RECREACIÓN Y EL DEPORTE DE SAN VICENTE SANTANDER</v>
          </cell>
          <cell r="B2584" t="str">
            <v>1028</v>
          </cell>
          <cell r="C2584">
            <v>40.35</v>
          </cell>
          <cell r="I2584" t="e">
            <v>#N/A</v>
          </cell>
        </row>
        <row r="2585">
          <cell r="A2585" t="str">
            <v>INSTITUTO MUNICIPAL PARA LA RECREACIÓN Y EL DEPORTE DE COTA</v>
          </cell>
          <cell r="B2585" t="str">
            <v>4775</v>
          </cell>
          <cell r="C2585">
            <v>54.27</v>
          </cell>
          <cell r="I2585" t="e">
            <v>#N/A</v>
          </cell>
        </row>
        <row r="2586">
          <cell r="A2586" t="str">
            <v>INSTITUTO MUNICIPAL PARA LA RECREACIÓN Y EL DEPORTE DE CÚCUTA</v>
          </cell>
          <cell r="B2586" t="str">
            <v>4771</v>
          </cell>
          <cell r="C2586">
            <v>68.959999999999994</v>
          </cell>
          <cell r="I2586" t="e">
            <v>#N/A</v>
          </cell>
        </row>
        <row r="2587">
          <cell r="A2587" t="str">
            <v>INSTITUTO MUNICIPAL PARA LA RECREACIÓN Y EL DEPORTE DE FUNZA</v>
          </cell>
          <cell r="B2587" t="str">
            <v>4769</v>
          </cell>
          <cell r="C2587">
            <v>41.49</v>
          </cell>
          <cell r="I2587" t="e">
            <v>#N/A</v>
          </cell>
        </row>
        <row r="2588">
          <cell r="A2588" t="str">
            <v>INSTITUTO MUNICIPAL PARA LA RECREACIÓN Y EL DEPORTE DE LOS PATIOS NORTE DE SANTANDER</v>
          </cell>
          <cell r="B2588" t="str">
            <v>2297</v>
          </cell>
          <cell r="C2588">
            <v>53.94</v>
          </cell>
          <cell r="I2588" t="e">
            <v>#N/A</v>
          </cell>
        </row>
        <row r="2589">
          <cell r="A2589" t="str">
            <v>INSTITUTO MUNICIPAL PARA LA RECREACIÓN Y EL DEPORTE DE NEMOCON</v>
          </cell>
          <cell r="B2589" t="str">
            <v>4779</v>
          </cell>
          <cell r="C2589">
            <v>27.42</v>
          </cell>
          <cell r="I2589" t="e">
            <v>#N/A</v>
          </cell>
        </row>
        <row r="2590">
          <cell r="A2590" t="str">
            <v>INSTITUTO MUNICIPAL PARA LA RECREACIÓN Y EL DEPORTE DE PACHO</v>
          </cell>
          <cell r="B2590" t="str">
            <v>4776</v>
          </cell>
          <cell r="C2590">
            <v>34.42</v>
          </cell>
          <cell r="I2590" t="e">
            <v>#N/A</v>
          </cell>
        </row>
        <row r="2591">
          <cell r="A2591" t="str">
            <v>INSTITUTO MUNICIPAL PARA LA RECREACION Y EL DEPORTE DE ROLDANILLO</v>
          </cell>
          <cell r="B2591" t="str">
            <v>4777</v>
          </cell>
          <cell r="C2591">
            <v>38.17</v>
          </cell>
          <cell r="I2591" t="e">
            <v>#N/A</v>
          </cell>
        </row>
        <row r="2592">
          <cell r="A2592" t="str">
            <v>INSTITUTO MUNICIPAL PARA LA RECREACIÓN Y EL DEPORTE DE SOACHA</v>
          </cell>
          <cell r="B2592" t="str">
            <v>4773</v>
          </cell>
          <cell r="C2592">
            <v>66.25</v>
          </cell>
          <cell r="I2592" t="str">
            <v>INSTITUTO MUNICIPAL PARA LA RECREACIÓN Y EL DEPORTE DE SOACHA</v>
          </cell>
        </row>
        <row r="2593">
          <cell r="A2593" t="str">
            <v>INSTITUTO MUNICIPAL PARA LA RECREACIÓN Y EL DEPORTES DE TENJO</v>
          </cell>
          <cell r="B2593" t="str">
            <v>4780</v>
          </cell>
          <cell r="C2593">
            <v>55.64</v>
          </cell>
          <cell r="I2593" t="e">
            <v>#N/A</v>
          </cell>
        </row>
        <row r="2594">
          <cell r="A2594" t="str">
            <v>INSTITUTO MUNICIPAL PARA LA RECREACION, EL DEPORTE, EL APROVECHAMIENTO DEL TIEMPO LIBRE Y LA EDUCACION EXTRAESCOLAR</v>
          </cell>
          <cell r="B2594" t="str">
            <v>8486</v>
          </cell>
          <cell r="C2594">
            <v>27.83</v>
          </cell>
          <cell r="I2594" t="e">
            <v>#N/A</v>
          </cell>
        </row>
        <row r="2595">
          <cell r="A2595" t="str">
            <v>INSTITUTO NACIONAL DE FORMACION TECNICA PROFESIONAL HUMBERTO VELAZQUEZ GARCIA</v>
          </cell>
          <cell r="B2595" t="str">
            <v>4781</v>
          </cell>
          <cell r="C2595">
            <v>63.59</v>
          </cell>
          <cell r="D2595">
            <v>41.01</v>
          </cell>
          <cell r="E2595">
            <v>44.939999999999898</v>
          </cell>
          <cell r="F2595">
            <v>44.079999999999899</v>
          </cell>
          <cell r="G2595">
            <v>41.28</v>
          </cell>
          <cell r="H2595">
            <v>37.85</v>
          </cell>
          <cell r="I2595" t="str">
            <v>INSTITUTO NACIONAL DE FORMACION TECNICA PROFESIONAL HUMBERTO VELAZQUEZ GARCIA</v>
          </cell>
        </row>
        <row r="2596">
          <cell r="A2596" t="str">
            <v>INSTITUTO PARA EL DEPORTE Y LA RECREACIÓN DE AGUAZUL</v>
          </cell>
          <cell r="B2596" t="str">
            <v>4785</v>
          </cell>
          <cell r="C2596">
            <v>33.71</v>
          </cell>
          <cell r="I2596" t="e">
            <v>#N/A</v>
          </cell>
        </row>
        <row r="2597">
          <cell r="A2597" t="str">
            <v>INSTITUTO PARA EL DEPORTE Y LA RECREACION DE OROCUE</v>
          </cell>
          <cell r="B2597" t="str">
            <v>4786</v>
          </cell>
          <cell r="C2597">
            <v>24.28</v>
          </cell>
          <cell r="I2597" t="e">
            <v>#N/A</v>
          </cell>
        </row>
        <row r="2598">
          <cell r="A2598" t="str">
            <v>INSTITUTO PARA EL DEPORTE Y LA RECREACIÓN DE PAZ DE ARIPORO</v>
          </cell>
          <cell r="B2598" t="str">
            <v>4787</v>
          </cell>
          <cell r="C2598">
            <v>37.119999999999997</v>
          </cell>
          <cell r="I2598" t="e">
            <v>#N/A</v>
          </cell>
        </row>
        <row r="2599">
          <cell r="A2599" t="str">
            <v>INSTITUTO PARA EL DEPORTE Y LA RECREACIÓN DE SABANETA</v>
          </cell>
          <cell r="B2599" t="str">
            <v>4788</v>
          </cell>
          <cell r="C2599">
            <v>67.56</v>
          </cell>
          <cell r="I2599" t="e">
            <v>#N/A</v>
          </cell>
        </row>
        <row r="2600">
          <cell r="A2600" t="str">
            <v>INSTITUTO PARA EL DEPORTE Y LA RECREACIÓN DE TAURAMENA</v>
          </cell>
          <cell r="B2600" t="str">
            <v>4783</v>
          </cell>
          <cell r="C2600">
            <v>20.6</v>
          </cell>
          <cell r="I2600" t="e">
            <v>#N/A</v>
          </cell>
        </row>
        <row r="2601">
          <cell r="A2601" t="str">
            <v>INSTITUTO PARA EL DEPORTE Y LA RECREACION DE YOPAL</v>
          </cell>
          <cell r="B2601" t="str">
            <v>4784</v>
          </cell>
          <cell r="C2601">
            <v>62.44</v>
          </cell>
          <cell r="D2601">
            <v>63.45</v>
          </cell>
          <cell r="E2601">
            <v>75.209999999999894</v>
          </cell>
          <cell r="F2601">
            <v>65.069999999999894</v>
          </cell>
          <cell r="G2601">
            <v>63.1</v>
          </cell>
          <cell r="H2601">
            <v>68.650000000000006</v>
          </cell>
          <cell r="I2601" t="str">
            <v>INSTITUTO PARA EL DEPORTE Y LA RECREACIÓN DE YOPAL</v>
          </cell>
        </row>
        <row r="2602">
          <cell r="A2602" t="str">
            <v>INSTITUTO PARA EL DEPORTE, LA EDUCACIÓN FÍSICA Y LA RECREACIÓN DE EL PEÑOL</v>
          </cell>
          <cell r="B2602" t="str">
            <v>4789</v>
          </cell>
          <cell r="C2602">
            <v>44.25</v>
          </cell>
          <cell r="I2602" t="e">
            <v>#N/A</v>
          </cell>
        </row>
        <row r="2603">
          <cell r="A2603" t="str">
            <v>INSTITUTO PARA EL DESARROLLO DE ANTIOQUIA</v>
          </cell>
          <cell r="B2603" t="str">
            <v>4790</v>
          </cell>
          <cell r="C2603">
            <v>75.84</v>
          </cell>
          <cell r="D2603">
            <v>88.35</v>
          </cell>
          <cell r="E2603">
            <v>84.099999999999895</v>
          </cell>
          <cell r="F2603">
            <v>85.42</v>
          </cell>
          <cell r="G2603">
            <v>78.23</v>
          </cell>
          <cell r="H2603">
            <v>86.9</v>
          </cell>
          <cell r="I2603" t="str">
            <v>INSTITUTO PARA EL DESARROLLO DE ANTIOQUIA</v>
          </cell>
        </row>
        <row r="2604">
          <cell r="A2604" t="str">
            <v>INSTITUTO PARA EL DESARROLLO DEL CESAR</v>
          </cell>
          <cell r="B2604" t="str">
            <v>8272</v>
          </cell>
          <cell r="C2604">
            <v>58.16</v>
          </cell>
          <cell r="I2604" t="e">
            <v>#N/A</v>
          </cell>
        </row>
        <row r="2605">
          <cell r="A2605" t="str">
            <v>INSTITUTO PARA EL FOMENTO DE LA RECREACIÓN Y EL DEPORTE DE SOGAMOSO</v>
          </cell>
          <cell r="B2605" t="str">
            <v>4794</v>
          </cell>
          <cell r="C2605">
            <v>63.68</v>
          </cell>
          <cell r="I2605" t="str">
            <v>INSTITUTO PARA EL FOMENTO DE LA RECREACIÓN Y EL DEPORTE DE SOGAMOSO</v>
          </cell>
        </row>
        <row r="2606">
          <cell r="A2606" t="str">
            <v>INSTITUTO PARA EL FOMENTO DEL DEPORTE DE BARRANCABERMAJA</v>
          </cell>
          <cell r="B2606" t="str">
            <v>4795</v>
          </cell>
          <cell r="C2606">
            <v>67.31</v>
          </cell>
          <cell r="I2606" t="str">
            <v>INSTITUTO PARA EL FOMENTO DEL DEPORTE DE BARRANCABERMAJA</v>
          </cell>
        </row>
        <row r="2607">
          <cell r="A2607" t="str">
            <v>INSTITUTO PARA LA ECONOMÍA SOCIAL DE BOGOTÁ</v>
          </cell>
          <cell r="B2607" t="str">
            <v>4797</v>
          </cell>
          <cell r="C2607">
            <v>89.41</v>
          </cell>
          <cell r="D2607">
            <v>70.599999999999994</v>
          </cell>
          <cell r="E2607">
            <v>65.569999999999894</v>
          </cell>
          <cell r="F2607">
            <v>68.7</v>
          </cell>
          <cell r="G2607">
            <v>66.099999999999895</v>
          </cell>
          <cell r="H2607">
            <v>59.2899999999999</v>
          </cell>
          <cell r="I2607" t="str">
            <v>INSTITUTO PARA LA ECONOMÍA SOCIAL DE BOGOTÁ</v>
          </cell>
        </row>
        <row r="2608">
          <cell r="A2608" t="str">
            <v>INSTITUTO PARA LA EDUCACIÓN FÍSICA LA RECREACIÓN Y EL DEPORTE DE PAIPA</v>
          </cell>
          <cell r="B2608" t="str">
            <v>4798</v>
          </cell>
          <cell r="C2608">
            <v>50.18</v>
          </cell>
          <cell r="I2608" t="e">
            <v>#N/A</v>
          </cell>
        </row>
        <row r="2609">
          <cell r="A2609" t="str">
            <v>INSTITUTO PARA LA EDUCACION FISICA, LA RECREACIÓN Y EL DEPORTE DE DUITAMA</v>
          </cell>
          <cell r="B2609" t="str">
            <v>4800</v>
          </cell>
          <cell r="C2609">
            <v>27.04</v>
          </cell>
          <cell r="I2609" t="str">
            <v>INSTITUTO PARA LA EDUCACIÓN FISICA, LA RECREACIÓN Y EL DEPORTE DE DUITAMA</v>
          </cell>
        </row>
        <row r="2610">
          <cell r="A2610" t="str">
            <v>INSTITUTO PARA LA INVESTIGACIÓN EDUCATIVA Y EL DESARROLLO PEDAGÓGICO</v>
          </cell>
          <cell r="B2610" t="str">
            <v>4801</v>
          </cell>
          <cell r="C2610">
            <v>91.98</v>
          </cell>
          <cell r="D2610">
            <v>99</v>
          </cell>
          <cell r="E2610">
            <v>84.099999999999895</v>
          </cell>
          <cell r="F2610">
            <v>85.42</v>
          </cell>
          <cell r="G2610">
            <v>92.049999999999898</v>
          </cell>
          <cell r="H2610">
            <v>86.9</v>
          </cell>
          <cell r="I2610" t="str">
            <v>INSTITUTO PARA LA INVESTIGACIÓN EDUCATIVA Y EL DESARROLLO PEDAGÓGICO</v>
          </cell>
        </row>
        <row r="2611">
          <cell r="A2611" t="str">
            <v>INSTITUTO PARA LA INVESTIGACIÓN Y LA PRESERVACIÓN DEL PATRIMONIO CULTURAL Y NATURAL DEL VALLE DEL CAUCA</v>
          </cell>
          <cell r="B2611" t="str">
            <v>4802</v>
          </cell>
          <cell r="C2611">
            <v>77.42</v>
          </cell>
          <cell r="D2611">
            <v>75.319999999999993</v>
          </cell>
          <cell r="E2611">
            <v>61.06</v>
          </cell>
          <cell r="F2611">
            <v>77.209999999999894</v>
          </cell>
          <cell r="G2611">
            <v>85.409999999999897</v>
          </cell>
          <cell r="H2611">
            <v>67.14</v>
          </cell>
          <cell r="I2611" t="str">
            <v>INSTITUTO PARA LA INVESTIGACIÓN Y LA PRESERVACIÓN DEL PATRIMONIO CULTURAL Y NATURAL DEL VALLE DEL CAUCA</v>
          </cell>
        </row>
        <row r="2612">
          <cell r="A2612" t="str">
            <v>INSTITUTO PARA LA PROTECCIÓN DE LA NIÑEZ Y LA JUVENTUD</v>
          </cell>
          <cell r="B2612" t="str">
            <v>4803</v>
          </cell>
          <cell r="C2612">
            <v>90.35</v>
          </cell>
          <cell r="D2612">
            <v>92.99</v>
          </cell>
          <cell r="E2612">
            <v>84.099999999999895</v>
          </cell>
          <cell r="F2612">
            <v>85.42</v>
          </cell>
          <cell r="G2612">
            <v>92.049999999999898</v>
          </cell>
          <cell r="H2612">
            <v>86.9</v>
          </cell>
          <cell r="I2612" t="str">
            <v>INSTITUTO PARA LA PROTECCIÓN DE LA NIÑEZ Y LA JUVENTUD</v>
          </cell>
        </row>
        <row r="2613">
          <cell r="A2613" t="str">
            <v>INSTITUTO PARA LA RECREACION Y EL DEPORTE DE TUNJA</v>
          </cell>
          <cell r="B2613" t="str">
            <v>4804</v>
          </cell>
          <cell r="C2613">
            <v>56.97</v>
          </cell>
          <cell r="I2613" t="e">
            <v>#N/A</v>
          </cell>
        </row>
        <row r="2614">
          <cell r="A2614" t="str">
            <v>INSTITUTO PARA LA RECREACIÓN Y EL DEPORTE DE VICHADA</v>
          </cell>
          <cell r="B2614" t="str">
            <v>4805</v>
          </cell>
          <cell r="C2614">
            <v>27.57</v>
          </cell>
          <cell r="I2614" t="e">
            <v>#N/A</v>
          </cell>
        </row>
        <row r="2615">
          <cell r="A2615" t="str">
            <v>INSTITUTO PARA LA RECREACIÓN, EL DEPORTE, LA EDUCACIÓN EXTRAESCOLAR Y EL APROVECHAMIENTO DEL TIEMPO LIBRE DE CASANARE</v>
          </cell>
          <cell r="B2615" t="str">
            <v>4806</v>
          </cell>
          <cell r="C2615">
            <v>67.12</v>
          </cell>
          <cell r="D2615">
            <v>78.72</v>
          </cell>
          <cell r="E2615">
            <v>79.379999999999896</v>
          </cell>
          <cell r="F2615">
            <v>81.03</v>
          </cell>
          <cell r="G2615">
            <v>88.519999999999897</v>
          </cell>
          <cell r="H2615">
            <v>70.469999999999899</v>
          </cell>
          <cell r="I2615" t="str">
            <v>INSTITUTO PARA LA RECREACIÓN, EL DEPORTE, LA EDUCACIÓN EXTRAESCOLAR Y EL APROVECHAMIENTO DEL TIEMPO LIBRE DE CASANARE</v>
          </cell>
        </row>
        <row r="2616">
          <cell r="A2616" t="str">
            <v>INSTITUTO POPULAR DE CULTURA DE CALI</v>
          </cell>
          <cell r="B2616" t="str">
            <v>6118</v>
          </cell>
          <cell r="C2616">
            <v>66.48</v>
          </cell>
          <cell r="D2616">
            <v>25.71</v>
          </cell>
          <cell r="E2616">
            <v>38.03</v>
          </cell>
          <cell r="F2616">
            <v>37.009999999999899</v>
          </cell>
          <cell r="G2616">
            <v>36.439999999999898</v>
          </cell>
          <cell r="H2616">
            <v>39.299999999999898</v>
          </cell>
          <cell r="I2616" t="str">
            <v>INSTITUTO POPULAR DE CULTURA DE CALI</v>
          </cell>
        </row>
        <row r="2617">
          <cell r="A2617" t="str">
            <v>INSTITUTO PURIFICENSE PARA LA RECREACION Y EL DEPORTE</v>
          </cell>
          <cell r="B2617" t="str">
            <v>4807</v>
          </cell>
          <cell r="C2617">
            <v>70.03</v>
          </cell>
          <cell r="I2617" t="e">
            <v>#N/A</v>
          </cell>
        </row>
        <row r="2618">
          <cell r="A2618" t="str">
            <v>INSTITUTO SOCIAL DE VIVIENDA DE MEDELLIN</v>
          </cell>
          <cell r="B2618" t="str">
            <v>4810</v>
          </cell>
          <cell r="C2618">
            <v>70.37</v>
          </cell>
          <cell r="D2618">
            <v>88.35</v>
          </cell>
          <cell r="E2618">
            <v>84.099999999999895</v>
          </cell>
          <cell r="F2618">
            <v>85.42</v>
          </cell>
          <cell r="G2618">
            <v>78.23</v>
          </cell>
          <cell r="H2618">
            <v>86.9</v>
          </cell>
          <cell r="I2618" t="str">
            <v>INSTITUTO SOCIAL DE VIVIENDA DE MEDELLÍN</v>
          </cell>
        </row>
        <row r="2619">
          <cell r="A2619" t="str">
            <v>INSTITUTO SUPERIOR DE EDUCACIÓN RURAL PAMPLONA NORTE DE SANTANDER</v>
          </cell>
          <cell r="B2619" t="str">
            <v>8059</v>
          </cell>
          <cell r="C2619">
            <v>63.92</v>
          </cell>
          <cell r="I2619" t="e">
            <v>#N/A</v>
          </cell>
        </row>
        <row r="2620">
          <cell r="A2620" t="str">
            <v>INSTITUTO TÉCNICO AGRÍCOLA DE GUADALAJARA DE BUGA</v>
          </cell>
          <cell r="B2620" t="str">
            <v>4811</v>
          </cell>
          <cell r="C2620">
            <v>71.36</v>
          </cell>
          <cell r="D2620">
            <v>61.52</v>
          </cell>
          <cell r="E2620">
            <v>45.979999999999897</v>
          </cell>
          <cell r="F2620">
            <v>53.469999999999899</v>
          </cell>
          <cell r="G2620">
            <v>52.689999999999898</v>
          </cell>
          <cell r="H2620">
            <v>64.31</v>
          </cell>
          <cell r="I2620" t="str">
            <v>INSTITUTO TÉCNICO AGRÍCOLA DE GUADALAJARA DE BUGA</v>
          </cell>
        </row>
        <row r="2621">
          <cell r="A2621" t="str">
            <v>INSTITUTO TECNOLOGICO DEL PUTUMAYO</v>
          </cell>
          <cell r="B2621" t="str">
            <v>4815</v>
          </cell>
          <cell r="C2621">
            <v>54.27</v>
          </cell>
          <cell r="D2621">
            <v>70.22</v>
          </cell>
          <cell r="E2621">
            <v>64.599999999999895</v>
          </cell>
          <cell r="F2621">
            <v>60.7899999999999</v>
          </cell>
          <cell r="G2621">
            <v>59.399999999999899</v>
          </cell>
          <cell r="H2621">
            <v>58.5</v>
          </cell>
          <cell r="I2621" t="str">
            <v>INSTITUTO TECNOLOGICO DEL PUTUMAYO</v>
          </cell>
        </row>
        <row r="2622">
          <cell r="A2622" t="str">
            <v>INSTITUTO TECNOLOGICO METROPOLITANO DE MEDELLÍN</v>
          </cell>
          <cell r="B2622" t="str">
            <v>4812</v>
          </cell>
          <cell r="C2622">
            <v>75.78</v>
          </cell>
          <cell r="D2622">
            <v>76.069999999999993</v>
          </cell>
          <cell r="E2622">
            <v>67.049999999999898</v>
          </cell>
          <cell r="F2622">
            <v>69.969999999999899</v>
          </cell>
          <cell r="G2622">
            <v>67.12</v>
          </cell>
          <cell r="H2622">
            <v>71.14</v>
          </cell>
          <cell r="I2622" t="str">
            <v>INSTITUTO TECNOLOGICO METROPOLITANO DE MEDELLÍN</v>
          </cell>
        </row>
        <row r="2623">
          <cell r="A2623" t="str">
            <v>INSTITUTO UNIVERSITARIO DE LA PAZ DE SANTANDER</v>
          </cell>
          <cell r="B2623" t="str">
            <v>4816</v>
          </cell>
          <cell r="C2623">
            <v>79.55</v>
          </cell>
          <cell r="D2623">
            <v>76.83</v>
          </cell>
          <cell r="E2623">
            <v>59.43</v>
          </cell>
          <cell r="F2623">
            <v>63.579999999999899</v>
          </cell>
          <cell r="G2623">
            <v>61.829999999999899</v>
          </cell>
          <cell r="H2623">
            <v>64.31</v>
          </cell>
          <cell r="I2623" t="str">
            <v>INSTITUTO UNIVERSITARIO DE LA PAZ DE SANTANDER</v>
          </cell>
        </row>
        <row r="2624">
          <cell r="A2624" t="str">
            <v>JARDÍN BOTÁNICO DE BOGOTÁ  JOSÉ CELESTINO MUTIS</v>
          </cell>
          <cell r="B2624" t="str">
            <v>4821</v>
          </cell>
          <cell r="C2624">
            <v>91.43</v>
          </cell>
          <cell r="D2624">
            <v>80.7</v>
          </cell>
          <cell r="E2624">
            <v>70.95</v>
          </cell>
          <cell r="F2624">
            <v>73.379999999999896</v>
          </cell>
          <cell r="G2624">
            <v>82.23</v>
          </cell>
          <cell r="H2624">
            <v>74.7</v>
          </cell>
          <cell r="I2624" t="str">
            <v>JARDÍN BOTÁNICO DE BOGOTÁ  JOSÉ CELESTINO MUTIS</v>
          </cell>
        </row>
        <row r="2625">
          <cell r="A2625" t="str">
            <v>JUAN RAMON NUÑEZ PALACIOS DE LA ARGENTINA</v>
          </cell>
          <cell r="B2625" t="str">
            <v>6211</v>
          </cell>
          <cell r="C2625">
            <v>69.53</v>
          </cell>
          <cell r="I2625" t="e">
            <v>#N/A</v>
          </cell>
        </row>
        <row r="2626">
          <cell r="A2626" t="str">
            <v>JUNTA MUNICIPAL DE DEPORTES DE CHACHAGÜÍ</v>
          </cell>
          <cell r="B2626" t="str">
            <v>4829</v>
          </cell>
          <cell r="C2626">
            <v>37.75</v>
          </cell>
          <cell r="I2626" t="e">
            <v>#N/A</v>
          </cell>
        </row>
        <row r="2627">
          <cell r="A2627" t="str">
            <v>JUNTA MUNICIPAL DE DEPORTES DE COPACABANA</v>
          </cell>
          <cell r="B2627" t="str">
            <v>4824</v>
          </cell>
          <cell r="C2627">
            <v>40.83</v>
          </cell>
          <cell r="I2627" t="e">
            <v>#N/A</v>
          </cell>
        </row>
        <row r="2628">
          <cell r="A2628" t="str">
            <v>JUNTA MUNICIPAL DE DEPORTES DE FRONTINO</v>
          </cell>
          <cell r="B2628" t="str">
            <v>4833</v>
          </cell>
          <cell r="C2628">
            <v>27.11</v>
          </cell>
          <cell r="I2628" t="e">
            <v>#N/A</v>
          </cell>
        </row>
        <row r="2629">
          <cell r="A2629" t="str">
            <v>JUNTA MUNICIPAL DE DEPORTES DE RICAURTE</v>
          </cell>
          <cell r="B2629" t="str">
            <v>4837</v>
          </cell>
          <cell r="C2629">
            <v>57.71</v>
          </cell>
          <cell r="I2629" t="e">
            <v>#N/A</v>
          </cell>
        </row>
        <row r="2630">
          <cell r="A2630" t="str">
            <v>JUNTA MUNICIPAL DE DEPORTES DE SAN FRANCISCO</v>
          </cell>
          <cell r="B2630" t="str">
            <v>4832</v>
          </cell>
          <cell r="C2630">
            <v>35.24</v>
          </cell>
          <cell r="I2630" t="e">
            <v>#N/A</v>
          </cell>
        </row>
        <row r="2631">
          <cell r="A2631" t="str">
            <v>JUNTA MUNICIPAL DE DEPORTES DEL MUNICIPIO DE SESQUILE</v>
          </cell>
          <cell r="B2631" t="str">
            <v>4838</v>
          </cell>
          <cell r="C2631">
            <v>37.369999999999997</v>
          </cell>
          <cell r="I2631" t="e">
            <v>#N/A</v>
          </cell>
        </row>
        <row r="2632">
          <cell r="A2632" t="str">
            <v>JUNTA MUNICIPAL DE DEPORTES Y RECREACIÓN DE GUATAQUÍ</v>
          </cell>
          <cell r="B2632" t="str">
            <v>4840</v>
          </cell>
          <cell r="C2632">
            <v>55.69</v>
          </cell>
          <cell r="I2632" t="e">
            <v>#N/A</v>
          </cell>
        </row>
        <row r="2633">
          <cell r="A2633" t="str">
            <v>JUNTA MUNICIPAL DE DEPORTES Y RECREACION DE RIVERA HUILA</v>
          </cell>
          <cell r="B2633" t="str">
            <v>4841</v>
          </cell>
          <cell r="C2633">
            <v>41.12</v>
          </cell>
          <cell r="I2633" t="e">
            <v>#N/A</v>
          </cell>
        </row>
        <row r="2634">
          <cell r="A2634" t="str">
            <v>LA EMPRESA MUNICIPAL DE ACUEDUCTO ALCANTARILLADO Y ASEO DEL MUNICIPIO DE SAN BENITO ABAD - SUCRE S.A ESP</v>
          </cell>
          <cell r="B2634" t="str">
            <v>8490</v>
          </cell>
          <cell r="C2634">
            <v>17.739999999999998</v>
          </cell>
          <cell r="I2634" t="e">
            <v>#N/A</v>
          </cell>
        </row>
        <row r="2635">
          <cell r="A2635" t="str">
            <v>LAS CEIBAS EMPRESAS PÚBLICAS DE NEIVA</v>
          </cell>
          <cell r="B2635" t="str">
            <v>3836</v>
          </cell>
          <cell r="C2635">
            <v>74.540000000000006</v>
          </cell>
          <cell r="D2635">
            <v>70.180000000000007</v>
          </cell>
          <cell r="E2635">
            <v>84.099999999999895</v>
          </cell>
          <cell r="F2635">
            <v>85.42</v>
          </cell>
          <cell r="G2635">
            <v>78.23</v>
          </cell>
          <cell r="H2635">
            <v>75.989999999999895</v>
          </cell>
          <cell r="I2635" t="str">
            <v>LAS CEIBAS EMPRESAS PÚBLICAS DE NEIVA</v>
          </cell>
        </row>
        <row r="2636">
          <cell r="A2636" t="str">
            <v>LAS MERCEDES DEL MUNICIPIO DE MONGUÍ</v>
          </cell>
          <cell r="B2636" t="str">
            <v>3651</v>
          </cell>
          <cell r="C2636">
            <v>50.3</v>
          </cell>
          <cell r="I2636" t="e">
            <v>#N/A</v>
          </cell>
        </row>
        <row r="2637">
          <cell r="A2637" t="str">
            <v>LOTERIA DE BOGOTÁ</v>
          </cell>
          <cell r="B2637" t="str">
            <v>4848</v>
          </cell>
          <cell r="C2637">
            <v>79.83</v>
          </cell>
          <cell r="D2637">
            <v>91.52</v>
          </cell>
          <cell r="E2637">
            <v>84.099999999999895</v>
          </cell>
          <cell r="F2637">
            <v>85.42</v>
          </cell>
          <cell r="G2637">
            <v>92.049999999999898</v>
          </cell>
          <cell r="H2637">
            <v>86.9</v>
          </cell>
          <cell r="I2637" t="str">
            <v>LOTERÍA DE BOGOTÁ</v>
          </cell>
        </row>
        <row r="2638">
          <cell r="A2638" t="str">
            <v>LOTERIA DE BOLIVAR LA MILLONARIA DEL CARIBE</v>
          </cell>
          <cell r="B2638" t="str">
            <v>4849</v>
          </cell>
          <cell r="C2638">
            <v>46.55</v>
          </cell>
          <cell r="I2638" t="e">
            <v>#N/A</v>
          </cell>
        </row>
        <row r="2639">
          <cell r="A2639" t="str">
            <v>LOTERIA DE BOYACÁ</v>
          </cell>
          <cell r="B2639" t="str">
            <v>4850</v>
          </cell>
          <cell r="C2639">
            <v>67.28</v>
          </cell>
          <cell r="I2639" t="e">
            <v>#N/A</v>
          </cell>
        </row>
        <row r="2640">
          <cell r="A2640" t="str">
            <v>LOTERIA DE CÚCUTA</v>
          </cell>
          <cell r="B2640" t="str">
            <v>4852</v>
          </cell>
          <cell r="C2640">
            <v>42.41</v>
          </cell>
          <cell r="I2640" t="e">
            <v>#N/A</v>
          </cell>
        </row>
        <row r="2641">
          <cell r="A2641" t="str">
            <v>LOTERIA DE CUNDINAMARCA</v>
          </cell>
          <cell r="B2641" t="str">
            <v>4853</v>
          </cell>
          <cell r="C2641">
            <v>69.489999999999995</v>
          </cell>
          <cell r="I2641" t="e">
            <v>#N/A</v>
          </cell>
        </row>
        <row r="2642">
          <cell r="A2642" t="str">
            <v>BENEFICENCIA DE ANTIOQUIA -BENEDAN- (PROGRAMA DE LA LOTERIA DE MEDELLIN)</v>
          </cell>
          <cell r="B2642" t="str">
            <v>1368</v>
          </cell>
          <cell r="C2642">
            <v>81.010000000000005</v>
          </cell>
          <cell r="I2642" t="e">
            <v>#N/A</v>
          </cell>
        </row>
        <row r="2643">
          <cell r="A2643" t="str">
            <v>LOTERIA DE NARIÑO</v>
          </cell>
          <cell r="B2643" t="str">
            <v>4854</v>
          </cell>
          <cell r="C2643">
            <v>27.67</v>
          </cell>
          <cell r="I2643" t="e">
            <v>#N/A</v>
          </cell>
        </row>
        <row r="2644">
          <cell r="A2644" t="str">
            <v>LOTERIA DEL CAUCA</v>
          </cell>
          <cell r="B2644" t="str">
            <v>4855</v>
          </cell>
          <cell r="C2644">
            <v>69.02</v>
          </cell>
          <cell r="I2644" t="e">
            <v>#N/A</v>
          </cell>
        </row>
        <row r="2645">
          <cell r="A2645" t="str">
            <v>LOTERIA DEL QUINDIO</v>
          </cell>
          <cell r="B2645" t="str">
            <v>4857</v>
          </cell>
          <cell r="C2645">
            <v>60.74</v>
          </cell>
          <cell r="I2645" t="e">
            <v>#N/A</v>
          </cell>
        </row>
        <row r="2646">
          <cell r="A2646" t="str">
            <v>LOTERIA DEL RISARALDA</v>
          </cell>
          <cell r="B2646" t="str">
            <v>4858</v>
          </cell>
          <cell r="C2646">
            <v>65.430000000000007</v>
          </cell>
          <cell r="I2646" t="e">
            <v>#N/A</v>
          </cell>
        </row>
        <row r="2647">
          <cell r="A2647" t="str">
            <v>LOTERIA DEL TOLIMA</v>
          </cell>
          <cell r="B2647" t="str">
            <v>4859</v>
          </cell>
          <cell r="C2647">
            <v>59.5</v>
          </cell>
          <cell r="I2647" t="e">
            <v>#N/A</v>
          </cell>
        </row>
        <row r="2648">
          <cell r="A2648" t="str">
            <v>LOTERIA DEL META</v>
          </cell>
          <cell r="B2648" t="str">
            <v>4846</v>
          </cell>
          <cell r="C2648">
            <v>58.73</v>
          </cell>
          <cell r="I2648" t="e">
            <v>#N/A</v>
          </cell>
        </row>
        <row r="2649">
          <cell r="A2649" t="str">
            <v>MANUEL ELKIN PATARROYO DEL MUNICIPIO DE OTANCHE</v>
          </cell>
          <cell r="B2649" t="str">
            <v>3654</v>
          </cell>
          <cell r="C2649">
            <v>45.58</v>
          </cell>
          <cell r="I2649" t="e">
            <v>#N/A</v>
          </cell>
        </row>
        <row r="2650">
          <cell r="A2650" t="str">
            <v>MARIA AUXILIADORA DEL MUNICIPIO DE MOSQUERA - CUNDINAMARCA</v>
          </cell>
          <cell r="B2650" t="str">
            <v>3655</v>
          </cell>
          <cell r="C2650">
            <v>67.31</v>
          </cell>
          <cell r="D2650">
            <v>62.48</v>
          </cell>
          <cell r="E2650">
            <v>57.899999999999899</v>
          </cell>
          <cell r="F2650">
            <v>52.369999999999898</v>
          </cell>
          <cell r="G2650">
            <v>51.64</v>
          </cell>
          <cell r="H2650">
            <v>62.979999999999897</v>
          </cell>
          <cell r="I2650" t="str">
            <v>MARÍA AUXILIADORA DEL MUNICIPIO DE MOSQUERA - CUNDINAMARCA</v>
          </cell>
        </row>
        <row r="2651">
          <cell r="A2651" t="str">
            <v>MARIA AUXILIADORA -GARZÓN</v>
          </cell>
          <cell r="B2651" t="str">
            <v>3657</v>
          </cell>
          <cell r="C2651">
            <v>71.03</v>
          </cell>
          <cell r="I2651" t="e">
            <v>#N/A</v>
          </cell>
        </row>
        <row r="2652">
          <cell r="A2652" t="str">
            <v>MEGABUS S.A.</v>
          </cell>
          <cell r="B2652" t="str">
            <v>4864</v>
          </cell>
          <cell r="C2652">
            <v>64.790000000000006</v>
          </cell>
          <cell r="I2652" t="e">
            <v>#N/A</v>
          </cell>
        </row>
        <row r="2653">
          <cell r="A2653" t="str">
            <v>MERCEDES TELLEZ DE PRADILLA HOSPITAL VIANI</v>
          </cell>
          <cell r="B2653" t="str">
            <v>2869</v>
          </cell>
          <cell r="C2653">
            <v>66.209999999999994</v>
          </cell>
          <cell r="I2653" t="e">
            <v>#N/A</v>
          </cell>
        </row>
        <row r="2654">
          <cell r="A2654" t="str">
            <v>METRO DE BOGOTÁ S.A.</v>
          </cell>
          <cell r="B2654" t="str">
            <v>8243</v>
          </cell>
          <cell r="C2654">
            <v>97.088224012274694</v>
          </cell>
          <cell r="D2654">
            <v>99</v>
          </cell>
          <cell r="E2654">
            <v>84.099999999999895</v>
          </cell>
          <cell r="F2654">
            <v>85.42</v>
          </cell>
          <cell r="G2654">
            <v>92.049999999999898</v>
          </cell>
          <cell r="H2654">
            <v>86.9</v>
          </cell>
          <cell r="I2654" t="str">
            <v>METRO DE BOGOTÁ S.A.</v>
          </cell>
        </row>
        <row r="2655">
          <cell r="A2655" t="str">
            <v>METRO SABANAS S.A.S.</v>
          </cell>
          <cell r="B2655" t="str">
            <v>4050</v>
          </cell>
          <cell r="C2655">
            <v>61.08</v>
          </cell>
          <cell r="I2655" t="e">
            <v>#N/A</v>
          </cell>
        </row>
        <row r="2656">
          <cell r="A2656" t="str">
            <v>METROPLUS S.A.</v>
          </cell>
          <cell r="B2656" t="str">
            <v>4866</v>
          </cell>
          <cell r="C2656">
            <v>66.19</v>
          </cell>
          <cell r="I2656" t="e">
            <v>#N/A</v>
          </cell>
        </row>
        <row r="2657">
          <cell r="A2657" t="str">
            <v>METROSALUD</v>
          </cell>
          <cell r="B2657" t="str">
            <v>3658</v>
          </cell>
          <cell r="C2657">
            <v>71.209999999999994</v>
          </cell>
          <cell r="D2657">
            <v>76.739999999999995</v>
          </cell>
          <cell r="E2657">
            <v>76.84</v>
          </cell>
          <cell r="F2657">
            <v>70.299999999999898</v>
          </cell>
          <cell r="G2657">
            <v>67.379999999999896</v>
          </cell>
          <cell r="H2657">
            <v>80.14</v>
          </cell>
          <cell r="I2657" t="str">
            <v>METROSALUD</v>
          </cell>
        </row>
        <row r="2658">
          <cell r="A2658" t="str">
            <v>MOVILIDAD FUTURA SAS</v>
          </cell>
          <cell r="B2658" t="str">
            <v>3163</v>
          </cell>
          <cell r="C2658">
            <v>56.44</v>
          </cell>
          <cell r="I2658" t="e">
            <v>#N/A</v>
          </cell>
        </row>
        <row r="2659">
          <cell r="A2659" t="str">
            <v>MUNICIPIOS ASOCIADOS DE LA SUBREGIÓN DE EMBALSES DE LOS RIOS NEGRO Y NARE -MASER-</v>
          </cell>
          <cell r="B2659" t="str">
            <v>4871</v>
          </cell>
          <cell r="C2659">
            <v>42.27</v>
          </cell>
          <cell r="I2659" t="e">
            <v>#N/A</v>
          </cell>
        </row>
        <row r="2660">
          <cell r="A2660" t="str">
            <v>MUSEO CASA DE LA MEMORIA</v>
          </cell>
          <cell r="B2660" t="str">
            <v>8216</v>
          </cell>
          <cell r="C2660">
            <v>61.55</v>
          </cell>
          <cell r="D2660">
            <v>60.1</v>
          </cell>
          <cell r="E2660">
            <v>68.760000000000005</v>
          </cell>
          <cell r="F2660">
            <v>71.62</v>
          </cell>
          <cell r="G2660">
            <v>68.409999999999897</v>
          </cell>
          <cell r="H2660">
            <v>74.189999999999898</v>
          </cell>
          <cell r="I2660" t="str">
            <v>MUSEO CASA DE LA MEMORIA</v>
          </cell>
        </row>
        <row r="2661">
          <cell r="A2661" t="str">
            <v>NORTE 2 EFE</v>
          </cell>
          <cell r="B2661" t="str">
            <v>2870</v>
          </cell>
          <cell r="C2661">
            <v>59.99</v>
          </cell>
          <cell r="I2661" t="e">
            <v>#N/A</v>
          </cell>
        </row>
        <row r="2662">
          <cell r="A2662" t="str">
            <v>NORTE 3</v>
          </cell>
          <cell r="B2662" t="str">
            <v>3659</v>
          </cell>
          <cell r="C2662">
            <v>43.23</v>
          </cell>
          <cell r="I2662" t="e">
            <v>#N/A</v>
          </cell>
        </row>
        <row r="2663">
          <cell r="A2663" t="str">
            <v>NORTE UNO DE CAUCA</v>
          </cell>
          <cell r="B2663" t="str">
            <v>3660</v>
          </cell>
          <cell r="C2663">
            <v>43.99</v>
          </cell>
          <cell r="I2663" t="e">
            <v>#N/A</v>
          </cell>
        </row>
        <row r="2664">
          <cell r="A2664" t="str">
            <v>NUESTRA SEÑORA DE LA PAZ</v>
          </cell>
          <cell r="B2664" t="str">
            <v>3661</v>
          </cell>
          <cell r="C2664">
            <v>50.45</v>
          </cell>
          <cell r="I2664" t="e">
            <v>#N/A</v>
          </cell>
        </row>
        <row r="2665">
          <cell r="A2665" t="str">
            <v>NUESTRA SEÑORA DE LAS MERCEDES DE SALADOBLANCO</v>
          </cell>
          <cell r="B2665" t="str">
            <v>3662</v>
          </cell>
          <cell r="C2665">
            <v>58.82</v>
          </cell>
          <cell r="I2665" t="e">
            <v>#N/A</v>
          </cell>
        </row>
        <row r="2666">
          <cell r="A2666" t="str">
            <v>NUESTRA SEÑORA DEL CARMEN</v>
          </cell>
          <cell r="B2666" t="str">
            <v>2871</v>
          </cell>
          <cell r="C2666">
            <v>59.58</v>
          </cell>
          <cell r="I2666" t="e">
            <v>#N/A</v>
          </cell>
        </row>
        <row r="2667">
          <cell r="A2667" t="str">
            <v>NUESTRA SEÑORA DEL PILAR</v>
          </cell>
          <cell r="B2667" t="str">
            <v>3664</v>
          </cell>
          <cell r="C2667">
            <v>41.23</v>
          </cell>
          <cell r="I2667" t="e">
            <v>#N/A</v>
          </cell>
        </row>
        <row r="2668">
          <cell r="A2668" t="str">
            <v>NUESTRA SEÑORA DEL ROSARIO DE PISBA</v>
          </cell>
          <cell r="B2668" t="str">
            <v>3665</v>
          </cell>
          <cell r="C2668">
            <v>28.79</v>
          </cell>
          <cell r="I2668" t="e">
            <v>#N/A</v>
          </cell>
        </row>
        <row r="2669">
          <cell r="A2669" t="str">
            <v>ORQUESTA FILARMÓNICA DE BOGOTÁ</v>
          </cell>
          <cell r="B2669" t="str">
            <v>4881</v>
          </cell>
          <cell r="C2669">
            <v>97.179516685845797</v>
          </cell>
          <cell r="D2669">
            <v>99</v>
          </cell>
          <cell r="E2669">
            <v>84.099999999999895</v>
          </cell>
          <cell r="F2669">
            <v>85.42</v>
          </cell>
          <cell r="G2669">
            <v>92.049999999999898</v>
          </cell>
          <cell r="H2669">
            <v>86.9</v>
          </cell>
          <cell r="I2669" t="str">
            <v>ORQUESTA FILARMÓNICA DE BOGOTÁ</v>
          </cell>
        </row>
        <row r="2670">
          <cell r="A2670" t="str">
            <v>PERQUE TEMATICO DE FLORA Y FAUNA DE PEREIRA</v>
          </cell>
          <cell r="B2670" t="str">
            <v>8270</v>
          </cell>
          <cell r="C2670">
            <v>50.96</v>
          </cell>
          <cell r="I2670" t="str">
            <v>PERQUE TEMATICO DE FLORA Y FAUNA DE PEREIRA</v>
          </cell>
        </row>
        <row r="2671">
          <cell r="A2671" t="str">
            <v>PIO X DEL MUNICIPIO DE LA TEBAIDA QUINDIO</v>
          </cell>
          <cell r="B2671" t="str">
            <v>3670</v>
          </cell>
          <cell r="C2671">
            <v>65.489999999999995</v>
          </cell>
          <cell r="I2671" t="e">
            <v>#N/A</v>
          </cell>
        </row>
        <row r="2672">
          <cell r="A2672" t="str">
            <v>PLANTA DE TRATAMIENTO VILLA SANTANA S.A.</v>
          </cell>
          <cell r="B2672" t="str">
            <v>4130</v>
          </cell>
          <cell r="C2672">
            <v>30.97</v>
          </cell>
          <cell r="D2672">
            <v>51.52</v>
          </cell>
          <cell r="E2672">
            <v>68.760000000000005</v>
          </cell>
          <cell r="F2672">
            <v>52.53</v>
          </cell>
          <cell r="G2672">
            <v>51.7899999999999</v>
          </cell>
          <cell r="H2672">
            <v>74.189999999999898</v>
          </cell>
          <cell r="I2672" t="str">
            <v>PLANTA DE TRATAMIENTO VILLA SANTANA S.A.</v>
          </cell>
        </row>
        <row r="2673">
          <cell r="A2673" t="str">
            <v>PLAZA DE MERCADO DE MOCOA</v>
          </cell>
          <cell r="B2673" t="str">
            <v>6103</v>
          </cell>
          <cell r="C2673">
            <v>30.67</v>
          </cell>
          <cell r="I2673" t="e">
            <v>#N/A</v>
          </cell>
        </row>
        <row r="2674">
          <cell r="A2674" t="str">
            <v>PLAZA MAYOR MEDELLIN  CONVENCIONES Y EXPOSICIONES S. A.</v>
          </cell>
          <cell r="B2674" t="str">
            <v>6104</v>
          </cell>
          <cell r="C2674">
            <v>64.27</v>
          </cell>
          <cell r="I2674" t="str">
            <v>PLAZA MAYOR MEDELLÍN  CONVENCIÓNES Y EXPOSICIONES S. A.</v>
          </cell>
        </row>
        <row r="2675">
          <cell r="A2675" t="str">
            <v>POLICLINICO DE JUNIN</v>
          </cell>
          <cell r="B2675" t="str">
            <v>3671</v>
          </cell>
          <cell r="C2675">
            <v>50.34</v>
          </cell>
          <cell r="I2675" t="e">
            <v>#N/A</v>
          </cell>
        </row>
        <row r="2676">
          <cell r="A2676" t="str">
            <v>POLITECNICO COLOMBIANO  JAIME ISAZA CADAVID</v>
          </cell>
          <cell r="B2676" t="str">
            <v>6105</v>
          </cell>
          <cell r="C2676">
            <v>80.09</v>
          </cell>
          <cell r="D2676">
            <v>65.680000000000007</v>
          </cell>
          <cell r="E2676">
            <v>54.899999999999899</v>
          </cell>
          <cell r="F2676">
            <v>66.569999999999894</v>
          </cell>
          <cell r="G2676">
            <v>58.479999999999897</v>
          </cell>
          <cell r="H2676">
            <v>51.84</v>
          </cell>
          <cell r="I2676" t="str">
            <v>POLITECNICO COLOMBIANO  JAIME ISAZA CADAVID</v>
          </cell>
        </row>
        <row r="2677">
          <cell r="A2677" t="str">
            <v>PRESTADORA DE SERVICIOS DE SALUD GUSTAVO ROMERO HERNANDEZ                                                        </v>
          </cell>
          <cell r="B2677" t="str">
            <v>3672</v>
          </cell>
          <cell r="C2677">
            <v>70.040000000000006</v>
          </cell>
          <cell r="I2677" t="e">
            <v>#N/A</v>
          </cell>
        </row>
        <row r="2678">
          <cell r="A2678" t="str">
            <v>PRIMER NIVEL GRANADA SALUD</v>
          </cell>
          <cell r="B2678" t="str">
            <v>2873</v>
          </cell>
          <cell r="C2678">
            <v>50.75</v>
          </cell>
          <cell r="I2678" t="e">
            <v>#N/A</v>
          </cell>
        </row>
        <row r="2679">
          <cell r="A2679" t="str">
            <v>PROMOTORA DE VIVIENDA Y DESARROLLO DEL QUINDIO</v>
          </cell>
          <cell r="B2679" t="str">
            <v>6109</v>
          </cell>
          <cell r="C2679">
            <v>55.58</v>
          </cell>
          <cell r="D2679">
            <v>58.31</v>
          </cell>
          <cell r="E2679">
            <v>53.52</v>
          </cell>
          <cell r="F2679">
            <v>62.67</v>
          </cell>
          <cell r="G2679">
            <v>61.0399999999999</v>
          </cell>
          <cell r="H2679">
            <v>51.729999999999897</v>
          </cell>
          <cell r="I2679" t="str">
            <v>PROMOTORA DE VIVIENDA Y DESARROLLO DEL QUINDÍO</v>
          </cell>
        </row>
        <row r="2680">
          <cell r="A2680" t="str">
            <v>PUERTA DE ORO EMPRESA DE DESARROLLO CARIBE S.A.S</v>
          </cell>
          <cell r="B2680" t="str">
            <v>8389</v>
          </cell>
          <cell r="C2680">
            <v>61.29</v>
          </cell>
          <cell r="I2680" t="e">
            <v>#N/A</v>
          </cell>
        </row>
        <row r="2681">
          <cell r="A2681" t="str">
            <v>PUESTO DE SALUD DE CIENEGA</v>
          </cell>
          <cell r="B2681" t="str">
            <v>3674</v>
          </cell>
          <cell r="C2681">
            <v>56.23</v>
          </cell>
          <cell r="I2681" t="e">
            <v>#N/A</v>
          </cell>
        </row>
        <row r="2682">
          <cell r="A2682" t="str">
            <v>PUESTO DE SALUD DE CORRALES</v>
          </cell>
          <cell r="B2682" t="str">
            <v>3675</v>
          </cell>
          <cell r="C2682">
            <v>48.39</v>
          </cell>
          <cell r="I2682" t="e">
            <v>#N/A</v>
          </cell>
        </row>
        <row r="2683">
          <cell r="A2683" t="str">
            <v>PUESTO DE SALUD DE OICATA</v>
          </cell>
          <cell r="B2683" t="str">
            <v>3676</v>
          </cell>
          <cell r="C2683">
            <v>51.13</v>
          </cell>
          <cell r="I2683" t="e">
            <v>#N/A</v>
          </cell>
        </row>
        <row r="2684">
          <cell r="A2684" t="str">
            <v>PUESTO DE SALUD SAN MIGUEL DE TUTA</v>
          </cell>
          <cell r="B2684" t="str">
            <v>3673</v>
          </cell>
          <cell r="C2684">
            <v>62.65</v>
          </cell>
          <cell r="I2684" t="e">
            <v>#N/A</v>
          </cell>
        </row>
        <row r="2685">
          <cell r="A2685" t="str">
            <v>RAFAEL TOVAR POVEDA</v>
          </cell>
          <cell r="B2685" t="str">
            <v>3679</v>
          </cell>
          <cell r="C2685">
            <v>60.24</v>
          </cell>
          <cell r="I2685" t="e">
            <v>#N/A</v>
          </cell>
        </row>
        <row r="2686">
          <cell r="A2686" t="str">
            <v>RED DE SALUD DE LADERA</v>
          </cell>
          <cell r="B2686" t="str">
            <v>3681</v>
          </cell>
          <cell r="C2686">
            <v>66.87</v>
          </cell>
          <cell r="D2686">
            <v>70.45</v>
          </cell>
          <cell r="E2686">
            <v>65.569999999999894</v>
          </cell>
          <cell r="F2686">
            <v>68.7</v>
          </cell>
          <cell r="G2686">
            <v>66.099999999999895</v>
          </cell>
          <cell r="H2686">
            <v>69.790000000000006</v>
          </cell>
          <cell r="I2686" t="str">
            <v>RED DE SALUD DE LADERA</v>
          </cell>
        </row>
        <row r="2687">
          <cell r="A2687" t="str">
            <v>RED DE SALUD DEL NORTE</v>
          </cell>
          <cell r="B2687" t="str">
            <v>3683</v>
          </cell>
          <cell r="C2687">
            <v>90.64</v>
          </cell>
          <cell r="I2687" t="e">
            <v>#N/A</v>
          </cell>
        </row>
        <row r="2688">
          <cell r="A2688" t="str">
            <v>RED DE SALUD DEL ORIENTE</v>
          </cell>
          <cell r="B2688" t="str">
            <v>3684</v>
          </cell>
          <cell r="C2688">
            <v>63.05</v>
          </cell>
          <cell r="D2688">
            <v>81.150000000000006</v>
          </cell>
          <cell r="E2688">
            <v>68.760000000000005</v>
          </cell>
          <cell r="F2688">
            <v>85.42</v>
          </cell>
          <cell r="G2688">
            <v>78.23</v>
          </cell>
          <cell r="H2688">
            <v>86.9</v>
          </cell>
          <cell r="I2688" t="str">
            <v>RED DE SALUD DEL ORIENTE</v>
          </cell>
        </row>
        <row r="2689">
          <cell r="A2689" t="str">
            <v>RED DE SALUD DEL SURORIENTE</v>
          </cell>
          <cell r="B2689" t="str">
            <v>3685</v>
          </cell>
          <cell r="C2689">
            <v>64.81</v>
          </cell>
          <cell r="D2689">
            <v>50.65</v>
          </cell>
          <cell r="E2689">
            <v>51.6099999999999</v>
          </cell>
          <cell r="F2689">
            <v>46.659999999999897</v>
          </cell>
          <cell r="G2689">
            <v>50.5399999999999</v>
          </cell>
          <cell r="H2689">
            <v>38.14</v>
          </cell>
          <cell r="I2689" t="str">
            <v>RED DE SALUD DEL SURORIENTE</v>
          </cell>
        </row>
        <row r="2690">
          <cell r="A2690" t="str">
            <v>RED DE SERVICIOS DE SALUD DE PRIMER NIVEL - GUAVIARE</v>
          </cell>
          <cell r="B2690" t="str">
            <v>3686</v>
          </cell>
          <cell r="C2690">
            <v>54.49</v>
          </cell>
          <cell r="I2690" t="e">
            <v>#N/A</v>
          </cell>
        </row>
        <row r="2691">
          <cell r="A2691" t="str">
            <v>RED SALUD CASANARE</v>
          </cell>
          <cell r="B2691" t="str">
            <v>3688</v>
          </cell>
          <cell r="C2691">
            <v>65.38</v>
          </cell>
          <cell r="D2691">
            <v>64.06</v>
          </cell>
          <cell r="E2691">
            <v>75.209999999999894</v>
          </cell>
          <cell r="F2691">
            <v>65.069999999999894</v>
          </cell>
          <cell r="G2691">
            <v>63.1</v>
          </cell>
          <cell r="H2691">
            <v>67.14</v>
          </cell>
          <cell r="I2691" t="str">
            <v>RED SALUD CASANARE</v>
          </cell>
        </row>
        <row r="2692">
          <cell r="A2692" t="str">
            <v>RED SALUD DEL CENTRO DEL MUNICIPIO DE CALI</v>
          </cell>
          <cell r="B2692" t="str">
            <v>2874</v>
          </cell>
          <cell r="C2692">
            <v>68.099999999999994</v>
          </cell>
          <cell r="D2692">
            <v>66.72</v>
          </cell>
          <cell r="E2692">
            <v>65.569999999999894</v>
          </cell>
          <cell r="F2692">
            <v>68.7</v>
          </cell>
          <cell r="G2692">
            <v>66.099999999999895</v>
          </cell>
          <cell r="H2692">
            <v>69.790000000000006</v>
          </cell>
          <cell r="I2692" t="str">
            <v>RED SALUD DEL CENTRO DEL MUNICIPIO DE CALI</v>
          </cell>
        </row>
        <row r="2693">
          <cell r="A2693" t="str">
            <v>REDSALUD ARMENIA</v>
          </cell>
          <cell r="B2693" t="str">
            <v>2884</v>
          </cell>
          <cell r="C2693">
            <v>59.95</v>
          </cell>
          <cell r="D2693">
            <v>81.77</v>
          </cell>
          <cell r="E2693">
            <v>79.379999999999896</v>
          </cell>
          <cell r="F2693">
            <v>81.03</v>
          </cell>
          <cell r="G2693">
            <v>75.290000000000006</v>
          </cell>
          <cell r="H2693">
            <v>74.260000000000005</v>
          </cell>
          <cell r="I2693" t="str">
            <v>REDSALUD ARMENIA</v>
          </cell>
        </row>
        <row r="2694">
          <cell r="A2694" t="str">
            <v>REFORESTADORA INDUSTRIAL DE ANTIOQUIA S.A</v>
          </cell>
          <cell r="B2694" t="str">
            <v>6114</v>
          </cell>
          <cell r="C2694">
            <v>46.39</v>
          </cell>
          <cell r="I2694" t="e">
            <v>#N/A</v>
          </cell>
        </row>
        <row r="2695">
          <cell r="A2695" t="str">
            <v>REGIÓN ADMINISTRATIVA Y DE PLANEACIÓN ESPECIAL</v>
          </cell>
          <cell r="B2695" t="str">
            <v>8195</v>
          </cell>
          <cell r="C2695">
            <v>81.45</v>
          </cell>
          <cell r="D2695">
            <v>78.94</v>
          </cell>
          <cell r="E2695">
            <v>84.099999999999895</v>
          </cell>
          <cell r="F2695">
            <v>76.06</v>
          </cell>
          <cell r="G2695">
            <v>84.459999999999894</v>
          </cell>
          <cell r="H2695">
            <v>74.189999999999898</v>
          </cell>
          <cell r="I2695" t="str">
            <v>REGIÓN ADMINISTRATIVA Y DE PLANEACIÓN ESPECIAL</v>
          </cell>
        </row>
        <row r="2696">
          <cell r="A2696" t="str">
            <v>REGIÓN ADMINISTRATIVA Y DE PLANIFICACIÓN DEL PACÍFICO</v>
          </cell>
          <cell r="B2696" t="str">
            <v>8300</v>
          </cell>
          <cell r="C2696">
            <v>32.33</v>
          </cell>
          <cell r="I2696" t="e">
            <v>#N/A</v>
          </cell>
        </row>
        <row r="2697">
          <cell r="A2697" t="str">
            <v>RIO GRANDE DE LA MAGDALENA</v>
          </cell>
          <cell r="B2697" t="str">
            <v>3051</v>
          </cell>
          <cell r="C2697">
            <v>41.85</v>
          </cell>
          <cell r="I2697" t="e">
            <v>#N/A</v>
          </cell>
        </row>
        <row r="2698">
          <cell r="A2698" t="str">
            <v>ROBERTO QUINTERO VILLA EMPRESA SOCIAL DEL ESTADO</v>
          </cell>
          <cell r="B2698" t="str">
            <v>3613</v>
          </cell>
          <cell r="C2698">
            <v>60.92</v>
          </cell>
          <cell r="I2698" t="e">
            <v>#N/A</v>
          </cell>
        </row>
        <row r="2699">
          <cell r="A2699" t="str">
            <v>SABANALARGA EMPRESA DE SERVICIOS PUBLICOS</v>
          </cell>
          <cell r="B2699" t="str">
            <v>8388</v>
          </cell>
          <cell r="C2699">
            <v>51.3</v>
          </cell>
          <cell r="I2699" t="e">
            <v>#N/A</v>
          </cell>
        </row>
        <row r="2700">
          <cell r="A2700" t="str">
            <v>SALUD AQUITANIA</v>
          </cell>
          <cell r="B2700" t="str">
            <v>3689</v>
          </cell>
          <cell r="C2700">
            <v>69.290000000000006</v>
          </cell>
          <cell r="I2700" t="e">
            <v>#N/A</v>
          </cell>
        </row>
        <row r="2701">
          <cell r="A2701" t="str">
            <v>SALUD DEL TUNDAMA</v>
          </cell>
          <cell r="B2701" t="str">
            <v>3690</v>
          </cell>
          <cell r="C2701">
            <v>78.5</v>
          </cell>
          <cell r="I2701" t="str">
            <v>SALUD DEL TUNDAMA</v>
          </cell>
        </row>
        <row r="2702">
          <cell r="A2702" t="str">
            <v>SALUD NOBSA - BOYACÁ</v>
          </cell>
          <cell r="B2702" t="str">
            <v>3692</v>
          </cell>
          <cell r="C2702">
            <v>79.25</v>
          </cell>
          <cell r="I2702" t="e">
            <v>#N/A</v>
          </cell>
        </row>
        <row r="2703">
          <cell r="A2703" t="str">
            <v>SALUD PAZ DE RIO</v>
          </cell>
          <cell r="B2703" t="str">
            <v>3694</v>
          </cell>
          <cell r="C2703">
            <v>67.209999999999994</v>
          </cell>
          <cell r="I2703" t="e">
            <v>#N/A</v>
          </cell>
        </row>
        <row r="2704">
          <cell r="A2704" t="str">
            <v>SALUD PEREIRA</v>
          </cell>
          <cell r="B2704" t="str">
            <v>3695</v>
          </cell>
          <cell r="C2704">
            <v>93.18</v>
          </cell>
          <cell r="I2704" t="e">
            <v>#N/A</v>
          </cell>
        </row>
        <row r="2705">
          <cell r="A2705" t="str">
            <v>SALUD SOGAMOSO</v>
          </cell>
          <cell r="B2705" t="str">
            <v>3696</v>
          </cell>
          <cell r="C2705">
            <v>79.02</v>
          </cell>
          <cell r="D2705">
            <v>86.15</v>
          </cell>
          <cell r="E2705">
            <v>79.379999999999896</v>
          </cell>
          <cell r="F2705">
            <v>81.03</v>
          </cell>
          <cell r="G2705">
            <v>75.290000000000006</v>
          </cell>
          <cell r="H2705">
            <v>82.5</v>
          </cell>
          <cell r="I2705" t="str">
            <v>SALUD SOGAMOSO</v>
          </cell>
        </row>
        <row r="2706">
          <cell r="A2706" t="str">
            <v>SALUD YOPAL - YOPAL</v>
          </cell>
          <cell r="B2706" t="str">
            <v>3697</v>
          </cell>
          <cell r="C2706">
            <v>75.84</v>
          </cell>
          <cell r="D2706">
            <v>87.78</v>
          </cell>
          <cell r="E2706">
            <v>64.599999999999895</v>
          </cell>
          <cell r="F2706">
            <v>67.879999999999896</v>
          </cell>
          <cell r="G2706">
            <v>77.48</v>
          </cell>
          <cell r="H2706">
            <v>68.92</v>
          </cell>
          <cell r="I2706" t="str">
            <v>SALUD YOPAL - YOPAL</v>
          </cell>
        </row>
        <row r="2707">
          <cell r="A2707" t="str">
            <v>SAN CAYETANO - GUAPOTA</v>
          </cell>
          <cell r="B2707" t="str">
            <v>3698</v>
          </cell>
          <cell r="C2707">
            <v>66.75</v>
          </cell>
          <cell r="I2707" t="e">
            <v>#N/A</v>
          </cell>
        </row>
        <row r="2708">
          <cell r="A2708" t="str">
            <v>SAN ISIDRO DEL MUNICIPIO DE TONA</v>
          </cell>
          <cell r="B2708" t="str">
            <v>2875</v>
          </cell>
          <cell r="C2708">
            <v>70.88</v>
          </cell>
          <cell r="I2708" t="e">
            <v>#N/A</v>
          </cell>
        </row>
        <row r="2709">
          <cell r="A2709" t="str">
            <v>SAN JOSE  -SAN BERNARDO DEL VIENTO</v>
          </cell>
          <cell r="B2709" t="str">
            <v>3699</v>
          </cell>
          <cell r="C2709">
            <v>56.65</v>
          </cell>
          <cell r="I2709" t="e">
            <v>#N/A</v>
          </cell>
        </row>
        <row r="2710">
          <cell r="A2710" t="str">
            <v>SAN PEDRO CLAVER DE MOGOTES</v>
          </cell>
          <cell r="B2710" t="str">
            <v>2877</v>
          </cell>
          <cell r="C2710">
            <v>60.63</v>
          </cell>
          <cell r="I2710" t="e">
            <v>#N/A</v>
          </cell>
        </row>
        <row r="2711">
          <cell r="A2711" t="str">
            <v>SAN PEDRO DE CUMBITARA DEL MUNICIPIO DE CUMBITARA</v>
          </cell>
          <cell r="B2711" t="str">
            <v>2878</v>
          </cell>
          <cell r="C2711">
            <v>46.85</v>
          </cell>
          <cell r="I2711" t="e">
            <v>#N/A</v>
          </cell>
        </row>
        <row r="2712">
          <cell r="A2712" t="str">
            <v>SAN SEBASTIAN DE LA PLATA HUILA</v>
          </cell>
          <cell r="B2712" t="str">
            <v>4725</v>
          </cell>
          <cell r="C2712">
            <v>47.29</v>
          </cell>
          <cell r="I2712" t="e">
            <v>#N/A</v>
          </cell>
        </row>
        <row r="2713">
          <cell r="A2713" t="str">
            <v>SANTA TERESITA</v>
          </cell>
          <cell r="B2713" t="str">
            <v>3700</v>
          </cell>
          <cell r="C2713">
            <v>59.59</v>
          </cell>
          <cell r="I2713" t="e">
            <v>#N/A</v>
          </cell>
        </row>
        <row r="2714">
          <cell r="A2714" t="str">
            <v>SANTIAGO DE TUNJA</v>
          </cell>
          <cell r="B2714" t="str">
            <v>3701</v>
          </cell>
          <cell r="C2714">
            <v>64.72</v>
          </cell>
          <cell r="I2714" t="e">
            <v>#N/A</v>
          </cell>
        </row>
        <row r="2715">
          <cell r="A2715" t="str">
            <v>SECRETARÍA DE CULTURA, RECREACIÓN Y DEPORTE</v>
          </cell>
          <cell r="B2715" t="str">
            <v>6119</v>
          </cell>
          <cell r="C2715">
            <v>78.53</v>
          </cell>
          <cell r="D2715">
            <v>96.52</v>
          </cell>
          <cell r="E2715">
            <v>79.379999999999896</v>
          </cell>
          <cell r="F2715">
            <v>81.03</v>
          </cell>
          <cell r="G2715">
            <v>88.519999999999897</v>
          </cell>
          <cell r="H2715">
            <v>82.5</v>
          </cell>
          <cell r="I2715" t="str">
            <v>SECRETARÍA DE CULTURA, RECREACIÓN Y DEPORTE</v>
          </cell>
        </row>
        <row r="2716">
          <cell r="A2716" t="str">
            <v>SECRETARÍA DE EDUCACIÓN DISTRITAL</v>
          </cell>
          <cell r="B2716" t="str">
            <v>6121</v>
          </cell>
          <cell r="C2716">
            <v>93.81</v>
          </cell>
          <cell r="D2716">
            <v>82.96</v>
          </cell>
          <cell r="E2716">
            <v>67.049999999999898</v>
          </cell>
          <cell r="F2716">
            <v>69.969999999999899</v>
          </cell>
          <cell r="G2716">
            <v>79.31</v>
          </cell>
          <cell r="H2716">
            <v>71.14</v>
          </cell>
          <cell r="I2716" t="str">
            <v>SECRETARÍA DE EDUCACIÓN DISTRITAL</v>
          </cell>
        </row>
        <row r="2717">
          <cell r="A2717" t="str">
            <v>SECRETARÍA DE HACIENDA DE BOGOTÁ</v>
          </cell>
          <cell r="B2717" t="str">
            <v>6123</v>
          </cell>
          <cell r="C2717">
            <v>89.16</v>
          </cell>
          <cell r="D2717">
            <v>83.57</v>
          </cell>
          <cell r="E2717">
            <v>84.099999999999895</v>
          </cell>
          <cell r="F2717">
            <v>85.42</v>
          </cell>
          <cell r="G2717">
            <v>92.049999999999898</v>
          </cell>
          <cell r="H2717">
            <v>86.9</v>
          </cell>
          <cell r="I2717" t="str">
            <v>SECRETARÍA DE HACIENDA DE BOGOTÁ</v>
          </cell>
        </row>
        <row r="2718">
          <cell r="A2718" t="str">
            <v>SECRETARÍA DISTRITAL DE AMBIENTE</v>
          </cell>
          <cell r="B2718" t="str">
            <v>6125</v>
          </cell>
          <cell r="C2718">
            <v>93.87</v>
          </cell>
          <cell r="D2718">
            <v>99</v>
          </cell>
          <cell r="E2718">
            <v>84.099999999999895</v>
          </cell>
          <cell r="F2718">
            <v>85.42</v>
          </cell>
          <cell r="G2718">
            <v>92.049999999999898</v>
          </cell>
          <cell r="H2718">
            <v>86.9</v>
          </cell>
          <cell r="I2718" t="str">
            <v>SECRETARÍA DISTRITAL DE AMBIENTE</v>
          </cell>
        </row>
        <row r="2719">
          <cell r="A2719" t="str">
            <v>SECRETARÍA DISTRITAL DE DESARROLLO ECONÓMICO</v>
          </cell>
          <cell r="B2719" t="str">
            <v>6126</v>
          </cell>
          <cell r="C2719">
            <v>85.03</v>
          </cell>
          <cell r="D2719">
            <v>80.52</v>
          </cell>
          <cell r="E2719">
            <v>59.43</v>
          </cell>
          <cell r="F2719">
            <v>63.579999999999899</v>
          </cell>
          <cell r="G2719">
            <v>73.629999999999896</v>
          </cell>
          <cell r="H2719">
            <v>64.31</v>
          </cell>
          <cell r="I2719" t="str">
            <v>SECRETARÍA DISTRITAL DE DESARROLLO ECONÓMICO</v>
          </cell>
        </row>
        <row r="2720">
          <cell r="A2720" t="str">
            <v>SECRETARÍA DISTRITAL DE GOBIERNO</v>
          </cell>
          <cell r="B2720" t="str">
            <v>6127</v>
          </cell>
          <cell r="C2720">
            <v>80.66</v>
          </cell>
          <cell r="D2720">
            <v>96.52</v>
          </cell>
          <cell r="E2720">
            <v>79.379999999999896</v>
          </cell>
          <cell r="F2720">
            <v>81.03</v>
          </cell>
          <cell r="G2720">
            <v>88.519999999999897</v>
          </cell>
          <cell r="H2720">
            <v>82.5</v>
          </cell>
          <cell r="I2720" t="str">
            <v>SECRETARÍA DISTRITAL DE GOBIERNO</v>
          </cell>
        </row>
        <row r="2721">
          <cell r="A2721" t="str">
            <v>SECRETARÍA DISTRITAL DE INTEGRACIÓN SOCIAL</v>
          </cell>
          <cell r="B2721" t="str">
            <v>6128</v>
          </cell>
          <cell r="C2721">
            <v>97.458764863828193</v>
          </cell>
          <cell r="D2721">
            <v>79.5</v>
          </cell>
          <cell r="E2721">
            <v>84.099999999999895</v>
          </cell>
          <cell r="F2721">
            <v>76.06</v>
          </cell>
          <cell r="G2721">
            <v>71.760000000000005</v>
          </cell>
          <cell r="H2721">
            <v>77.969999999999899</v>
          </cell>
          <cell r="I2721" t="str">
            <v>SECRETARÍA DISTRITAL DE INTEGRACIÓN SOCIAL</v>
          </cell>
        </row>
        <row r="2722">
          <cell r="A2722" t="str">
            <v>SECRETARÍA DISTRITAL DE MOVILIDAD</v>
          </cell>
          <cell r="B2722" t="str">
            <v>6124</v>
          </cell>
          <cell r="C2722">
            <v>97.874568469505206</v>
          </cell>
          <cell r="D2722">
            <v>90.31</v>
          </cell>
          <cell r="E2722">
            <v>84.099999999999895</v>
          </cell>
          <cell r="F2722">
            <v>85.42</v>
          </cell>
          <cell r="G2722">
            <v>92.049999999999898</v>
          </cell>
          <cell r="H2722">
            <v>86.9</v>
          </cell>
          <cell r="I2722" t="str">
            <v>SECRETARÍA DISTRITAL DE MOVILIDAD</v>
          </cell>
        </row>
        <row r="2723">
          <cell r="A2723" t="str">
            <v>SECRETARÍA DISTRITAL DE MUJER</v>
          </cell>
          <cell r="B2723" t="str">
            <v>8095</v>
          </cell>
          <cell r="C2723">
            <v>97.207901802838506</v>
          </cell>
          <cell r="D2723">
            <v>79.92</v>
          </cell>
          <cell r="E2723">
            <v>70.95</v>
          </cell>
          <cell r="F2723">
            <v>55.06</v>
          </cell>
          <cell r="G2723">
            <v>75.540000000000006</v>
          </cell>
          <cell r="H2723">
            <v>62.56</v>
          </cell>
          <cell r="I2723" t="str">
            <v>SECRETARÍA DISTRITAL DE MUJER</v>
          </cell>
        </row>
        <row r="2724">
          <cell r="A2724" t="str">
            <v>SECRETARÍA DISTRITAL DE PLANEACIÓN</v>
          </cell>
          <cell r="B2724" t="str">
            <v>6133</v>
          </cell>
          <cell r="C2724">
            <v>97.6467203682394</v>
          </cell>
          <cell r="D2724">
            <v>99</v>
          </cell>
          <cell r="E2724">
            <v>84.099999999999895</v>
          </cell>
          <cell r="F2724">
            <v>85.42</v>
          </cell>
          <cell r="G2724">
            <v>92.049999999999898</v>
          </cell>
          <cell r="H2724">
            <v>86.9</v>
          </cell>
          <cell r="I2724" t="str">
            <v>SECRETARÍA DISTRITAL DE PLANEACIÓN</v>
          </cell>
        </row>
        <row r="2725">
          <cell r="A2725" t="str">
            <v>SECRETARÍA DISTRITAL DE SALUD</v>
          </cell>
          <cell r="B2725" t="str">
            <v>6130</v>
          </cell>
          <cell r="C2725">
            <v>98.636363636363598</v>
          </cell>
          <cell r="D2725">
            <v>99</v>
          </cell>
          <cell r="E2725">
            <v>84.099999999999895</v>
          </cell>
          <cell r="F2725">
            <v>85.42</v>
          </cell>
          <cell r="G2725">
            <v>92.049999999999898</v>
          </cell>
          <cell r="H2725">
            <v>86.9</v>
          </cell>
          <cell r="I2725" t="str">
            <v>SECRETARÍA DISTRITAL DE SALUD</v>
          </cell>
        </row>
        <row r="2726">
          <cell r="A2726" t="str">
            <v>SECRETARÍA DISTRITAL DE SEGURIDAD, CONVIVENCIA Y JUSTICIA</v>
          </cell>
          <cell r="B2726" t="str">
            <v>8239</v>
          </cell>
          <cell r="C2726">
            <v>88.06</v>
          </cell>
          <cell r="D2726">
            <v>75.430000000000007</v>
          </cell>
          <cell r="E2726">
            <v>65.569999999999894</v>
          </cell>
          <cell r="F2726">
            <v>68.7</v>
          </cell>
          <cell r="G2726">
            <v>66.099999999999895</v>
          </cell>
          <cell r="H2726">
            <v>69.790000000000006</v>
          </cell>
          <cell r="I2726" t="str">
            <v>SECRETARÍA DISTRITAL DE SEGURIDAD, CONVIVENCIA Y JUSTICIA</v>
          </cell>
        </row>
        <row r="2727">
          <cell r="A2727" t="str">
            <v>SECRETARÍA DISTRITAL DEL HABITAT</v>
          </cell>
          <cell r="B2727" t="str">
            <v>6131</v>
          </cell>
          <cell r="C2727">
            <v>79.16</v>
          </cell>
          <cell r="D2727">
            <v>86.04</v>
          </cell>
          <cell r="E2727">
            <v>84.099999999999895</v>
          </cell>
          <cell r="F2727">
            <v>76.06</v>
          </cell>
          <cell r="G2727">
            <v>84.459999999999894</v>
          </cell>
          <cell r="H2727">
            <v>74.189999999999898</v>
          </cell>
          <cell r="I2727" t="str">
            <v>SECRETARÍA DISTRITAL DEL HABITAT</v>
          </cell>
        </row>
        <row r="2728">
          <cell r="A2728" t="str">
            <v>SECRETARÍA GENERAL DE LA ALCALDÍA MAYOR DE BOGOTÁ</v>
          </cell>
          <cell r="B2728" t="str">
            <v>6132</v>
          </cell>
          <cell r="C2728">
            <v>97.718066743383204</v>
          </cell>
          <cell r="D2728">
            <v>99</v>
          </cell>
          <cell r="E2728">
            <v>84.099999999999895</v>
          </cell>
          <cell r="F2728">
            <v>85.42</v>
          </cell>
          <cell r="G2728">
            <v>92.049999999999898</v>
          </cell>
          <cell r="H2728">
            <v>86.9</v>
          </cell>
          <cell r="I2728" t="str">
            <v>SECRETARÍA GENERAL DE LA ALCALDÍA MAYOR DE BOGOTÁ</v>
          </cell>
        </row>
        <row r="2729">
          <cell r="A2729" t="str">
            <v>SECRETARÍA JURÍDICA DISTRITAL</v>
          </cell>
          <cell r="B2729" t="str">
            <v>8101</v>
          </cell>
          <cell r="C2729">
            <v>84.21</v>
          </cell>
          <cell r="D2729">
            <v>99</v>
          </cell>
          <cell r="E2729">
            <v>84.099999999999895</v>
          </cell>
          <cell r="F2729">
            <v>85.42</v>
          </cell>
          <cell r="G2729">
            <v>92.049999999999898</v>
          </cell>
          <cell r="H2729">
            <v>86.9</v>
          </cell>
          <cell r="I2729" t="str">
            <v>SECRETARÍA JURÍDICA DISTRITAL</v>
          </cell>
        </row>
        <row r="2730">
          <cell r="A2730" t="str">
            <v>SERVICIOS PÚBLICOS DE PUERTO GAITÁN - META</v>
          </cell>
          <cell r="B2730" t="str">
            <v>6136</v>
          </cell>
          <cell r="C2730">
            <v>63.09</v>
          </cell>
          <cell r="I2730" t="e">
            <v>#N/A</v>
          </cell>
        </row>
        <row r="2731">
          <cell r="A2731" t="str">
            <v>SERVICIOS PÚBLICOS DE YUMBO S.A. -</v>
          </cell>
          <cell r="B2731" t="str">
            <v>4139</v>
          </cell>
          <cell r="C2731">
            <v>59.46</v>
          </cell>
          <cell r="D2731">
            <v>62.55</v>
          </cell>
          <cell r="E2731">
            <v>31.85</v>
          </cell>
          <cell r="F2731">
            <v>41.8599999999999</v>
          </cell>
          <cell r="G2731">
            <v>47.71</v>
          </cell>
          <cell r="H2731">
            <v>51.35</v>
          </cell>
          <cell r="I2731" t="str">
            <v>SERVICIOS PÚBLICOS DE YUMBO S.A. -</v>
          </cell>
        </row>
        <row r="2732">
          <cell r="A2732" t="str">
            <v>SERVICIOS PÚBLICOS DOMICILIARIOS DE ARMERO GUAYABAL S.A.</v>
          </cell>
          <cell r="B2732" t="str">
            <v>4143</v>
          </cell>
          <cell r="C2732">
            <v>23.88</v>
          </cell>
          <cell r="D2732">
            <v>37.229999999999997</v>
          </cell>
          <cell r="E2732">
            <v>39.5</v>
          </cell>
          <cell r="F2732">
            <v>40.719999999999899</v>
          </cell>
          <cell r="G2732">
            <v>30.6999999999999</v>
          </cell>
          <cell r="H2732">
            <v>40.450000000000003</v>
          </cell>
          <cell r="I2732" t="str">
            <v>SERVICIOS PÚBLICOS DOMICILIARIOS DE ARMERO GUAYABAL S.A.</v>
          </cell>
        </row>
        <row r="2733">
          <cell r="A2733" t="str">
            <v>SERVICIOS PÚBLICOS DOMICILIARIOS DE PUERTO PARRA</v>
          </cell>
          <cell r="B2733" t="str">
            <v>4145</v>
          </cell>
          <cell r="C2733">
            <v>30.81</v>
          </cell>
          <cell r="D2733">
            <v>37.1</v>
          </cell>
          <cell r="E2733">
            <v>44.409999999999897</v>
          </cell>
          <cell r="F2733">
            <v>29.6</v>
          </cell>
          <cell r="G2733">
            <v>34.450000000000003</v>
          </cell>
          <cell r="H2733">
            <v>49.829999999999899</v>
          </cell>
          <cell r="I2733" t="str">
            <v>SERVICIOS PÚBLICOS DOMICILIARIOS DE PUERTO PARRA</v>
          </cell>
        </row>
        <row r="2734">
          <cell r="A2734" t="str">
            <v>SISTEMA ESTRATEGICO DE TRANSPORTE DE SANTA MARTA</v>
          </cell>
          <cell r="B2734" t="str">
            <v>6140</v>
          </cell>
          <cell r="C2734">
            <v>78.41</v>
          </cell>
          <cell r="D2734">
            <v>75.900000000000006</v>
          </cell>
          <cell r="E2734">
            <v>70.95</v>
          </cell>
          <cell r="F2734">
            <v>61.92</v>
          </cell>
          <cell r="G2734">
            <v>60.39</v>
          </cell>
          <cell r="H2734">
            <v>74.7</v>
          </cell>
          <cell r="I2734" t="str">
            <v>SISTEMA ESTRATEGICO DE TRANSPORTE DE SANTA MARTA</v>
          </cell>
        </row>
        <row r="2735">
          <cell r="A2735" t="str">
            <v>SISTEMA ESTRATEGICO DE TRANSPORTE PÚBLICO DE NEIVA S.A.S</v>
          </cell>
          <cell r="B2735" t="str">
            <v>5754</v>
          </cell>
          <cell r="C2735">
            <v>60.06</v>
          </cell>
          <cell r="I2735" t="e">
            <v>#N/A</v>
          </cell>
        </row>
        <row r="2736">
          <cell r="A2736" t="str">
            <v>SISTEMA INTEGRADO DE TRANSPORTE DE VALLEDUPAR</v>
          </cell>
          <cell r="B2736" t="str">
            <v>5753</v>
          </cell>
          <cell r="C2736">
            <v>71.97</v>
          </cell>
          <cell r="I2736" t="e">
            <v>#N/A</v>
          </cell>
        </row>
        <row r="2737">
          <cell r="A2737" t="str">
            <v>SOCIEDAD ADMINISTRADORA DE LA PLAZA DE MERCADO Y MATADERO MUNICIPAL</v>
          </cell>
          <cell r="B2737" t="str">
            <v>6142</v>
          </cell>
          <cell r="C2737">
            <v>10</v>
          </cell>
          <cell r="I2737" t="e">
            <v>#N/A</v>
          </cell>
        </row>
        <row r="2738">
          <cell r="A2738" t="str">
            <v>SOCIEDAD ALMIDONES DE SUCRE S.A.</v>
          </cell>
          <cell r="B2738" t="str">
            <v>8354</v>
          </cell>
          <cell r="C2738">
            <v>55.39</v>
          </cell>
          <cell r="I2738" t="e">
            <v>#N/A</v>
          </cell>
        </row>
        <row r="2739">
          <cell r="A2739" t="str">
            <v>SOCIEDAD DE ACUEDUCTOS Y ALCANTARILLADOS DEL HUILA - AGUAS DEL HUILA S.A .</v>
          </cell>
          <cell r="B2739" t="str">
            <v>6144</v>
          </cell>
          <cell r="C2739">
            <v>63.99</v>
          </cell>
          <cell r="I2739" t="e">
            <v>#N/A</v>
          </cell>
        </row>
        <row r="2740">
          <cell r="A2740" t="str">
            <v>SOCIEDAD DE ACUEDUCTOS Y ALCANTARILLADOS DEL VALLE DEL CAUCA S.A. .</v>
          </cell>
          <cell r="B2740" t="str">
            <v>6143</v>
          </cell>
          <cell r="C2740">
            <v>65.48</v>
          </cell>
          <cell r="D2740">
            <v>63.18</v>
          </cell>
          <cell r="E2740">
            <v>65.569999999999894</v>
          </cell>
          <cell r="F2740">
            <v>68.7</v>
          </cell>
          <cell r="G2740">
            <v>66.099999999999895</v>
          </cell>
          <cell r="H2740">
            <v>60.549999999999898</v>
          </cell>
          <cell r="I2740" t="str">
            <v>SOCIEDAD DE ACUEDUCTOS Y ALCANTARILLADOS DEL VALLE DEL CAUCA S.A. .</v>
          </cell>
        </row>
        <row r="2741">
          <cell r="A2741" t="str">
            <v>SOCIEDAD DE TELEVISIÓN DE LAS ISLAS LTDA</v>
          </cell>
          <cell r="B2741" t="str">
            <v>6146</v>
          </cell>
          <cell r="C2741">
            <v>49.54</v>
          </cell>
          <cell r="I2741" t="e">
            <v>#N/A</v>
          </cell>
        </row>
        <row r="2742">
          <cell r="A2742" t="str">
            <v>SOMOS, SISTEMA OPERATIVO DE MOVILIDAD ORIENTE SOSTENIBLE S.A.S</v>
          </cell>
          <cell r="B2742" t="str">
            <v>8390</v>
          </cell>
          <cell r="C2742">
            <v>46.45</v>
          </cell>
          <cell r="I2742" t="e">
            <v>#N/A</v>
          </cell>
        </row>
        <row r="2743">
          <cell r="A2743" t="str">
            <v>SOR TERESA ADELE EL DONCELLO - CAQUETÁ</v>
          </cell>
          <cell r="B2743" t="str">
            <v>3702</v>
          </cell>
          <cell r="C2743">
            <v>69.2</v>
          </cell>
          <cell r="I2743" t="e">
            <v>#N/A</v>
          </cell>
        </row>
        <row r="2744">
          <cell r="A2744" t="str">
            <v>SORTEO EXTRAORDINARIO DE COLOMBIA</v>
          </cell>
          <cell r="B2744" t="str">
            <v>6152</v>
          </cell>
          <cell r="C2744">
            <v>48.82</v>
          </cell>
          <cell r="I2744" t="e">
            <v>#N/A</v>
          </cell>
        </row>
        <row r="2745">
          <cell r="A2745" t="str">
            <v>SUBRED INTEGRADA DE SERVICIOS DE SALUD CENTRO ORIENTE</v>
          </cell>
          <cell r="B2745" t="str">
            <v>8183</v>
          </cell>
          <cell r="C2745">
            <v>97.700421940928294</v>
          </cell>
          <cell r="D2745">
            <v>88.35</v>
          </cell>
          <cell r="E2745">
            <v>84.099999999999895</v>
          </cell>
          <cell r="F2745">
            <v>85.42</v>
          </cell>
          <cell r="G2745">
            <v>78.23</v>
          </cell>
          <cell r="H2745">
            <v>86.9</v>
          </cell>
          <cell r="I2745" t="str">
            <v>SUBRED INTEGRADA DE SERVICIOS DE SALUD CENTRO ORIENTE</v>
          </cell>
        </row>
        <row r="2746">
          <cell r="A2746" t="str">
            <v>SUBRED INTEGRADA DE SERVICIOS DE SALUD NORTE</v>
          </cell>
          <cell r="B2746" t="str">
            <v>8182</v>
          </cell>
          <cell r="C2746">
            <v>82.64</v>
          </cell>
          <cell r="D2746">
            <v>83.17</v>
          </cell>
          <cell r="E2746">
            <v>84.099999999999895</v>
          </cell>
          <cell r="F2746">
            <v>85.42</v>
          </cell>
          <cell r="G2746">
            <v>78.23</v>
          </cell>
          <cell r="H2746">
            <v>86.9</v>
          </cell>
          <cell r="I2746" t="str">
            <v>SUBRED INTEGRADA DE SERVICIOS DE SALUD NORTE</v>
          </cell>
        </row>
        <row r="2747">
          <cell r="A2747" t="str">
            <v>SUBRED INTEGRADA DE SERVICIOS DE SALUD SUR</v>
          </cell>
          <cell r="B2747" t="str">
            <v>8180</v>
          </cell>
          <cell r="C2747">
            <v>97.499424626006899</v>
          </cell>
          <cell r="D2747">
            <v>90.49</v>
          </cell>
          <cell r="E2747">
            <v>79.379999999999896</v>
          </cell>
          <cell r="F2747">
            <v>81.03</v>
          </cell>
          <cell r="G2747">
            <v>88.519999999999897</v>
          </cell>
          <cell r="H2747">
            <v>82.5</v>
          </cell>
          <cell r="I2747" t="str">
            <v>SUBRED INTEGRADA DE SERVICIOS DE SALUD SUR</v>
          </cell>
        </row>
        <row r="2748">
          <cell r="A2748" t="str">
            <v>SUBRED INTEGRADA DE SERVICIOS DE SALUD SUR OCCIDENTE</v>
          </cell>
          <cell r="B2748" t="str">
            <v>8181</v>
          </cell>
          <cell r="C2748">
            <v>96.08</v>
          </cell>
          <cell r="D2748">
            <v>92.99</v>
          </cell>
          <cell r="E2748">
            <v>84.099999999999895</v>
          </cell>
          <cell r="F2748">
            <v>85.42</v>
          </cell>
          <cell r="G2748">
            <v>92.049999999999898</v>
          </cell>
          <cell r="H2748">
            <v>86.9</v>
          </cell>
          <cell r="I2748" t="str">
            <v>SUBRED INTEGRADA DE SERVICIOS DE SALUD SUR OCCIDENTE</v>
          </cell>
        </row>
        <row r="2749">
          <cell r="A2749" t="str">
            <v>SUROCCIDENTE</v>
          </cell>
          <cell r="B2749" t="str">
            <v>3703</v>
          </cell>
          <cell r="C2749">
            <v>74.349999999999994</v>
          </cell>
          <cell r="I2749" t="e">
            <v>#N/A</v>
          </cell>
        </row>
        <row r="2750">
          <cell r="A2750" t="str">
            <v>SURORIENTE - LA VEGA</v>
          </cell>
          <cell r="B2750" t="str">
            <v>3704</v>
          </cell>
          <cell r="C2750">
            <v>54.56</v>
          </cell>
          <cell r="I2750" t="e">
            <v>#N/A</v>
          </cell>
        </row>
        <row r="2751">
          <cell r="A2751" t="str">
            <v>TANGUA SALUD HERMES ANDRADE MEJIA</v>
          </cell>
          <cell r="B2751" t="str">
            <v>2879</v>
          </cell>
          <cell r="C2751">
            <v>38.11</v>
          </cell>
          <cell r="I2751" t="e">
            <v>#N/A</v>
          </cell>
        </row>
        <row r="2752">
          <cell r="A2752" t="str">
            <v>TECNOLÓGICO DE ANTIOQUIA</v>
          </cell>
          <cell r="B2752" t="str">
            <v>6157</v>
          </cell>
          <cell r="C2752">
            <v>99</v>
          </cell>
          <cell r="I2752" t="e">
            <v>#N/A</v>
          </cell>
        </row>
        <row r="2753">
          <cell r="A2753" t="str">
            <v>TELEVISIÓN DE ANTIOQUIA LTDA. -TELEANTIOQUIA-</v>
          </cell>
          <cell r="B2753" t="str">
            <v>6167</v>
          </cell>
          <cell r="C2753">
            <v>67.040000000000006</v>
          </cell>
          <cell r="I2753" t="e">
            <v>#N/A</v>
          </cell>
        </row>
        <row r="2754">
          <cell r="A2754" t="str">
            <v>TELEVISION REGIONAL DE ORIENTE LTDA</v>
          </cell>
          <cell r="B2754" t="str">
            <v>6169</v>
          </cell>
          <cell r="C2754">
            <v>65.03</v>
          </cell>
          <cell r="I2754" t="e">
            <v>#N/A</v>
          </cell>
        </row>
        <row r="2755">
          <cell r="A2755" t="str">
            <v>TERMINAL DE TRANSPORTES DE BARRANQUILLA S.A.</v>
          </cell>
          <cell r="B2755" t="str">
            <v>6171</v>
          </cell>
          <cell r="C2755">
            <v>58.84</v>
          </cell>
          <cell r="I2755" t="e">
            <v>#N/A</v>
          </cell>
        </row>
        <row r="2756">
          <cell r="A2756" t="str">
            <v>TERMINAL DE TRANSPORTES DE FUSAGASUGA</v>
          </cell>
          <cell r="B2756" t="str">
            <v>6174</v>
          </cell>
          <cell r="C2756">
            <v>66.7</v>
          </cell>
          <cell r="I2756" t="e">
            <v>#N/A</v>
          </cell>
        </row>
        <row r="2757">
          <cell r="A2757" t="str">
            <v>TERMINAL DE TRANSPORTES DE MANIZALES LTDA.</v>
          </cell>
          <cell r="B2757" t="str">
            <v>6177</v>
          </cell>
          <cell r="C2757">
            <v>65.430000000000007</v>
          </cell>
          <cell r="I2757" t="e">
            <v>#N/A</v>
          </cell>
        </row>
        <row r="2758">
          <cell r="A2758" t="str">
            <v>TERMINAL DE TRANSPORTES DE SOGAMOSO LTDA.</v>
          </cell>
          <cell r="B2758" t="str">
            <v>6184</v>
          </cell>
          <cell r="C2758">
            <v>79.77</v>
          </cell>
          <cell r="I2758" t="e">
            <v>#N/A</v>
          </cell>
        </row>
        <row r="2759">
          <cell r="A2759" t="str">
            <v>TERMINAL DE TRANSPORTES DE VALLEDUPAR S. A.</v>
          </cell>
          <cell r="B2759" t="str">
            <v>6185</v>
          </cell>
          <cell r="C2759">
            <v>62.93</v>
          </cell>
          <cell r="I2759" t="e">
            <v>#N/A</v>
          </cell>
        </row>
        <row r="2760">
          <cell r="A2760" t="str">
            <v>TERMINAL DE TRANSPORTES DEL SOCORRO S.A. - SOCORRO</v>
          </cell>
          <cell r="B2760" t="str">
            <v>6187</v>
          </cell>
          <cell r="C2760">
            <v>16.43</v>
          </cell>
          <cell r="I2760" t="e">
            <v>#N/A</v>
          </cell>
        </row>
        <row r="2761">
          <cell r="A2761" t="str">
            <v>TERMINAL DE TRANSPORTES POPAYÁN S.A.</v>
          </cell>
          <cell r="B2761" t="str">
            <v>6188</v>
          </cell>
          <cell r="C2761">
            <v>77.67</v>
          </cell>
          <cell r="I2761" t="e">
            <v>#N/A</v>
          </cell>
        </row>
        <row r="2762">
          <cell r="A2762" t="str">
            <v>TERMINALES DE TRANSPORTES DE MEDELLÍN S. A.</v>
          </cell>
          <cell r="B2762" t="str">
            <v>6190</v>
          </cell>
          <cell r="C2762">
            <v>77.260000000000005</v>
          </cell>
          <cell r="I2762" t="e">
            <v>#N/A</v>
          </cell>
        </row>
        <row r="2763">
          <cell r="A2763" t="str">
            <v>TRANSCARIBE S.A.</v>
          </cell>
          <cell r="B2763" t="str">
            <v>6191</v>
          </cell>
          <cell r="C2763">
            <v>55</v>
          </cell>
          <cell r="I2763" t="e">
            <v>#N/A</v>
          </cell>
        </row>
        <row r="2764">
          <cell r="A2764" t="str">
            <v>U.A.E CENTRO DE SALUD SAN JOSE</v>
          </cell>
          <cell r="B2764" t="str">
            <v>6203</v>
          </cell>
          <cell r="C2764">
            <v>73.17</v>
          </cell>
          <cell r="I2764" t="e">
            <v>#N/A</v>
          </cell>
        </row>
        <row r="2765">
          <cell r="A2765" t="str">
            <v>U.A.E. CENTRO DE SALUD DE SAN ROQUE - TERUEL</v>
          </cell>
          <cell r="B2765" t="str">
            <v>6206</v>
          </cell>
          <cell r="C2765">
            <v>74.13</v>
          </cell>
          <cell r="I2765" t="e">
            <v>#N/A</v>
          </cell>
        </row>
        <row r="2766">
          <cell r="A2766" t="str">
            <v>U.A.E. UNIDAD DE LICORES DEL META</v>
          </cell>
          <cell r="B2766" t="str">
            <v>6213</v>
          </cell>
          <cell r="C2766">
            <v>60.61</v>
          </cell>
          <cell r="I2766" t="e">
            <v>#N/A</v>
          </cell>
        </row>
        <row r="2767">
          <cell r="A2767" t="str">
            <v>UNIDAD ADMINISTRATIVA DE ESPECIAL DE CIENCIA TECNOLOGÍA E INNOVACIÓN</v>
          </cell>
          <cell r="B2767" t="str">
            <v>8382</v>
          </cell>
          <cell r="C2767">
            <v>45.74</v>
          </cell>
          <cell r="I2767" t="e">
            <v>#N/A</v>
          </cell>
        </row>
        <row r="2768">
          <cell r="A2768" t="str">
            <v>UNIDAD ADMINISTRATIVA ESPECIAL CUERPO OFICIAL BOMBEROS BOGOTÁ D.C.</v>
          </cell>
          <cell r="B2768" t="str">
            <v>2730</v>
          </cell>
          <cell r="C2768">
            <v>76.91</v>
          </cell>
          <cell r="D2768">
            <v>74.819999999999993</v>
          </cell>
          <cell r="E2768">
            <v>59.56</v>
          </cell>
          <cell r="F2768">
            <v>75.689999999999898</v>
          </cell>
          <cell r="G2768">
            <v>84.159999999999897</v>
          </cell>
          <cell r="H2768">
            <v>65.790000000000006</v>
          </cell>
          <cell r="I2768" t="str">
            <v>UNIDAD ADMINISTRATIVA ESPECIAL CUERPO OFICIAL BOMBEROS BOGOTÁ D.C.</v>
          </cell>
        </row>
        <row r="2769">
          <cell r="A2769" t="str">
            <v>UNIDAD ADMINISTRATIVA ESPECIAL DE CATASTRO DISTRITAL</v>
          </cell>
          <cell r="B2769" t="str">
            <v>6216</v>
          </cell>
          <cell r="C2769">
            <v>97.226313770617594</v>
          </cell>
          <cell r="D2769">
            <v>86.15</v>
          </cell>
          <cell r="E2769">
            <v>79.379999999999896</v>
          </cell>
          <cell r="F2769">
            <v>81.03</v>
          </cell>
          <cell r="G2769">
            <v>75.290000000000006</v>
          </cell>
          <cell r="H2769">
            <v>82.5</v>
          </cell>
          <cell r="I2769" t="str">
            <v>UNIDAD ADMINISTRATIVA ESPECIAL DE CATASTRO DISTRITAL</v>
          </cell>
        </row>
        <row r="2770">
          <cell r="A2770" t="str">
            <v>UNIDAD ADMINISTRATIVA ESPECIAL DE PENSIONES DEL DEPARTAMENTO DE CUNDINAMARCA</v>
          </cell>
          <cell r="B2770" t="str">
            <v>0844</v>
          </cell>
          <cell r="C2770">
            <v>86.61</v>
          </cell>
          <cell r="D2770">
            <v>93.23</v>
          </cell>
          <cell r="E2770">
            <v>84.099999999999895</v>
          </cell>
          <cell r="F2770">
            <v>85.42</v>
          </cell>
          <cell r="G2770">
            <v>92.049999999999898</v>
          </cell>
          <cell r="H2770">
            <v>86.9</v>
          </cell>
          <cell r="I2770" t="str">
            <v>UNIDAD ADMINISTRATIVA ESPECIAL DE PENSIONES DEL DEPARTAMENTO DE CUNDINAMARCA</v>
          </cell>
        </row>
        <row r="2771">
          <cell r="A2771" t="str">
            <v>UNIDAD ADMINISTRATIVA ESPECIAL DE REHABILITACIÓN Y MANTENIMIENTO VIAL</v>
          </cell>
          <cell r="B2771" t="str">
            <v>6217</v>
          </cell>
          <cell r="C2771">
            <v>87.27</v>
          </cell>
          <cell r="D2771">
            <v>81.62</v>
          </cell>
          <cell r="E2771">
            <v>79.379999999999896</v>
          </cell>
          <cell r="F2771">
            <v>81.03</v>
          </cell>
          <cell r="G2771">
            <v>75.290000000000006</v>
          </cell>
          <cell r="H2771">
            <v>82.5</v>
          </cell>
          <cell r="I2771" t="str">
            <v>UNIDAD ADMINISTRATIVA ESPECIAL DE REHABILITACIÓN Y MANTENIMIENTO VIAL</v>
          </cell>
        </row>
        <row r="2772">
          <cell r="A2772" t="str">
            <v>UNIDAD ADMINISTRATIVA ESPECIAL DE SALUD DE ARAUCA</v>
          </cell>
          <cell r="B2772" t="str">
            <v>6209</v>
          </cell>
          <cell r="C2772">
            <v>46.31</v>
          </cell>
          <cell r="I2772" t="e">
            <v>#N/A</v>
          </cell>
        </row>
        <row r="2773">
          <cell r="A2773" t="str">
            <v>UNIDAD ADMINISTRATIVA ESPECIAL DE SERVICIOS PÚBLICOS</v>
          </cell>
          <cell r="B2773" t="str">
            <v>6218</v>
          </cell>
          <cell r="C2773">
            <v>78.989999999999995</v>
          </cell>
          <cell r="D2773">
            <v>99</v>
          </cell>
          <cell r="E2773">
            <v>84.099999999999895</v>
          </cell>
          <cell r="F2773">
            <v>85.42</v>
          </cell>
          <cell r="G2773">
            <v>92.049999999999898</v>
          </cell>
          <cell r="H2773">
            <v>86.9</v>
          </cell>
          <cell r="I2773" t="str">
            <v>UNIDAD ADMINISTRATIVA ESPECIAL DE SERVICIOS PÚBLICOS</v>
          </cell>
        </row>
        <row r="2774">
          <cell r="A2774" t="str">
            <v>UNIDAD ADMINISTRATIVA ESPECIAL DEL SISTEMA ESTRATEGICO DE TRANSPORTE PÚBLICO DE PASTO</v>
          </cell>
          <cell r="B2774" t="str">
            <v>0351</v>
          </cell>
          <cell r="C2774">
            <v>53.6</v>
          </cell>
          <cell r="I2774" t="e">
            <v>#N/A</v>
          </cell>
        </row>
        <row r="2775">
          <cell r="A2775" t="str">
            <v>UNIDAD CENTRAL DEL VALLE DEL CAUCA</v>
          </cell>
          <cell r="B2775" t="str">
            <v>6219</v>
          </cell>
          <cell r="C2775">
            <v>79.92</v>
          </cell>
          <cell r="D2775">
            <v>88.35</v>
          </cell>
          <cell r="E2775">
            <v>84.099999999999895</v>
          </cell>
          <cell r="F2775">
            <v>85.42</v>
          </cell>
          <cell r="G2775">
            <v>78.23</v>
          </cell>
          <cell r="H2775">
            <v>86.9</v>
          </cell>
          <cell r="I2775" t="str">
            <v>UNIDAD CENTRAL DEL VALLE DEL CAUCA</v>
          </cell>
        </row>
        <row r="2776">
          <cell r="A2776" t="str">
            <v>UNIDAD DE SALUD DE IBAGUÉ USI</v>
          </cell>
          <cell r="B2776" t="str">
            <v>3706</v>
          </cell>
          <cell r="C2776">
            <v>75.319999999999993</v>
          </cell>
          <cell r="D2776">
            <v>86.15</v>
          </cell>
          <cell r="E2776">
            <v>79.379999999999896</v>
          </cell>
          <cell r="F2776">
            <v>81.03</v>
          </cell>
          <cell r="G2776">
            <v>75.290000000000006</v>
          </cell>
          <cell r="H2776">
            <v>82.5</v>
          </cell>
          <cell r="I2776" t="str">
            <v>UNIDAD DE SALUD DE IBAGUÉ USI</v>
          </cell>
        </row>
        <row r="2777">
          <cell r="A2777" t="str">
            <v>UNIDAD DE SALUD SAN FRANCISCO DE ASIS</v>
          </cell>
          <cell r="B2777" t="str">
            <v>3707</v>
          </cell>
          <cell r="C2777">
            <v>67.39</v>
          </cell>
          <cell r="I2777" t="e">
            <v>#N/A</v>
          </cell>
        </row>
        <row r="2778">
          <cell r="A2778" t="str">
            <v>UNIDAD DE SERVICIOS PÚBLICOS</v>
          </cell>
          <cell r="B2778" t="str">
            <v>8111</v>
          </cell>
          <cell r="C2778">
            <v>51.02</v>
          </cell>
          <cell r="I2778" t="e">
            <v>#N/A</v>
          </cell>
        </row>
        <row r="2779">
          <cell r="A2779" t="str">
            <v>UNIDAD DE SERVICIOS PÚBLICOS DOMICILIARIOS DE CHIVATA</v>
          </cell>
          <cell r="B2779" t="str">
            <v>6221</v>
          </cell>
          <cell r="C2779">
            <v>75.45</v>
          </cell>
          <cell r="I2779" t="e">
            <v>#N/A</v>
          </cell>
        </row>
        <row r="2780">
          <cell r="A2780" t="str">
            <v>UNIDAD EJECUTORA DE SANEAMIENTO DEL VALLE DEL CAUCA</v>
          </cell>
          <cell r="B2780" t="str">
            <v>6222</v>
          </cell>
          <cell r="C2780">
            <v>85.9</v>
          </cell>
          <cell r="D2780">
            <v>82.42</v>
          </cell>
          <cell r="E2780">
            <v>71.06</v>
          </cell>
          <cell r="F2780">
            <v>85.42</v>
          </cell>
          <cell r="G2780">
            <v>69.81</v>
          </cell>
          <cell r="H2780">
            <v>74.939999999999898</v>
          </cell>
          <cell r="I2780" t="str">
            <v>UNIDAD EJECUTORA DE SANEAMIENTO DEL VALLE DEL CAUCA</v>
          </cell>
        </row>
        <row r="2781">
          <cell r="A2781" t="str">
            <v>UNIDAD HOSPITAL JUAN LUIS LONDOÑO DE ZULIA</v>
          </cell>
          <cell r="B2781" t="str">
            <v>3708</v>
          </cell>
          <cell r="C2781">
            <v>73.5</v>
          </cell>
          <cell r="I2781" t="e">
            <v>#N/A</v>
          </cell>
        </row>
        <row r="2782">
          <cell r="A2782" t="str">
            <v>UNIDAD TECNICA AMBIENTAL DE OCAÑA NORTE DE SANTANDER</v>
          </cell>
          <cell r="B2782" t="str">
            <v>6226</v>
          </cell>
          <cell r="C2782">
            <v>43.83</v>
          </cell>
          <cell r="I2782" t="e">
            <v>#N/A</v>
          </cell>
        </row>
        <row r="2783">
          <cell r="A2783" t="str">
            <v>UNIDADES TECNOLOGICAS DE SANTANDER</v>
          </cell>
          <cell r="B2783" t="str">
            <v>6227</v>
          </cell>
          <cell r="C2783">
            <v>89.15</v>
          </cell>
          <cell r="D2783">
            <v>91.11</v>
          </cell>
          <cell r="E2783">
            <v>84.099999999999895</v>
          </cell>
          <cell r="F2783">
            <v>85.42</v>
          </cell>
          <cell r="G2783">
            <v>92.049999999999898</v>
          </cell>
          <cell r="H2783">
            <v>74.189999999999898</v>
          </cell>
          <cell r="I2783" t="str">
            <v>UNIDADES TECNOLOGICAS DE SANTANDER</v>
          </cell>
        </row>
        <row r="2784">
          <cell r="A2784" t="str">
            <v>VALOR + S.A.S.</v>
          </cell>
          <cell r="B2784" t="str">
            <v>8356</v>
          </cell>
          <cell r="C2784">
            <v>71.14</v>
          </cell>
          <cell r="I2784" t="e">
            <v>#N/A</v>
          </cell>
        </row>
        <row r="2785">
          <cell r="A2785" t="str">
            <v>VEEDURÍA DISTRITAL</v>
          </cell>
          <cell r="B2785" t="str">
            <v>6247</v>
          </cell>
          <cell r="C2785">
            <v>81.540000000000006</v>
          </cell>
          <cell r="D2785">
            <v>84.75</v>
          </cell>
          <cell r="E2785">
            <v>84.099999999999895</v>
          </cell>
          <cell r="F2785">
            <v>76.06</v>
          </cell>
          <cell r="G2785">
            <v>84.459999999999894</v>
          </cell>
          <cell r="H2785">
            <v>86.9</v>
          </cell>
          <cell r="I2785" t="str">
            <v>VEEDURÍA DISTRITAL</v>
          </cell>
        </row>
        <row r="2786">
          <cell r="A2786" t="str">
            <v>VIDASINÚ</v>
          </cell>
          <cell r="B2786" t="str">
            <v>2770</v>
          </cell>
          <cell r="C2786">
            <v>64.760000000000005</v>
          </cell>
          <cell r="I2786" t="e">
            <v>#N/A</v>
          </cell>
        </row>
      </sheetData>
      <sheetData sheetId="67"/>
      <sheetData sheetId="68"/>
      <sheetData sheetId="69"/>
      <sheetData sheetId="70"/>
      <sheetData sheetId="71"/>
      <sheetData sheetId="72"/>
      <sheetData sheetId="73"/>
      <sheetData sheetId="74">
        <row r="3">
          <cell r="A3" t="str">
            <v>Amazonas</v>
          </cell>
          <cell r="B3">
            <v>51.221999999999994</v>
          </cell>
          <cell r="C3">
            <v>43.120000000000005</v>
          </cell>
          <cell r="D3">
            <v>47.343333333333305</v>
          </cell>
          <cell r="E3">
            <v>45.683333333333337</v>
          </cell>
          <cell r="F3">
            <v>46.039999999999964</v>
          </cell>
          <cell r="G3">
            <v>50.196666666666665</v>
          </cell>
        </row>
        <row r="4">
          <cell r="A4" t="str">
            <v>Antioquia</v>
          </cell>
          <cell r="B4">
            <v>56.813062918392298</v>
          </cell>
          <cell r="C4">
            <v>60.917294685990377</v>
          </cell>
          <cell r="D4">
            <v>60.034685990338133</v>
          </cell>
          <cell r="E4">
            <v>60.352657004830938</v>
          </cell>
          <cell r="F4">
            <v>58.927536231883963</v>
          </cell>
          <cell r="G4">
            <v>64.264396135265642</v>
          </cell>
        </row>
        <row r="5">
          <cell r="A5" t="str">
            <v>Arauca</v>
          </cell>
          <cell r="B5">
            <v>54.307142857142857</v>
          </cell>
          <cell r="C5">
            <v>56.337000000000003</v>
          </cell>
          <cell r="D5">
            <v>51.607999999999961</v>
          </cell>
          <cell r="E5">
            <v>59.518999999999963</v>
          </cell>
          <cell r="F5">
            <v>57.516999999999939</v>
          </cell>
          <cell r="G5">
            <v>54.433999999999948</v>
          </cell>
        </row>
        <row r="6">
          <cell r="A6" t="str">
            <v>Archipiélago_De_San_Andrés_Y_Providencia</v>
          </cell>
          <cell r="B6">
            <v>55.1325</v>
          </cell>
          <cell r="C6">
            <v>33.383333333333333</v>
          </cell>
          <cell r="D6">
            <v>37.499999999999936</v>
          </cell>
          <cell r="E6">
            <v>45.326666666666569</v>
          </cell>
          <cell r="F6">
            <v>39.963333333333267</v>
          </cell>
          <cell r="G6">
            <v>38.026666666666635</v>
          </cell>
        </row>
        <row r="7">
          <cell r="A7" t="str">
            <v>Atlántico</v>
          </cell>
          <cell r="B7">
            <v>57.668196721311475</v>
          </cell>
          <cell r="C7">
            <v>63.967500000000001</v>
          </cell>
          <cell r="D7">
            <v>60.314166666666601</v>
          </cell>
          <cell r="E7">
            <v>63.837499999999949</v>
          </cell>
          <cell r="F7">
            <v>65.798888888888825</v>
          </cell>
          <cell r="G7">
            <v>59.631666666666646</v>
          </cell>
        </row>
        <row r="8">
          <cell r="A8" t="str">
            <v>Bogotá_D.C.</v>
          </cell>
          <cell r="B8">
            <v>88.703687149980809</v>
          </cell>
          <cell r="C8">
            <v>88.171399999999991</v>
          </cell>
          <cell r="D8">
            <v>79.227999999999923</v>
          </cell>
          <cell r="E8">
            <v>79.402600000000021</v>
          </cell>
          <cell r="F8">
            <v>84.063199999999924</v>
          </cell>
          <cell r="G8">
            <v>80.870200000000025</v>
          </cell>
        </row>
        <row r="9">
          <cell r="A9" t="str">
            <v>Bolívar</v>
          </cell>
          <cell r="B9">
            <v>54.510665496146395</v>
          </cell>
          <cell r="C9">
            <v>54.871785714285735</v>
          </cell>
          <cell r="D9">
            <v>56.968035714285669</v>
          </cell>
          <cell r="E9">
            <v>57.687857142857084</v>
          </cell>
          <cell r="F9">
            <v>58.046428571428535</v>
          </cell>
          <cell r="G9">
            <v>52.407857142857111</v>
          </cell>
        </row>
        <row r="10">
          <cell r="A10" t="str">
            <v>Boyacá</v>
          </cell>
          <cell r="B10">
            <v>59.219804357375324</v>
          </cell>
          <cell r="C10">
            <v>64.360839160839177</v>
          </cell>
          <cell r="D10">
            <v>61.389020979020934</v>
          </cell>
          <cell r="E10">
            <v>63.635384615384567</v>
          </cell>
          <cell r="F10">
            <v>62.843706293706269</v>
          </cell>
          <cell r="G10">
            <v>61.978391608391597</v>
          </cell>
        </row>
        <row r="11">
          <cell r="A11" t="str">
            <v>Caldas</v>
          </cell>
          <cell r="B11">
            <v>59.77077375392043</v>
          </cell>
          <cell r="C11">
            <v>66.441800000000015</v>
          </cell>
          <cell r="D11">
            <v>63.013599999999933</v>
          </cell>
          <cell r="E11">
            <v>63.60299999999998</v>
          </cell>
          <cell r="F11">
            <v>62.034399999999962</v>
          </cell>
          <cell r="G11">
            <v>64.968399999999974</v>
          </cell>
        </row>
        <row r="12">
          <cell r="A12" t="str">
            <v>Caquetá</v>
          </cell>
          <cell r="B12">
            <v>56.305185185185188</v>
          </cell>
          <cell r="C12">
            <v>60.74166666666666</v>
          </cell>
          <cell r="D12">
            <v>63.395555555555511</v>
          </cell>
          <cell r="E12">
            <v>65.896666666666633</v>
          </cell>
          <cell r="F12">
            <v>62.655555555555502</v>
          </cell>
          <cell r="G12">
            <v>57.850555555555502</v>
          </cell>
        </row>
        <row r="13">
          <cell r="A13" t="str">
            <v>Casanare</v>
          </cell>
          <cell r="B13">
            <v>54.86092592592594</v>
          </cell>
          <cell r="C13">
            <v>65.030249999999995</v>
          </cell>
          <cell r="D13">
            <v>65.361999999999952</v>
          </cell>
          <cell r="E13">
            <v>64.475249999999974</v>
          </cell>
          <cell r="F13">
            <v>63.512499999999946</v>
          </cell>
          <cell r="G13">
            <v>63.327499999999944</v>
          </cell>
        </row>
        <row r="14">
          <cell r="A14" t="str">
            <v>Cauca</v>
          </cell>
          <cell r="B14">
            <v>57.137901568946631</v>
          </cell>
          <cell r="C14">
            <v>60.365818181818192</v>
          </cell>
          <cell r="D14">
            <v>59.652909090909056</v>
          </cell>
          <cell r="E14">
            <v>60.92054545454544</v>
          </cell>
          <cell r="F14">
            <v>60.056545454545422</v>
          </cell>
          <cell r="G14">
            <v>59.166727272727215</v>
          </cell>
        </row>
        <row r="15">
          <cell r="A15" t="str">
            <v>Cesar</v>
          </cell>
          <cell r="B15">
            <v>52.140249999999995</v>
          </cell>
          <cell r="C15">
            <v>56.979268292682917</v>
          </cell>
          <cell r="D15">
            <v>56.394146341463347</v>
          </cell>
          <cell r="E15">
            <v>56.475609756097526</v>
          </cell>
          <cell r="F15">
            <v>56.965609756097507</v>
          </cell>
          <cell r="G15">
            <v>53.785609756097507</v>
          </cell>
        </row>
        <row r="16">
          <cell r="A16" t="str">
            <v>Chocó</v>
          </cell>
          <cell r="B16">
            <v>57.883428571428581</v>
          </cell>
          <cell r="C16">
            <v>59.067096774193551</v>
          </cell>
          <cell r="D16">
            <v>58.608064516128962</v>
          </cell>
          <cell r="E16">
            <v>60.523548387096739</v>
          </cell>
          <cell r="F16">
            <v>61.993225806451562</v>
          </cell>
          <cell r="G16">
            <v>55.549677419354786</v>
          </cell>
        </row>
        <row r="17">
          <cell r="A17" t="str">
            <v>Córdoba</v>
          </cell>
          <cell r="B17">
            <v>55.198225806451617</v>
          </cell>
          <cell r="C17">
            <v>61.735151515151514</v>
          </cell>
          <cell r="D17">
            <v>58.133333333333276</v>
          </cell>
          <cell r="E17">
            <v>61.591818181818134</v>
          </cell>
          <cell r="F17">
            <v>61.572727272727214</v>
          </cell>
          <cell r="G17">
            <v>58.516363636363579</v>
          </cell>
        </row>
        <row r="18">
          <cell r="A18" t="str">
            <v>Cundinamarca</v>
          </cell>
          <cell r="B18">
            <v>61.03610361423172</v>
          </cell>
          <cell r="C18">
            <v>62.051235955056171</v>
          </cell>
          <cell r="D18">
            <v>60.041675977653583</v>
          </cell>
          <cell r="E18">
            <v>61.071675977653634</v>
          </cell>
          <cell r="F18">
            <v>61.410893854748501</v>
          </cell>
          <cell r="G18">
            <v>61.536368715083746</v>
          </cell>
        </row>
        <row r="19">
          <cell r="A19" t="str">
            <v>Guainía</v>
          </cell>
          <cell r="B19">
            <v>63.844999999999999</v>
          </cell>
          <cell r="C19">
            <v>78.094999999999999</v>
          </cell>
          <cell r="D19">
            <v>65.039999999999893</v>
          </cell>
          <cell r="E19">
            <v>69.444999999999951</v>
          </cell>
          <cell r="F19">
            <v>78.064999999999898</v>
          </cell>
          <cell r="G19">
            <v>71.14500000000001</v>
          </cell>
        </row>
        <row r="20">
          <cell r="A20" t="str">
            <v>Guaviare</v>
          </cell>
          <cell r="B20">
            <v>56.910000000000004</v>
          </cell>
          <cell r="C20">
            <v>60.126666666666665</v>
          </cell>
          <cell r="D20">
            <v>50.471666666666657</v>
          </cell>
          <cell r="E20">
            <v>58.703333333333298</v>
          </cell>
          <cell r="F20">
            <v>59.676666666666641</v>
          </cell>
          <cell r="G20">
            <v>50.924999999999919</v>
          </cell>
        </row>
        <row r="21">
          <cell r="A21" t="str">
            <v>Huila</v>
          </cell>
          <cell r="B21">
            <v>61.970062035777808</v>
          </cell>
          <cell r="C21">
            <v>62.736874999999962</v>
          </cell>
          <cell r="D21">
            <v>61.851718749999996</v>
          </cell>
          <cell r="E21">
            <v>61.006718749999997</v>
          </cell>
          <cell r="F21">
            <v>60.691718749999964</v>
          </cell>
          <cell r="G21">
            <v>62.907187499999971</v>
          </cell>
        </row>
        <row r="22">
          <cell r="A22" t="str">
            <v>La_Guajira</v>
          </cell>
          <cell r="B22">
            <v>55.413513513513522</v>
          </cell>
          <cell r="C22">
            <v>69.966250000000002</v>
          </cell>
          <cell r="D22">
            <v>65.514374999999973</v>
          </cell>
          <cell r="E22">
            <v>70.975624999999965</v>
          </cell>
          <cell r="F22">
            <v>67.879374999999953</v>
          </cell>
          <cell r="G22">
            <v>65.198124999999962</v>
          </cell>
        </row>
        <row r="23">
          <cell r="A23" t="str">
            <v>Magdalena</v>
          </cell>
          <cell r="B23">
            <v>52.037250000000007</v>
          </cell>
          <cell r="C23">
            <v>57.724722222222226</v>
          </cell>
          <cell r="D23">
            <v>56.841388888888822</v>
          </cell>
          <cell r="E23">
            <v>59.021944444444394</v>
          </cell>
          <cell r="F23">
            <v>59.118611111111058</v>
          </cell>
          <cell r="G23">
            <v>54.078888888888841</v>
          </cell>
        </row>
        <row r="24">
          <cell r="A24" t="str">
            <v>Meta</v>
          </cell>
          <cell r="B24">
            <v>58.302786069651752</v>
          </cell>
          <cell r="C24">
            <v>61.161363636363632</v>
          </cell>
          <cell r="D24">
            <v>57.639999999999937</v>
          </cell>
          <cell r="E24">
            <v>60.191136363636332</v>
          </cell>
          <cell r="F24">
            <v>59.8079545454545</v>
          </cell>
          <cell r="G24">
            <v>60.600227272727238</v>
          </cell>
        </row>
        <row r="25">
          <cell r="A25" t="str">
            <v>Nariño</v>
          </cell>
          <cell r="B25">
            <v>55.971118881118905</v>
          </cell>
          <cell r="C25">
            <v>57.731948051948059</v>
          </cell>
          <cell r="D25">
            <v>57.282597402597361</v>
          </cell>
          <cell r="E25">
            <v>55.302077922077878</v>
          </cell>
          <cell r="F25">
            <v>56.238441558441494</v>
          </cell>
          <cell r="G25">
            <v>57.101428571428528</v>
          </cell>
        </row>
        <row r="26">
          <cell r="A26" t="str">
            <v>Norte_De_Santander</v>
          </cell>
          <cell r="B26">
            <v>56.323373493975893</v>
          </cell>
          <cell r="C26">
            <v>57.161063829787231</v>
          </cell>
          <cell r="D26">
            <v>56.741702127659529</v>
          </cell>
          <cell r="E26">
            <v>56.216382978723388</v>
          </cell>
          <cell r="F26">
            <v>57.154255319148888</v>
          </cell>
          <cell r="G26">
            <v>54.931276595744642</v>
          </cell>
        </row>
        <row r="27">
          <cell r="A27" t="str">
            <v>Putumayo</v>
          </cell>
          <cell r="B27">
            <v>54.242666666666651</v>
          </cell>
          <cell r="C27">
            <v>52.500555555555565</v>
          </cell>
          <cell r="D27">
            <v>53.072222222222166</v>
          </cell>
          <cell r="E27">
            <v>52.116666666666617</v>
          </cell>
          <cell r="F27">
            <v>51.536666666666633</v>
          </cell>
          <cell r="G27">
            <v>53.498888888888857</v>
          </cell>
        </row>
        <row r="28">
          <cell r="A28" t="str">
            <v>Quindío</v>
          </cell>
          <cell r="B28">
            <v>60.973749999999974</v>
          </cell>
          <cell r="C28">
            <v>67.39</v>
          </cell>
          <cell r="D28">
            <v>64.713043478260801</v>
          </cell>
          <cell r="E28">
            <v>65.17347826086953</v>
          </cell>
          <cell r="F28">
            <v>64.356086956521679</v>
          </cell>
          <cell r="G28">
            <v>66.27043478260866</v>
          </cell>
        </row>
        <row r="29">
          <cell r="A29" t="str">
            <v>Risaralda</v>
          </cell>
          <cell r="B29">
            <v>62.470356601847691</v>
          </cell>
          <cell r="C29">
            <v>72.514705882352928</v>
          </cell>
          <cell r="D29">
            <v>67.777941176470534</v>
          </cell>
          <cell r="E29">
            <v>68.304999999999964</v>
          </cell>
          <cell r="F29">
            <v>67.517352941176441</v>
          </cell>
          <cell r="G29">
            <v>70.634999999999977</v>
          </cell>
        </row>
        <row r="30">
          <cell r="A30" t="str">
            <v>Santander</v>
          </cell>
          <cell r="B30">
            <v>60.469577464788678</v>
          </cell>
          <cell r="C30">
            <v>63.704640000000005</v>
          </cell>
          <cell r="D30">
            <v>60.66239999999997</v>
          </cell>
          <cell r="E30">
            <v>62.925759999999968</v>
          </cell>
          <cell r="F30">
            <v>62.488479999999932</v>
          </cell>
          <cell r="G30">
            <v>61.893599999999935</v>
          </cell>
        </row>
        <row r="31">
          <cell r="A31" t="str">
            <v>Sucre</v>
          </cell>
          <cell r="B31">
            <v>49.56711864406779</v>
          </cell>
          <cell r="C31">
            <v>50.845172413793108</v>
          </cell>
          <cell r="D31">
            <v>53.70620689655167</v>
          </cell>
          <cell r="E31">
            <v>55.532758620689641</v>
          </cell>
          <cell r="F31">
            <v>56.126896551724101</v>
          </cell>
          <cell r="G31">
            <v>51.477586206896518</v>
          </cell>
        </row>
        <row r="32">
          <cell r="A32" t="str">
            <v>Tolima</v>
          </cell>
          <cell r="B32">
            <v>54.976086158567142</v>
          </cell>
          <cell r="C32">
            <v>60.177631578947334</v>
          </cell>
          <cell r="D32">
            <v>58.384736842105234</v>
          </cell>
          <cell r="E32">
            <v>61.119342105263165</v>
          </cell>
          <cell r="F32">
            <v>59.444342105263118</v>
          </cell>
          <cell r="G32">
            <v>61.289736842105242</v>
          </cell>
        </row>
        <row r="33">
          <cell r="A33" t="str">
            <v>Valle_Del_Cauca</v>
          </cell>
          <cell r="B33">
            <v>60.801524390243877</v>
          </cell>
          <cell r="C33">
            <v>65.346266666666679</v>
          </cell>
          <cell r="D33">
            <v>61.899333333333281</v>
          </cell>
          <cell r="E33">
            <v>64.62439999999998</v>
          </cell>
          <cell r="F33">
            <v>63.385466666666616</v>
          </cell>
          <cell r="G33">
            <v>63.90146666666665</v>
          </cell>
        </row>
        <row r="34">
          <cell r="A34" t="str">
            <v>Vaupés</v>
          </cell>
          <cell r="B34">
            <v>51.60857142857143</v>
          </cell>
          <cell r="C34">
            <v>44.447500000000005</v>
          </cell>
          <cell r="D34">
            <v>60.507499999999951</v>
          </cell>
          <cell r="E34">
            <v>52.347499999999954</v>
          </cell>
          <cell r="F34">
            <v>50.309999999999953</v>
          </cell>
          <cell r="G34">
            <v>45.774999999999977</v>
          </cell>
        </row>
      </sheetData>
      <sheetData sheetId="75"/>
      <sheetData sheetId="76"/>
      <sheetData sheetId="77"/>
      <sheetData sheetId="78"/>
      <sheetData sheetId="79"/>
      <sheetData sheetId="80"/>
      <sheetData sheetId="81"/>
      <sheetData sheetId="82">
        <row r="3">
          <cell r="A3" t="str">
            <v>AGROPECUARIO_PESQUERO_Y_DE_DESARROLLO_RURAL</v>
          </cell>
          <cell r="B3">
            <v>73.887500000000017</v>
          </cell>
          <cell r="C3">
            <v>78.09101301524079</v>
          </cell>
          <cell r="D3">
            <v>69.308181818181808</v>
          </cell>
          <cell r="E3">
            <v>69.21272727272725</v>
          </cell>
          <cell r="F3">
            <v>74.925454545454485</v>
          </cell>
          <cell r="G3">
            <v>70.069999999999993</v>
          </cell>
          <cell r="H3">
            <v>12</v>
          </cell>
        </row>
        <row r="4">
          <cell r="A4" t="str">
            <v>AMBIENTE_Y_DESARROLLO_SOSTENIBLE</v>
          </cell>
          <cell r="B4">
            <v>80.297499999999985</v>
          </cell>
          <cell r="C4">
            <v>77.671714126915006</v>
          </cell>
          <cell r="D4">
            <v>71.937499999999972</v>
          </cell>
          <cell r="E4">
            <v>69.08499999999998</v>
          </cell>
          <cell r="F4">
            <v>74.887499999999932</v>
          </cell>
          <cell r="G4">
            <v>72.039999999999949</v>
          </cell>
          <cell r="H4">
            <v>41</v>
          </cell>
        </row>
        <row r="5">
          <cell r="A5" t="str">
            <v>CIENCIA_TECNOLOGÍA_E_INNOVACIÓN</v>
          </cell>
          <cell r="B5">
            <v>88.88</v>
          </cell>
          <cell r="C5">
            <v>81.992198023989204</v>
          </cell>
          <cell r="D5">
            <v>73.900000000000006</v>
          </cell>
          <cell r="E5">
            <v>75.25</v>
          </cell>
          <cell r="F5">
            <v>79.969999999999899</v>
          </cell>
          <cell r="G5">
            <v>69.17</v>
          </cell>
          <cell r="H5">
            <v>1</v>
          </cell>
        </row>
        <row r="6">
          <cell r="A6" t="str">
            <v>COMERCIO_INDUSTRIA_Y_TURISMO</v>
          </cell>
          <cell r="B6">
            <v>89.316415223336378</v>
          </cell>
          <cell r="C6">
            <v>81.813542590616052</v>
          </cell>
          <cell r="D6">
            <v>69.864999999999981</v>
          </cell>
          <cell r="E6">
            <v>71.303749999999965</v>
          </cell>
          <cell r="F6">
            <v>75.344999999999956</v>
          </cell>
          <cell r="G6">
            <v>72.117499999999978</v>
          </cell>
          <cell r="H6">
            <v>8</v>
          </cell>
        </row>
        <row r="7">
          <cell r="A7" t="str">
            <v>CULTURA</v>
          </cell>
          <cell r="B7">
            <v>67.752499999999998</v>
          </cell>
          <cell r="C7">
            <v>64.912738593515314</v>
          </cell>
          <cell r="D7">
            <v>54.822500000000005</v>
          </cell>
          <cell r="E7">
            <v>55.722499999999954</v>
          </cell>
          <cell r="F7">
            <v>57.952499999999922</v>
          </cell>
          <cell r="G7">
            <v>54.467500000000001</v>
          </cell>
          <cell r="H7">
            <v>4</v>
          </cell>
        </row>
        <row r="8">
          <cell r="A8" t="str">
            <v>DEFENSA</v>
          </cell>
          <cell r="B8">
            <v>84.16109871842994</v>
          </cell>
          <cell r="C8">
            <v>82.586971737594013</v>
          </cell>
          <cell r="D8">
            <v>70.743124999999978</v>
          </cell>
          <cell r="E8">
            <v>70.760624999999976</v>
          </cell>
          <cell r="F8">
            <v>75.991874999999908</v>
          </cell>
          <cell r="G8">
            <v>72.154999999999987</v>
          </cell>
          <cell r="H8">
            <v>17</v>
          </cell>
        </row>
        <row r="9">
          <cell r="A9" t="str">
            <v>DEL_DEPORTE_LA_RECREACIÓN_LA_ACTIVIDAD_FÍSICA_Y_EL_APROVECHAMIENTO_DEL_TIEMPO_LIBRE</v>
          </cell>
          <cell r="B9">
            <v>76.25</v>
          </cell>
          <cell r="C9">
            <v>77.609184725234385</v>
          </cell>
          <cell r="D9">
            <v>60.49</v>
          </cell>
          <cell r="E9">
            <v>62.159999999999897</v>
          </cell>
          <cell r="F9">
            <v>69.150000000000006</v>
          </cell>
          <cell r="G9">
            <v>63.02</v>
          </cell>
          <cell r="H9">
            <v>1</v>
          </cell>
        </row>
        <row r="10">
          <cell r="A10" t="str">
            <v>EDUCACIÓN</v>
          </cell>
          <cell r="B10">
            <v>93.340227894257069</v>
          </cell>
          <cell r="C10">
            <v>68.530381658862794</v>
          </cell>
          <cell r="D10">
            <v>64.180869565217378</v>
          </cell>
          <cell r="E10">
            <v>61.484782608695603</v>
          </cell>
          <cell r="F10">
            <v>65.383913043478202</v>
          </cell>
          <cell r="G10">
            <v>62.851304347826044</v>
          </cell>
          <cell r="H10">
            <v>26</v>
          </cell>
        </row>
        <row r="11">
          <cell r="A11" t="str">
            <v>ESTADÍSTICAS</v>
          </cell>
          <cell r="B11">
            <v>80.210000000000008</v>
          </cell>
          <cell r="C11">
            <v>84.874505682409477</v>
          </cell>
          <cell r="D11">
            <v>73.900000000000006</v>
          </cell>
          <cell r="E11">
            <v>71.599999999999994</v>
          </cell>
          <cell r="F11">
            <v>77.014999999999958</v>
          </cell>
          <cell r="G11">
            <v>76.03</v>
          </cell>
          <cell r="H11">
            <v>2</v>
          </cell>
        </row>
        <row r="12">
          <cell r="A12" t="str">
            <v>FUNCIÓN_PÚBLICA</v>
          </cell>
          <cell r="B12">
            <v>88.66</v>
          </cell>
          <cell r="C12">
            <v>82.349508890735521</v>
          </cell>
          <cell r="D12">
            <v>73.900000000000006</v>
          </cell>
          <cell r="E12">
            <v>75.25</v>
          </cell>
          <cell r="F12">
            <v>79.969999999999899</v>
          </cell>
          <cell r="G12">
            <v>76.03</v>
          </cell>
          <cell r="H12">
            <v>2</v>
          </cell>
        </row>
        <row r="13">
          <cell r="A13" t="str">
            <v>HACIENDA_Y_CRÉDITO_PÚBLICO</v>
          </cell>
          <cell r="B13">
            <v>88.376715790539848</v>
          </cell>
          <cell r="C13">
            <v>80.340861331987128</v>
          </cell>
          <cell r="D13">
            <v>69.757058823529391</v>
          </cell>
          <cell r="E13">
            <v>71.127647058823513</v>
          </cell>
          <cell r="F13">
            <v>76.322941176470493</v>
          </cell>
          <cell r="G13">
            <v>71.441176470588218</v>
          </cell>
          <cell r="H13">
            <v>19</v>
          </cell>
        </row>
        <row r="14">
          <cell r="A14" t="str">
            <v>INCLUSIÓN_SOCIAL_Y_RECONCILIACIÓN</v>
          </cell>
          <cell r="B14">
            <v>89.545000000000002</v>
          </cell>
          <cell r="C14">
            <v>77.493058693541826</v>
          </cell>
          <cell r="D14">
            <v>71.475000000000009</v>
          </cell>
          <cell r="E14">
            <v>67.974999999999994</v>
          </cell>
          <cell r="F14">
            <v>72.882499999999951</v>
          </cell>
          <cell r="G14">
            <v>72.107500000000002</v>
          </cell>
          <cell r="H14">
            <v>4</v>
          </cell>
        </row>
        <row r="15">
          <cell r="A15" t="str">
            <v>INTELIGENCIA_ESTRATÉGICA_Y_CONTRAINTELIGENCIA</v>
          </cell>
          <cell r="C15">
            <v>87.709171891930254</v>
          </cell>
          <cell r="D15">
            <v>73.900000000000006</v>
          </cell>
          <cell r="E15">
            <v>75.25</v>
          </cell>
          <cell r="F15">
            <v>79.969999999999899</v>
          </cell>
          <cell r="G15">
            <v>76.03</v>
          </cell>
          <cell r="H15">
            <v>1</v>
          </cell>
        </row>
        <row r="16">
          <cell r="A16" t="str">
            <v>INTERIOR</v>
          </cell>
          <cell r="B16">
            <v>73.559999999999988</v>
          </cell>
          <cell r="C16">
            <v>73.81970447735263</v>
          </cell>
          <cell r="D16">
            <v>64.884999999999991</v>
          </cell>
          <cell r="E16">
            <v>68.029999999999987</v>
          </cell>
          <cell r="F16">
            <v>70.899999999999935</v>
          </cell>
          <cell r="G16">
            <v>64.31333333333329</v>
          </cell>
          <cell r="H16">
            <v>6</v>
          </cell>
        </row>
        <row r="17">
          <cell r="A17" t="str">
            <v>JUSTICIA_Y_DEL_DERECHO</v>
          </cell>
          <cell r="B17">
            <v>81.507999999999996</v>
          </cell>
          <cell r="C17">
            <v>74.867419341067674</v>
          </cell>
          <cell r="D17">
            <v>68.47199999999998</v>
          </cell>
          <cell r="E17">
            <v>64.997999999999962</v>
          </cell>
          <cell r="F17">
            <v>69.663999999999959</v>
          </cell>
          <cell r="G17">
            <v>66.967999999999961</v>
          </cell>
          <cell r="H17">
            <v>6</v>
          </cell>
        </row>
        <row r="18">
          <cell r="A18" t="str">
            <v>MINAS_Y_ENERGÍA</v>
          </cell>
          <cell r="B18">
            <v>76.591666666666669</v>
          </cell>
          <cell r="C18">
            <v>74.847682169380732</v>
          </cell>
          <cell r="D18">
            <v>67.215714285714213</v>
          </cell>
          <cell r="E18">
            <v>65.714285714285694</v>
          </cell>
          <cell r="F18">
            <v>70.16571428571423</v>
          </cell>
          <cell r="G18">
            <v>69.581428571428546</v>
          </cell>
          <cell r="H18">
            <v>7</v>
          </cell>
        </row>
        <row r="19">
          <cell r="A19" t="str">
            <v>PLANEACIÓN</v>
          </cell>
          <cell r="B19">
            <v>87.12264357338195</v>
          </cell>
          <cell r="C19">
            <v>77.90396619030011</v>
          </cell>
          <cell r="D19">
            <v>66.800000000000011</v>
          </cell>
          <cell r="E19">
            <v>68.34749999999994</v>
          </cell>
          <cell r="F19">
            <v>71.742499999999922</v>
          </cell>
          <cell r="G19">
            <v>69.167499999999976</v>
          </cell>
          <cell r="H19">
            <v>4</v>
          </cell>
        </row>
        <row r="20">
          <cell r="A20" t="str">
            <v>PRESIDENCIA_DE_LA_REPÚBLICA</v>
          </cell>
          <cell r="B20">
            <v>82.298333333333332</v>
          </cell>
          <cell r="C20">
            <v>83.248741238713762</v>
          </cell>
          <cell r="D20">
            <v>70.156666666666638</v>
          </cell>
          <cell r="E20">
            <v>70.684999999999988</v>
          </cell>
          <cell r="F20">
            <v>76.038333333333256</v>
          </cell>
          <cell r="G20">
            <v>72.391666666666652</v>
          </cell>
          <cell r="H20">
            <v>6</v>
          </cell>
        </row>
        <row r="21">
          <cell r="A21" t="str">
            <v>RELACIONES_EXTERIORES</v>
          </cell>
          <cell r="B21">
            <v>88.545000000000002</v>
          </cell>
          <cell r="C21">
            <v>79.044383373332096</v>
          </cell>
          <cell r="D21">
            <v>72.124999999999943</v>
          </cell>
          <cell r="E21">
            <v>73.539999999999949</v>
          </cell>
          <cell r="F21">
            <v>78.599999999999952</v>
          </cell>
          <cell r="G21">
            <v>70.374999999999943</v>
          </cell>
          <cell r="H21">
            <v>2</v>
          </cell>
        </row>
        <row r="22">
          <cell r="A22" t="str">
            <v>SALUD_Y_PROTECCIÓN_SOCIAL</v>
          </cell>
          <cell r="B22">
            <v>83.706806994281933</v>
          </cell>
          <cell r="C22">
            <v>75.078774132549128</v>
          </cell>
          <cell r="D22">
            <v>66.602727272727222</v>
          </cell>
          <cell r="E22">
            <v>65.214545454545387</v>
          </cell>
          <cell r="F22">
            <v>70.275454545454508</v>
          </cell>
          <cell r="G22">
            <v>68.030909090909063</v>
          </cell>
          <cell r="H22">
            <v>11</v>
          </cell>
        </row>
        <row r="23">
          <cell r="A23" t="str">
            <v>TECNOLOGÍAS_DE_LA_INFORMACIÓN_Y_LAS_COMUNICACIONES</v>
          </cell>
          <cell r="B23">
            <v>79.905524156791245</v>
          </cell>
          <cell r="C23">
            <v>78.268224768344282</v>
          </cell>
          <cell r="D23">
            <v>68.063333333333276</v>
          </cell>
          <cell r="E23">
            <v>71.116666666666617</v>
          </cell>
          <cell r="F23">
            <v>75.128333333333273</v>
          </cell>
          <cell r="G23">
            <v>69.773333333333326</v>
          </cell>
          <cell r="H23">
            <v>7</v>
          </cell>
        </row>
        <row r="24">
          <cell r="A24" t="str">
            <v>TRABAJO</v>
          </cell>
          <cell r="B24">
            <v>87.063333333333333</v>
          </cell>
          <cell r="C24">
            <v>86.49431494499278</v>
          </cell>
          <cell r="D24">
            <v>72.283333333333346</v>
          </cell>
          <cell r="E24">
            <v>73.683333333333323</v>
          </cell>
          <cell r="F24">
            <v>78.693333333333257</v>
          </cell>
          <cell r="G24">
            <v>74.469999999999985</v>
          </cell>
          <cell r="H24">
            <v>6</v>
          </cell>
        </row>
        <row r="25">
          <cell r="A25" t="str">
            <v>TRANSPORTE</v>
          </cell>
          <cell r="B25">
            <v>83.848333333333329</v>
          </cell>
          <cell r="C25">
            <v>73.563631689517777</v>
          </cell>
          <cell r="D25">
            <v>65.551666666666634</v>
          </cell>
          <cell r="E25">
            <v>67.68499999999996</v>
          </cell>
          <cell r="F25">
            <v>69.909999999999926</v>
          </cell>
          <cell r="G25">
            <v>67.929999999999964</v>
          </cell>
          <cell r="H25">
            <v>6</v>
          </cell>
        </row>
        <row r="26">
          <cell r="A26" t="str">
            <v>VIVIENDA_CIUDAD_Y_TERRITORIO</v>
          </cell>
          <cell r="B26">
            <v>81.126666666666665</v>
          </cell>
          <cell r="C26">
            <v>85.819394418916389</v>
          </cell>
          <cell r="D26">
            <v>73.900000000000006</v>
          </cell>
          <cell r="E26">
            <v>75.25</v>
          </cell>
          <cell r="F26">
            <v>79.969999999999899</v>
          </cell>
          <cell r="G26">
            <v>76.03</v>
          </cell>
          <cell r="H26">
            <v>3</v>
          </cell>
        </row>
      </sheetData>
      <sheetData sheetId="83"/>
      <sheetData sheetId="84"/>
      <sheetData sheetId="85"/>
      <sheetData sheetId="86"/>
      <sheetData sheetId="87"/>
      <sheetData sheetId="88">
        <row r="4">
          <cell r="A4" t="str">
            <v>AGENCIA DE DESARROLLO RURAL</v>
          </cell>
          <cell r="B4" t="str">
            <v>8117</v>
          </cell>
          <cell r="C4" t="str">
            <v>AGENCIA DE DESARROLLO RURAL</v>
          </cell>
          <cell r="D4">
            <v>73.569999999999993</v>
          </cell>
          <cell r="E4">
            <v>73.797868813273681</v>
          </cell>
          <cell r="F4">
            <v>73.900000000000006</v>
          </cell>
          <cell r="G4">
            <v>75.25</v>
          </cell>
          <cell r="H4">
            <v>79.969999999999899</v>
          </cell>
          <cell r="I4">
            <v>69.17</v>
          </cell>
        </row>
        <row r="5">
          <cell r="A5" t="str">
            <v>AGENCIA NACIONAL DE TIERRAS</v>
          </cell>
          <cell r="B5" t="str">
            <v>8116</v>
          </cell>
          <cell r="C5" t="str">
            <v>AGENCIA NACIONAL DE TIERRAS</v>
          </cell>
          <cell r="D5">
            <v>76.48</v>
          </cell>
          <cell r="E5">
            <v>87.709171891930254</v>
          </cell>
          <cell r="F5">
            <v>73.900000000000006</v>
          </cell>
          <cell r="G5">
            <v>75.25</v>
          </cell>
          <cell r="H5">
            <v>79.969999999999899</v>
          </cell>
          <cell r="I5">
            <v>76.03</v>
          </cell>
        </row>
        <row r="6">
          <cell r="A6" t="str">
            <v>AUTORIDAD NACIONAL DE ACUICULTURA Y PESCA</v>
          </cell>
          <cell r="B6" t="str">
            <v>8037</v>
          </cell>
          <cell r="C6" t="str">
            <v>AUTORIDAD NACIONAL DE ACUICULTURA Y PESCA</v>
          </cell>
          <cell r="D6">
            <v>65.44</v>
          </cell>
          <cell r="E6">
            <v>77.204232409588556</v>
          </cell>
          <cell r="F6">
            <v>73.900000000000006</v>
          </cell>
          <cell r="G6">
            <v>67.95</v>
          </cell>
          <cell r="H6">
            <v>74.06</v>
          </cell>
          <cell r="I6">
            <v>76.03</v>
          </cell>
        </row>
        <row r="7">
          <cell r="A7" t="str">
            <v>BANCO AGRARIO DE COLOMBIA S.A.</v>
          </cell>
          <cell r="B7" t="str">
            <v>6193</v>
          </cell>
          <cell r="C7" t="str">
            <v>BANCO AGRARIO DE COLOMBIA S.A.</v>
          </cell>
          <cell r="D7">
            <v>84.24</v>
          </cell>
          <cell r="E7">
            <v>82.039839472888701</v>
          </cell>
          <cell r="F7">
            <v>73.900000000000006</v>
          </cell>
          <cell r="G7">
            <v>75.25</v>
          </cell>
          <cell r="H7">
            <v>79.969999999999899</v>
          </cell>
          <cell r="I7">
            <v>76.03</v>
          </cell>
        </row>
        <row r="8">
          <cell r="A8" t="str">
            <v>CENTRAL DE ABASTOS DE CÚCUTA S.A.</v>
          </cell>
          <cell r="B8" t="str">
            <v>8054</v>
          </cell>
          <cell r="C8" t="str">
            <v>CENTRAL DE ABASTOS DE CÚCUTA S.A.</v>
          </cell>
          <cell r="D8">
            <v>44.9</v>
          </cell>
        </row>
        <row r="9">
          <cell r="A9" t="str">
            <v>CORPORACIÓN COLOMBIANA DE INVESTIGACIÓN AGROPECUARIA</v>
          </cell>
          <cell r="B9" t="str">
            <v>6418</v>
          </cell>
          <cell r="C9" t="str">
            <v>CORPORACIÓN COLOMBIANA DE INVESTIGACIÓN AGROPECUARIA</v>
          </cell>
          <cell r="D9">
            <v>72.55</v>
          </cell>
          <cell r="E9">
            <v>59.731731025693726</v>
          </cell>
          <cell r="F9">
            <v>61.49</v>
          </cell>
          <cell r="G9">
            <v>53.2899999999999</v>
          </cell>
          <cell r="H9">
            <v>61.0399999999999</v>
          </cell>
          <cell r="I9">
            <v>64.010000000000005</v>
          </cell>
        </row>
        <row r="10">
          <cell r="A10" t="str">
            <v>FONDO PARA EL FINANCIAMIENTO DEL SECTOR AGROPECUARIO.</v>
          </cell>
          <cell r="B10" t="str">
            <v>6421</v>
          </cell>
          <cell r="C10" t="str">
            <v>FONDO PARA EL FINANCIAMIENTO DEL SECTOR AGROPECUARIO.</v>
          </cell>
          <cell r="D10">
            <v>72.25</v>
          </cell>
          <cell r="E10">
            <v>77.609184725234385</v>
          </cell>
          <cell r="F10">
            <v>60.49</v>
          </cell>
          <cell r="G10">
            <v>62.159999999999897</v>
          </cell>
          <cell r="H10">
            <v>69.150000000000006</v>
          </cell>
          <cell r="I10">
            <v>63.02</v>
          </cell>
        </row>
        <row r="11">
          <cell r="A11" t="str">
            <v>INSTITUTO COLOMBIANO AGROPECUARIO</v>
          </cell>
          <cell r="B11" t="str">
            <v>0292</v>
          </cell>
          <cell r="C11" t="str">
            <v>INSTITUTO COLOMBIANO AGROPECUARIO</v>
          </cell>
          <cell r="D11">
            <v>71.400000000000006</v>
          </cell>
          <cell r="E11">
            <v>79.717318839037645</v>
          </cell>
          <cell r="F11">
            <v>63.27</v>
          </cell>
          <cell r="G11">
            <v>64.930000000000007</v>
          </cell>
          <cell r="H11">
            <v>71.53</v>
          </cell>
          <cell r="I11">
            <v>65.75</v>
          </cell>
        </row>
        <row r="12">
          <cell r="A12" t="str">
            <v>MINISTERIO DE AGRICULTURA Y DESARROLLO RURAL</v>
          </cell>
          <cell r="B12" t="str">
            <v>0006</v>
          </cell>
          <cell r="C12" t="str">
            <v>MINISTERIO DE AGRICULTURA Y DESARROLLO RURAL</v>
          </cell>
          <cell r="D12">
            <v>76.680000000000007</v>
          </cell>
          <cell r="E12">
            <v>87.709171891930254</v>
          </cell>
          <cell r="F12">
            <v>73.900000000000006</v>
          </cell>
          <cell r="G12">
            <v>75.25</v>
          </cell>
          <cell r="H12">
            <v>79.969999999999899</v>
          </cell>
          <cell r="I12">
            <v>76.03</v>
          </cell>
        </row>
        <row r="13">
          <cell r="A13" t="str">
            <v>SOCIEDAD FIDUCIARIA DE DESARROLLO AGROPECUARIO S.A.</v>
          </cell>
          <cell r="B13" t="str">
            <v>8047</v>
          </cell>
          <cell r="C13" t="str">
            <v>SOCIEDAD FIDUCIARIA DE DESARROLLO AGROPECUARIO S.A.</v>
          </cell>
          <cell r="D13">
            <v>81.069999999999993</v>
          </cell>
          <cell r="E13">
            <v>80.122271154683474</v>
          </cell>
          <cell r="F13">
            <v>73.900000000000006</v>
          </cell>
          <cell r="G13">
            <v>75.25</v>
          </cell>
          <cell r="H13">
            <v>79.969999999999899</v>
          </cell>
          <cell r="I13">
            <v>66.28</v>
          </cell>
        </row>
        <row r="14">
          <cell r="A14" t="str">
            <v>UNIDAD ADMINISTRATIVA ESPECIAL DE GESTIÓN DE RESTITUCIÓN DE TIERRAS DESPOJADAS</v>
          </cell>
          <cell r="B14" t="str">
            <v>8062</v>
          </cell>
          <cell r="C14" t="str">
            <v>UNIDAD ADMINISTRATIVA ESPECIAL DE GESTIÓN DE RESTITUCIÓN DE TIERRAS DESPOJADAS</v>
          </cell>
          <cell r="D14">
            <v>88.61</v>
          </cell>
          <cell r="E14">
            <v>71.320513470499236</v>
          </cell>
          <cell r="F14">
            <v>59.84</v>
          </cell>
          <cell r="G14">
            <v>61.509999999999899</v>
          </cell>
          <cell r="H14">
            <v>68.579999999999899</v>
          </cell>
          <cell r="I14">
            <v>62.39</v>
          </cell>
        </row>
        <row r="15">
          <cell r="A15" t="str">
            <v>UNIDAD DE PLANIFICACIÓN DE TIERRAS RURALES, ADECUACIÓN DE TIERRAS Y USOS AGROPECUARIOS</v>
          </cell>
          <cell r="B15" t="str">
            <v>8027</v>
          </cell>
          <cell r="C15" t="str">
            <v>UNIDAD DE PLANIFICACIÓN DE TIERRAS RURALES, ADECUACIÓN DE TIERRAS Y USOS AGROPECUARIOS</v>
          </cell>
          <cell r="D15">
            <v>79.459999999999994</v>
          </cell>
          <cell r="E15">
            <v>82.039839472888701</v>
          </cell>
          <cell r="F15">
            <v>73.900000000000006</v>
          </cell>
          <cell r="G15">
            <v>75.25</v>
          </cell>
          <cell r="H15">
            <v>79.969999999999899</v>
          </cell>
          <cell r="I15">
            <v>76.03</v>
          </cell>
        </row>
        <row r="19">
          <cell r="A19" t="str">
            <v>AUTORIDAD NACIONAL DE LICENCIAS AMBIENTALES</v>
          </cell>
          <cell r="B19" t="str">
            <v>8020</v>
          </cell>
          <cell r="C19" t="str">
            <v>AUTORIDAD NACIONAL DE LICENCIAS AMBIENTALES</v>
          </cell>
          <cell r="D19">
            <v>87.53</v>
          </cell>
          <cell r="E19">
            <v>87.709171891930254</v>
          </cell>
          <cell r="F19">
            <v>73.900000000000006</v>
          </cell>
          <cell r="G19">
            <v>75.25</v>
          </cell>
          <cell r="H19">
            <v>79.969999999999899</v>
          </cell>
          <cell r="I19">
            <v>76.03</v>
          </cell>
        </row>
        <row r="20">
          <cell r="A20" t="str">
            <v>INSTITUTO DE HIDROLOGÍA, METEOROLOGÍA Y ESTUDIOS AMBIENTALES</v>
          </cell>
          <cell r="B20" t="str">
            <v>5295</v>
          </cell>
          <cell r="C20" t="str">
            <v>INSTITUTO DE HIDROLOGÍA, METEOROLOGÍA Y ESTUDIOS AMBIENTALES</v>
          </cell>
          <cell r="D20">
            <v>77.64</v>
          </cell>
          <cell r="E20">
            <v>87.709171891930254</v>
          </cell>
          <cell r="F20">
            <v>73.900000000000006</v>
          </cell>
          <cell r="G20">
            <v>75.25</v>
          </cell>
          <cell r="H20">
            <v>79.969999999999899</v>
          </cell>
          <cell r="I20">
            <v>76.03</v>
          </cell>
        </row>
        <row r="21">
          <cell r="A21" t="str">
            <v>MINISTERIO DE AMBIENTE Y DESARROLLO SOSTENIBLE</v>
          </cell>
          <cell r="B21" t="str">
            <v>8003</v>
          </cell>
          <cell r="C21" t="str">
            <v>MINISTERIO DE AMBIENTE Y DESARROLLO SOSTENIBLE</v>
          </cell>
          <cell r="D21">
            <v>81.53</v>
          </cell>
          <cell r="E21">
            <v>61.018050145980467</v>
          </cell>
          <cell r="F21">
            <v>66.049999999999898</v>
          </cell>
          <cell r="G21">
            <v>61.38</v>
          </cell>
          <cell r="H21">
            <v>68.469999999999899</v>
          </cell>
          <cell r="I21">
            <v>68.469999999999899</v>
          </cell>
        </row>
        <row r="22">
          <cell r="A22" t="str">
            <v>PARQUES NACIONALES NATURALES DE COLOMBIA</v>
          </cell>
          <cell r="B22" t="str">
            <v>8019</v>
          </cell>
          <cell r="C22" t="str">
            <v>PARQUES NACIONALES NATURALES DE COLOMBIA</v>
          </cell>
          <cell r="D22">
            <v>74.489999999999995</v>
          </cell>
          <cell r="E22">
            <v>74.250462577819036</v>
          </cell>
          <cell r="F22">
            <v>73.900000000000006</v>
          </cell>
          <cell r="G22">
            <v>64.459999999999894</v>
          </cell>
          <cell r="H22">
            <v>71.14</v>
          </cell>
          <cell r="I22">
            <v>67.629999999999896</v>
          </cell>
        </row>
        <row r="26">
          <cell r="A26" t="str">
            <v>MINISTERIO DE CIENCIA, TECNOLOGÍA E INNOVACIÓN</v>
          </cell>
          <cell r="B26" t="str">
            <v>5338</v>
          </cell>
          <cell r="C26" t="str">
            <v>MINISTERIO DE CIENCIA, TECNOLOGÍA E INNOVACIÓN</v>
          </cell>
          <cell r="D26">
            <v>88.88</v>
          </cell>
          <cell r="E26">
            <v>81.992198023989204</v>
          </cell>
          <cell r="F26">
            <v>73.900000000000006</v>
          </cell>
          <cell r="G26">
            <v>75.25</v>
          </cell>
          <cell r="H26">
            <v>79.969999999999899</v>
          </cell>
          <cell r="I26">
            <v>69.17</v>
          </cell>
        </row>
        <row r="30">
          <cell r="A30" t="str">
            <v>ARTESANÍAS DE COLOMBIA S.A.</v>
          </cell>
          <cell r="B30" t="str">
            <v>6135</v>
          </cell>
          <cell r="C30" t="str">
            <v>ARTESANÍAS DE COLOMBIA S.A.</v>
          </cell>
          <cell r="D30">
            <v>87.27</v>
          </cell>
          <cell r="E30">
            <v>87.709171891930254</v>
          </cell>
          <cell r="F30">
            <v>73.900000000000006</v>
          </cell>
          <cell r="G30">
            <v>75.25</v>
          </cell>
          <cell r="H30">
            <v>79.969999999999899</v>
          </cell>
          <cell r="I30">
            <v>76.03</v>
          </cell>
        </row>
        <row r="31">
          <cell r="A31" t="str">
            <v>BANCO DE COMERCIO EXTERIOR DE COLOMBIA S.A.</v>
          </cell>
          <cell r="B31" t="str">
            <v>6365</v>
          </cell>
          <cell r="C31" t="str">
            <v>BANCO DE COMERCIO EXTERIOR DE COLOMBIA S.A.</v>
          </cell>
          <cell r="D31">
            <v>75.09</v>
          </cell>
          <cell r="E31">
            <v>74.536311271216078</v>
          </cell>
          <cell r="F31">
            <v>56.5</v>
          </cell>
          <cell r="G31">
            <v>58.1099999999999</v>
          </cell>
          <cell r="H31">
            <v>65.53</v>
          </cell>
          <cell r="I31">
            <v>59.1</v>
          </cell>
        </row>
        <row r="32">
          <cell r="A32" t="str">
            <v>FONDO NACIONAL DE GARANTÍAS S.A.</v>
          </cell>
          <cell r="B32" t="str">
            <v>6137</v>
          </cell>
          <cell r="C32" t="str">
            <v>FONDO NACIONAL DE GARANTÍAS S.A.</v>
          </cell>
          <cell r="D32">
            <v>93.4</v>
          </cell>
          <cell r="E32">
            <v>85.041250753557776</v>
          </cell>
          <cell r="F32">
            <v>70.349999999999895</v>
          </cell>
          <cell r="G32">
            <v>71.829999999999899</v>
          </cell>
          <cell r="H32">
            <v>77.23</v>
          </cell>
          <cell r="I32">
            <v>72.62</v>
          </cell>
        </row>
        <row r="33">
          <cell r="A33" t="str">
            <v>INSTITUTO NACIONAL DE METROLOGÍA</v>
          </cell>
          <cell r="B33" t="str">
            <v>8036</v>
          </cell>
          <cell r="C33" t="str">
            <v>INSTITUTO NACIONAL DE METROLOGÍA</v>
          </cell>
          <cell r="D33">
            <v>87.83</v>
          </cell>
          <cell r="E33">
            <v>79.193262901143058</v>
          </cell>
          <cell r="F33">
            <v>62.57</v>
          </cell>
          <cell r="G33">
            <v>64.239999999999895</v>
          </cell>
          <cell r="H33">
            <v>70.95</v>
          </cell>
          <cell r="I33">
            <v>65.069999999999894</v>
          </cell>
        </row>
        <row r="34">
          <cell r="A34" t="str">
            <v>MINISTERIO DE COMERCIO, INDUSTRIA Y TURISMO</v>
          </cell>
          <cell r="B34" t="str">
            <v>5203</v>
          </cell>
          <cell r="C34" t="str">
            <v>MINISTERIO DE COMERCIO, INDUSTRIA Y TURISMO</v>
          </cell>
          <cell r="D34">
            <v>92.48</v>
          </cell>
          <cell r="E34">
            <v>87.709171891930254</v>
          </cell>
          <cell r="F34">
            <v>73.900000000000006</v>
          </cell>
          <cell r="G34">
            <v>75.25</v>
          </cell>
          <cell r="H34">
            <v>79.969999999999899</v>
          </cell>
          <cell r="I34">
            <v>76.03</v>
          </cell>
        </row>
        <row r="35">
          <cell r="A35" t="str">
            <v>SUPERINTENDENCIA DE INDUSTRIA Y COMERCIO</v>
          </cell>
          <cell r="B35" t="str">
            <v>0031</v>
          </cell>
          <cell r="C35" t="str">
            <v>SUPERINTENDENCIA DE INDUSTRIA Y COMERCIO</v>
          </cell>
          <cell r="D35">
            <v>96.78</v>
          </cell>
          <cell r="E35">
            <v>87.709171891930254</v>
          </cell>
          <cell r="F35">
            <v>73.900000000000006</v>
          </cell>
          <cell r="G35">
            <v>75.25</v>
          </cell>
          <cell r="H35">
            <v>79.969999999999899</v>
          </cell>
          <cell r="I35">
            <v>76.03</v>
          </cell>
        </row>
        <row r="36">
          <cell r="A36" t="str">
            <v>SUPERINTENDENCIA DE SOCIEDADES</v>
          </cell>
          <cell r="B36" t="str">
            <v>0030</v>
          </cell>
          <cell r="C36" t="str">
            <v>SUPERINTENDENCIA DE SOCIEDADES</v>
          </cell>
          <cell r="D36">
            <v>99.151321786691</v>
          </cell>
          <cell r="E36">
            <v>80.491492383654673</v>
          </cell>
          <cell r="F36">
            <v>73.900000000000006</v>
          </cell>
          <cell r="G36">
            <v>75.25</v>
          </cell>
          <cell r="H36">
            <v>79.969999999999899</v>
          </cell>
          <cell r="I36">
            <v>76.03</v>
          </cell>
        </row>
        <row r="37">
          <cell r="A37" t="str">
            <v>UNIDAD ADMINISTRATIVA ESPECIAL JUNTA CENTRAL DE CONTADORES</v>
          </cell>
          <cell r="B37" t="str">
            <v>0401</v>
          </cell>
          <cell r="C37" t="str">
            <v>UNIDAD ADMINISTRATIVA ESPECIAL JUNTA CENTRAL DE CONTADÓRES</v>
          </cell>
          <cell r="D37">
            <v>82.53</v>
          </cell>
          <cell r="E37">
            <v>72.118507739566013</v>
          </cell>
          <cell r="F37">
            <v>73.900000000000006</v>
          </cell>
          <cell r="G37">
            <v>75.25</v>
          </cell>
          <cell r="H37">
            <v>69.17</v>
          </cell>
          <cell r="I37">
            <v>76.03</v>
          </cell>
        </row>
        <row r="41">
          <cell r="A41" t="str">
            <v>ARCHIVO GENERAL DE LA NACIÓN</v>
          </cell>
          <cell r="B41" t="str">
            <v>0917</v>
          </cell>
          <cell r="C41" t="str">
            <v>ARCHIVO GENERAL DE LA NACIÓN</v>
          </cell>
          <cell r="D41">
            <v>74.400000000000006</v>
          </cell>
          <cell r="E41">
            <v>61.411092099401415</v>
          </cell>
          <cell r="F41">
            <v>52</v>
          </cell>
          <cell r="G41">
            <v>53.38</v>
          </cell>
          <cell r="H41">
            <v>51.82</v>
          </cell>
          <cell r="I41">
            <v>54.68</v>
          </cell>
        </row>
        <row r="42">
          <cell r="A42" t="str">
            <v>INSTITUTO CARO Y CUERVO</v>
          </cell>
          <cell r="B42" t="str">
            <v>0305</v>
          </cell>
          <cell r="C42" t="str">
            <v>INSTITUTO CARO Y CUERVO</v>
          </cell>
          <cell r="D42">
            <v>56.62</v>
          </cell>
          <cell r="E42">
            <v>71.380065281623615</v>
          </cell>
          <cell r="F42">
            <v>59.84</v>
          </cell>
          <cell r="G42">
            <v>61.509999999999899</v>
          </cell>
          <cell r="H42">
            <v>68.579999999999899</v>
          </cell>
          <cell r="I42">
            <v>55.13</v>
          </cell>
        </row>
        <row r="43">
          <cell r="A43" t="str">
            <v>INSTITUTO COLOMBIANO DE ANTROPOLOGÍA E HISTORIA</v>
          </cell>
          <cell r="B43" t="str">
            <v>5298</v>
          </cell>
          <cell r="C43" t="str">
            <v>INSTITUTO COLOMBIANO DE ANTROPOLOGÍA E HISTORIA</v>
          </cell>
          <cell r="D43">
            <v>66.459999999999994</v>
          </cell>
          <cell r="E43">
            <v>68.366743638729702</v>
          </cell>
          <cell r="F43">
            <v>55.02</v>
          </cell>
          <cell r="G43">
            <v>60.479999999999897</v>
          </cell>
          <cell r="H43">
            <v>64.079999999999899</v>
          </cell>
          <cell r="I43">
            <v>57.63</v>
          </cell>
        </row>
        <row r="44">
          <cell r="A44" t="str">
            <v>MINISTERIO DE CULTURA</v>
          </cell>
          <cell r="B44" t="str">
            <v>0016</v>
          </cell>
          <cell r="C44" t="str">
            <v>MINISTERIO DE CULTURA</v>
          </cell>
          <cell r="D44">
            <v>73.53</v>
          </cell>
          <cell r="E44">
            <v>58.493053354306497</v>
          </cell>
          <cell r="F44">
            <v>52.43</v>
          </cell>
          <cell r="G44">
            <v>47.52</v>
          </cell>
          <cell r="H44">
            <v>47.329999999999899</v>
          </cell>
          <cell r="I44">
            <v>50.43</v>
          </cell>
        </row>
        <row r="48">
          <cell r="A48" t="str">
            <v>AGENCIA LOGÍSTICA DE LAS FUERZAS MILITARES</v>
          </cell>
          <cell r="B48" t="str">
            <v>6345</v>
          </cell>
          <cell r="C48" t="str">
            <v>AGENCIA LOGÍSTICA DE LAS FUERZAS MILITARES</v>
          </cell>
          <cell r="D48">
            <v>98.385597082953495</v>
          </cell>
          <cell r="E48">
            <v>87.709171891930254</v>
          </cell>
          <cell r="F48">
            <v>73.900000000000006</v>
          </cell>
          <cell r="G48">
            <v>75.25</v>
          </cell>
          <cell r="H48">
            <v>79.969999999999899</v>
          </cell>
          <cell r="I48">
            <v>76.03</v>
          </cell>
        </row>
        <row r="49">
          <cell r="A49" t="str">
            <v>CAJA DE RETIRO DE LAS FUERZAS MILITARES</v>
          </cell>
          <cell r="B49" t="str">
            <v>0253</v>
          </cell>
          <cell r="C49" t="str">
            <v>CAJA DE RETIRO DE LAS FUERZAS MILITARES</v>
          </cell>
          <cell r="D49">
            <v>92.04</v>
          </cell>
          <cell r="E49">
            <v>82.635357584132564</v>
          </cell>
          <cell r="F49">
            <v>73.900000000000006</v>
          </cell>
          <cell r="G49">
            <v>68.92</v>
          </cell>
          <cell r="H49">
            <v>79.969999999999899</v>
          </cell>
          <cell r="I49">
            <v>69.7</v>
          </cell>
        </row>
        <row r="50">
          <cell r="A50" t="str">
            <v>CAJA DE SUELDOS DE RETIRO DE LA POLICÍA NACIONAL</v>
          </cell>
          <cell r="B50" t="str">
            <v>0254</v>
          </cell>
          <cell r="C50" t="str">
            <v>CAJA DE SUELDOS DE RETIRO DE LA POLICÍA NACIONAL</v>
          </cell>
          <cell r="D50">
            <v>81.36</v>
          </cell>
          <cell r="E50">
            <v>85.041250753557776</v>
          </cell>
          <cell r="F50">
            <v>70.349999999999895</v>
          </cell>
          <cell r="G50">
            <v>71.829999999999899</v>
          </cell>
          <cell r="H50">
            <v>77.23</v>
          </cell>
          <cell r="I50">
            <v>72.62</v>
          </cell>
        </row>
        <row r="51">
          <cell r="A51" t="str">
            <v>CAJA PROMOTORA DE VIVIENDA MILITAR Y DE POLICÍA</v>
          </cell>
          <cell r="B51" t="str">
            <v>5291</v>
          </cell>
          <cell r="C51" t="str">
            <v>CAJA PROMOTORA DE VIVIENDA MILITAR Y DE POLICÍA</v>
          </cell>
          <cell r="D51">
            <v>98.653600729261598</v>
          </cell>
          <cell r="E51">
            <v>87.709171891930254</v>
          </cell>
          <cell r="F51">
            <v>73.900000000000006</v>
          </cell>
          <cell r="G51">
            <v>75.25</v>
          </cell>
          <cell r="H51">
            <v>79.969999999999899</v>
          </cell>
          <cell r="I51">
            <v>76.03</v>
          </cell>
        </row>
        <row r="52">
          <cell r="A52" t="str">
            <v>CLUB MILITAR</v>
          </cell>
          <cell r="B52" t="str">
            <v>5265</v>
          </cell>
          <cell r="C52" t="str">
            <v>CLUB MILITAR</v>
          </cell>
          <cell r="D52">
            <v>68.37</v>
          </cell>
          <cell r="E52">
            <v>63.126184259783727</v>
          </cell>
          <cell r="F52">
            <v>64.2</v>
          </cell>
          <cell r="G52">
            <v>56.7899999999999</v>
          </cell>
          <cell r="H52">
            <v>54.92</v>
          </cell>
          <cell r="I52">
            <v>66.67</v>
          </cell>
        </row>
        <row r="53">
          <cell r="A53" t="str">
            <v>CORPORACIÓN DE CIENCIA Y TECNOLOGÍA PARA EL DESARROLLO DE LA INDUSTRIA NAVAL</v>
          </cell>
          <cell r="B53" t="str">
            <v>8050</v>
          </cell>
          <cell r="C53" t="str">
            <v>CORPORACIÓN DE CIENCIA Y TECNOLOGÍA PARA EL DESARROLLO DE LA INDUSTRIA NAVAL</v>
          </cell>
          <cell r="D53">
            <v>98.399270738377396</v>
          </cell>
          <cell r="E53">
            <v>87.709171891930254</v>
          </cell>
          <cell r="F53">
            <v>73.900000000000006</v>
          </cell>
          <cell r="G53">
            <v>75.25</v>
          </cell>
          <cell r="H53">
            <v>79.969999999999899</v>
          </cell>
          <cell r="I53">
            <v>76.03</v>
          </cell>
        </row>
        <row r="54">
          <cell r="A54" t="str">
            <v>CORPORACIÓN DE LA INDUSTRIA AERONÁUTICA COLOMBIANA S.A.</v>
          </cell>
          <cell r="B54" t="str">
            <v>5293</v>
          </cell>
          <cell r="C54" t="str">
            <v>CORPORACIÓN DE LA INDUSTRIA AERONÁÚTICA COLOMBIANA S.A.</v>
          </cell>
          <cell r="D54">
            <v>92.73</v>
          </cell>
          <cell r="E54">
            <v>70.570160650331971</v>
          </cell>
          <cell r="F54">
            <v>56.5</v>
          </cell>
          <cell r="G54">
            <v>58.1099999999999</v>
          </cell>
          <cell r="H54">
            <v>65.53</v>
          </cell>
          <cell r="I54">
            <v>59.1</v>
          </cell>
        </row>
        <row r="55">
          <cell r="A55" t="str">
            <v>DEFENSA CIVIL COLOMBIANA</v>
          </cell>
          <cell r="B55" t="str">
            <v>0273</v>
          </cell>
          <cell r="C55" t="str">
            <v>DEFENSA CIVIL COLOMBIANA</v>
          </cell>
          <cell r="D55">
            <v>80.81</v>
          </cell>
          <cell r="E55">
            <v>75.858361478177443</v>
          </cell>
          <cell r="F55">
            <v>73.900000000000006</v>
          </cell>
          <cell r="G55">
            <v>67.95</v>
          </cell>
          <cell r="H55">
            <v>74.06</v>
          </cell>
          <cell r="I55">
            <v>76.03</v>
          </cell>
        </row>
        <row r="56">
          <cell r="A56" t="str">
            <v>FONDO ROTATORIO DE LA POLICÍA NACIONAL</v>
          </cell>
          <cell r="B56" t="str">
            <v>0280</v>
          </cell>
          <cell r="C56" t="str">
            <v>FONDO ROTATORIO DE LA POLICÍA NACIONAL</v>
          </cell>
          <cell r="D56">
            <v>98.1649954421149</v>
          </cell>
          <cell r="E56">
            <v>87.709171891930254</v>
          </cell>
          <cell r="F56">
            <v>73.900000000000006</v>
          </cell>
          <cell r="G56">
            <v>75.25</v>
          </cell>
          <cell r="H56">
            <v>79.969999999999899</v>
          </cell>
          <cell r="I56">
            <v>76.03</v>
          </cell>
        </row>
        <row r="57">
          <cell r="A57" t="str">
            <v>HOSPITAL MILITAR CENTRAL</v>
          </cell>
          <cell r="B57" t="str">
            <v>5294</v>
          </cell>
          <cell r="C57" t="str">
            <v>HOSPITAL MILITAR CENTRAL</v>
          </cell>
          <cell r="D57">
            <v>98.245214220601596</v>
          </cell>
          <cell r="E57">
            <v>87.709171891930254</v>
          </cell>
          <cell r="F57">
            <v>73.900000000000006</v>
          </cell>
          <cell r="G57">
            <v>75.25</v>
          </cell>
          <cell r="H57">
            <v>79.969999999999899</v>
          </cell>
          <cell r="I57">
            <v>76.03</v>
          </cell>
        </row>
        <row r="58">
          <cell r="A58" t="str">
            <v>INDUSTRIA MILITAR</v>
          </cell>
          <cell r="B58" t="str">
            <v>5290</v>
          </cell>
          <cell r="C58" t="str">
            <v>INDUSTRIA MILITAR</v>
          </cell>
          <cell r="D58">
            <v>81.34</v>
          </cell>
          <cell r="E58">
            <v>81.992198023989204</v>
          </cell>
          <cell r="F58">
            <v>73.900000000000006</v>
          </cell>
          <cell r="G58">
            <v>75.25</v>
          </cell>
          <cell r="H58">
            <v>79.969999999999899</v>
          </cell>
          <cell r="I58">
            <v>69.17</v>
          </cell>
        </row>
        <row r="59">
          <cell r="A59" t="str">
            <v>INSTITUTO DE CASAS FISCALES DEL EJÉRCITO</v>
          </cell>
          <cell r="B59" t="str">
            <v>5289</v>
          </cell>
          <cell r="C59" t="str">
            <v>INSTITUTO DE CASAS FISCALES DEL EJÉRCITO</v>
          </cell>
          <cell r="D59">
            <v>71.87</v>
          </cell>
          <cell r="E59">
            <v>82.730640481931573</v>
          </cell>
          <cell r="F59">
            <v>67.269999999999897</v>
          </cell>
          <cell r="G59">
            <v>68.849999999999895</v>
          </cell>
          <cell r="H59">
            <v>74.799999999999898</v>
          </cell>
          <cell r="I59">
            <v>69.650000000000006</v>
          </cell>
        </row>
        <row r="60">
          <cell r="A60" t="str">
            <v>MINISTERIO DE DEFENSA NACIONAL</v>
          </cell>
          <cell r="B60" t="str">
            <v>0005</v>
          </cell>
          <cell r="C60" t="str">
            <v>MINISTERIO DE DEFENSA NACIONAL</v>
          </cell>
          <cell r="D60">
            <v>78.37</v>
          </cell>
          <cell r="E60">
            <v>84.219435760041236</v>
          </cell>
          <cell r="F60">
            <v>69.260000000000005</v>
          </cell>
          <cell r="G60">
            <v>70.78</v>
          </cell>
          <cell r="H60">
            <v>76.379999999999896</v>
          </cell>
          <cell r="I60">
            <v>71.579999999999899</v>
          </cell>
        </row>
        <row r="61">
          <cell r="A61" t="str">
            <v>SERVICIO AÉREO A TERRITORIOS NACIONALES S.A.</v>
          </cell>
          <cell r="B61" t="str">
            <v>5292</v>
          </cell>
          <cell r="C61" t="str">
            <v>SERVICIO AÉREO A TERRITORIOS NACIONALES S.A.</v>
          </cell>
          <cell r="D61">
            <v>81.95</v>
          </cell>
          <cell r="E61">
            <v>81.25375556604682</v>
          </cell>
          <cell r="F61">
            <v>65.31</v>
          </cell>
          <cell r="G61">
            <v>66.939999999999898</v>
          </cell>
          <cell r="H61">
            <v>73.219999999999899</v>
          </cell>
          <cell r="I61">
            <v>67.75</v>
          </cell>
        </row>
        <row r="62">
          <cell r="A62" t="str">
            <v>SOCIEDAD HOTELERA TEQUENDAMA S.A.</v>
          </cell>
          <cell r="B62" t="str">
            <v>5288</v>
          </cell>
          <cell r="C62" t="str">
            <v>SOCIEDAD HOTELERA TEQUENDAMA S.A.</v>
          </cell>
          <cell r="D62">
            <v>79.64</v>
          </cell>
          <cell r="E62">
            <v>87.709171891930254</v>
          </cell>
          <cell r="F62">
            <v>73.900000000000006</v>
          </cell>
          <cell r="G62">
            <v>75.25</v>
          </cell>
          <cell r="H62">
            <v>79.969999999999899</v>
          </cell>
          <cell r="I62">
            <v>76.03</v>
          </cell>
        </row>
        <row r="63">
          <cell r="A63" t="str">
            <v>SUPERINTENDENCIA DE VIGILANCIA Y SEGURIDAD PRIVADA</v>
          </cell>
          <cell r="B63" t="str">
            <v>5259</v>
          </cell>
          <cell r="C63" t="str">
            <v>SUPERINTENDENCIA DE VIGILANCIA Y SEGURIDAD PRIVADA</v>
          </cell>
          <cell r="D63">
            <v>80.44</v>
          </cell>
          <cell r="E63">
            <v>87.709171891930254</v>
          </cell>
          <cell r="F63">
            <v>73.900000000000006</v>
          </cell>
          <cell r="G63">
            <v>75.25</v>
          </cell>
          <cell r="H63">
            <v>79.969999999999899</v>
          </cell>
          <cell r="I63">
            <v>76.03</v>
          </cell>
        </row>
        <row r="67">
          <cell r="A67" t="str">
            <v>MINISTERIO DEL DEPORTE</v>
          </cell>
          <cell r="B67" t="str">
            <v>8038</v>
          </cell>
          <cell r="D67">
            <v>76.25</v>
          </cell>
          <cell r="E67">
            <v>77.609184725234385</v>
          </cell>
          <cell r="F67">
            <v>60.49</v>
          </cell>
          <cell r="G67">
            <v>62.159999999999897</v>
          </cell>
          <cell r="H67">
            <v>69.150000000000006</v>
          </cell>
          <cell r="I67">
            <v>63.02</v>
          </cell>
        </row>
        <row r="71">
          <cell r="A71" t="str">
            <v>ESCUELA TECNOLÓGICA INSTITUTO TÉCNICO CENTRAL</v>
          </cell>
          <cell r="B71" t="str">
            <v>0826</v>
          </cell>
          <cell r="C71" t="str">
            <v>ESCUELA TECNOLÓGICA INSTITUTO TÉCNICO CENTRAL</v>
          </cell>
          <cell r="D71">
            <v>88.85</v>
          </cell>
          <cell r="E71">
            <v>79.776870650162053</v>
          </cell>
          <cell r="F71">
            <v>70.349999999999895</v>
          </cell>
          <cell r="G71">
            <v>65.010000000000005</v>
          </cell>
          <cell r="H71">
            <v>71.599999999999895</v>
          </cell>
          <cell r="I71">
            <v>72.62</v>
          </cell>
        </row>
        <row r="72">
          <cell r="A72" t="str">
            <v>INSTITUTO COLOMBIANO DE CRÉDITO EDUCATIVO Y ESTUDIOS TÉCNICOS EN EL EXTERIOR "MARIANO OSPINA PÉREZ"</v>
          </cell>
          <cell r="B72" t="str">
            <v>0669</v>
          </cell>
          <cell r="C72" t="str">
            <v>INSTITUTO COLOMBIANO DE CRÉDITO EDUCATIVO Y ESTUDIOS TÉCNICOS EN EL EXTERIOR "MARÍANO OSPINA PÉREZ"</v>
          </cell>
          <cell r="D72">
            <v>98.474931631722896</v>
          </cell>
          <cell r="E72">
            <v>83.623917648797374</v>
          </cell>
          <cell r="F72">
            <v>68.459999999999894</v>
          </cell>
          <cell r="G72">
            <v>70.010000000000005</v>
          </cell>
          <cell r="H72">
            <v>75.75</v>
          </cell>
          <cell r="I72">
            <v>70.81</v>
          </cell>
        </row>
        <row r="73">
          <cell r="A73" t="str">
            <v>INSTITUTO COLOMBIANO PARA LA EVALUACIÓN DE LA EDUCACIÓN</v>
          </cell>
          <cell r="B73" t="str">
            <v>0312</v>
          </cell>
          <cell r="C73" t="str">
            <v>INSTITUTO COLOMBIANO PARA LA EVALUACIÓN DE LA EDUCACIÓN</v>
          </cell>
          <cell r="D73">
            <v>96.78</v>
          </cell>
          <cell r="E73">
            <v>87.709171891930254</v>
          </cell>
          <cell r="F73">
            <v>73.900000000000006</v>
          </cell>
          <cell r="G73">
            <v>75.25</v>
          </cell>
          <cell r="H73">
            <v>79.969999999999899</v>
          </cell>
          <cell r="I73">
            <v>76.03</v>
          </cell>
        </row>
        <row r="74">
          <cell r="A74" t="str">
            <v>INSTITUTO NACIONAL DE FORMACIÓN TÉCNICA PROFESIONAL DE SAN JUAN DEL CESAR</v>
          </cell>
          <cell r="B74" t="str">
            <v>0913</v>
          </cell>
          <cell r="C74" t="str">
            <v>INSTITUTO NACIONAL DE FORMACIÓN TÉCNICA PROFESIONAL DE SAN JUAN DEL CESAR</v>
          </cell>
          <cell r="D74">
            <v>98.199635369188698</v>
          </cell>
          <cell r="E74">
            <v>82.325688166285772</v>
          </cell>
          <cell r="F74">
            <v>73.900000000000006</v>
          </cell>
          <cell r="G74">
            <v>68.17</v>
          </cell>
          <cell r="H74">
            <v>79.969999999999899</v>
          </cell>
          <cell r="I74">
            <v>68.989999999999895</v>
          </cell>
        </row>
        <row r="75">
          <cell r="A75" t="str">
            <v>INSTITUTO NACIONAL DE FORMACIÓN TÉCNICA PROFESIONAL DEL DEPARTAMENTO DE SAN ANDRÉS, PROVIDENCIA Y SANTA CATALINA</v>
          </cell>
          <cell r="B75" t="str">
            <v>0824</v>
          </cell>
          <cell r="C75" t="str">
            <v>INSTITUTO NACIONAL DE FORMACIÓN TÉCNICA PROFESIONAL DEL DEPARTAMENTO DE SAN ANDRÉS, PROVIDENCIA Y SANTA CATALINA</v>
          </cell>
          <cell r="D75">
            <v>90.36</v>
          </cell>
          <cell r="E75">
            <v>87.709171891930254</v>
          </cell>
          <cell r="F75">
            <v>73.900000000000006</v>
          </cell>
          <cell r="G75">
            <v>75.25</v>
          </cell>
          <cell r="H75">
            <v>79.969999999999899</v>
          </cell>
          <cell r="I75">
            <v>76.03</v>
          </cell>
        </row>
        <row r="76">
          <cell r="A76" t="str">
            <v>INSTITUTO NACIONAL PARA CIEGOS</v>
          </cell>
          <cell r="B76" t="str">
            <v>0313</v>
          </cell>
          <cell r="C76" t="str">
            <v>INSTITUTO NACIONAL PARA CIEGOS</v>
          </cell>
          <cell r="D76">
            <v>93.15</v>
          </cell>
          <cell r="E76">
            <v>87.709171891930254</v>
          </cell>
          <cell r="F76">
            <v>73.900000000000006</v>
          </cell>
          <cell r="G76">
            <v>75.25</v>
          </cell>
          <cell r="H76">
            <v>79.969999999999899</v>
          </cell>
          <cell r="I76">
            <v>76.03</v>
          </cell>
        </row>
        <row r="77">
          <cell r="A77" t="str">
            <v>INSTITUTO NACIONAL PARA SORDOS</v>
          </cell>
          <cell r="B77" t="str">
            <v>0314</v>
          </cell>
          <cell r="C77" t="str">
            <v>INSTITUTO NACIONAL PARA SORDOS</v>
          </cell>
          <cell r="D77">
            <v>90.23</v>
          </cell>
          <cell r="E77">
            <v>78.335716820951902</v>
          </cell>
          <cell r="F77">
            <v>70.349999999999895</v>
          </cell>
          <cell r="G77">
            <v>71.829999999999899</v>
          </cell>
          <cell r="H77">
            <v>77.23</v>
          </cell>
          <cell r="I77">
            <v>72.62</v>
          </cell>
        </row>
        <row r="78">
          <cell r="A78" t="str">
            <v>INSTITUTO TÉCNICO NACIONAL DE COMERCIO "SIMÓN RODRÍGUEZ"</v>
          </cell>
          <cell r="B78" t="str">
            <v>0915</v>
          </cell>
          <cell r="C78" t="str">
            <v>INSTITUTO TÉCNICO NACIONAL DE COMERCIO "SIMÓN RODRÍGUEZ"</v>
          </cell>
          <cell r="D78">
            <v>88.52</v>
          </cell>
          <cell r="E78">
            <v>83.385710404299843</v>
          </cell>
          <cell r="F78">
            <v>68.03</v>
          </cell>
          <cell r="G78">
            <v>75.25</v>
          </cell>
          <cell r="H78">
            <v>75.459999999999894</v>
          </cell>
          <cell r="I78">
            <v>70.409999999999897</v>
          </cell>
        </row>
        <row r="79">
          <cell r="A79" t="str">
            <v>INSTITUTO TOLIMENSE DE FORMACIÓN TÉCNICA PROFESIONAL</v>
          </cell>
          <cell r="B79" t="str">
            <v>0822</v>
          </cell>
          <cell r="C79" t="str">
            <v>INSTITUTO TOLIMENSE DE FORMACIÓN TÉCNICA PROFESIONAL</v>
          </cell>
          <cell r="D79">
            <v>89.01</v>
          </cell>
          <cell r="E79">
            <v>55.11051048244137</v>
          </cell>
          <cell r="F79">
            <v>48.719999999999899</v>
          </cell>
          <cell r="G79">
            <v>48.259999999999899</v>
          </cell>
          <cell r="H79">
            <v>43.59</v>
          </cell>
          <cell r="I79">
            <v>45.619999999999898</v>
          </cell>
        </row>
        <row r="80">
          <cell r="A80" t="str">
            <v>MINISTERIO DE EDUCACIÓN NACIONAL</v>
          </cell>
          <cell r="B80" t="str">
            <v>0011</v>
          </cell>
          <cell r="C80" t="str">
            <v>MINISTERIO DE EDUCACIÓN NACIONAL</v>
          </cell>
          <cell r="D80">
            <v>99.827711941659103</v>
          </cell>
          <cell r="E80">
            <v>79.395739058965972</v>
          </cell>
          <cell r="F80">
            <v>73.900000000000006</v>
          </cell>
          <cell r="G80">
            <v>75.25</v>
          </cell>
          <cell r="H80">
            <v>79.969999999999899</v>
          </cell>
          <cell r="I80">
            <v>76.03</v>
          </cell>
        </row>
        <row r="81">
          <cell r="A81" t="str">
            <v>UNIVERSIDAD COLEGIO MAYOR DE CUNDINAMARCA</v>
          </cell>
          <cell r="B81" t="str">
            <v>0371</v>
          </cell>
          <cell r="C81" t="e">
            <v>#N/A</v>
          </cell>
          <cell r="E81">
            <v>64.007551064424632</v>
          </cell>
          <cell r="F81">
            <v>66.049999999999898</v>
          </cell>
          <cell r="G81">
            <v>58.31</v>
          </cell>
          <cell r="H81">
            <v>56.25</v>
          </cell>
          <cell r="I81">
            <v>68.469999999999899</v>
          </cell>
        </row>
        <row r="82">
          <cell r="A82" t="str">
            <v>UNIVERSIDAD DE CALDAS</v>
          </cell>
          <cell r="B82" t="str">
            <v>0354</v>
          </cell>
          <cell r="C82" t="e">
            <v>#N/A</v>
          </cell>
          <cell r="E82">
            <v>59.124302552224989</v>
          </cell>
          <cell r="F82">
            <v>64.2</v>
          </cell>
          <cell r="G82">
            <v>51.509999999999899</v>
          </cell>
          <cell r="H82">
            <v>50.07</v>
          </cell>
          <cell r="I82">
            <v>66.67</v>
          </cell>
        </row>
        <row r="83">
          <cell r="A83" t="str">
            <v>UNIVERSIDAD DE CORDOBA</v>
          </cell>
          <cell r="B83" t="str">
            <v>0357</v>
          </cell>
          <cell r="C83" t="e">
            <v>#N/A</v>
          </cell>
          <cell r="E83">
            <v>70.987023328202667</v>
          </cell>
          <cell r="F83">
            <v>66.049999999999898</v>
          </cell>
          <cell r="G83">
            <v>67.67</v>
          </cell>
          <cell r="H83">
            <v>73.819999999999894</v>
          </cell>
          <cell r="I83">
            <v>61.17</v>
          </cell>
        </row>
        <row r="84">
          <cell r="A84" t="str">
            <v>UNIVERSIDAD DE LOS LLANOS</v>
          </cell>
          <cell r="B84" t="str">
            <v>0360</v>
          </cell>
          <cell r="C84" t="e">
            <v>#N/A</v>
          </cell>
          <cell r="E84">
            <v>69.426765876743772</v>
          </cell>
          <cell r="F84">
            <v>56.5</v>
          </cell>
          <cell r="G84">
            <v>58.1099999999999</v>
          </cell>
          <cell r="H84">
            <v>65.53</v>
          </cell>
          <cell r="I84">
            <v>59.1</v>
          </cell>
        </row>
        <row r="85">
          <cell r="A85" t="str">
            <v>UNIVERSIDAD DEL CAUCA</v>
          </cell>
          <cell r="B85" t="str">
            <v>0355</v>
          </cell>
          <cell r="C85" t="e">
            <v>#N/A</v>
          </cell>
          <cell r="E85">
            <v>67.723584078586327</v>
          </cell>
          <cell r="F85">
            <v>64.2</v>
          </cell>
          <cell r="G85">
            <v>65.849999999999895</v>
          </cell>
          <cell r="H85">
            <v>62.46</v>
          </cell>
          <cell r="I85">
            <v>59.63</v>
          </cell>
        </row>
        <row r="86">
          <cell r="A86" t="str">
            <v>UNIVERSIDAD DEL PACIFICO</v>
          </cell>
          <cell r="B86" t="str">
            <v>5860</v>
          </cell>
          <cell r="C86" t="e">
            <v>#N/A</v>
          </cell>
          <cell r="E86">
            <v>38.352630832039175</v>
          </cell>
          <cell r="F86">
            <v>64.2</v>
          </cell>
          <cell r="G86">
            <v>46.2899999999999</v>
          </cell>
          <cell r="H86">
            <v>50.07</v>
          </cell>
          <cell r="I86">
            <v>48.2</v>
          </cell>
        </row>
        <row r="87">
          <cell r="A87" t="str">
            <v>UNIVERSIDAD NACIONAL ABIERTA Y A DISTANCIA -UNAD</v>
          </cell>
          <cell r="B87" t="str">
            <v>0365</v>
          </cell>
          <cell r="C87" t="e">
            <v>#N/A</v>
          </cell>
          <cell r="E87">
            <v>62.113803470669176</v>
          </cell>
          <cell r="F87">
            <v>56.5</v>
          </cell>
          <cell r="G87">
            <v>58.1099999999999</v>
          </cell>
          <cell r="H87">
            <v>65.53</v>
          </cell>
          <cell r="I87">
            <v>59.1</v>
          </cell>
        </row>
        <row r="88">
          <cell r="A88" t="str">
            <v>UNIVERSIDAD NACIONAL DE COLOMBIA</v>
          </cell>
          <cell r="B88" t="str">
            <v>0356</v>
          </cell>
          <cell r="C88" t="e">
            <v>#N/A</v>
          </cell>
          <cell r="E88">
            <v>71.118037312676321</v>
          </cell>
          <cell r="F88">
            <v>64.349999999999895</v>
          </cell>
          <cell r="G88">
            <v>60.88</v>
          </cell>
          <cell r="H88">
            <v>72.430000000000007</v>
          </cell>
          <cell r="I88">
            <v>61.75</v>
          </cell>
        </row>
        <row r="89">
          <cell r="A89" t="str">
            <v>UNIVERSIDAD PEDAGOGICA Y TECNOLOGICA DE COLOMBIA</v>
          </cell>
          <cell r="B89" t="str">
            <v>0359</v>
          </cell>
          <cell r="C89" t="e">
            <v>#N/A</v>
          </cell>
          <cell r="E89">
            <v>61.375361012726785</v>
          </cell>
          <cell r="F89">
            <v>56.5</v>
          </cell>
          <cell r="G89">
            <v>58.1099999999999</v>
          </cell>
          <cell r="H89">
            <v>56.079999999999899</v>
          </cell>
          <cell r="I89">
            <v>55.09</v>
          </cell>
        </row>
        <row r="90">
          <cell r="A90" t="str">
            <v>UNIVERSIDAD POPULAR DEL CESAR</v>
          </cell>
          <cell r="B90" t="str">
            <v>0363</v>
          </cell>
          <cell r="C90" t="e">
            <v>#N/A</v>
          </cell>
          <cell r="E90">
            <v>52.633155139666925</v>
          </cell>
          <cell r="F90">
            <v>56.5</v>
          </cell>
          <cell r="G90">
            <v>52.7</v>
          </cell>
          <cell r="H90">
            <v>56.079999999999899</v>
          </cell>
          <cell r="I90">
            <v>42.619999999999898</v>
          </cell>
        </row>
        <row r="91">
          <cell r="A91" t="str">
            <v>UNIVERSIDAD SURCOLOMBIANA</v>
          </cell>
          <cell r="B91" t="str">
            <v>0361</v>
          </cell>
          <cell r="C91" t="e">
            <v>#N/A</v>
          </cell>
          <cell r="E91">
            <v>52.704617313016186</v>
          </cell>
          <cell r="F91">
            <v>48.77</v>
          </cell>
          <cell r="G91">
            <v>44.95</v>
          </cell>
          <cell r="H91">
            <v>53.03</v>
          </cell>
          <cell r="I91">
            <v>55.09</v>
          </cell>
        </row>
        <row r="92">
          <cell r="A92" t="str">
            <v>UNIVERSIDAD TECNOLOGICA DE PEREIRA</v>
          </cell>
          <cell r="B92" t="str">
            <v>0364</v>
          </cell>
          <cell r="C92" t="e">
            <v>#N/A</v>
          </cell>
          <cell r="E92">
            <v>46.368304609381525</v>
          </cell>
          <cell r="F92">
            <v>56.439999999999898</v>
          </cell>
          <cell r="G92">
            <v>35.659999999999897</v>
          </cell>
          <cell r="H92">
            <v>44.3599999999999</v>
          </cell>
          <cell r="I92">
            <v>46.99</v>
          </cell>
        </row>
        <row r="93">
          <cell r="A93" t="str">
            <v>UNIVERSIDAD TECNOLOGICA DEL CHOCO DIEGO LUIS CORDOBA</v>
          </cell>
          <cell r="B93" t="str">
            <v>0362</v>
          </cell>
          <cell r="C93" t="e">
            <v>#N/A</v>
          </cell>
          <cell r="E93">
            <v>55.181972655790645</v>
          </cell>
          <cell r="F93">
            <v>60.49</v>
          </cell>
          <cell r="G93">
            <v>56.469999999999899</v>
          </cell>
          <cell r="H93">
            <v>54.64</v>
          </cell>
          <cell r="I93">
            <v>56.509999999999899</v>
          </cell>
        </row>
        <row r="97">
          <cell r="A97" t="str">
            <v>DEPARTAMENTO ADMINISTRATIVO NACIONAL DE ESTADÍSTICA</v>
          </cell>
          <cell r="B97" t="str">
            <v>0020</v>
          </cell>
          <cell r="C97" t="str">
            <v>DEPARTAMENTO ADMINISTRATIVO NACIONAL DE ESTADÍSTICA</v>
          </cell>
          <cell r="D97">
            <v>76.33</v>
          </cell>
          <cell r="E97">
            <v>82.039839472888701</v>
          </cell>
          <cell r="F97">
            <v>73.900000000000006</v>
          </cell>
          <cell r="G97">
            <v>67.95</v>
          </cell>
          <cell r="H97">
            <v>74.06</v>
          </cell>
          <cell r="I97">
            <v>76.03</v>
          </cell>
        </row>
        <row r="98">
          <cell r="A98" t="str">
            <v>INSTITUTO GEOGRÁFICO AGUSTÍN CODAZZI</v>
          </cell>
          <cell r="B98" t="str">
            <v>0291</v>
          </cell>
          <cell r="C98" t="str">
            <v>INSTITUTO GEOGRÁFICO AGUSTÍN CODAZZI</v>
          </cell>
          <cell r="D98">
            <v>84.09</v>
          </cell>
          <cell r="E98">
            <v>87.709171891930254</v>
          </cell>
          <cell r="F98">
            <v>73.900000000000006</v>
          </cell>
          <cell r="G98">
            <v>75.25</v>
          </cell>
          <cell r="H98">
            <v>79.969999999999899</v>
          </cell>
          <cell r="I98">
            <v>76.03</v>
          </cell>
        </row>
        <row r="102">
          <cell r="A102" t="str">
            <v>DEPARTAMENTO ADMINISTRATIVO DE LA FUNCIÓN PÚBLICA</v>
          </cell>
          <cell r="B102" t="str">
            <v>0022</v>
          </cell>
          <cell r="C102" t="str">
            <v>DEPARTAMENTO ADMINISTRATIVO DE LA FUNCIÓN PÚBLICA</v>
          </cell>
          <cell r="D102">
            <v>88.56</v>
          </cell>
          <cell r="E102">
            <v>87.709171891930254</v>
          </cell>
          <cell r="F102">
            <v>73.900000000000006</v>
          </cell>
          <cell r="G102">
            <v>75.25</v>
          </cell>
          <cell r="H102">
            <v>79.969999999999899</v>
          </cell>
          <cell r="I102">
            <v>76.03</v>
          </cell>
        </row>
        <row r="103">
          <cell r="A103" t="str">
            <v>ESCUELA SUPERIOR DE ADMINISTRACIÓN PÚBLICA</v>
          </cell>
          <cell r="B103" t="str">
            <v>0276</v>
          </cell>
          <cell r="C103" t="str">
            <v>ESCUELA SUPERIOR DE ADMINISTRACIÓN PÚBLICA</v>
          </cell>
          <cell r="D103">
            <v>88.76</v>
          </cell>
          <cell r="E103">
            <v>76.989845889540788</v>
          </cell>
          <cell r="F103">
            <v>73.900000000000006</v>
          </cell>
          <cell r="G103">
            <v>75.25</v>
          </cell>
          <cell r="H103">
            <v>79.969999999999899</v>
          </cell>
          <cell r="I103">
            <v>76.03</v>
          </cell>
        </row>
        <row r="107">
          <cell r="A107" t="str">
            <v>ADMINISTRADORA DEL MONOPOLIO RENTÍSTICO DE LOS JUEGOS DE SUERTE Y AZAR</v>
          </cell>
          <cell r="B107" t="str">
            <v>8026</v>
          </cell>
          <cell r="C107" t="str">
            <v>ADMINISTRADORA DEL MONOPOLIO RENTÍSTICO DE LOS JUEGOS DE SUERTE Y AZAR</v>
          </cell>
          <cell r="D107">
            <v>78.260000000000005</v>
          </cell>
          <cell r="E107">
            <v>80.122271154683474</v>
          </cell>
          <cell r="F107">
            <v>73.900000000000006</v>
          </cell>
          <cell r="G107">
            <v>75.25</v>
          </cell>
          <cell r="H107">
            <v>79.969999999999899</v>
          </cell>
          <cell r="I107">
            <v>66.28</v>
          </cell>
        </row>
        <row r="108">
          <cell r="A108" t="str">
            <v>AGENCIA DEL INSPECTOR GENERAL DE TRIBUTOS, RENTAS Y CONTRIBUCIONES PARAFISCALES</v>
          </cell>
          <cell r="B108" t="str">
            <v>8035</v>
          </cell>
          <cell r="C108" t="str">
            <v>AGENCIA DEL INSPECTOR GENERAL DE TRIBUTOS, RENTAS Y CONTRIBUCIONES PARAFISCALES</v>
          </cell>
          <cell r="D108">
            <v>80.34</v>
          </cell>
          <cell r="E108">
            <v>68.342922914279939</v>
          </cell>
          <cell r="F108">
            <v>60.49</v>
          </cell>
          <cell r="G108">
            <v>56.469999999999899</v>
          </cell>
          <cell r="H108">
            <v>64.03</v>
          </cell>
          <cell r="I108">
            <v>63.02</v>
          </cell>
        </row>
        <row r="109">
          <cell r="A109" t="str">
            <v>CENTRAL DE INVERSIONES S.A.</v>
          </cell>
          <cell r="B109" t="str">
            <v>6168</v>
          </cell>
          <cell r="C109" t="str">
            <v>CENTRAL DE INVERSIONES S.A.</v>
          </cell>
          <cell r="D109">
            <v>85.44</v>
          </cell>
          <cell r="E109">
            <v>72.714025850809861</v>
          </cell>
          <cell r="F109">
            <v>59.979999999999897</v>
          </cell>
          <cell r="G109">
            <v>65.989999999999895</v>
          </cell>
          <cell r="H109">
            <v>68.67</v>
          </cell>
          <cell r="I109">
            <v>62.509999999999899</v>
          </cell>
        </row>
        <row r="110">
          <cell r="A110" t="str">
            <v>FIDUCIARIA LA PREVISORA S.A.</v>
          </cell>
          <cell r="B110" t="str">
            <v>5333</v>
          </cell>
          <cell r="C110" t="str">
            <v>FIDUCIARIA LA PREVISORA S.A.</v>
          </cell>
          <cell r="D110">
            <v>76.53</v>
          </cell>
          <cell r="E110">
            <v>79.395739058965972</v>
          </cell>
          <cell r="F110">
            <v>73.900000000000006</v>
          </cell>
          <cell r="G110">
            <v>75.25</v>
          </cell>
          <cell r="H110">
            <v>79.969999999999899</v>
          </cell>
          <cell r="I110">
            <v>76.03</v>
          </cell>
        </row>
        <row r="111">
          <cell r="A111" t="str">
            <v>FINANCIERA DE DESARROLLO TERRITORIAL S.A.</v>
          </cell>
          <cell r="B111" t="str">
            <v>5326</v>
          </cell>
          <cell r="C111" t="str">
            <v>FINANCIERA DE DESARROLLO TERRITORIAL S.A.</v>
          </cell>
          <cell r="D111">
            <v>98.428441203281693</v>
          </cell>
          <cell r="E111">
            <v>87.709171891930254</v>
          </cell>
          <cell r="F111">
            <v>73.900000000000006</v>
          </cell>
          <cell r="G111">
            <v>75.25</v>
          </cell>
          <cell r="H111">
            <v>79.969999999999899</v>
          </cell>
          <cell r="I111">
            <v>76.03</v>
          </cell>
        </row>
        <row r="112">
          <cell r="A112" t="str">
            <v>FONDO ADAPTACIÓN</v>
          </cell>
          <cell r="B112" t="str">
            <v>8040</v>
          </cell>
          <cell r="C112" t="str">
            <v>FONDO ADAPTACIÓN</v>
          </cell>
          <cell r="D112">
            <v>94.51</v>
          </cell>
          <cell r="E112">
            <v>87.709171891930254</v>
          </cell>
          <cell r="F112">
            <v>73.900000000000006</v>
          </cell>
          <cell r="G112">
            <v>75.25</v>
          </cell>
          <cell r="H112">
            <v>79.969999999999899</v>
          </cell>
          <cell r="I112">
            <v>76.03</v>
          </cell>
        </row>
        <row r="113">
          <cell r="A113" t="str">
            <v>FONDO DE GARANTÍAS DE ENTIDADES COOPERATIVAS</v>
          </cell>
          <cell r="B113" t="str">
            <v>5325</v>
          </cell>
          <cell r="C113" t="str">
            <v>FONDO DE GARANTÍAS DE ENTIDADES COOPERATIVAS</v>
          </cell>
          <cell r="D113">
            <v>88.87</v>
          </cell>
          <cell r="E113">
            <v>87.709171891930254</v>
          </cell>
          <cell r="F113">
            <v>73.900000000000006</v>
          </cell>
          <cell r="G113">
            <v>75.25</v>
          </cell>
          <cell r="H113">
            <v>79.969999999999899</v>
          </cell>
          <cell r="I113">
            <v>76.03</v>
          </cell>
        </row>
        <row r="114">
          <cell r="A114" t="str">
            <v>FONDO DE GARANTÍAS DE INSTITUCIONES FINANCIERAS</v>
          </cell>
          <cell r="B114" t="str">
            <v>5324</v>
          </cell>
          <cell r="C114" t="str">
            <v>FONDO DE GARANTÍAS DE INSTITUCIONES FINANCIERAS</v>
          </cell>
          <cell r="D114">
            <v>94.35</v>
          </cell>
          <cell r="E114">
            <v>78.371447907626532</v>
          </cell>
          <cell r="F114">
            <v>61.49</v>
          </cell>
          <cell r="G114">
            <v>63.17</v>
          </cell>
          <cell r="H114">
            <v>70.019999999999897</v>
          </cell>
          <cell r="I114">
            <v>64.010000000000005</v>
          </cell>
        </row>
        <row r="115">
          <cell r="A115" t="str">
            <v>LA PREVISORA S.A. COMPAÑÍA DE SEGUROS</v>
          </cell>
          <cell r="B115" t="str">
            <v>5327</v>
          </cell>
          <cell r="C115" t="str">
            <v>LA PREVISORA S.A. COMPAÑÍA DE SEGUROS</v>
          </cell>
          <cell r="D115">
            <v>80.66</v>
          </cell>
          <cell r="E115">
            <v>76.799280093942755</v>
          </cell>
          <cell r="F115">
            <v>66.049999999999898</v>
          </cell>
          <cell r="G115">
            <v>67.67</v>
          </cell>
          <cell r="H115">
            <v>73.819999999999894</v>
          </cell>
          <cell r="I115">
            <v>68.469999999999899</v>
          </cell>
        </row>
        <row r="116">
          <cell r="A116" t="str">
            <v>MINISTERIO DE HACIENDA Y CRÉDITO PÚBLICO</v>
          </cell>
          <cell r="B116" t="str">
            <v>0004</v>
          </cell>
          <cell r="C116" t="str">
            <v>MINISTERIO DE HACIENDA Y CRÉDITO PÚBLICO</v>
          </cell>
          <cell r="D116">
            <v>94.11</v>
          </cell>
          <cell r="E116">
            <v>66.723113651696636</v>
          </cell>
          <cell r="F116">
            <v>56.5</v>
          </cell>
          <cell r="G116">
            <v>58.1099999999999</v>
          </cell>
          <cell r="H116">
            <v>65.53</v>
          </cell>
          <cell r="I116">
            <v>59.1</v>
          </cell>
        </row>
        <row r="117">
          <cell r="A117" t="str">
            <v>POSITIVA COMPAÑÍA DE SEGUROS S.A.</v>
          </cell>
          <cell r="B117" t="str">
            <v>6468</v>
          </cell>
          <cell r="C117" t="str">
            <v>POSITIVA COMPAÑÍA DE SEGUROS S.A.</v>
          </cell>
          <cell r="D117">
            <v>95.03</v>
          </cell>
          <cell r="E117">
            <v>87.709171891930254</v>
          </cell>
          <cell r="F117">
            <v>73.900000000000006</v>
          </cell>
          <cell r="G117">
            <v>75.25</v>
          </cell>
          <cell r="H117">
            <v>79.969999999999899</v>
          </cell>
          <cell r="I117">
            <v>76.03</v>
          </cell>
        </row>
        <row r="118">
          <cell r="A118" t="str">
            <v>SOCIEDAD DE ACTIVOS ESPECIALES S.A.S.</v>
          </cell>
          <cell r="B118" t="str">
            <v>7342</v>
          </cell>
          <cell r="C118" t="str">
            <v>SOCIEDAD DE ACTIVOS ESPECIALES S.A.S.</v>
          </cell>
          <cell r="D118">
            <v>80.03</v>
          </cell>
          <cell r="E118">
            <v>76.989845889540788</v>
          </cell>
          <cell r="F118">
            <v>73.900000000000006</v>
          </cell>
          <cell r="G118">
            <v>75.25</v>
          </cell>
          <cell r="H118">
            <v>79.969999999999899</v>
          </cell>
          <cell r="I118">
            <v>76.03</v>
          </cell>
        </row>
        <row r="119">
          <cell r="A119" t="str">
            <v>SUPERINTENDENCIA DE LA ECONOMÍA SOLIDARIA</v>
          </cell>
          <cell r="B119" t="str">
            <v>5251</v>
          </cell>
          <cell r="C119" t="str">
            <v>SUPERINTENDENCIA DE LA ECONOMÍA SOLIDARIA</v>
          </cell>
          <cell r="D119">
            <v>87.12</v>
          </cell>
          <cell r="E119">
            <v>81.825452952840919</v>
          </cell>
          <cell r="F119">
            <v>73.900000000000006</v>
          </cell>
          <cell r="G119">
            <v>75.25</v>
          </cell>
          <cell r="H119">
            <v>79.969999999999899</v>
          </cell>
          <cell r="I119">
            <v>76.03</v>
          </cell>
        </row>
        <row r="120">
          <cell r="A120" t="str">
            <v>SUPERINTENDENCIA FINANCIERA DE COLOMBIA</v>
          </cell>
          <cell r="B120" t="str">
            <v>6344</v>
          </cell>
          <cell r="C120" t="str">
            <v>SUPERINTENDENCIA FINANCIERA DE COLOMBIA</v>
          </cell>
          <cell r="D120">
            <v>99.503190519598903</v>
          </cell>
          <cell r="E120">
            <v>87.709171891930254</v>
          </cell>
          <cell r="F120">
            <v>73.900000000000006</v>
          </cell>
          <cell r="G120">
            <v>75.25</v>
          </cell>
          <cell r="H120">
            <v>79.969999999999899</v>
          </cell>
          <cell r="I120">
            <v>76.03</v>
          </cell>
        </row>
        <row r="121">
          <cell r="A121" t="str">
            <v>UNIDAD ADMINISTRATIVA ESPECIAL CONTADURÍA GENERAL DE LA NACIÓN</v>
          </cell>
          <cell r="B121" t="str">
            <v>0897</v>
          </cell>
          <cell r="C121" t="str">
            <v>UNIDAD ADMINISTRATIVA ESPECIAL CONTADURÍA GENERAL DE LA NACIÓN</v>
          </cell>
          <cell r="D121">
            <v>87.94</v>
          </cell>
          <cell r="E121">
            <v>87.709171891930254</v>
          </cell>
          <cell r="F121">
            <v>73.900000000000006</v>
          </cell>
          <cell r="G121">
            <v>75.25</v>
          </cell>
          <cell r="H121">
            <v>79.969999999999899</v>
          </cell>
          <cell r="I121">
            <v>76.03</v>
          </cell>
        </row>
        <row r="122">
          <cell r="A122" t="str">
            <v>UNIDAD ADMINISTRATIVA ESPECIAL DE GESTIÓN PENSIONAL Y CONTRIBUCIONES PARAFISCALES DE LA PROTECCIÓN SOCIAL</v>
          </cell>
          <cell r="B122" t="str">
            <v>8002</v>
          </cell>
          <cell r="C122" t="str">
            <v>UNIDAD ADMINISTRATIVA ESPECIAL DE GESTIÓN PENSIONAL Y CONTRIBUCIONES PARAFISCALES DE LA PROTECCIÓN SOCIAL</v>
          </cell>
          <cell r="D122">
            <v>98.059252506836799</v>
          </cell>
          <cell r="E122">
            <v>82.039839472888701</v>
          </cell>
          <cell r="F122">
            <v>73.900000000000006</v>
          </cell>
          <cell r="G122">
            <v>75.25</v>
          </cell>
          <cell r="H122">
            <v>79.969999999999899</v>
          </cell>
          <cell r="I122">
            <v>76.03</v>
          </cell>
        </row>
        <row r="123">
          <cell r="A123" t="str">
            <v>UNIDAD ADMINISTRATIVA ESPECIAL DIRECCIÓN DE IMPUESTOS Y ADUANAS NACIONALES</v>
          </cell>
          <cell r="B123" t="str">
            <v>0870</v>
          </cell>
          <cell r="C123" t="str">
            <v>UNIDAD ADMINISTRATIVA ESPECIAL DIRECCIÓN DE IMPUESTOS Y ADUANAS NACIONALES</v>
          </cell>
          <cell r="D123">
            <v>81.88</v>
          </cell>
          <cell r="E123">
            <v>76.21567234492376</v>
          </cell>
          <cell r="F123">
            <v>68.459999999999894</v>
          </cell>
          <cell r="G123">
            <v>70.010000000000005</v>
          </cell>
          <cell r="H123">
            <v>75.75</v>
          </cell>
          <cell r="I123">
            <v>70.81</v>
          </cell>
        </row>
        <row r="127">
          <cell r="A127" t="str">
            <v>CENTRO DE MEMORIA HISTÓRICA</v>
          </cell>
          <cell r="B127" t="str">
            <v>8042</v>
          </cell>
          <cell r="C127" t="str">
            <v>CENTRO DE MEMORIA HISTÓRICA</v>
          </cell>
          <cell r="D127">
            <v>82.22</v>
          </cell>
          <cell r="E127">
            <v>68.307191827605294</v>
          </cell>
          <cell r="F127">
            <v>64.2</v>
          </cell>
          <cell r="G127">
            <v>59.78</v>
          </cell>
          <cell r="H127">
            <v>57.53</v>
          </cell>
          <cell r="I127">
            <v>66.67</v>
          </cell>
        </row>
        <row r="128">
          <cell r="A128" t="str">
            <v>DEPARTAMENTO ADMINISTRATIVO PARA LA PROSPERIDAD SOCIAL</v>
          </cell>
          <cell r="B128" t="str">
            <v>8030</v>
          </cell>
          <cell r="C128" t="str">
            <v>DEPARTAMENTO ADMINISTRATIVO PARA LA PROSPERIDAD SOCIAL</v>
          </cell>
          <cell r="D128">
            <v>89.18</v>
          </cell>
          <cell r="E128">
            <v>76.989845889540788</v>
          </cell>
          <cell r="F128">
            <v>73.900000000000006</v>
          </cell>
          <cell r="G128">
            <v>75.25</v>
          </cell>
          <cell r="H128">
            <v>79.969999999999899</v>
          </cell>
          <cell r="I128">
            <v>76.03</v>
          </cell>
        </row>
        <row r="129">
          <cell r="A129" t="str">
            <v>INSTITUTO COLOMBIANO DE BIENESTAR FAMILIAR</v>
          </cell>
          <cell r="B129" t="str">
            <v>0296</v>
          </cell>
          <cell r="C129" t="str">
            <v>INSTITUTO COLOMBIANO DE BIENESTAR FAMILIAR</v>
          </cell>
          <cell r="D129">
            <v>92.44</v>
          </cell>
          <cell r="E129">
            <v>82.635357584132564</v>
          </cell>
          <cell r="F129">
            <v>73.900000000000006</v>
          </cell>
          <cell r="G129">
            <v>68.92</v>
          </cell>
          <cell r="H129">
            <v>79.969999999999899</v>
          </cell>
          <cell r="I129">
            <v>69.7</v>
          </cell>
        </row>
        <row r="130">
          <cell r="A130" t="str">
            <v>UNIDAD ADMINISTRATIVA ESPECIAL PARA LA ATENCIÓN Y REPARACIÓN INTEGRAL A LAS VÍCTIMAS</v>
          </cell>
          <cell r="B130" t="str">
            <v>8041</v>
          </cell>
          <cell r="C130" t="str">
            <v>UNIDAD ADMINISTRATIVA ESPECIAL PARA LA ATENCIÓN Y REPARACIÓN INTEGRAL A LAS VÍCTIMAS</v>
          </cell>
          <cell r="D130">
            <v>94.34</v>
          </cell>
          <cell r="E130">
            <v>82.039839472888701</v>
          </cell>
          <cell r="F130">
            <v>73.900000000000006</v>
          </cell>
          <cell r="G130">
            <v>67.95</v>
          </cell>
          <cell r="H130">
            <v>74.06</v>
          </cell>
          <cell r="I130">
            <v>76.03</v>
          </cell>
        </row>
        <row r="134">
          <cell r="A134" t="str">
            <v>DEPARTAMENTO ADMINISTRATIVO DIRECCIÓN NACIONAL DE INTELIGENCIA</v>
          </cell>
          <cell r="B134" t="str">
            <v>8043</v>
          </cell>
          <cell r="E134">
            <v>87.709171891930254</v>
          </cell>
          <cell r="F134">
            <v>73.900000000000006</v>
          </cell>
          <cell r="G134">
            <v>75.25</v>
          </cell>
          <cell r="H134">
            <v>79.969999999999899</v>
          </cell>
          <cell r="I134">
            <v>76.03</v>
          </cell>
        </row>
        <row r="138">
          <cell r="A138" t="str">
            <v>CORPORACIÓN NACIONAL PARA LA RECONSTRUCCIÓN DE LA CUENCA DEL RÍO PÁEZ Y ZONAS ALEDAÑAS</v>
          </cell>
          <cell r="B138" t="str">
            <v>5253</v>
          </cell>
          <cell r="C138" t="str">
            <v>CORPORACIÓN NACIONAL PARA LA RECONSTRUCCIÓN DE LA CUENCA DEL RIO PÁEZ Y ZONAS ALEDAÑAS</v>
          </cell>
          <cell r="D138">
            <v>80.13</v>
          </cell>
          <cell r="E138">
            <v>87.709171891930254</v>
          </cell>
          <cell r="F138">
            <v>73.900000000000006</v>
          </cell>
          <cell r="G138">
            <v>75.25</v>
          </cell>
          <cell r="H138">
            <v>79.969999999999899</v>
          </cell>
          <cell r="I138">
            <v>76.03</v>
          </cell>
        </row>
        <row r="139">
          <cell r="A139" t="str">
            <v>DIRECCIÓN NACIONAL DE BOMBEROS</v>
          </cell>
          <cell r="B139" t="str">
            <v>8110</v>
          </cell>
          <cell r="C139" t="str">
            <v>DIRECCIÓN NACIONAL DE BOMBEROS</v>
          </cell>
          <cell r="D139">
            <v>70.12</v>
          </cell>
          <cell r="E139">
            <v>60.18432479023906</v>
          </cell>
          <cell r="F139">
            <v>56.5</v>
          </cell>
          <cell r="G139">
            <v>52.75</v>
          </cell>
          <cell r="H139">
            <v>51.24</v>
          </cell>
          <cell r="I139">
            <v>53.1099999999999</v>
          </cell>
        </row>
        <row r="140">
          <cell r="A140" t="str">
            <v>DIRECCIÓN NACIONAL DE DERECHO DE AUTOR</v>
          </cell>
          <cell r="B140" t="str">
            <v>0876</v>
          </cell>
          <cell r="C140" t="str">
            <v>DIRECCIÓN NACIONAL DE DERECHO DE AUTOR</v>
          </cell>
          <cell r="D140">
            <v>68.7</v>
          </cell>
          <cell r="E140">
            <v>55.360628089163797</v>
          </cell>
          <cell r="F140">
            <v>53.469999999999899</v>
          </cell>
          <cell r="G140">
            <v>61.729999999999897</v>
          </cell>
          <cell r="H140">
            <v>60.189999999999898</v>
          </cell>
          <cell r="I140">
            <v>51.369999999999898</v>
          </cell>
        </row>
        <row r="141">
          <cell r="A141" t="str">
            <v>IMPRENTA NACIONAL DE COLOMBIA</v>
          </cell>
          <cell r="B141" t="str">
            <v>2030</v>
          </cell>
          <cell r="C141" t="str">
            <v>IMPRENTA NACIONAL DE COLOMBIA</v>
          </cell>
          <cell r="D141">
            <v>65.739999999999995</v>
          </cell>
          <cell r="E141">
            <v>69.915090727963729</v>
          </cell>
          <cell r="F141">
            <v>57.64</v>
          </cell>
          <cell r="G141">
            <v>75.25</v>
          </cell>
          <cell r="H141">
            <v>79.969999999999899</v>
          </cell>
          <cell r="I141">
            <v>53.31</v>
          </cell>
        </row>
        <row r="142">
          <cell r="A142" t="str">
            <v>MINISTERIO DEL INTERIOR</v>
          </cell>
          <cell r="B142" t="str">
            <v>8008</v>
          </cell>
          <cell r="C142" t="str">
            <v>MINISTERIO DEL INTERIOR</v>
          </cell>
          <cell r="D142">
            <v>88.21</v>
          </cell>
          <cell r="E142">
            <v>82.039839472888701</v>
          </cell>
          <cell r="F142">
            <v>73.900000000000006</v>
          </cell>
          <cell r="G142">
            <v>67.95</v>
          </cell>
          <cell r="H142">
            <v>74.06</v>
          </cell>
          <cell r="I142">
            <v>76.03</v>
          </cell>
        </row>
        <row r="143">
          <cell r="A143" t="str">
            <v>UNIDAD NACIONAL DE PROTECCIÓN</v>
          </cell>
          <cell r="B143" t="str">
            <v>8022</v>
          </cell>
          <cell r="C143" t="str">
            <v>UNIDAD NACIONAL DE PROTECCIÓN</v>
          </cell>
          <cell r="D143">
            <v>68.459999999999994</v>
          </cell>
          <cell r="E143">
            <v>87.709171891930254</v>
          </cell>
          <cell r="F143">
            <v>73.900000000000006</v>
          </cell>
          <cell r="G143">
            <v>75.25</v>
          </cell>
          <cell r="H143">
            <v>79.969999999999899</v>
          </cell>
          <cell r="I143">
            <v>76.03</v>
          </cell>
        </row>
        <row r="147">
          <cell r="A147" t="str">
            <v>AGENCIA NACIONAL DE DEFENSA JURÍDICA DEL ESTADO</v>
          </cell>
          <cell r="B147" t="str">
            <v>8023</v>
          </cell>
          <cell r="C147" t="str">
            <v>AGENCIA NACIONAL DE DEFENSA JURÍDICA DEL ESTADO</v>
          </cell>
          <cell r="D147">
            <v>94.96</v>
          </cell>
          <cell r="E147">
            <v>87.709171891930254</v>
          </cell>
          <cell r="F147">
            <v>73.900000000000006</v>
          </cell>
          <cell r="G147">
            <v>75.25</v>
          </cell>
          <cell r="H147">
            <v>79.969999999999899</v>
          </cell>
          <cell r="I147">
            <v>76.03</v>
          </cell>
        </row>
        <row r="148">
          <cell r="A148" t="str">
            <v>INSTITUTO NACIONAL PENITENCIARIO Y CARCELARIO</v>
          </cell>
          <cell r="B148" t="str">
            <v>5759</v>
          </cell>
          <cell r="C148" t="str">
            <v>INSTITUTO NACIONAL PENITENCIARIO Y CARCELARIO</v>
          </cell>
          <cell r="D148">
            <v>79.92</v>
          </cell>
          <cell r="E148">
            <v>66.151416264902537</v>
          </cell>
          <cell r="F148">
            <v>73.900000000000006</v>
          </cell>
          <cell r="G148">
            <v>58.5399999999999</v>
          </cell>
          <cell r="H148">
            <v>65.930000000000007</v>
          </cell>
          <cell r="I148">
            <v>61.119999999999898</v>
          </cell>
        </row>
        <row r="149">
          <cell r="A149" t="str">
            <v>MINISTERIO DE JUSTICIA Y DEL DERECHO</v>
          </cell>
          <cell r="B149" t="str">
            <v>8005</v>
          </cell>
          <cell r="C149" t="str">
            <v>MINISTERIO DE JUSTICIA Y DEL DERECHO</v>
          </cell>
          <cell r="D149">
            <v>87.27</v>
          </cell>
          <cell r="E149">
            <v>82.039839472888701</v>
          </cell>
          <cell r="F149">
            <v>73.900000000000006</v>
          </cell>
          <cell r="G149">
            <v>67.95</v>
          </cell>
          <cell r="H149">
            <v>74.06</v>
          </cell>
          <cell r="I149">
            <v>76.03</v>
          </cell>
        </row>
        <row r="150">
          <cell r="A150" t="str">
            <v>SUPERINTENDENCIA DE NOTARIADO Y REGISTRO</v>
          </cell>
          <cell r="B150" t="str">
            <v>0027</v>
          </cell>
          <cell r="C150" t="str">
            <v>SUPERINTENDENCIA DE NOTARIADO Y REGISTRO</v>
          </cell>
          <cell r="D150">
            <v>73.92</v>
          </cell>
          <cell r="E150">
            <v>80.372388761405915</v>
          </cell>
          <cell r="F150">
            <v>64.129999999999896</v>
          </cell>
          <cell r="G150">
            <v>65.78</v>
          </cell>
          <cell r="H150">
            <v>72.25</v>
          </cell>
          <cell r="I150">
            <v>66.599999999999895</v>
          </cell>
        </row>
        <row r="151">
          <cell r="A151" t="str">
            <v>UNIDAD DE SERVICIOS PENITENCIARIOS Y CARCELARIOS</v>
          </cell>
          <cell r="B151" t="str">
            <v>8029</v>
          </cell>
          <cell r="C151" t="str">
            <v>UNIDAD DE SERVICIOS PENITENCIARIOS Y CARCELARIOS</v>
          </cell>
          <cell r="D151">
            <v>71.47</v>
          </cell>
          <cell r="E151">
            <v>58.064280314210919</v>
          </cell>
          <cell r="F151">
            <v>56.53</v>
          </cell>
          <cell r="G151">
            <v>57.469999999999899</v>
          </cell>
          <cell r="H151">
            <v>56.1099999999999</v>
          </cell>
          <cell r="I151">
            <v>55.06</v>
          </cell>
        </row>
        <row r="155">
          <cell r="A155" t="str">
            <v>AGENCIA NACIONAL DE HIDROCARBUROS</v>
          </cell>
          <cell r="B155" t="str">
            <v>5199</v>
          </cell>
          <cell r="C155" t="str">
            <v>AGENCIA NACIONAL DE HIDROCARBUROS</v>
          </cell>
          <cell r="D155">
            <v>69.239999999999995</v>
          </cell>
          <cell r="E155">
            <v>87.709171891930254</v>
          </cell>
          <cell r="F155">
            <v>73.900000000000006</v>
          </cell>
          <cell r="G155">
            <v>75.25</v>
          </cell>
          <cell r="H155">
            <v>79.969999999999899</v>
          </cell>
          <cell r="I155">
            <v>76.03</v>
          </cell>
        </row>
        <row r="156">
          <cell r="A156" t="str">
            <v>AGENCIA NACIONAL DE MINERÍA</v>
          </cell>
          <cell r="B156" t="str">
            <v>8024</v>
          </cell>
          <cell r="C156" t="str">
            <v>AGENCIA NACIONAL DE MINERÍA</v>
          </cell>
          <cell r="D156">
            <v>71.67</v>
          </cell>
          <cell r="E156">
            <v>75.012725760211168</v>
          </cell>
          <cell r="F156">
            <v>70.349999999999895</v>
          </cell>
          <cell r="G156">
            <v>65.010000000000005</v>
          </cell>
          <cell r="H156">
            <v>71.599999999999895</v>
          </cell>
          <cell r="I156">
            <v>72.62</v>
          </cell>
        </row>
        <row r="157">
          <cell r="A157" t="str">
            <v>COMISIÓN DE REGULACIÓN DE ENERGÍA Y GAS</v>
          </cell>
          <cell r="B157" t="str">
            <v>5254</v>
          </cell>
          <cell r="C157" t="str">
            <v>COMISIÓN DE REGULACIÓN DE ENERGÍA Y GAS</v>
          </cell>
          <cell r="D157">
            <v>78.91</v>
          </cell>
          <cell r="E157">
            <v>74.405297286742424</v>
          </cell>
          <cell r="F157">
            <v>66.049999999999898</v>
          </cell>
          <cell r="G157">
            <v>67.67</v>
          </cell>
          <cell r="H157">
            <v>73.819999999999894</v>
          </cell>
          <cell r="I157">
            <v>68.469999999999899</v>
          </cell>
        </row>
        <row r="158">
          <cell r="A158" t="str">
            <v>INSTITUTO DE PLANIFICACIÓN Y PROMOCIÓN DE SOLUCIONES ENERGÉTICAS PARA LAS ZONAS NO INTERCONECTADAS</v>
          </cell>
          <cell r="B158" t="str">
            <v>5255</v>
          </cell>
          <cell r="C158" t="str">
            <v>INSTITUTO DE PLANIFICACIÓN Y PROMOCIÓN DE SOLUCIONES ENERGÉTICAS PARA LAS ZONAS NO INTERCONECTADAS</v>
          </cell>
          <cell r="D158">
            <v>73.56</v>
          </cell>
          <cell r="E158">
            <v>70.832188619279265</v>
          </cell>
          <cell r="F158">
            <v>68.459999999999894</v>
          </cell>
          <cell r="G158">
            <v>60.24</v>
          </cell>
          <cell r="H158">
            <v>67.45</v>
          </cell>
          <cell r="I158">
            <v>70.81</v>
          </cell>
        </row>
        <row r="159">
          <cell r="A159" t="str">
            <v>MINISTERIO DE MINAS Y ENERGÍA</v>
          </cell>
          <cell r="B159" t="str">
            <v>0009</v>
          </cell>
          <cell r="C159" t="str">
            <v>MINISTERIO DE MINAS Y ENERGÍA</v>
          </cell>
          <cell r="D159">
            <v>85.77</v>
          </cell>
          <cell r="E159">
            <v>73.154709253130321</v>
          </cell>
          <cell r="F159">
            <v>66.049999999999898</v>
          </cell>
          <cell r="G159">
            <v>67.67</v>
          </cell>
          <cell r="H159">
            <v>63.829999999999899</v>
          </cell>
          <cell r="I159">
            <v>68.469999999999899</v>
          </cell>
        </row>
        <row r="160">
          <cell r="A160" t="str">
            <v>SERVICIO GEOLÓGICO COLOMBIANO</v>
          </cell>
          <cell r="B160" t="str">
            <v>5249</v>
          </cell>
          <cell r="C160" t="e">
            <v>#N/A</v>
          </cell>
          <cell r="E160">
            <v>75.798809667053064</v>
          </cell>
          <cell r="F160">
            <v>64.2</v>
          </cell>
          <cell r="G160">
            <v>65.849999999999895</v>
          </cell>
          <cell r="H160">
            <v>72.31</v>
          </cell>
          <cell r="I160">
            <v>66.67</v>
          </cell>
        </row>
        <row r="161">
          <cell r="A161" t="str">
            <v>UNIDAD DE PLANEACIÓN MINERO ENERGÉTICA</v>
          </cell>
          <cell r="B161" t="str">
            <v>0880</v>
          </cell>
          <cell r="C161" t="str">
            <v>UNIDAD DE PLANEACIÓN MINERO ENERGÉTICA</v>
          </cell>
          <cell r="D161">
            <v>80.400000000000006</v>
          </cell>
          <cell r="E161">
            <v>67.020872707318574</v>
          </cell>
          <cell r="F161">
            <v>61.5</v>
          </cell>
          <cell r="G161">
            <v>58.31</v>
          </cell>
          <cell r="H161">
            <v>62.18</v>
          </cell>
          <cell r="I161">
            <v>64</v>
          </cell>
        </row>
        <row r="165">
          <cell r="A165" t="str">
            <v>AGENCIA NACIONAL DE CONTRATACIÓN PÚBLICA -COLOMBIA COMPRA EFICIENTE-</v>
          </cell>
          <cell r="B165" t="str">
            <v>8033</v>
          </cell>
          <cell r="C165" t="str">
            <v>AGENCIA NACIONAL DE CONTRATACIÓN PÚBLICA -COLOMBIA COMPRA EFICIENTE-</v>
          </cell>
          <cell r="D165">
            <v>83.89</v>
          </cell>
          <cell r="E165">
            <v>87.709171891930254</v>
          </cell>
          <cell r="F165">
            <v>73.900000000000006</v>
          </cell>
          <cell r="G165">
            <v>75.25</v>
          </cell>
          <cell r="H165">
            <v>79.969999999999899</v>
          </cell>
          <cell r="I165">
            <v>76.03</v>
          </cell>
        </row>
        <row r="166">
          <cell r="A166" t="str">
            <v>DEPARTAMENTO NACIONAL DE PLANEACIÓN</v>
          </cell>
          <cell r="B166" t="str">
            <v>0021</v>
          </cell>
          <cell r="C166" t="str">
            <v>DEPARTAMENTO NACIONAL DE PLANEACIÓN</v>
          </cell>
          <cell r="D166">
            <v>98.210574293527799</v>
          </cell>
          <cell r="E166">
            <v>77.108949511789547</v>
          </cell>
          <cell r="F166">
            <v>59.84</v>
          </cell>
          <cell r="G166">
            <v>61.509999999999899</v>
          </cell>
          <cell r="H166">
            <v>68.579999999999899</v>
          </cell>
          <cell r="I166">
            <v>62.39</v>
          </cell>
        </row>
        <row r="167">
          <cell r="A167" t="str">
            <v>EMPRESA NACIONAL PROMOTORA DEL DESARROLLO TERRITORIAL</v>
          </cell>
          <cell r="B167" t="str">
            <v>0284</v>
          </cell>
          <cell r="C167" t="str">
            <v>EMPRESA NACIONAL PROMOTORA DEL DESARROLLO TERRITORIAL</v>
          </cell>
          <cell r="D167">
            <v>79.38</v>
          </cell>
          <cell r="E167">
            <v>70.998933690427549</v>
          </cell>
          <cell r="F167">
            <v>69.260000000000005</v>
          </cell>
          <cell r="G167">
            <v>70.78</v>
          </cell>
          <cell r="H167">
            <v>66.1099999999999</v>
          </cell>
          <cell r="I167">
            <v>71.579999999999899</v>
          </cell>
        </row>
        <row r="168">
          <cell r="A168" t="str">
            <v>SUPERINTENDENCIA DE SERVICIOS PÚBLICOS DOMICILIARIOS</v>
          </cell>
          <cell r="B168" t="str">
            <v>0033</v>
          </cell>
          <cell r="C168" t="str">
            <v>SUPERINTENDENCIA DE SERVICIOS PÚBLICOS DOMICILIARIOS</v>
          </cell>
          <cell r="D168">
            <v>87.01</v>
          </cell>
          <cell r="E168">
            <v>75.798809667053064</v>
          </cell>
          <cell r="F168">
            <v>64.2</v>
          </cell>
          <cell r="G168">
            <v>65.849999999999895</v>
          </cell>
          <cell r="H168">
            <v>72.31</v>
          </cell>
          <cell r="I168">
            <v>66.67</v>
          </cell>
        </row>
        <row r="172">
          <cell r="A172" t="str">
            <v>AGENCIA DE RENOVACIÓN DEL TERRITORIO</v>
          </cell>
          <cell r="B172" t="str">
            <v>8115</v>
          </cell>
          <cell r="C172" t="str">
            <v>AGENCIA DE RENOVACIÓN DEL TERRITORIO</v>
          </cell>
          <cell r="D172">
            <v>81.400000000000006</v>
          </cell>
          <cell r="E172">
            <v>87.709171891930254</v>
          </cell>
          <cell r="F172">
            <v>73.900000000000006</v>
          </cell>
          <cell r="G172">
            <v>75.25</v>
          </cell>
          <cell r="H172">
            <v>79.969999999999899</v>
          </cell>
          <cell r="I172">
            <v>76.03</v>
          </cell>
        </row>
        <row r="173">
          <cell r="A173" t="str">
            <v>AGENCIA NACIONAL INMOBILIARIA VIRGILIO BARCO VARGAS</v>
          </cell>
          <cell r="B173" t="str">
            <v>8039</v>
          </cell>
          <cell r="C173" t="str">
            <v>AGENCIA NACIONAL INMOBILIARIA VIRGILIO BARCO VARGAS</v>
          </cell>
          <cell r="D173">
            <v>81.790000000000006</v>
          </cell>
          <cell r="E173">
            <v>85.041250753557776</v>
          </cell>
          <cell r="F173">
            <v>70.349999999999895</v>
          </cell>
          <cell r="G173">
            <v>71.829999999999899</v>
          </cell>
          <cell r="H173">
            <v>77.23</v>
          </cell>
          <cell r="I173">
            <v>72.62</v>
          </cell>
        </row>
        <row r="174">
          <cell r="A174" t="str">
            <v>AGENCIA PARA LA REINCORPORACIÓN Y LA NORMALIZACIÓN</v>
          </cell>
          <cell r="B174" t="str">
            <v>8025</v>
          </cell>
          <cell r="C174" t="str">
            <v>AGENCIA PARA LA REINCORPORACIÓN Y LA NORMALIZACIÓN</v>
          </cell>
          <cell r="D174">
            <v>94.66</v>
          </cell>
          <cell r="E174">
            <v>81.825452952840919</v>
          </cell>
          <cell r="F174">
            <v>73.900000000000006</v>
          </cell>
          <cell r="G174">
            <v>75.25</v>
          </cell>
          <cell r="H174">
            <v>79.969999999999899</v>
          </cell>
          <cell r="I174">
            <v>76.03</v>
          </cell>
        </row>
        <row r="175">
          <cell r="A175" t="str">
            <v>AGENCIA PRESIDENCIAL DE COOPERACIÓN INTERNACIONAL DE COLOMBIA</v>
          </cell>
          <cell r="B175" t="str">
            <v>8044</v>
          </cell>
          <cell r="C175" t="str">
            <v>AGENCIA PRESIDENCIAL DE COOPERACIÓN INTERNACIONAL DE COLOMBIA</v>
          </cell>
          <cell r="D175">
            <v>82.5</v>
          </cell>
          <cell r="E175">
            <v>87.709171891930254</v>
          </cell>
          <cell r="F175">
            <v>73.900000000000006</v>
          </cell>
          <cell r="G175">
            <v>75.25</v>
          </cell>
          <cell r="H175">
            <v>79.969999999999899</v>
          </cell>
          <cell r="I175">
            <v>76.03</v>
          </cell>
        </row>
        <row r="176">
          <cell r="A176" t="str">
            <v>DEPARTAMENTO ADMINISTRATIVO DE LA PRESIDENCIA DE LA REPÚBLICA</v>
          </cell>
          <cell r="B176" t="str">
            <v>0018</v>
          </cell>
          <cell r="C176" t="str">
            <v>DEPARTAMENTO ADMINISTRATIVO DE LA PRESIDENCIA DE LA REPÚBLICA</v>
          </cell>
          <cell r="D176">
            <v>78.61</v>
          </cell>
          <cell r="E176">
            <v>69.498228050093019</v>
          </cell>
          <cell r="F176">
            <v>54.99</v>
          </cell>
          <cell r="G176">
            <v>51.28</v>
          </cell>
          <cell r="H176">
            <v>59.119999999999898</v>
          </cell>
          <cell r="I176">
            <v>57.6099999999999</v>
          </cell>
        </row>
        <row r="177">
          <cell r="A177" t="str">
            <v>UNIDAD NACIONAL PARA LA GESTIÓN DEL RIESGO DE DESASTRES</v>
          </cell>
          <cell r="B177" t="str">
            <v>8028</v>
          </cell>
          <cell r="C177" t="str">
            <v>UNIDAD NACIONAL PARA LA GESTIÓN DEL RIESGO DE DESASTRES</v>
          </cell>
          <cell r="D177">
            <v>74.83</v>
          </cell>
          <cell r="E177">
            <v>87.709171891930254</v>
          </cell>
          <cell r="F177">
            <v>73.900000000000006</v>
          </cell>
          <cell r="G177">
            <v>75.25</v>
          </cell>
          <cell r="H177">
            <v>79.969999999999899</v>
          </cell>
          <cell r="I177">
            <v>76.03</v>
          </cell>
        </row>
        <row r="181">
          <cell r="A181" t="str">
            <v>MINISTERIO DE RELACIONES EXTERIORES</v>
          </cell>
          <cell r="B181" t="str">
            <v>0002</v>
          </cell>
          <cell r="C181" t="str">
            <v>MINISTERIO DE RELACIONES EXTERIORES</v>
          </cell>
          <cell r="D181">
            <v>90.75</v>
          </cell>
          <cell r="E181">
            <v>87.709171891930254</v>
          </cell>
          <cell r="F181">
            <v>73.900000000000006</v>
          </cell>
          <cell r="G181">
            <v>75.25</v>
          </cell>
          <cell r="H181">
            <v>79.969999999999899</v>
          </cell>
          <cell r="I181">
            <v>76.03</v>
          </cell>
        </row>
        <row r="182">
          <cell r="A182" t="str">
            <v>UNIDAD ADMINISTRATIVA ESPECIAL MIGRACIÓN COLOMBIA</v>
          </cell>
          <cell r="B182" t="str">
            <v>8021</v>
          </cell>
          <cell r="C182" t="str">
            <v>UNIDAD ADMINISTRATIVA ESPECIAL MIGRACIÓN COLOMBIA</v>
          </cell>
          <cell r="D182">
            <v>86.34</v>
          </cell>
          <cell r="E182">
            <v>70.379594854733938</v>
          </cell>
          <cell r="F182">
            <v>70.349999999999895</v>
          </cell>
          <cell r="G182">
            <v>71.829999999999899</v>
          </cell>
          <cell r="H182">
            <v>77.23</v>
          </cell>
          <cell r="I182">
            <v>64.719999999999899</v>
          </cell>
        </row>
        <row r="186">
          <cell r="A186" t="str">
            <v>ADMINISTRADORA DE LOS RECURSOS DEL SISTEMA GENERAL DE SEGURIDAD SOCIAL EN SALUD</v>
          </cell>
          <cell r="B186" t="str">
            <v>8176</v>
          </cell>
          <cell r="C186" t="str">
            <v>ADMINISTRADORA DE LOS RECURSOS DEL SISTEMA GENERAL DE SEGURIDAD SOCIAL EN SALUD</v>
          </cell>
          <cell r="D186">
            <v>78.27</v>
          </cell>
          <cell r="E186">
            <v>63.888447442175874</v>
          </cell>
          <cell r="F186">
            <v>60.49</v>
          </cell>
          <cell r="G186">
            <v>62.159999999999897</v>
          </cell>
          <cell r="H186">
            <v>69.150000000000006</v>
          </cell>
          <cell r="I186">
            <v>63.02</v>
          </cell>
        </row>
        <row r="187">
          <cell r="A187" t="str">
            <v>EMPRESA SOCIAL DEL ESTADO CENTRO DERMATOLÓGICO FEDERICO LLERAS ACOSTA</v>
          </cell>
          <cell r="B187" t="str">
            <v>1040</v>
          </cell>
          <cell r="C187" t="str">
            <v>EMPRESA SOCIAL DEL ESTADO CENTRO DERMATOLÓGICO FEDERICO LLERAS ACOSTA</v>
          </cell>
          <cell r="D187">
            <v>85.28</v>
          </cell>
          <cell r="E187">
            <v>80.420030210305413</v>
          </cell>
          <cell r="F187">
            <v>64.2</v>
          </cell>
          <cell r="G187">
            <v>65.849999999999895</v>
          </cell>
          <cell r="H187">
            <v>72.31</v>
          </cell>
          <cell r="I187">
            <v>66.67</v>
          </cell>
        </row>
        <row r="188">
          <cell r="A188" t="str">
            <v>FONDO DE PASIVO SOCIAL DE FERROCARRILES NACIONALES DE COLOMBIA</v>
          </cell>
          <cell r="B188" t="str">
            <v>0932</v>
          </cell>
          <cell r="C188" t="str">
            <v>FONDO DE PASIVO SOCIAL DE FERROCARRILES NACIONALES DE COLOMBIA</v>
          </cell>
          <cell r="D188">
            <v>79.739999999999995</v>
          </cell>
          <cell r="E188">
            <v>74.536311271216078</v>
          </cell>
          <cell r="F188">
            <v>56.5</v>
          </cell>
          <cell r="G188">
            <v>58.1099999999999</v>
          </cell>
          <cell r="H188">
            <v>65.53</v>
          </cell>
          <cell r="I188">
            <v>59.1</v>
          </cell>
        </row>
        <row r="189">
          <cell r="A189" t="str">
            <v>FONDO DE PREVISIÓN SOCIAL DEL CONGRESO DE LA REPÚBLICA</v>
          </cell>
          <cell r="B189" t="str">
            <v>0376</v>
          </cell>
          <cell r="C189" t="str">
            <v>FONDO DE PREVISIÓN SOCIAL DEL CONGRESO DE LA REPÚBLICA</v>
          </cell>
          <cell r="D189">
            <v>84.77</v>
          </cell>
          <cell r="E189">
            <v>87.709171891930254</v>
          </cell>
          <cell r="F189">
            <v>73.900000000000006</v>
          </cell>
          <cell r="G189">
            <v>75.25</v>
          </cell>
          <cell r="H189">
            <v>79.969999999999899</v>
          </cell>
          <cell r="I189">
            <v>76.03</v>
          </cell>
        </row>
        <row r="190">
          <cell r="A190" t="str">
            <v>INSTITUTO NACIONAL DE CANCEROLOGÍA, EMPRESA SOCIAL DEL ESTADO</v>
          </cell>
          <cell r="B190" t="str">
            <v>0297</v>
          </cell>
          <cell r="C190" t="str">
            <v>INSTITUTO NACIONAL DE CANCEROLOGÍA, EMPRESA SOCIAL DEL ESTADO</v>
          </cell>
          <cell r="D190">
            <v>86.81</v>
          </cell>
          <cell r="E190">
            <v>81.813542590616038</v>
          </cell>
          <cell r="F190">
            <v>66.049999999999898</v>
          </cell>
          <cell r="G190">
            <v>67.67</v>
          </cell>
          <cell r="H190">
            <v>73.819999999999894</v>
          </cell>
          <cell r="I190">
            <v>68.469999999999899</v>
          </cell>
        </row>
        <row r="191">
          <cell r="A191" t="str">
            <v>INSTITUTO NACIONAL DE SALUD</v>
          </cell>
          <cell r="B191" t="str">
            <v>0299</v>
          </cell>
          <cell r="C191" t="e">
            <v>#N/A</v>
          </cell>
          <cell r="D191">
            <v>86.43</v>
          </cell>
          <cell r="E191">
            <v>64.519696640094367</v>
          </cell>
          <cell r="F191">
            <v>60.49</v>
          </cell>
          <cell r="G191">
            <v>57.469999999999899</v>
          </cell>
          <cell r="H191">
            <v>69.150000000000006</v>
          </cell>
          <cell r="I191">
            <v>52.689999999999898</v>
          </cell>
        </row>
        <row r="192">
          <cell r="A192" t="str">
            <v>INSTITUTO NACIONAL DE VIGILANCIA DE MEDICAMENTOS Y ALIMENTOS</v>
          </cell>
          <cell r="B192" t="str">
            <v>0234</v>
          </cell>
          <cell r="C192" t="str">
            <v>INSTITUTO NACIONAL DE VIGILANCIA DE MEDICAMENTOS Y ALIMENTOS</v>
          </cell>
          <cell r="D192">
            <v>87.71</v>
          </cell>
          <cell r="E192">
            <v>75.012725760211168</v>
          </cell>
          <cell r="F192">
            <v>70.349999999999895</v>
          </cell>
          <cell r="G192">
            <v>65.010000000000005</v>
          </cell>
          <cell r="H192">
            <v>71.599999999999895</v>
          </cell>
          <cell r="I192">
            <v>72.62</v>
          </cell>
        </row>
        <row r="193">
          <cell r="A193" t="str">
            <v>MINISTERIO DE SALUD Y PROTECCIÓN SOCIAL</v>
          </cell>
          <cell r="B193" t="str">
            <v>8006</v>
          </cell>
          <cell r="C193" t="str">
            <v>MINISTERIO DE SALUD Y PROTECCIÓN SOCIAL</v>
          </cell>
          <cell r="D193">
            <v>98.454876937101204</v>
          </cell>
          <cell r="E193">
            <v>87.709171891930254</v>
          </cell>
          <cell r="F193">
            <v>73.900000000000006</v>
          </cell>
          <cell r="G193">
            <v>75.25</v>
          </cell>
          <cell r="H193">
            <v>79.969999999999899</v>
          </cell>
          <cell r="I193">
            <v>76.03</v>
          </cell>
        </row>
        <row r="194">
          <cell r="A194" t="str">
            <v>SANATORIO DE AGUA DE DIOS, EMPRESA SOCIAL DEL ESTADO</v>
          </cell>
          <cell r="B194" t="str">
            <v>0289</v>
          </cell>
          <cell r="C194" t="str">
            <v>SANATORIO DE AGUA DE DIOS, EMPRESA SOCIAL DEL ESTADO</v>
          </cell>
          <cell r="D194">
            <v>75.2</v>
          </cell>
          <cell r="E194">
            <v>64.960380042414826</v>
          </cell>
          <cell r="F194">
            <v>70.349999999999895</v>
          </cell>
          <cell r="G194">
            <v>61.719999999999899</v>
          </cell>
          <cell r="H194">
            <v>59.159999999999897</v>
          </cell>
          <cell r="I194">
            <v>72.62</v>
          </cell>
        </row>
        <row r="195">
          <cell r="A195" t="str">
            <v>SANATORIO DE CONTRATACIÓN, EMPRESA SOCIAL DEL ESTADO</v>
          </cell>
          <cell r="B195" t="str">
            <v>0290</v>
          </cell>
          <cell r="C195" t="str">
            <v>SANATORIO DE CONTRATACIÓN, EMPRESA SOCIAL DEL ESTADO</v>
          </cell>
          <cell r="D195">
            <v>74.37</v>
          </cell>
          <cell r="E195">
            <v>60.255786963588321</v>
          </cell>
          <cell r="F195">
            <v>66.049999999999898</v>
          </cell>
          <cell r="G195">
            <v>57.0399999999999</v>
          </cell>
          <cell r="H195">
            <v>55.14</v>
          </cell>
          <cell r="I195">
            <v>68.469999999999899</v>
          </cell>
        </row>
        <row r="196">
          <cell r="A196" t="str">
            <v>SUPERINTENDENCIA NACIONAL DE SALUD</v>
          </cell>
          <cell r="B196" t="str">
            <v>0029</v>
          </cell>
          <cell r="C196" t="str">
            <v>SUPERINTENDENCIA NACIONAL DE SALUD</v>
          </cell>
          <cell r="D196">
            <v>83.74</v>
          </cell>
          <cell r="E196">
            <v>85.041250753557776</v>
          </cell>
          <cell r="F196">
            <v>70.349999999999895</v>
          </cell>
          <cell r="G196">
            <v>71.829999999999899</v>
          </cell>
          <cell r="H196">
            <v>77.23</v>
          </cell>
          <cell r="I196">
            <v>72.62</v>
          </cell>
        </row>
        <row r="200">
          <cell r="A200" t="str">
            <v>AGENCIA NACIONAL DEL ESPECTRO</v>
          </cell>
          <cell r="B200" t="str">
            <v>8001</v>
          </cell>
          <cell r="C200" t="str">
            <v>AGENCIA NACIONAL DEL ESPECTRO</v>
          </cell>
          <cell r="D200">
            <v>92.62</v>
          </cell>
          <cell r="E200">
            <v>85.041250753557776</v>
          </cell>
          <cell r="F200">
            <v>70.349999999999895</v>
          </cell>
          <cell r="G200">
            <v>71.829999999999899</v>
          </cell>
          <cell r="H200">
            <v>77.23</v>
          </cell>
          <cell r="I200">
            <v>72.62</v>
          </cell>
        </row>
        <row r="201">
          <cell r="A201" t="str">
            <v>CANAL REGIONAL DE TELEVISION DEL CARIBE LTDA</v>
          </cell>
          <cell r="B201" t="str">
            <v>6239</v>
          </cell>
          <cell r="C201" t="str">
            <v>CANAL REGIONAL DE TELEVISION DEL CARIBE LTDA</v>
          </cell>
          <cell r="D201">
            <v>62.02</v>
          </cell>
          <cell r="E201">
            <v>36.399331427159311</v>
          </cell>
          <cell r="F201">
            <v>45.979999999999897</v>
          </cell>
          <cell r="G201">
            <v>57.2899999999999</v>
          </cell>
          <cell r="H201">
            <v>56.399999999999899</v>
          </cell>
          <cell r="I201">
            <v>45.31</v>
          </cell>
        </row>
        <row r="202">
          <cell r="A202" t="str">
            <v>COMISIÓN DE REGULACIÓN DE COMUNICACIONES</v>
          </cell>
          <cell r="B202" t="str">
            <v>0235</v>
          </cell>
          <cell r="C202" t="str">
            <v>COMISIÓN DE REGULACIÓN DE COMUNICACIONES</v>
          </cell>
          <cell r="D202">
            <v>86.1</v>
          </cell>
          <cell r="E202">
            <v>87.709171891930254</v>
          </cell>
          <cell r="F202">
            <v>73.900000000000006</v>
          </cell>
          <cell r="G202">
            <v>75.25</v>
          </cell>
          <cell r="H202">
            <v>79.969999999999899</v>
          </cell>
          <cell r="I202">
            <v>76.03</v>
          </cell>
        </row>
        <row r="203">
          <cell r="A203" t="str">
            <v>MINISTERIO DE TECNOLOGÍAS DE LA INFORMACIÓN Y LAS COMUNICACIONES</v>
          </cell>
          <cell r="B203" t="str">
            <v>0012</v>
          </cell>
          <cell r="C203" t="str">
            <v>MINISTERIO DE TECNOLOGÍAS DE LA INFORMACIÓN Y LAS COMUNICACIONES</v>
          </cell>
          <cell r="D203">
            <v>98.178669097538702</v>
          </cell>
          <cell r="E203">
            <v>87.709171891930254</v>
          </cell>
          <cell r="F203">
            <v>73.900000000000006</v>
          </cell>
          <cell r="G203">
            <v>75.25</v>
          </cell>
          <cell r="H203">
            <v>79.969999999999899</v>
          </cell>
          <cell r="I203">
            <v>76.03</v>
          </cell>
        </row>
        <row r="204">
          <cell r="A204" t="str">
            <v>SERVICIOS POSTALES NACIONALES S.A.</v>
          </cell>
          <cell r="B204" t="str">
            <v>6363</v>
          </cell>
          <cell r="C204" t="str">
            <v>SERVICIOS POSTALES NACIONALES S.A.</v>
          </cell>
          <cell r="D204">
            <v>81.34</v>
          </cell>
          <cell r="E204">
            <v>85.041250753557776</v>
          </cell>
          <cell r="F204">
            <v>70.349999999999895</v>
          </cell>
          <cell r="G204">
            <v>71.829999999999899</v>
          </cell>
          <cell r="H204">
            <v>77.23</v>
          </cell>
          <cell r="I204">
            <v>72.62</v>
          </cell>
        </row>
        <row r="205">
          <cell r="A205" t="str">
            <v>SOCIEDAD RADIO TELEVISIÓN NACIONAL DE COLOMBIA</v>
          </cell>
          <cell r="B205" t="str">
            <v>6342</v>
          </cell>
          <cell r="C205" t="str">
            <v>SOCIEDAD RADIO TELEVISIÓN NACIONAL DE COLOMBIA</v>
          </cell>
          <cell r="D205">
            <v>82.13</v>
          </cell>
          <cell r="E205">
            <v>87.709171891930254</v>
          </cell>
          <cell r="F205">
            <v>73.900000000000006</v>
          </cell>
          <cell r="G205">
            <v>75.25</v>
          </cell>
          <cell r="H205">
            <v>79.969999999999899</v>
          </cell>
          <cell r="I205">
            <v>76.03</v>
          </cell>
        </row>
        <row r="209">
          <cell r="A209" t="str">
            <v>ADMINISTRADORA COLOMBIANA DE PENSIONES</v>
          </cell>
          <cell r="B209" t="str">
            <v>8000</v>
          </cell>
          <cell r="C209" t="str">
            <v>ADMINISTRADORA COLOMBIANA DE PENSIONES</v>
          </cell>
          <cell r="D209">
            <v>93.86</v>
          </cell>
          <cell r="E209">
            <v>87.709171891930254</v>
          </cell>
          <cell r="F209">
            <v>73.900000000000006</v>
          </cell>
          <cell r="G209">
            <v>75.25</v>
          </cell>
          <cell r="H209">
            <v>79.969999999999899</v>
          </cell>
          <cell r="I209">
            <v>76.03</v>
          </cell>
        </row>
        <row r="210">
          <cell r="A210" t="str">
            <v>MINISTERIO DEL TRABAJO</v>
          </cell>
          <cell r="B210" t="str">
            <v>8007</v>
          </cell>
          <cell r="C210" t="str">
            <v>MINISTERIO DEL TRABAJO</v>
          </cell>
          <cell r="D210">
            <v>79.89</v>
          </cell>
          <cell r="E210">
            <v>87.709171891930254</v>
          </cell>
          <cell r="F210">
            <v>73.900000000000006</v>
          </cell>
          <cell r="G210">
            <v>75.25</v>
          </cell>
          <cell r="H210">
            <v>79.969999999999899</v>
          </cell>
          <cell r="I210">
            <v>76.03</v>
          </cell>
        </row>
        <row r="211">
          <cell r="A211" t="str">
            <v>SERVICIO NACIONAL DE APRENDIZAJE</v>
          </cell>
          <cell r="B211" t="str">
            <v>0347</v>
          </cell>
          <cell r="C211" t="str">
            <v>SERVICIO NACIONAL DE APRENDIZAJE</v>
          </cell>
          <cell r="D211">
            <v>94.93</v>
          </cell>
          <cell r="E211">
            <v>87.709171891930254</v>
          </cell>
          <cell r="F211">
            <v>73.900000000000006</v>
          </cell>
          <cell r="G211">
            <v>75.25</v>
          </cell>
          <cell r="H211">
            <v>79.969999999999899</v>
          </cell>
          <cell r="I211">
            <v>76.03</v>
          </cell>
        </row>
        <row r="212">
          <cell r="A212" t="str">
            <v>SUPERINTENDENCIA DEL SUBSIDIO FAMILIAR</v>
          </cell>
          <cell r="B212" t="str">
            <v>0028</v>
          </cell>
          <cell r="C212" t="str">
            <v>SUPERINTENDENCIA DEL SUBSIDIO FAMILIAR</v>
          </cell>
          <cell r="D212">
            <v>87.17</v>
          </cell>
          <cell r="E212">
            <v>87.709171891930254</v>
          </cell>
          <cell r="F212">
            <v>73.900000000000006</v>
          </cell>
          <cell r="G212">
            <v>75.25</v>
          </cell>
          <cell r="H212">
            <v>79.969999999999899</v>
          </cell>
          <cell r="I212">
            <v>76.03</v>
          </cell>
        </row>
        <row r="213">
          <cell r="A213" t="str">
            <v>UNIDAD ADMINISTRATIVA ESPECIAL DE ORGANIZACIONES SOLIDARIAS</v>
          </cell>
          <cell r="B213" t="str">
            <v>0032</v>
          </cell>
          <cell r="C213" t="str">
            <v>UNIDAD ADMINISTRATIVA ESPECIAL DE ORGANIZACIONES SOLIDARIAS</v>
          </cell>
          <cell r="D213">
            <v>88.96</v>
          </cell>
          <cell r="E213">
            <v>80.420030210305413</v>
          </cell>
          <cell r="F213">
            <v>64.2</v>
          </cell>
          <cell r="G213">
            <v>65.849999999999895</v>
          </cell>
          <cell r="H213">
            <v>72.31</v>
          </cell>
          <cell r="I213">
            <v>66.67</v>
          </cell>
        </row>
        <row r="214">
          <cell r="A214" t="str">
            <v>UNIDAD ADMINISTRATIVA ESPECIAL DEL SERVICIO PUBLICO DE EMPLEO</v>
          </cell>
          <cell r="B214" t="str">
            <v>8112</v>
          </cell>
          <cell r="C214" t="str">
            <v>UNIDAD ADMINISTRATIVA ESPECIAL DEL SERVICIO PUBLICO DE EMPLEO</v>
          </cell>
          <cell r="D214">
            <v>77.569999999999993</v>
          </cell>
          <cell r="E214">
            <v>87.709171891930254</v>
          </cell>
          <cell r="F214">
            <v>73.900000000000006</v>
          </cell>
          <cell r="G214">
            <v>75.25</v>
          </cell>
          <cell r="H214">
            <v>79.969999999999899</v>
          </cell>
          <cell r="I214">
            <v>76.03</v>
          </cell>
        </row>
        <row r="218">
          <cell r="A218" t="str">
            <v>AGENCIA NACIONAL DE INFRAESTRUCTURA.</v>
          </cell>
          <cell r="B218" t="str">
            <v>5202</v>
          </cell>
          <cell r="C218" t="str">
            <v>AGENCIA NACIONAL DE INFRAESTRUCTURA.</v>
          </cell>
          <cell r="D218">
            <v>85.69</v>
          </cell>
          <cell r="E218">
            <v>62.030430935095026</v>
          </cell>
          <cell r="F218">
            <v>66.049999999999898</v>
          </cell>
          <cell r="G218">
            <v>67.67</v>
          </cell>
          <cell r="H218">
            <v>63.829999999999899</v>
          </cell>
          <cell r="I218">
            <v>68.469999999999899</v>
          </cell>
        </row>
        <row r="219">
          <cell r="A219" t="str">
            <v>AGENCIA NACIONAL DE SEGURIDAD VIAL</v>
          </cell>
          <cell r="B219" t="str">
            <v>0461</v>
          </cell>
          <cell r="C219" t="str">
            <v>AGENCIA NACIONAL DE SEGURIDAD VIAL</v>
          </cell>
          <cell r="D219">
            <v>74.489999999999995</v>
          </cell>
          <cell r="E219">
            <v>77.609184725234385</v>
          </cell>
          <cell r="F219">
            <v>60.49</v>
          </cell>
          <cell r="G219">
            <v>62.159999999999897</v>
          </cell>
          <cell r="H219">
            <v>69.150000000000006</v>
          </cell>
          <cell r="I219">
            <v>63.02</v>
          </cell>
        </row>
        <row r="220">
          <cell r="A220" t="str">
            <v>INSTITUTO NACIONAL DE VÍAS</v>
          </cell>
          <cell r="B220" t="str">
            <v>0827</v>
          </cell>
          <cell r="C220" t="str">
            <v>INSTITUTO NACIONAL DE VÍAS</v>
          </cell>
          <cell r="D220">
            <v>82.37</v>
          </cell>
          <cell r="E220">
            <v>71.594451801671411</v>
          </cell>
          <cell r="F220">
            <v>66.049999999999898</v>
          </cell>
          <cell r="G220">
            <v>67.67</v>
          </cell>
          <cell r="H220">
            <v>73.819999999999894</v>
          </cell>
          <cell r="I220">
            <v>68.469999999999899</v>
          </cell>
        </row>
        <row r="221">
          <cell r="A221" t="str">
            <v>MINISTERIO DE TRANSPORTE</v>
          </cell>
          <cell r="B221" t="str">
            <v>0013</v>
          </cell>
          <cell r="C221" t="str">
            <v>MINISTERIO DE TRANSPORTE</v>
          </cell>
          <cell r="D221">
            <v>86.94</v>
          </cell>
          <cell r="E221">
            <v>87.709171891930254</v>
          </cell>
          <cell r="F221">
            <v>73.900000000000006</v>
          </cell>
          <cell r="G221">
            <v>75.25</v>
          </cell>
          <cell r="H221">
            <v>79.969999999999899</v>
          </cell>
          <cell r="I221">
            <v>76.03</v>
          </cell>
        </row>
        <row r="222">
          <cell r="A222" t="str">
            <v>SUPERINTENDENCIA DE TRANSPORTE</v>
          </cell>
          <cell r="B222" t="str">
            <v>0034</v>
          </cell>
          <cell r="C222" t="str">
            <v>SUPERINTENDENCIA DE TRANSPORTE</v>
          </cell>
          <cell r="D222">
            <v>79.72</v>
          </cell>
          <cell r="E222">
            <v>60.398711310286856</v>
          </cell>
          <cell r="F222">
            <v>52.92</v>
          </cell>
          <cell r="G222">
            <v>58.1099999999999</v>
          </cell>
          <cell r="H222">
            <v>52.719999999999899</v>
          </cell>
          <cell r="I222">
            <v>55.56</v>
          </cell>
        </row>
        <row r="223">
          <cell r="A223" t="str">
            <v>UNIDAD ADMINISTRATIVA ESPECIAL DE AERONÁUTICA CIVIL</v>
          </cell>
          <cell r="B223" t="str">
            <v>5937</v>
          </cell>
          <cell r="C223" t="str">
            <v>UNIDAD ADMINISTRATIVA ESPECIAL DE AERONÁÚTICA CIVIL</v>
          </cell>
          <cell r="D223">
            <v>93.88</v>
          </cell>
          <cell r="E223">
            <v>82.039839472888701</v>
          </cell>
          <cell r="F223">
            <v>73.900000000000006</v>
          </cell>
          <cell r="G223">
            <v>75.25</v>
          </cell>
          <cell r="H223">
            <v>79.969999999999899</v>
          </cell>
          <cell r="I223">
            <v>76.03</v>
          </cell>
        </row>
        <row r="227">
          <cell r="A227" t="str">
            <v>COMISIÓN DE REGULACIÓN DE AGUA POTABLE Y SANEAMIENTO BÁSICO</v>
          </cell>
          <cell r="B227" t="str">
            <v>0236</v>
          </cell>
          <cell r="C227" t="str">
            <v>COMISIÓN DE REGULACIÓN DE AGUA POTABLE Y SANEAMIENTO BÁSICO</v>
          </cell>
          <cell r="D227">
            <v>85.97</v>
          </cell>
          <cell r="E227">
            <v>87.709171891930254</v>
          </cell>
          <cell r="F227">
            <v>73.900000000000006</v>
          </cell>
          <cell r="G227">
            <v>75.25</v>
          </cell>
          <cell r="H227">
            <v>79.969999999999899</v>
          </cell>
          <cell r="I227">
            <v>76.03</v>
          </cell>
        </row>
        <row r="228">
          <cell r="A228" t="str">
            <v>FONDO NACIONAL DE AHORRO</v>
          </cell>
          <cell r="B228" t="str">
            <v>0281</v>
          </cell>
          <cell r="C228" t="str">
            <v>FONDO NACIONAL DE AHORRO</v>
          </cell>
          <cell r="D228">
            <v>82.71</v>
          </cell>
          <cell r="E228">
            <v>87.709171891930254</v>
          </cell>
          <cell r="F228">
            <v>73.900000000000006</v>
          </cell>
          <cell r="G228">
            <v>75.25</v>
          </cell>
          <cell r="H228">
            <v>79.969999999999899</v>
          </cell>
          <cell r="I228">
            <v>76.03</v>
          </cell>
        </row>
        <row r="229">
          <cell r="A229" t="str">
            <v>MINISTERIO DE VIVIENDA, CIUDAD Y TERRITORIO</v>
          </cell>
          <cell r="B229" t="str">
            <v>8004</v>
          </cell>
          <cell r="C229" t="str">
            <v>MINISTERIO DE VIVIENDA, CIUDAD Y TERRITORIO</v>
          </cell>
          <cell r="D229">
            <v>74.7</v>
          </cell>
          <cell r="E229">
            <v>82.039839472888701</v>
          </cell>
          <cell r="F229">
            <v>73.900000000000006</v>
          </cell>
          <cell r="G229">
            <v>75.25</v>
          </cell>
          <cell r="H229">
            <v>79.969999999999899</v>
          </cell>
          <cell r="I229">
            <v>76.03</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defensajuridica-my.sharepoint.com/personal/viviana_pedraza_defensajuridica_gov_co/Documents/Escritorio/Nacional%202022-2023%20(version%201).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ristobal Mahecha Piernagorda" refreshedDate="45503.323687384262" createdVersion="8" refreshedVersion="8" minRefreshableVersion="3" recordCount="231" xr:uid="{F2BABB02-187C-4674-9A1A-C627657FCC56}">
  <cacheSource type="worksheet">
    <worksheetSource ref="A6:CY237" sheet="Nación 2022" r:id="rId2"/>
  </cacheSource>
  <cacheFields count="103">
    <cacheField name="CódigoSigep" numFmtId="49">
      <sharedItems/>
    </cacheField>
    <cacheField name="Entidad" numFmtId="0">
      <sharedItems count="231">
        <s v="MINISTERIO DE RELACIONES EXTERIORES"/>
        <s v="MINISTERIO DE HACIENDA Y CREDITO PUBLICO"/>
        <s v="MINISTERIO DE DEFENSA NACIONAL"/>
        <s v="MINISTERIO DE AGRICULTURA Y DESARROLLO RURAL"/>
        <s v="MINISTERIO DE MINAS Y ENERGIA"/>
        <s v="MINISTERIO DE EDUCACION NACIONAL"/>
        <s v="MINISTERIO DE TECNOLOGIAS DE LA INFORMACION Y LAS COMUNICACIONES"/>
        <s v="MINISTERIO DE TRANSPORTE"/>
        <s v="MINISTERIO DE CULTURA"/>
        <s v="DEPARTAMENTO ADMINISTRATIVO DE LA PRESIDENCIA DE LA REPUBLICA"/>
        <s v="DEPARTAMENTO ADMINISTRATIVO NACIONAL DE ESTADISTICA"/>
        <s v="DEPARTAMENTO NACIONAL DE PLANEACION"/>
        <s v="DEPARTAMENTO ADMINISTRATIVO DE LA FUNCION PUBLICA"/>
        <s v="SUPERINTENDENCIA DE NOTARIADO Y REGISTRO"/>
        <s v="SUPERINTENDENCIA DEL SUBSIDIO FAMILIAR"/>
        <s v="SUPERINTENDENCIA NACIONAL DE SALUD"/>
        <s v="SUPERINTENDENCIA DE SOCIEDADES"/>
        <s v="SUPERINTENDENCIA DE INDUSTRIA Y COMERCIO"/>
        <s v="UNIDAD ADMINISTRATIVA ESPECIAL DE ORGANIZACIONES SOLIDARIAS"/>
        <s v="SUPERINTENDENCIA DE SERVICIOS PUBLICOS DOMICILIARIOS"/>
        <s v="SUPERINTENDENCIA DE TRANSPORTE"/>
        <s v="INSTITUTO NACIONAL DE VIGILANCIA DE MEDICAMENTOS Y ALIMENTOS"/>
        <s v="COMISION DE REGULACION DE COMUNICACIONES"/>
        <s v="COMISION DE REGULACION DE AGUA POTABLE Y SANEAMIENTO BASICO"/>
        <s v="CAJA DE RETIRO DE LAS FUERZAS MILITARES"/>
        <s v="CAJA DE SUELDOS DE RETIRO DE LA POLICIA NACIONAL"/>
        <s v="DEFENSA CIVIL COLOMBIANA"/>
        <s v="ESCUELA SUPERIOR DE ADMINISTRACION PUBLICA"/>
        <s v="FONDO ROTATORIO DE LA POLICIA NACIONAL"/>
        <s v="FONDO NACIONAL DE AHORRO"/>
        <s v="EMPRESA NACIONAL PROMOTORA DEL DESARROLLO TERRITORIAL"/>
        <s v="SANATORIO DE AGUA DE DIOS, EMPRESA SOCIAL DEL ESTADO"/>
        <s v="SANATORIO DE CONTRATACION, EMPRESA SOCIAL DEL ESTADO"/>
        <s v="INSTITUTO GEOGRAFICO AGUSTIN CODAZZI"/>
        <s v="INSTITUTO COLOMBIANO AGROPECUARIO"/>
        <s v="INSTITUTO COLOMBIANO DE BIENESTAR FAMILIAR"/>
        <s v="INSTITUTO NACIONAL DE CANCEROLOGIA, EMPRESA SOCIAL DEL ESTADO"/>
        <s v="INSTITUTO NACIONAL DE SALUD"/>
        <s v="INSTITUTO CARO Y CUERVO"/>
        <s v="INSTITUTO COLOMBIANO PARA LA EVALUACION DE LA EDUCACION"/>
        <s v="INSTITUTO NACIONAL PARA CIEGOS"/>
        <s v="INSTITUTO NACIONAL PARA SORDOS"/>
        <s v="SERVICIO NACIONAL DE APRENDIZAJE"/>
        <s v="FONDO DE PREVISION SOCIAL DEL CONGRESO DE LA REPUBLICA"/>
        <s v="UNIDAD ADMINISTRATIVA ESPECIAL JUNTA CENTRAL DE CONTADORES"/>
        <s v="AGENCIA NACIONAL DE SEGURIDAD VIAL"/>
        <s v="INSTITUTO COLOMBIANO DE CREDITO EDUCATIVO Y ESTUDIOS TECNICOS EN EL EXTERIOR &quot;MARIANO OSPINA PEREZ&quot;"/>
        <s v="INSTITUTO TOLIMENSE DE FORMACION TECNICA PROFESIONAL"/>
        <s v="INSTITUTO NACIONAL DE FORMACION TECNICA PROFESIONAL DEL DEPARTAMENTO DE SAN ANDRES, PROVIDENCIA Y SANTA CATALINA"/>
        <s v="ESCUELA TECNOLOGICA INSTITUTO TECNICO CENTRAL"/>
        <s v="INSTITUTO NACIONAL DE VIAS"/>
        <s v="UNIDAD ADMINISTRATIVA ESPECIAL DIRECCION DE IMPUESTOS Y ADUANAS NACIONALES"/>
        <s v="DIRECCION NACIONAL DE DERECHO DE AUTOR"/>
        <s v="UNIDAD DE PLANEACION MINERO ENERGETICA"/>
        <s v="UNIDAD ADMINISTRATIVA ESPECIAL CONTADURIA GENERAL DE LA NACION"/>
        <s v="INSTITUTO NACIONAL DE FORMACION TECNICA PROFESIONAL DE SAN JUAN DEL CESAR"/>
        <s v="INSTITUTO TECNICO NACIONAL DE COMERCIO &quot;SIMON RODRIGUEZ&quot;"/>
        <s v="ARCHIVO GENERAL DE LA NACION"/>
        <s v="FONDO DE PASIVO SOCIAL DE FERROCARRILES NACIONALES DE COLOMBIA"/>
        <s v="EMPRESA SOCIAL DEL ESTADO CENTRO DERMATOLOGICO FEDERICO LLERAS ACOSTA"/>
        <s v="CENTRO DE DIAGNOSTICO AUTOMOTOR DE CALDAS LTDA"/>
        <s v="CENTRO DE DIAGNOSTICO AUTOMOTOR DE CUCUTA LTDA"/>
        <s v="IMPRENTA NACIONAL DE COLOMBIA"/>
        <s v="AGENCIA NACIONAL DE HIDROCARBUROS"/>
        <s v="AGENCIA NACIONAL DE INFRAESTRUCTURA."/>
        <s v="MINISTERIO DE COMERCIO, INDUSTRIA Y TURISMO"/>
        <s v="SERVICIO GEOLOGICO COLOMBIANO"/>
        <s v="SUPERINTENDENCIA DE LA ECONOMIA SOLIDARIA"/>
        <s v="CORPORACION NACIONAL PARA LA RECONSTRUCCION DE LA CUENCA DEL RIO PAEZ Y ZONAS ALEDAÑAS"/>
        <s v="COMISION DE REGULACION DE ENERGIA Y GAS"/>
        <s v="INSTITUTO DE PLANIFICACION Y PROMOCION DE SOLUCIONES ENERGETICAS PARA LAS ZONAS NO INTERCONECTADAS"/>
        <s v="SUPERINTENDENCIA DE VIGILANCIA Y SEGURIDAD PRIVADA"/>
        <s v="CLUB MILITAR"/>
        <s v="SOCIEDAD HOTELERA TEQUENDAMA S.A."/>
        <s v="INSTITUTO DE CASAS FISCALES DEL EJERCITO"/>
        <s v="INDUSTRIA MILITAR"/>
        <s v="CAJA PROMOTORA DE VIVIENDA MILITAR Y DE POLICIA"/>
        <s v="SERVICIO AEREO A TERRITORIOS NACIONALES S.A."/>
        <s v="CORPORACION DE LA INDUSTRIA AERONAUTICA COLOMBIANA S.A."/>
        <s v="HOSPITAL MILITAR CENTRAL"/>
        <s v="INSTITUTO DE HIDROLOGIA, METEOROLOGIA Y ESTUDIOS AMBIENTALES"/>
        <s v="INSTITUTO COLOMBIANO DE ANTROPOLOGIA E HISTORIA"/>
        <s v="FONDO DE GARANTIAS DE INSTITUCIONES FINANCIERAS"/>
        <s v="FONDO DE GARANTIAS DE ENTIDADES COOPERATIVAS"/>
        <s v="FINANCIERA DE DESARROLLO TERRITORIAL S.A."/>
        <s v="LA PREVISORA S.A. COMPAÑIA DE SEGUROS"/>
        <s v="FIDUCIARIA LA PREVISORA S.A."/>
        <s v="MINISTERIO DE CIENCIA, TECNOLOGIA E INNOVACION"/>
        <s v="INSTITUTO NACIONAL PENITENCIARIO Y CARCELARIO"/>
        <s v="CANAL REGIONAL DE TELEVISION TEVEANDINA LTDA"/>
        <s v="UNIDAD ADMINISTRATIVA ESPECIAL DE AERONAUTICA CIVIL"/>
        <s v="ARTESANIAS DE COLOMBIA S.A."/>
        <s v="FONDO NACIONAL DE GARANTIAS S.A."/>
        <s v="SOCIEDAD DE TELEVISION DE LAS ISLAS LTDA"/>
        <s v="CENTRAL DE INVERSIONES S.A."/>
        <s v="BANCO AGRARIO DE COLOMBIA S.A."/>
        <s v="CANAL REGIONAL DE TELEVISION DEL CARIBE LTDA"/>
        <s v="SOCIEDAD RADIO TELEVISION NACIONAL DE COLOMBIA"/>
        <s v="SUPERINTENDENCIA FINANCIERA DE COLOMBIA"/>
        <s v="AGENCIA LOGISTICA DE LAS FUERZAS MILITARES"/>
        <s v="SERVICIOS POSTALES NACIONALES S.A."/>
        <s v="BANCO DE COMERCIO EXTERIOR DE COLOMBIA S.A."/>
        <s v="CORPORACION COLOMBIANA DE INVESTIGACION AGROPECUARIA"/>
        <s v="FONDO PARA EL FINANCIAMIENTO DEL SECTOR AGROPECUARIO."/>
        <s v="POSITIVA COMPAÑIA DE SEGUROS S.A."/>
        <s v="SOCIEDAD DE ACTIVOS ESPECIALES S.A.S."/>
        <s v="ADMINISTRADORA COLOMBIANA DE PENSIONES"/>
        <s v="AGENCIA NACIONAL DEL ESPECTRO"/>
        <s v="UNIDAD ADMINISTRATIVA ESPECIAL DE GESTION PENSIONAL Y CONTRIBUCIONES PARAFISCALES DE LA PROTECCION SOCIAL"/>
        <s v="MINISTERIO DE AMBIENTE Y DESARROLLO SOSTENIBLE"/>
        <s v="MINISTERIO DE VIVIENDA, CIUDAD Y TERRITORIO"/>
        <s v="MINISTERIO DE JUSTICIA Y DEL DERECHO"/>
        <s v="MINISTERIO DE SALUD Y PROTECCION SOCIAL"/>
        <s v="MINISTERIO DEL TRABAJO"/>
        <s v="MINISTERIO DEL INTERIOR"/>
        <s v="DIRECCION GENERAL MARITIMA 1"/>
        <s v="COMANDO GENERAL DE LAS FUERZAS MILITARES 1"/>
        <s v="DIRECCION GENERAL DE SANIDAD MILITAR 1"/>
        <s v="EJERCITO NACIONAL DE COLOMBIA 1"/>
        <s v="ARMADA NACIONAL"/>
        <s v="FUERZA AEREA COLOMBIANA"/>
        <s v="DIRECCION GENERAL DE LA POLICIA NACIONAL 1"/>
        <s v="PARQUES NACIONALES NATURALES DE COLOMBIA"/>
        <s v="AUTORIDAD NACIONAL DE LICENCIAS AMBIENTALES"/>
        <s v="UNIDAD ADMINISTRATIVA ESPECIAL MIGRACION COLOMBIA"/>
        <s v="UNIDAD NACIONAL DE PROTECCION"/>
        <s v="AGENCIA NACIONAL DE DEFENSA JURIDICA DEL ESTADO"/>
        <s v="AGENCIA NACIONAL DE MINERIA"/>
        <s v="AGENCIA PARA LA REINCORPORACION Y LA NORMALIZACION"/>
        <s v="ADMINISTRADORA DEL MONOPOLIO RENTISTICO DE LOS JUEGOS DE SUERTE Y AZAR"/>
        <s v="UNIDAD DE PLANIFICACION DE TIERRAS RURALES, ADECUACION DE TIERRAS Y USOS AGROPECUARIOS"/>
        <s v="UNIDAD NACIONAL PARA LA GESTION DEL RIESGO DE DESASTRES"/>
        <s v="UNIDAD DE SERVICIOS PENITENCIARIOS Y CARCELARIOS"/>
        <s v="DEPARTAMENTO ADMINISTRATIVO PARA LA PROSPERIDAD SOCIAL"/>
        <s v="AGENCIA NACIONAL DE CONTRATACION PUBLICA -COLOMBIA COMPRA EFICIENTE-"/>
        <s v="UNIDAD DE PROYECCION NORMATIVA Y ESTUDIOS DE REGULACION FINANCIERA"/>
        <s v="AGENCIA DEL INSPECTOR GENERAL DE TRIBUTOS, RENTAS Y CONTRIBUCIONES PARAFISCALES"/>
        <s v="INSTITUTO NACIONAL DE METROLOGIA"/>
        <s v="AUTORIDAD NACIONAL DE ACUICULTURA Y PESCA"/>
        <s v="MINISTERIO DEL DEPORTE"/>
        <s v="AGENCIA NACIONAL INMOBILIARIA VIRGILIO BARCO VARGAS"/>
        <s v="FONDO ADAPTACION"/>
        <s v="UNIDAD ADMINISTRATIVA ESPECIAL PARA LA ATENCION Y REPARACION INTEGRAL A LAS VICTIMAS"/>
        <s v="CENTRO DE MEMORIA HISTORICA"/>
        <s v="AGENCIA PRESIDENCIAL DE COOPERACION INTERNACIONAL DE COLOMBIA"/>
        <s v="SOCIEDAD FIDUCIARIA DE DESARROLLO AGROPECUARIO S.A."/>
        <s v="CORPORACION DE CIENCIA Y TECNOLOGIA PARA EL DESARROLLO DE LA INDUSTRIA NAVAL"/>
        <s v="UNIDAD ADMINISTRATIVA ESPECIAL DE GESTION DE RESTITUCION DE TIERRAS DESPOJADAS"/>
        <s v="DIRECCION NACIONAL DE BOMBEROS"/>
        <s v="UNIDAD ADMINISTRATIVA ESPECIAL DEL SERVICIO PUBLICO DE EMPLEO"/>
        <s v="AGENCIA DE RENOVACION DEL TERRITORIO"/>
        <s v="AGENCIA NACIONAL DE TIERRAS"/>
        <s v="AGENCIA DE DESARROLLO RURAL"/>
        <s v="ADMINISTRADORA DE LOS RECURSOS DEL SISTEMA GENERAL DE SEGURIDAD SOCIAL EN SALUD"/>
        <s v="CORPORACION DE ALTA TECNOLOGIA PARA LA DEFENSA"/>
        <s v="CORPORACION AGENCIA NACIONAL DE GOBIERNO DIGITAL"/>
        <s v="UNIDAD ADMINISTRATIVA ESPECIAL DE ALIMENTACIÓN ESCOLAR"/>
        <s v="ALIANZA COLOMBIANA DE INSTITUCIONES PUBLICAS DE EDUCACION SUPERIOR"/>
        <s v="ALIANZA PUBLICA PARA EL DESARROLLO INTEGRAL"/>
        <s v="CORPORACION AUTONOMA REGIONAL DE CUNDINAMARCA"/>
        <s v="CORPORACION AUTONOMA REGIONAL DEL VALLE DEL CAUCA"/>
        <s v="CORPORACION AUTONOMA REGIONAL DEL QUINDIO"/>
        <s v="CORPORACION AUTONOMA REGIONAL PARA EL DESARROLLO SOSTENIBLE DEL CHOCO"/>
        <s v="CORPORACION PARA EL DESARROLLO SOSTENIBLE DEL URABA"/>
        <s v="CORPORACION AUTONOMA REGIONAL DE CALDAS"/>
        <s v="CORPORACION AUTONOMA REGIONAL DE LOS VALLES DEL SINU Y DEL SAN JORGE"/>
        <s v="CORPORACION AUTONOMA REGIONAL DEL TOLIMA"/>
        <s v="CORPORACION AUTONOMA REGIONAL DE RISARALDA"/>
        <s v="CORPORACION AUTONOMA REGIONAL DEL MAGDALENA"/>
        <s v="CORPORACION AUTONOMA REGIONAL PARA LA DEFENSA DE LA MESETA DE BUCARAMANGA"/>
        <s v="UNIVERSIDAD DE CALDAS"/>
        <s v="UNIVERSIDAD DEL CAUCA"/>
        <s v="UNIVERSIDAD NACIONAL DE COLOMBIA"/>
        <s v="UNIVERSIDAD DE CORDOBA"/>
        <s v="UNIVERSIDAD PEDAGOGICA NACIONAL"/>
        <s v="UNIVERSIDAD PEDAGOGICA Y TECNOLOGICA DE COLOMBIA"/>
        <s v="UNIVERSIDAD DE LOS LLANOS"/>
        <s v="UNIVERSIDAD SURCOLOMBIANA"/>
        <s v="UNIVERSIDAD TECNOLOGICA DEL CHOCO DIEGO LUIS CORDOBA"/>
        <s v="UNIVERSIDAD POPULAR DEL CESAR"/>
        <s v="UNIVERSIDAD TECNOLOGICA DE PEREIRA"/>
        <s v="UNIVERSIDAD NACIONAL ABIERTA Y A DISTANCIA -UNAD"/>
        <s v="CORPORACION AUTONOMA REGIONAL DEL CAUCA"/>
        <s v="CORPORACION AUTONOMA REGIONAL DE LA GUAJIRA"/>
        <s v="CORPORACION AUTONOMA REGIONAL DE LAS CUENCAS DE LOS RIOS NEGRO Y NARE"/>
        <s v="UNIVERSIDAD DE LA AMAZONIA"/>
        <s v="UNIVERSIDAD COLEGIO MAYOR DE CUNDINAMARCA"/>
        <s v="CORPORACION AUTONOMA REGIONAL DE NARINO"/>
        <s v="PROCURADURIA GENERAL DE LA NACION"/>
        <s v="CORPORACION AUTONOMA REGIONAL DE LA ORINOQUIA"/>
        <s v="CORPORACION AUTONOMA REGIONAL DE SUCRE"/>
        <s v="CORPORACION  AUTONOMA REGIONAL DEL ALTO MAGDALENA - CAM"/>
        <s v="CORPORACION AUTONOMA REGIONAL DEL ATLANTICO"/>
        <s v="CORPORACION AUTONOMA REGIONAL DE SANTANDER"/>
        <s v="CORPORACION AUTONOMA REGIONAL DE BOYACA"/>
        <s v="CORPORACION AUTONOMA REGIONAL DE CHIVOR -"/>
        <s v="CORPORACION AUTONOMA REGIONAL DEL GUAVIO"/>
        <s v="CORPORACION AUTONOMA REGIONAL DEL CANAL DEL DIQUE"/>
        <s v="CORPORACION AUTONOMA REGIONAL DEL SUR DE BOLIVAR"/>
        <s v="CORPORACION PARA EL DESARROLLO SOSTENIBLE DEL ARCHIPIELAGO DE SAN ANDRES PROVIDENCIA Y SANTA CATALINA"/>
        <s v="CORPORACION PARA EL DESARROLLO SOSTENIBLE DEL AREA DE MANEJO ESPECIAL LA MACARENA"/>
        <s v="CORPORACION AUTONOMA REGIONAL DEL RIO GRANDE DE LA MAGDALENA CORMAGDALENA"/>
        <s v="CONTRALORIA GENERAL DE LA REPUBLICA"/>
        <s v="CORPORACION AUTONOMA REGIONAL DEL CESAR"/>
        <s v="CORPORACION AUTONOMA REGIONAL DE LA FRONTERA NORORIENTAL"/>
        <s v="SENADO DE LA REPUBLICA"/>
        <s v="CORPORACION PARA EL DESARROLLO SOSTENIBLE DE LA MOJANA Y EL SAN JORGE"/>
        <s v="BANCO DE LA REPUBLICA"/>
        <s v="UNIDAD DE INFORMACION Y ANALISIS FINANCIERO"/>
        <s v="UNIVERSIDAD MILITAR NUEVA GRANADA"/>
        <s v="FONDO DE BIENESTAR SOCIAL DE LA CONTRALORIA GENERAL DE LA REPUBLICA."/>
        <s v="AUDITORIA GENERAL DE LA REPUBLICA"/>
        <s v="REGISTRADURIA NACIONAL DEL ESTADO CIVIL"/>
        <s v="CAMARA DE REPRESENTANTES"/>
        <s v="DEFENSORIA DEL PUEBLO"/>
        <s v="UNIVERSIDAD DEL PACIFICO"/>
        <s v="CORPORACION AUTONOMA REGIONAL DEL CENTRO DE ANTIOQUIA."/>
        <s v="CORPORACION PARA EL DESARROLLO SOSTENIBLE DEL NORTE Y ORIENTE DE LA AMAZONIA CDA."/>
        <s v="CORPORACION PARA EL DESARROLLO SOSTENIBLE DEL SUR DE LA AMAZONIA."/>
        <s v="FISCALIA GENERAL DE LA NACION"/>
        <s v="INSTITUTO NACIONAL DE MEDICINA LEGAL Y CIENCIAS FORENSES"/>
        <s v="COMISION NACIONAL DEL SERVICIO CIVIL"/>
        <s v="INSTITUTO DE INVESTIGACION DE RECURSOS BIOLOGICOS ALEXANDER VON HUMBOLDT"/>
        <s v="INSTITUTO DE INVESTIGACIONES AMBIENTALES DEL PACIFICO JOHN VON NEUMANN"/>
        <s v="INSTITUTO DE INVESTIGACIONES MARINAS Y COSTERAS JOSE BENITO VIVES DE ANDREIS"/>
        <s v="INSTITUTO AMAZONICO DE INVESTIGACIONES CIENTIFICAS"/>
        <s v="DEPARTAMENTO ADMINISTRATIVO DIRECCION NACIONAL DE INTELIGENCIA"/>
        <s v="CONSEJO SUPERIOR DE LA JUDICATURA"/>
        <s v="INSTITUTO DE ESTUDIOS DEL MINISTERIO PUBLICO"/>
        <s v="JURISDICCION ESPECIAL PARA LA PAZ"/>
        <s v="UNIDAD DE BUSQUEDA DE PERSONAS DADAS POR DESAPARECIDAS EN EL CONTEXTO Y EN RAZON DEL CONFLICTO ARMADO"/>
      </sharedItems>
    </cacheField>
    <cacheField name="Orden" numFmtId="0">
      <sharedItems/>
    </cacheField>
    <cacheField name="Clasificación Orgánica" numFmtId="0">
      <sharedItems/>
    </cacheField>
    <cacheField name="Naturaleza Jurídica" numFmtId="0">
      <sharedItems count="27">
        <s v="MINISTERIO"/>
        <s v="DEPARTAMENTO ADMINISTRATIVO"/>
        <s v="SUPERINTENDENCIA CON PERSONERÍA JURÍDICA"/>
        <s v="UNIDAD ADMINISTRATIVA ESPECIAL CON PERSONERÍA JURÍDICA"/>
        <s v="ESTABLECIMIENTO PÚBLICO"/>
        <s v="UNIDAD ADMINISTRATIVA ESPECIAL SIN PERSONERÍA JURÍDICA"/>
        <s v="EMPRESA INDUSTRIAL Y COMERCIAL DEL ESTADO"/>
        <s v="EMPRESA SOCIAL DEL ESTADO"/>
        <s v="INSTITUTO CIENTÍFICO Y TECNOLÓGICO"/>
        <s v="ESPECIAL"/>
        <s v="AGENCIA ESTATAL DE NATURALEZA ESPECIAL"/>
        <s v="SOCIEDAD DE ECONOMÍA MIXTA"/>
        <s v="SOCIEDAD PÚBLICA POR ACCIONES"/>
        <s v="INSTITUTO CIENTÍFICO Y TECNOLOGICO"/>
        <s v="ENTIDAD DESCENTRALIZADA INDIRECTA"/>
        <s v="ÓRGANO AUTÓNOMO"/>
        <s v="ENTE UNIVERSITARIO AUTÓNOMO"/>
        <s v="PROCURADURÍA GENERAL DE LA NACIÓN"/>
        <s v="CONTRALORÍA GENERAL DE LA REPÚBLICA"/>
        <s v="SENADO DE LA REPÚBLICA"/>
        <s v="AUDITORÍA GENERAL DE LA REPÚBLICA"/>
        <s v="REGISTRADURÍA NACIONAL"/>
        <s v="CÁMARA DE REPRESENTANTES"/>
        <s v="DEFENSORÍA DEL PUEBLO"/>
        <s v="FISCALÍA GENERAL DE LA NACIÓN"/>
        <s v="CONSEJO SUPERIOR DE LA JUDICATURA"/>
        <s v="UNIDAD ADMINISTRATIVA ESPECIAL DE CARÁCTER ACADÉMICO"/>
      </sharedItems>
    </cacheField>
    <cacheField name="Sector" numFmtId="0">
      <sharedItems count="25">
        <s v="RELACIONES EXTERIORES"/>
        <s v="HACIENDA Y CRÉDITO PÚBLICO"/>
        <s v="DEFENSA"/>
        <s v="AGROPECUARIO, PESQUERO Y DE DESARROLLO RURAL"/>
        <s v="MINAS Y ENERGÍA"/>
        <s v="EDUCACIÓN"/>
        <s v="TECNOLOGÍAS DE LA INFORMACIÓN Y LAS COMUNICACIONES"/>
        <s v="TRANSPORTE"/>
        <s v="CULTURA"/>
        <s v="PRESIDENCIA DE LA REPÚBLICA"/>
        <s v="ESTADÍSTICAS"/>
        <s v="PLANEACIÓN"/>
        <s v="FUNCIÓN PÚBLICA"/>
        <s v="JUSTICIA Y DEL DERECHO"/>
        <s v="TRABAJO"/>
        <s v="SALUD Y PROTECCIÓN SOCIAL"/>
        <s v="COMERCIO, INDUSTRIA Y TURISMO"/>
        <s v="VIVIENDA CIUDAD Y TERRITORIO"/>
        <s v="INCLUSIÓN SOCIAL Y RECONCILIACIÓN"/>
        <s v="INTERIOR"/>
        <s v="AMBIENTE Y DESARROLLO SOSTENIBLE"/>
        <s v="CIENCIA, TECNOLOGÍA E INNOVACIÓN"/>
        <s v="DEL DEPORTE, LA RECREACIÓN, LA ACTIVIDAD FÍSICA Y EL APROVECHAMIENTO DEL TIEMPO LIBRE"/>
        <s v="NO APLICA"/>
        <s v="INTELIGENCIA ESTRATÉGICA Y CONTRAINTELIGENCIA"/>
      </sharedItems>
    </cacheField>
    <cacheField name="Departamento" numFmtId="0">
      <sharedItems/>
    </cacheField>
    <cacheField name="Municipio" numFmtId="0">
      <sharedItems/>
    </cacheField>
    <cacheField name="Tipo Formulario" numFmtId="0">
      <sharedItems/>
    </cacheField>
    <cacheField name="Índice de Desempeño Institucional" numFmtId="164">
      <sharedItems containsString="0" containsBlank="1" containsNumber="1" minValue="33.31" maxValue="96.39"/>
    </cacheField>
    <cacheField name="D1 Talento Humano" numFmtId="164">
      <sharedItems containsString="0" containsBlank="1" containsNumber="1" minValue="21.76" maxValue="99.13"/>
    </cacheField>
    <cacheField name="D2Direccionamiento Estratégico y Planeación" numFmtId="164">
      <sharedItems containsString="0" containsBlank="1" containsNumber="1" minValue="40.14" maxValue="98.65"/>
    </cacheField>
    <cacheField name="D3 Gestión para Resultados con Valores" numFmtId="164">
      <sharedItems containsString="0" containsBlank="1" containsNumber="1" minValue="31.85" maxValue="95.82"/>
    </cacheField>
    <cacheField name="D4 Evaluación de Resultados" numFmtId="164">
      <sharedItems containsString="0" containsBlank="1" containsNumber="1" minValue="23.7" maxValue="99.39"/>
    </cacheField>
    <cacheField name="D5 Información y Comunicación" numFmtId="164">
      <sharedItems containsString="0" containsBlank="1" containsNumber="1" minValue="22.94" maxValue="96.38"/>
    </cacheField>
    <cacheField name="D6 Gestión del Conocimiento" numFmtId="164">
      <sharedItems containsString="0" containsBlank="1" containsNumber="1" minValue="14.49" maxValue="100"/>
    </cacheField>
    <cacheField name="D7 Control Interno" numFmtId="164">
      <sharedItems containsString="0" containsBlank="1" containsNumber="1" minValue="35.01" maxValue="98.99"/>
    </cacheField>
    <cacheField name="POLÍTICA 1 Gestión Estratégica del Talento Humano" numFmtId="164">
      <sharedItems containsString="0" containsBlank="1" containsNumber="1" minValue="41.93" maxValue="100"/>
    </cacheField>
    <cacheField name="POLÍTICA 2 Integridad" numFmtId="164">
      <sharedItems containsSemiMixedTypes="0" containsString="0" containsNumber="1" minValue="10.34" maxValue="99.13"/>
    </cacheField>
    <cacheField name="POLÍTICA 3 Planeación Institucional" numFmtId="164">
      <sharedItems containsString="0" containsBlank="1" containsNumber="1" minValue="34.78" maxValue="99.39"/>
    </cacheField>
    <cacheField name="POLÍTICA 4 Gestión Presupuestal y Eficiencia del Gasto Público" numFmtId="164">
      <sharedItems containsString="0" containsBlank="1" containsNumber="1" minValue="50.79" maxValue="96"/>
    </cacheField>
    <cacheField name="POLÍTICA 5 Compras y Contratación Pública" numFmtId="164">
      <sharedItems containsString="0" containsBlank="1" containsNumber="1" minValue="16.13" maxValue="97.56"/>
    </cacheField>
    <cacheField name="POLÍTICA 6 Fortalecimiento Organizacional y Simplificación de Procesos" numFmtId="164">
      <sharedItems containsString="0" containsBlank="1" containsNumber="1" minValue="47.73" maxValue="100"/>
    </cacheField>
    <cacheField name="POLÍTICA 7 Gobierno Digital" numFmtId="164">
      <sharedItems containsSemiMixedTypes="0" containsString="0" containsNumber="1" minValue="11.84" maxValue="94.39"/>
    </cacheField>
    <cacheField name="POLÍTICA 8 Seguridad Digital" numFmtId="164">
      <sharedItems containsString="0" containsBlank="1" containsNumber="1" minValue="17.239999999999998" maxValue="96.93"/>
    </cacheField>
    <cacheField name="POLÍTICA 9 Defensa Jurídica" numFmtId="164">
      <sharedItems containsString="0" containsBlank="1" containsNumber="1" minValue="22.22" maxValue="100"/>
    </cacheField>
    <cacheField name="POLÍTICA 10 Mejora Normativa" numFmtId="164">
      <sharedItems containsString="0" containsBlank="1" containsNumber="1" minValue="21.2" maxValue="98.31"/>
    </cacheField>
    <cacheField name="POLÍTICA 11 Servicio al ciudadano" numFmtId="164">
      <sharedItems containsSemiMixedTypes="0" containsString="0" containsNumber="1" minValue="20.93" maxValue="100"/>
    </cacheField>
    <cacheField name="POLÍTICA 12 Racionalización de Trámites" numFmtId="164">
      <sharedItems containsString="0" containsBlank="1" containsNumber="1" minValue="17.649999999999999" maxValue="91.04"/>
    </cacheField>
    <cacheField name="POLÍTICA 13 Participación Ciudadana en la Gestión Pública" numFmtId="164">
      <sharedItems containsString="0" containsBlank="1" containsNumber="1" minValue="21.11" maxValue="100"/>
    </cacheField>
    <cacheField name="POLÍTICA 14 Seguimiento y Evaluación del Desempeño Institucional" numFmtId="164">
      <sharedItems containsString="0" containsBlank="1" containsNumber="1" minValue="23.7" maxValue="99.39"/>
    </cacheField>
    <cacheField name="POLÍTICA 15 Transparencia, Acceso a la Información y lucha contra la Corrupción" numFmtId="164">
      <sharedItems containsSemiMixedTypes="0" containsString="0" containsNumber="1" minValue="22.02" maxValue="99.54"/>
    </cacheField>
    <cacheField name="POLÍTICA 16 Gestión Documental" numFmtId="164">
      <sharedItems containsSemiMixedTypes="0" containsString="0" containsNumber="1" minValue="11.54" maxValue="98.57"/>
    </cacheField>
    <cacheField name="POLÍTICA 17 Gestión de la Información Estadística" numFmtId="164">
      <sharedItems containsString="0" containsBlank="1" containsNumber="1" minValue="16.510000000000002" maxValue="98.17"/>
    </cacheField>
    <cacheField name="POLÍTICA 18 Gestión del Conocimiento" numFmtId="164">
      <sharedItems containsString="0" containsBlank="1" containsNumber="1" minValue="14.49" maxValue="100"/>
    </cacheField>
    <cacheField name="POLÍTICA 19 Control Interno" numFmtId="164">
      <sharedItems containsSemiMixedTypes="0" containsString="0" containsNumber="1" minValue="28.92" maxValue="98.96"/>
    </cacheField>
    <cacheField name="i01Calidad de la planeación estratégica del Talento Humano" numFmtId="164">
      <sharedItems containsString="0" containsBlank="1" containsNumber="1" minValue="64.58" maxValue="100"/>
    </cacheField>
    <cacheField name="i02Eficiencia y eficacia de la selección meritocrática del talento humano" numFmtId="164">
      <sharedItems containsString="0" containsBlank="1" containsNumber="1" minValue="20.83" maxValue="100"/>
    </cacheField>
    <cacheField name="i03Desarrollo del talento humano en la entidad" numFmtId="164">
      <sharedItems containsString="0" containsBlank="1" containsNumber="1" minValue="24.36" maxValue="100"/>
    </cacheField>
    <cacheField name="i04Desvinculación asistida y retención del conocimiento generado por el talento humano_x000a_" numFmtId="164">
      <sharedItems containsString="0" containsBlank="1" containsNumber="1" minValue="0" maxValue="100"/>
    </cacheField>
    <cacheField name="i05Cambio cultural basado en la implementación del código de integridad del servicio público" numFmtId="164">
      <sharedItems containsSemiMixedTypes="0" containsString="0" containsNumber="1" minValue="0" maxValue="100"/>
    </cacheField>
    <cacheField name="i06Gestión adecuada de acciones preventivas en conflicto de interés" numFmtId="164">
      <sharedItems containsSemiMixedTypes="0" containsString="0" containsNumber="1" minValue="5.17" maxValue="100"/>
    </cacheField>
    <cacheField name="i07Planeación efectiva y técnica de la contratación pública" numFmtId="164">
      <sharedItems containsString="0" containsBlank="1" containsNumber="1" minValue="33.33" maxValue="93.33"/>
    </cacheField>
    <cacheField name="i08Registro y publicación contractual en las plataformas" numFmtId="164">
      <sharedItems containsString="0" containsBlank="1" containsNumber="1" minValue="11.11" maxValue="100"/>
    </cacheField>
    <cacheField name="i09Aplicacación de lineamientos normativos, documentos estándar e instrumentos" numFmtId="164">
      <sharedItems containsString="0" containsBlank="1" containsNumber="1" minValue="28.57" maxValue="100"/>
    </cacheField>
    <cacheField name="i10Gobernanza" numFmtId="164">
      <sharedItems containsSemiMixedTypes="0" containsString="0" containsNumber="1" minValue="16.670000000000002" maxValue="100"/>
    </cacheField>
    <cacheField name="i11Innovación Pública Digital" numFmtId="164">
      <sharedItems containsSemiMixedTypes="0" containsString="0" containsNumber="1" minValue="0" maxValue="100"/>
    </cacheField>
    <cacheField name="i12Arquitectura" numFmtId="164">
      <sharedItems containsSemiMixedTypes="0" containsString="0" containsNumber="1" minValue="0" maxValue="100"/>
    </cacheField>
    <cacheField name="i13Seguridad y Privacidad de la información" numFmtId="164">
      <sharedItems containsSemiMixedTypes="0" containsString="0" containsNumber="1" minValue="0" maxValue="100"/>
    </cacheField>
    <cacheField name="i14Servicios Ciudadanos Digitales" numFmtId="164">
      <sharedItems containsString="0" containsBlank="1" containsNumber="1" minValue="0" maxValue="100"/>
    </cacheField>
    <cacheField name="i15Cultura y apropiación" numFmtId="164">
      <sharedItems containsSemiMixedTypes="0" containsString="0" containsNumber="1" minValue="0" maxValue="100"/>
    </cacheField>
    <cacheField name="i16Servicios y Procesos Inteligentes" numFmtId="164">
      <sharedItems containsString="0" containsBlank="1" containsNumber="1" minValue="0" maxValue="94.12"/>
    </cacheField>
    <cacheField name="i17Estado abierto" numFmtId="164">
      <sharedItems containsSemiMixedTypes="0" containsString="0" containsNumber="1" minValue="12.33" maxValue="100"/>
    </cacheField>
    <cacheField name="i18Decisiones basadas en datos" numFmtId="164">
      <sharedItems containsSemiMixedTypes="0" containsString="0" containsNumber="1" minValue="0" maxValue="100"/>
    </cacheField>
    <cacheField name="i19Proyectos de Transformación Digital" numFmtId="164">
      <sharedItems containsString="0" containsBlank="1" containsNumber="1" minValue="0" maxValue="100"/>
    </cacheField>
    <cacheField name="i20Estrategias de Ciudades y Territorios Inteligentes" numFmtId="164">
      <sharedItems containsNonDate="0" containsString="0" containsBlank="1"/>
    </cacheField>
    <cacheField name="i21Asiganción de Recursos" numFmtId="164">
      <sharedItems containsString="0" containsBlank="1" containsNumber="1" minValue="0" maxValue="96.3"/>
    </cacheField>
    <cacheField name="i22Implementación Lineamientos de Política" numFmtId="164">
      <sharedItems containsString="0" containsBlank="1" containsNumber="1" minValue="13.64" maxValue="97.92"/>
    </cacheField>
    <cacheField name="i23Despliegue de Controles" numFmtId="164">
      <sharedItems containsString="0" containsBlank="1" containsNumber="1" minValue="33.33" maxValue="100"/>
    </cacheField>
    <cacheField name="i24Gestión de las actuaciones prejudiciales " numFmtId="164">
      <sharedItems containsString="0" containsBlank="1" containsNumber="1" minValue="0" maxValue="100" count="12">
        <n v="100"/>
        <n v="87.5"/>
        <n v="93.75"/>
        <n v="68.75"/>
        <n v="75"/>
        <m/>
        <n v="81.25"/>
        <n v="62.5"/>
        <n v="16.670000000000002"/>
        <n v="0"/>
        <n v="56.25"/>
        <n v="37.5"/>
      </sharedItems>
    </cacheField>
    <cacheField name="i25Gestión de la defensa judicial " numFmtId="164">
      <sharedItems containsString="0" containsBlank="1" containsNumber="1" minValue="40" maxValue="100" count="10">
        <n v="91.67"/>
        <n v="100"/>
        <n v="75"/>
        <n v="58.33"/>
        <n v="83.33"/>
        <n v="66.67"/>
        <m/>
        <n v="40"/>
        <n v="41.67"/>
        <n v="50"/>
      </sharedItems>
    </cacheField>
    <cacheField name="i26Gestión del cumplimento de sentencias y conciliaciones " numFmtId="164">
      <sharedItems containsString="0" containsBlank="1" containsNumber="1" containsInteger="1" minValue="0" maxValue="100"/>
    </cacheField>
    <cacheField name="i27Gestión de la acción de repetición " numFmtId="164">
      <sharedItems containsString="0" containsBlank="1" containsNumber="1" containsInteger="1" minValue="50" maxValue="100"/>
    </cacheField>
    <cacheField name="i28Gestión del conocimiento jurídico" numFmtId="164">
      <sharedItems containsString="0" containsBlank="1" containsNumber="1" containsInteger="1" minValue="0" maxValue="100"/>
    </cacheField>
    <cacheField name="i29Planeación y diseño de los actos administrativos de carácter general" numFmtId="164">
      <sharedItems containsString="0" containsBlank="1" containsNumber="1" minValue="15.38" maxValue="100"/>
    </cacheField>
    <cacheField name="i30Redacción, consulta pública y revisión de los actos administrativos de carácter general" numFmtId="164">
      <sharedItems containsString="0" containsBlank="1" containsNumber="1" minValue="44.44" maxValue="100"/>
    </cacheField>
    <cacheField name="i31Publicación y revisión de los actos administrativos" numFmtId="164">
      <sharedItems containsString="0" containsBlank="1" containsNumber="1" minValue="43.06" maxValue="96.53"/>
    </cacheField>
    <cacheField name="i32Diagnóstico y planeación del servicio y relacionamiento con la ciudadanía" numFmtId="164">
      <sharedItems containsSemiMixedTypes="0" containsString="0" containsNumber="1" minValue="0" maxValue="100"/>
    </cacheField>
    <cacheField name="i33Talento humano idóneo y suficiente al servicio y relacionamiento con la ciudadanía" numFmtId="164">
      <sharedItems containsSemiMixedTypes="0" containsString="0" containsNumber="1" minValue="7.41" maxValue="100"/>
    </cacheField>
    <cacheField name="i34Oferta institucional de fácil acceso, comprensión y uso para la ciudadanía" numFmtId="164">
      <sharedItems containsSemiMixedTypes="0" containsString="0" containsNumber="1" minValue="18.75" maxValue="100"/>
    </cacheField>
    <cacheField name="i35Evaluación de la gestión del servicio y medición de la experiencia ciudadana" numFmtId="164">
      <sharedItems containsSemiMixedTypes="0" containsString="0" containsNumber="1" minValue="0" maxValue="100"/>
    </cacheField>
    <cacheField name="i36Accesibilidad para personas con discapacidad" numFmtId="164">
      <sharedItems containsSemiMixedTypes="0" containsString="0" containsNumber="1" minValue="6.9" maxValue="100"/>
    </cacheField>
    <cacheField name="i37Identificación de los trámites a partir de los productos o servicios que ofrece la entidad" numFmtId="164">
      <sharedItems containsString="0" containsBlank="1" containsNumber="1" minValue="12.5" maxValue="100"/>
    </cacheField>
    <cacheField name="i38Priorización de trámites con base en las necesidades y expectativas de los ciudadanos" numFmtId="164">
      <sharedItems containsString="0" containsBlank="1" containsNumber="1" minValue="0" maxValue="100"/>
    </cacheField>
    <cacheField name="i39Trámites racionalizados y recursos  tenidos en cuenta para mejorarlos" numFmtId="164">
      <sharedItems containsString="0" containsBlank="1" containsNumber="1" minValue="0" maxValue="100"/>
    </cacheField>
    <cacheField name="i40Beneficios de las acciones de racionalización adelantadas" numFmtId="164">
      <sharedItems containsString="0" containsBlank="1" containsNumber="1" minValue="0" maxValue="100"/>
    </cacheField>
    <cacheField name="i41Capacidades institucionales instaladas para la promoción de la participación" numFmtId="164">
      <sharedItems containsString="0" containsBlank="1" containsNumber="1" minValue="25.2" maxValue="100"/>
    </cacheField>
    <cacheField name="i42Planeación anual de la estratégia de participación ciudadana en la gestón pública" numFmtId="164">
      <sharedItems containsString="0" containsBlank="1" containsNumber="1" minValue="25" maxValue="100"/>
    </cacheField>
    <cacheField name="i43Implementación de acciones de participación ciudadana en las diferentes fases del ciclo de gestión" numFmtId="164">
      <sharedItems containsString="0" containsBlank="1" containsNumber="1" minValue="21.43" maxValue="100"/>
    </cacheField>
    <cacheField name="i44Capacidad de involucrar efectivamente a los diferentes grupos poblacionales en las acciones  de participación garantizando el enfoque diferencial" numFmtId="164">
      <sharedItems containsString="0" containsBlank="1" containsNumber="1" minValue="0" maxValue="100"/>
    </cacheField>
    <cacheField name="i45Evaluación de los resultados de la estrategia anual de participación ciudadana y su aprovechamiento en acciones de mejora institucional " numFmtId="164">
      <sharedItems containsString="0" containsBlank="1" containsNumber="1" minValue="7.69" maxValue="100"/>
    </cacheField>
    <cacheField name="i46Rendición de cuentas en la gestión pública" numFmtId="164">
      <sharedItems containsString="0" containsBlank="1" containsNumber="1" minValue="19.57" maxValue="100"/>
    </cacheField>
    <cacheField name="i47Gestión de Riesgos de Corrupción" numFmtId="164">
      <sharedItems containsSemiMixedTypes="0" containsString="0" containsNumber="1" minValue="18.98" maxValue="100"/>
    </cacheField>
    <cacheField name="i48Índice de Transparencia y Acceso a la Información Pública _x000a_" numFmtId="164">
      <sharedItems containsSemiMixedTypes="0" containsString="0" containsNumber="1" minValue="18.75" maxValue="100"/>
    </cacheField>
    <cacheField name="i49Calidad del Componente estratégico" numFmtId="164">
      <sharedItems containsSemiMixedTypes="0" containsString="0" containsNumber="1" minValue="0" maxValue="100"/>
    </cacheField>
    <cacheField name="i50Calidad del Componente administración de archivos" numFmtId="164">
      <sharedItems containsSemiMixedTypes="0" containsString="0" containsNumber="1" minValue="0" maxValue="100"/>
    </cacheField>
    <cacheField name="i51Calidad del Componente documental" numFmtId="164">
      <sharedItems containsSemiMixedTypes="0" containsString="0" containsNumber="1" minValue="0" maxValue="97.3"/>
    </cacheField>
    <cacheField name="i52Calidad del Componente tecnológico" numFmtId="164">
      <sharedItems containsSemiMixedTypes="0" containsString="0" containsNumber="1" minValue="0" maxValue="100"/>
    </cacheField>
    <cacheField name="i53Calidad del Componente cultural" numFmtId="164">
      <sharedItems containsSemiMixedTypes="0" containsString="0" containsNumber="1" containsInteger="1" minValue="0" maxValue="100"/>
    </cacheField>
    <cacheField name="i54Índice Planeación Estadística" numFmtId="164">
      <sharedItems containsString="0" containsBlank="1" containsNumber="1" minValue="28.12" maxValue="100"/>
    </cacheField>
    <cacheField name="i55Índice Fortalecimiento de registros administrativos" numFmtId="164">
      <sharedItems containsString="0" containsBlank="1" containsNumber="1" minValue="0" maxValue="100"/>
    </cacheField>
    <cacheField name="i56Índice Calidad Estadística" numFmtId="164">
      <sharedItems containsString="0" containsBlank="1" containsNumber="1" minValue="14.91" maxValue="98.7"/>
    </cacheField>
    <cacheField name="i57Planeación de la gestión del conocimiento y la innovación" numFmtId="164">
      <sharedItems containsString="0" containsBlank="1" containsNumber="1" minValue="0" maxValue="100"/>
    </cacheField>
    <cacheField name="i58Generación y producción del conocimiento" numFmtId="164">
      <sharedItems containsString="0" containsBlank="1" containsNumber="1" minValue="0" maxValue="100"/>
    </cacheField>
    <cacheField name="i59Generación de herramientas de uso y apropiación del conocimiento" numFmtId="164">
      <sharedItems containsString="0" containsBlank="1" containsNumber="1" minValue="14.63" maxValue="100"/>
    </cacheField>
    <cacheField name="i60Generación de una cultura de propicia para la gestión del conocimiento y la innovación" numFmtId="164">
      <sharedItems containsString="0" containsBlank="1" containsNumber="1" minValue="0" maxValue="100"/>
    </cacheField>
    <cacheField name="i62Ambiente propicio para el ejercicio del control" numFmtId="164">
      <sharedItems containsSemiMixedTypes="0" containsString="0" containsNumber="1" minValue="25.37" maxValue="99.17"/>
    </cacheField>
    <cacheField name="i63Evaluación estratégica del riesgo" numFmtId="164">
      <sharedItems containsSemiMixedTypes="0" containsString="0" containsNumber="1" minValue="20.69" maxValue="100"/>
    </cacheField>
    <cacheField name="i64Actividades de control efectivas" numFmtId="164">
      <sharedItems containsSemiMixedTypes="0" containsString="0" containsNumber="1" minValue="16" maxValue="100"/>
    </cacheField>
    <cacheField name="i65Información y comunicación relevante y oportuna para el control" numFmtId="164">
      <sharedItems containsString="0" containsBlank="1" containsNumber="1" minValue="13.33" maxValue="100"/>
    </cacheField>
    <cacheField name="i66Actividades de monitoreo sistemáticas y orientadas a la mejora" numFmtId="164">
      <sharedItems containsSemiMixedTypes="0" containsString="0" containsNumber="1" minValue="24.65" maxValue="100"/>
    </cacheField>
    <cacheField name="i67Evaluación independiente al sistema de control interno" numFmtId="164">
      <sharedItems containsString="0" containsBlank="1" containsNumber="1" minValue="30.18" maxValue="100"/>
    </cacheField>
    <cacheField name="i68Asignación de responsabilidades para el ejercicio del contro interno" numFmtId="164">
      <sharedItems containsSemiMixedTypes="0" containsString="0" containsNumber="1" minValue="46.77" maxValue="10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ristobal Mahecha Piernagorda" refreshedDate="45503.343495601854" createdVersion="8" refreshedVersion="8" minRefreshableVersion="3" recordCount="226" xr:uid="{CC8ED09F-0E2C-4B2F-B073-FC47FAB48346}">
  <cacheSource type="worksheet">
    <worksheetSource name="Tabla1"/>
  </cacheSource>
  <cacheFields count="107">
    <cacheField name="Codigo" numFmtId="49">
      <sharedItems/>
    </cacheField>
    <cacheField name="Entidad" numFmtId="0">
      <sharedItems count="226">
        <s v="MINISTERIO DE RELACIONES EXTERIORES"/>
        <s v="MINISTERIO DE HACIENDA Y CREDITO PUBLICO"/>
        <s v="MINISTERIO DE DEFENSA NACIONAL"/>
        <s v="MINISTERIO DE AGRICULTURA Y DESARROLLO RURAL"/>
        <s v="MINISTERIO DE MINAS Y ENERGIA"/>
        <s v="MINISTERIO DE EDUCACION NACIONAL"/>
        <s v="MINISTERIO DE TECNOLOGIAS DE LA INFORMACION Y LAS COMUNICACIONES"/>
        <s v="MINISTERIO DE TRANSPORTE"/>
        <s v="MINISTERIO DE CULTURA"/>
        <s v="DEPARTAMENTO ADMINISTRATIVO DE LA PRESIDENCIA DE LA REPUBLICA"/>
        <s v="DEPARTAMENTO ADMINISTRATIVO NACIONAL DE ESTADISTICA"/>
        <s v="DEPARTAMENTO NACIONAL DE PLANEACION"/>
        <s v="DEPARTAMENTO ADMINISTRATIVO DE LA FUNCION PUBLICA"/>
        <s v="SUPERINTENDENCIA DE NOTARIADO Y REGISTRO"/>
        <s v="SUPERINTENDENCIA DEL SUBSIDIO FAMILIAR"/>
        <s v="SUPERINTENDENCIA NACIONAL DE SALUD"/>
        <s v="SUPERINTENDENCIA DE SOCIEDADES"/>
        <s v="SUPERINTENDENCIA DE INDUSTRIA Y COMERCIO"/>
        <s v="UNIDAD ADMINISTRATIVA ESPECIAL DE ORGANIZACIONES SOLIDARIAS"/>
        <s v="SUPERINTENDENCIA DE SERVICIOS PUBLICOS DOMICILIARIOS"/>
        <s v="SUPERINTENDENCIA DE TRANSPORTE"/>
        <s v="INSTITUTO NACIONAL DE VIGILANCIA DE MEDICAMENTOS Y ALIMENTOS"/>
        <s v="COMISION DE REGULACION DE COMUNICACIONES"/>
        <s v="COMISION DE REGULACION DE AGUA POTABLE Y SANEAMIENTO BASICO"/>
        <s v="CAJA DE RETIRO DE LAS FUERZAS MILITARES"/>
        <s v="CAJA DE SUELDOS DE RETIRO DE LA POLICIA NACIONAL"/>
        <s v="DEFENSA CIVIL COLOMBIANA"/>
        <s v="ESCUELA SUPERIOR DE ADMINISTRACION PUBLICA"/>
        <s v="FONDO ROTATORIO DE LA POLICIA NACIONAL"/>
        <s v="FONDO NACIONAL DE AHORRO"/>
        <s v="EMPRESA NACIONAL PROMOTORA DEL DESARROLLO TERRITORIAL"/>
        <s v="SANATORIO DE AGUA DE DIOS, EMPRESA SOCIAL DEL ESTADO"/>
        <s v="SANATORIO DE CONTRATACION, EMPRESA SOCIAL DEL ESTADO"/>
        <s v="INSTITUTO GEOGRAFICO AGUSTIN CODAZZI"/>
        <s v="INSTITUTO COLOMBIANO AGROPECUARIO"/>
        <s v="INSTITUTO COLOMBIANO DE BIENESTAR FAMILIAR"/>
        <s v="INSTITUTO NACIONAL DE CANCEROLOGIA, EMPRESA SOCIAL DEL ESTADO"/>
        <s v="INSTITUTO NACIONAL DE SALUD"/>
        <s v="INSTITUTO CARO Y CUERVO"/>
        <s v="INSTITUTO COLOMBIANO PARA LA EVALUACION DE LA EDUCACION"/>
        <s v="INSTITUTO NACIONAL PARA CIEGOS"/>
        <s v="INSTITUTO NACIONAL PARA SORDOS"/>
        <s v="SERVICIO NACIONAL DE APRENDIZAJE"/>
        <s v="FONDO DE PREVISION SOCIAL DEL CONGRESO DE LA REPUBLICA"/>
        <s v="UNIDAD ADMINISTRATIVA ESPECIAL JUNTA CENTRAL DE CONTADORES"/>
        <s v="AGENCIA NACIONAL DE SEGURIDAD VIAL"/>
        <s v="INSTITUTO COLOMBIANO DE CREDITO EDUCATIVO Y ESTUDIOS TECNICOS EN EL EXTERIOR &quot;MARIANO OSPINA PEREZ&quot;"/>
        <s v="INSTITUTO TOLIMENSE DE FORMACION TECNICA PROFESIONAL"/>
        <s v="INSTITUTO NACIONAL DE FORMACION TECNICA PROFESIONAL DEL DEPARTAMENTO DE SAN ANDRES, PROVIDENCIA Y SANTA CATALINA"/>
        <s v="ESCUELA TECNOLOGICA INSTITUTO TECNICO CENTRAL"/>
        <s v="INSTITUTO NACIONAL DE VIAS"/>
        <s v="UNIDAD ADMINISTRATIVA ESPECIAL DIRECCION DE IMPUESTOS Y ADUANAS NACIONALES"/>
        <s v="DIRECCION NACIONAL DE DERECHO DE AUTOR"/>
        <s v="UNIDAD DE PLANEACION MINERO ENERGETICA"/>
        <s v="UNIDAD ADMINISTRATIVA ESPECIAL CONTADURIA GENERAL DE LA NACION"/>
        <s v="INSTITUTO NACIONAL DE FORMACION TECNICA PROFESIONAL DE SAN JUAN DEL CESAR"/>
        <s v="INSTITUTO TECNICO NACIONAL DE COMERCIO &quot;SIMON RODRIGUEZ&quot;"/>
        <s v="ARCHIVO GENERAL DE LA NACION"/>
        <s v="FONDO DE PASIVO SOCIAL DE FERROCARRILES NACIONALES DE COLOMBIA"/>
        <s v="EMPRESA SOCIAL DEL ESTADO CENTRO DERMATOLOGICO FEDERICO LLERAS ACOSTA"/>
        <s v="CENTRO DE DIAGNOSTICO AUTOMOTOR DE CALDAS LTDA"/>
        <s v="CENTRO DE DIAGNOSTICO AUTOMOTOR DE CUCUTA LTDA"/>
        <s v="IMPRENTA NACIONAL DE COLOMBIA"/>
        <s v="UNIDAD DE PLANEACION DE INFRAESTRUCTURA DE TRANSPORTE"/>
        <s v="AGENCIA NACIONAL DE HIDROCARBUROS"/>
        <s v="AGENCIA NACIONAL DE INFRAESTRUCTURA."/>
        <s v="MINISTERIO DE COMERCIO, INDUSTRIA Y TURISMO"/>
        <s v="SERVICIO GEOLOGICO COLOMBIANO"/>
        <s v="SUPERINTENDENCIA DE LA ECONOMIA SOLIDARIA"/>
        <s v="CORPORACION NACIONAL PARA LA RECONSTRUCCION DE LA CUENCA DEL RIO PAEZ Y ZONAS ALEDAÑAS"/>
        <s v="COMISION DE REGULACION DE ENERGIA Y GAS"/>
        <s v="INSTITUTO DE PLANIFICACION Y PROMOCION DE SOLUCIONES ENERGETICAS PARA LAS ZONAS NO INTERCONECTADAS"/>
        <s v="SUPERINTENDENCIA DE VIGILANCIA Y SEGURIDAD PRIVADA"/>
        <s v="CLUB MILITAR"/>
        <s v="SOCIEDAD HOTELERA TEQUENDAMA S.A."/>
        <s v="INSTITUTO DE CASAS FISCALES DEL EJERCITO"/>
        <s v="INDUSTRIA MILITAR"/>
        <s v="CAJA PROMOTORA DE VIVIENDA MILITAR Y DE POLICIA"/>
        <s v="SERVICIO AEREO A TERRITORIOS NACIONALES S.A."/>
        <s v="CORPORACION DE LA INDUSTRIA AERONAUTICA COLOMBIANA S.A."/>
        <s v="HOSPITAL MILITAR CENTRAL"/>
        <s v="INSTITUTO DE HIDROLOGIA, METEOROLOGIA Y ESTUDIOS AMBIENTALES"/>
        <s v="INSTITUTO COLOMBIANO DE ANTROPOLOGIA E HISTORIA"/>
        <s v="FONDO DE GARANTIAS DE INSTITUCIONES FINANCIERAS"/>
        <s v="FONDO DE GARANTIAS DE ENTIDADES COOPERATIVAS"/>
        <s v="FINANCIERA DE DESARROLLO TERRITORIAL S.A."/>
        <s v="LA PREVISORA S.A. COMPAÑIA DE SEGUROS"/>
        <s v="FIDUCIARIA LA PREVISORA S.A."/>
        <s v="MINISTERIO DE CIENCIA, TECNOLOGIA E INNOVACION"/>
        <s v="INSTITUTO NACIONAL PENITENCIARIO Y CARCELARIO"/>
        <s v="CANAL REGIONAL DE TELEVISION TEVEANDINA LTDA"/>
        <s v="UNIDAD ADMINISTRATIVA ESPECIAL DE AERONAUTICA CIVIL"/>
        <s v="ARTESANIAS DE COLOMBIA S.A."/>
        <s v="FONDO NACIONAL DE GARANTIAS S.A."/>
        <s v="SOCIEDAD DE TELEVISION DE LAS ISLAS LTDA"/>
        <s v="CENTRAL DE INVERSIONES S.A."/>
        <s v="BANCO AGRARIO DE COLOMBIA S.A."/>
        <s v="CANAL REGIONAL DE TELEVISION DEL CARIBE LTDA"/>
        <s v="SOCIEDAD RADIO TELEVISION NACIONAL DE COLOMBIA"/>
        <s v="SUPERINTENDENCIA FINANCIERA DE COLOMBIA"/>
        <s v="AGENCIA LOGISTICA DE LAS FUERZAS MILITARES"/>
        <s v="SERVICIOS POSTALES NACIONALES S.A."/>
        <s v="BANCO DE COMERCIO EXTERIOR DE COLOMBIA S.A."/>
        <s v="CORPORACION COLOMBIANA DE INVESTIGACION AGROPECUARIA"/>
        <s v="FONDO PARA EL FINANCIAMIENTO DEL SECTOR AGROPECUARIO."/>
        <s v="POSITIVA COMPAÑIA DE SEGUROS S.A."/>
        <s v="SOCIEDAD DE ACTIVOS ESPECIALES S.A.S."/>
        <s v="ADMINISTRADORA COLOMBIANA DE PENSIONES"/>
        <s v="AGENCIA NACIONAL DEL ESPECTRO"/>
        <s v="UNIDAD ADMINISTRATIVA ESPECIAL DE GESTION PENSIONAL Y CONTRIBUCIONES PARAFISCALES DE LA PROTECCION SOCIAL"/>
        <s v="MINISTERIO DE AMBIENTE Y DESARROLLO SOSTENIBLE"/>
        <s v="MINISTERIO DE VIVIENDA, CIUDAD Y TERRITORIO"/>
        <s v="MINISTERIO DE JUSTICIA Y DEL DERECHO"/>
        <s v="MINISTERIO DE SALUD Y PROTECCION SOCIAL"/>
        <s v="MINISTERIO DEL TRABAJO"/>
        <s v="MINISTERIO DEL INTERIOR"/>
        <s v="UNIDAD ADMINISTRATIVA ESPECIAL DE LA JUSTICIA PENAL  MILITAR Y POLICIAL"/>
        <s v="PARQUES NACIONALES NATURALES DE COLOMBIA"/>
        <s v="AUTORIDAD NACIONAL DE LICENCIAS AMBIENTALES"/>
        <s v="UNIDAD ADMINISTRATIVA ESPECIAL MIGRACION COLOMBIA"/>
        <s v="UNIDAD NACIONAL DE PROTECCION"/>
        <s v="AGENCIA NACIONAL DE DEFENSA JURIDICA DEL ESTADO"/>
        <s v="AGENCIA NACIONAL DE MINERIA"/>
        <s v="AGENCIA PARA LA REINCORPORACION Y LA NORMALIZACION"/>
        <s v="ADMINISTRADORA DEL MONOPOLIO RENTISTICO DE LOS JUEGOS DE SUERTE Y AZAR"/>
        <s v="UNIDAD DE PLANIFICACION DE TIERRAS RURALES, ADECUACION DE TIERRAS Y USOS AGROPECUARIOS"/>
        <s v="UNIDAD NACIONAL PARA LA GESTION DEL RIESGO DE DESASTRES"/>
        <s v="UNIDAD DE SERVICIOS PENITENCIARIOS Y CARCELARIOS"/>
        <s v="DEPARTAMENTO ADMINISTRATIVO PARA LA PROSPERIDAD SOCIAL"/>
        <s v="AGENCIA NACIONAL DE CONTRATACION PUBLICA -COLOMBIA COMPRA EFICIENTE-"/>
        <s v="UNIDAD DE PROYECCION NORMATIVA Y ESTUDIOS DE REGULACION FINANCIERA"/>
        <s v="AGENCIA DEL INSPECTOR GENERAL DE TRIBUTOS, RENTAS Y CONTRIBUCIONES PARAFISCALES"/>
        <s v="INSTITUTO NACIONAL DE METROLOGIA"/>
        <s v="AUTORIDAD NACIONAL DE ACUICULTURA Y PESCA"/>
        <s v="MINISTERIO DEL DEPORTE"/>
        <s v="AGENCIA NACIONAL INMOBILIARIA VIRGILIO BARCO VARGAS"/>
        <s v="FONDO ADAPTACION"/>
        <s v="UNIDAD ADMINISTRATIVA ESPECIAL PARA LA ATENCION Y REPARACION INTEGRAL A LAS VICTIMAS"/>
        <s v="CENTRO DE MEMORIA HISTORICA"/>
        <s v="AGENCIA PRESIDENCIAL DE COOPERACION INTERNACIONAL DE COLOMBIA"/>
        <s v="SOCIEDAD FIDUCIARIA DE DESARROLLO AGROPECUARIO S.A."/>
        <s v="CORPORACION DE CIENCIA Y TECNOLOGIA PARA EL DESARROLLO DE LA INDUSTRIA NAVAL"/>
        <s v="UNIDAD ADMINISTRATIVA ESPECIAL DE GESTION DE RESTITUCION DE TIERRAS DESPOJADAS"/>
        <s v="DIRECCION NACIONAL DE BOMBEROS"/>
        <s v="UNIDAD ADMINISTRATIVA ESPECIAL DEL SERVICIO PUBLICO DE EMPLEO"/>
        <s v="AGENCIA DE RENOVACION DEL TERRITORIO"/>
        <s v="AGENCIA NACIONAL DE TIERRAS"/>
        <s v="AGENCIA DE DESARROLLO RURAL"/>
        <s v="ADMINISTRADORA DE LOS RECURSOS DEL SISTEMA GENERAL DE SEGURIDAD SOCIAL EN SALUD"/>
        <s v="CORPORACION AGENCIA NACIONAL DE GOBIERNO DIGITAL"/>
        <s v="UNIDAD ADMINISTRATIVA ESPECIAL DE ALIMENTACIÓN ESCOLAR"/>
        <s v="ALIANZA COLOMBIANA DE INSTITUCIONES PUBLICAS DE EDUCACION SUPERIOR"/>
        <s v="ALIANZA PUBLICA PARA EL DESARROLLO INTEGRAL"/>
        <s v="CORPORACION AUTONOMA REGIONAL DE CUNDINAMARCA"/>
        <s v="CORPORACION AUTONOMA REGIONAL DEL VALLE DEL CAUCA"/>
        <s v="CORPORACION AUTONOMA REGIONAL DEL QUINDIO"/>
        <s v="CORPORACION AUTONOMA REGIONAL PARA EL DESARROLLO SOSTENIBLE DEL CHOCO"/>
        <s v="CORPORACION PARA EL DESARROLLO SOSTENIBLE DEL URABA"/>
        <s v="CORPORACION AUTONOMA REGIONAL DE CALDAS"/>
        <s v="CORPORACION AUTONOMA REGIONAL DE LOS VALLES DEL SINU Y DEL SAN JORGE"/>
        <s v="CORPORACION AUTONOMA REGIONAL DEL TOLIMA"/>
        <s v="CORPORACION AUTONOMA REGIONAL DE RISARALDA"/>
        <s v="CORPORACION AUTONOMA REGIONAL DEL MAGDALENA"/>
        <s v="CORPORACION AUTONOMA REGIONAL PARA LA DEFENSA DE LA MESETA DE BUCARAMANGA"/>
        <s v="UNIVERSIDAD DE CALDAS"/>
        <s v="UNIVERSIDAD DEL CAUCA"/>
        <s v="UNIVERSIDAD NACIONAL DE COLOMBIA"/>
        <s v="UNIVERSIDAD DE CORDOBA"/>
        <s v="UNIVERSIDAD PEDAGOGICA NACIONAL"/>
        <s v="UNIVERSIDAD PEDAGOGICA Y TECNOLOGICA DE COLOMBIA"/>
        <s v="UNIVERSIDAD DE LOS LLANOS"/>
        <s v="UNIVERSIDAD SURCOLOMBIANA"/>
        <s v="UNIVERSIDAD TECNOLOGICA DEL CHOCO DIEGO LUIS CORDOBA"/>
        <s v="UNIVERSIDAD POPULAR DEL CESAR"/>
        <s v="UNIVERSIDAD TECNOLOGICA DE PEREIRA"/>
        <s v="UNIVERSIDAD NACIONAL ABIERTA Y A DISTANCIA -UNAD"/>
        <s v="CORPORACION AUTONOMA REGIONAL DEL CAUCA"/>
        <s v="CORPORACION AUTONOMA REGIONAL DE LA GUAJIRA"/>
        <s v="CORPORACION AUTONOMA REGIONAL DE LAS CUENCAS DE LOS RIOS NEGRO Y NARE"/>
        <s v="UNIVERSIDAD DE LA AMAZONIA"/>
        <s v="UNIVERSIDAD COLEGIO MAYOR DE CUNDINAMARCA"/>
        <s v="CORPORACION AUTONOMA REGIONAL DE NARINO"/>
        <s v="PROCURADURIA GENERAL DE LA NACION"/>
        <s v="CORPORACION AUTONOMA REGIONAL DE LA ORINOQUIA"/>
        <s v="CORPORACION AUTONOMA REGIONAL DE SUCRE"/>
        <s v="CORPORACION  AUTONOMA REGIONAL DEL ALTO MAGDALENA - CAM"/>
        <s v="CORPORACION AUTONOMA REGIONAL DEL ATLANTICO"/>
        <s v="CORPORACION AUTONOMA REGIONAL DE SANTANDER"/>
        <s v="CORPORACION AUTONOMA REGIONAL DE BOYACA"/>
        <s v="CORPORACION AUTONOMA REGIONAL DE CHIVOR -"/>
        <s v="CORPORACION AUTONOMA REGIONAL DEL GUAVIO"/>
        <s v="CORPORACION AUTONOMA REGIONAL DEL CANAL DEL DIQUE"/>
        <s v="CORPORACION AUTONOMA REGIONAL DEL SUR DE BOLIVAR"/>
        <s v="CORPORACION PARA EL DESARROLLO SOSTENIBLE DEL ARCHIPIELAGO DE SAN ANDRES PROVIDENCIA Y SANTA CATALINA"/>
        <s v="CORPORACION PARA EL DESARROLLO SOSTENIBLE DEL AREA DE MANEJO ESPECIAL LA MACARENA"/>
        <s v="CORPORACION AUTONOMA REGIONAL DEL RIO GRANDE DE LA MAGDALENA CORMAGDALENA"/>
        <s v="CONTRALORIA GENERAL DE LA REPUBLICA"/>
        <s v="CORPORACION AUTONOMA REGIONAL DEL CESAR"/>
        <s v="CORPORACION AUTONOMA REGIONAL DE LA FRONTERA NORORIENTAL"/>
        <s v="SENADO DE LA REPUBLICA"/>
        <s v="CORPORACION PARA EL DESARROLLO SOSTENIBLE DE LA MOJANA Y EL SAN JORGE"/>
        <s v="BANCO DE LA REPUBLICA"/>
        <s v="UNIDAD DE INFORMACION Y ANALISIS FINANCIERO"/>
        <s v="UNIVERSIDAD MILITAR NUEVA GRANADA"/>
        <s v="FONDO DE BIENESTAR SOCIAL DE LA CONTRALORIA GENERAL DE LA REPUBLICA."/>
        <s v="AUDITORIA GENERAL DE LA REPUBLICA"/>
        <s v="REGISTRADURIA NACIONAL DEL ESTADO CIVIL"/>
        <s v="CAMARA DE REPRESENTANTES"/>
        <s v="DEFENSORIA DEL PUEBLO"/>
        <s v="UNIVERSIDAD DEL PACIFICO"/>
        <s v="CORPORACION AUTONOMA REGIONAL DEL CENTRO DE ANTIOQUIA."/>
        <s v="CORPORACION PARA EL DESARROLLO SOSTENIBLE DEL NORTE Y ORIENTE DE LA AMAZONIA CDA."/>
        <s v="CORPORACION PARA EL DESARROLLO SOSTENIBLE DEL SUR DE LA AMAZONIA."/>
        <s v="FISCALIA GENERAL DE LA NACION"/>
        <s v="INSTITUTO NACIONAL DE MEDICINA LEGAL Y CIENCIAS FORENSES"/>
        <s v="COMISION NACIONAL DEL SERVICIO CIVIL"/>
        <s v="INSTITUTO DE INVESTIGACION DE RECURSOS BIOLOGICOS ALEXANDER VON HUMBOLDT"/>
        <s v="INSTITUTO DE INVESTIGACIONES AMBIENTALES DEL PACIFICO JOHN VON NEUMANN"/>
        <s v="INSTITUTO DE INVESTIGACIONES MARINAS Y COSTERAS JOSE BENITO VIVES DE ANDREIS"/>
        <s v="INSTITUTO AMAZONICO DE INVESTIGACIONES CIENTIFICAS"/>
        <s v="DEPARTAMENTO ADMINISTRATIVO DIRECCION NACIONAL DE INTELIGENCIA"/>
        <s v="CONSEJO SUPERIOR DE LA JUDICATURA"/>
        <s v="INSTITUTO DE ESTUDIOS DEL MINISTERIO PUBLICO"/>
        <s v="CORPORACION DE ALTA TECNOLOGIA PARA LA DEFENSA"/>
        <s v="JURISDICCION ESPECIAL PARA LA PAZ"/>
        <s v="UNIDAD DE BUSQUEDA DE PERSONAS DADAS POR DESAPARECIDAS EN EL CONTEXTO Y EN RAZON DEL CONFLICTO ARMADO"/>
      </sharedItems>
    </cacheField>
    <cacheField name="Orden" numFmtId="0">
      <sharedItems/>
    </cacheField>
    <cacheField name="Clasificación orgánica" numFmtId="0">
      <sharedItems/>
    </cacheField>
    <cacheField name="Naturaleza Jurídica" numFmtId="0">
      <sharedItems count="26">
        <s v="MINISTERIO"/>
        <s v="DEPARTAMENTO ADMINISTRATIVO"/>
        <s v="SUPERINTENDENCIA CON PERSONERÍA JURÍDICA"/>
        <s v="UNIDAD ADMINISTRATIVA ESPECIAL CON PERSONERÍA JURÍDICA"/>
        <s v="ESTABLECIMIENTO PÚBLICO"/>
        <s v="UNIDAD ADMINISTRATIVA ESPECIAL SIN PERSONERÍA JURÍDICA"/>
        <s v="EMPRESA INDUSTRIAL Y COMERCIAL DEL ESTADO"/>
        <s v="EMPRESA SOCIAL DEL ESTADO"/>
        <s v="INSTITUTO CIENTÍFICO Y TECNOLÓGICO"/>
        <s v="ESPECIAL"/>
        <s v="AGENCIA ESTATAL DE NATURALEZA ESPECIAL"/>
        <s v="SOCIEDAD DE ECONOMÍA MIXTA"/>
        <s v="SOCIEDAD PÚBLICA POR ACCIONES"/>
        <s v="ENTIDAD DESCENTRALIZADA INDIRECTA"/>
        <s v="ÓRGANO AUTÓNOMO"/>
        <s v="ENTE UNIVERSITARIO AUTÓNOMO"/>
        <s v="PROCURADURÍA GENERAL DE LA NACIÓN"/>
        <s v="CONTRALORÍA GENERAL DE LA REPÚBLICA"/>
        <s v="SENADO DE LA REPÚBLICA"/>
        <s v="AUDITORÍA GENERAL DE LA REPÚBLICA"/>
        <s v="REGISTRADURÍA NACIONAL"/>
        <s v="CÁMARA DE REPRESENTANTES"/>
        <s v="DEFENSORÍA DEL PUEBLO"/>
        <s v="FISCALÍA GENERAL DE LA NACIÓN"/>
        <s v="CONSEJO SUPERIOR DE LA JUDICATURA"/>
        <s v="UNIDAD ADMINISTRATIVA ESPECIAL DE CARÁCTER ACADÉMICO"/>
      </sharedItems>
    </cacheField>
    <cacheField name="Sector" numFmtId="0">
      <sharedItems count="26">
        <s v="RELACIONES EXTERIORES"/>
        <s v="HACIENDA Y CRÉDITO PÚBLICO"/>
        <s v="DEFENSA"/>
        <s v="AGROPECUARIO, PESQUERO Y DE DESARROLLO RURAL"/>
        <s v="MINAS Y ENERGÍA"/>
        <s v="EDUCACIÓN"/>
        <s v="TECNOLOGÍAS DE LA INFORMACIÓN Y LAS COMUNICACIONES"/>
        <s v="TRANSPORTE"/>
        <s v="CULTURA"/>
        <s v="PRESIDENCIA DE LA REPÚBLICA"/>
        <s v="ESTADÍSTICAS"/>
        <s v="PLANEACIÓN"/>
        <s v="FUNCIÓN PÚBLICA"/>
        <s v="JUSTICIA Y DEL DERECHO"/>
        <s v="TRABAJO"/>
        <s v="SALUD Y PROTECCIÓN SOCIAL"/>
        <s v="COMERCIO, INDUSTRIA Y TURISMO"/>
        <s v="VIVIENDA CIUDAD Y TERRITORIO"/>
        <s v="IGUALDAD Y EQUIDAD"/>
        <s v="INTERIOR"/>
        <s v="NO APLICA"/>
        <s v="AMBIENTE Y DESARROLLO SOSTENIBLE"/>
        <s v="CIENCIA, TECNOLOGÍA E INNOVACIÓN"/>
        <s v="INCLUSIÓN SOCIAL Y RECONCILIACIÓN"/>
        <s v="DEL DEPORTE, LA RECREACIÓN, LA ACTIVIDAD FÍSICA Y EL APROVECHAMIENTO DEL TIEMPO LIBRE"/>
        <s v="INTELIGENCIA ESTRATÉGICA Y CONTRAINTELIGENCIA"/>
      </sharedItems>
    </cacheField>
    <cacheField name="Departamento" numFmtId="0">
      <sharedItems/>
    </cacheField>
    <cacheField name="Municipio" numFmtId="0">
      <sharedItems/>
    </cacheField>
    <cacheField name="PDET" numFmtId="0">
      <sharedItems/>
    </cacheField>
    <cacheField name="Capital" numFmtId="0">
      <sharedItems containsSemiMixedTypes="0" containsString="0" containsNumber="1" containsInteger="1" minValue="0" maxValue="1"/>
    </cacheField>
    <cacheField name="Grupo Par" numFmtId="0">
      <sharedItems/>
    </cacheField>
    <cacheField name="Formulario" numFmtId="0">
      <sharedItems/>
    </cacheField>
    <cacheField name="Índice de Desempeño Institucional" numFmtId="164">
      <sharedItems containsString="0" containsBlank="1" containsNumber="1" minValue="46.46" maxValue="96.69"/>
    </cacheField>
    <cacheField name="D1Talento Humano" numFmtId="164">
      <sharedItems containsString="0" containsBlank="1" containsNumber="1" minValue="33.33" maxValue="99.61"/>
    </cacheField>
    <cacheField name="D2Direccionamiento Estratégico y Planeación" numFmtId="164">
      <sharedItems containsString="0" containsBlank="1" containsNumber="1" minValue="43.16" maxValue="100"/>
    </cacheField>
    <cacheField name="D3 Gestión para Resultados con Valores" numFmtId="164">
      <sharedItems containsString="0" containsBlank="1" containsNumber="1" minValue="42.93" maxValue="96.25"/>
    </cacheField>
    <cacheField name="D4Evaluación de Resultados" numFmtId="164">
      <sharedItems containsString="0" containsBlank="1" containsNumber="1" minValue="23.76" maxValue="99.83"/>
    </cacheField>
    <cacheField name="D5Información y Comunicación" numFmtId="164">
      <sharedItems containsString="0" containsBlank="1" containsNumber="1" minValue="41.7" maxValue="97.89"/>
    </cacheField>
    <cacheField name="D6Gestión del Conocimiento" numFmtId="164">
      <sharedItems containsString="0" containsBlank="1" containsNumber="1" minValue="15" maxValue="100"/>
    </cacheField>
    <cacheField name="D7Control Interno" numFmtId="164">
      <sharedItems containsString="0" containsBlank="1" containsNumber="1" minValue="54.51" maxValue="99.1"/>
    </cacheField>
    <cacheField name="POLÍTICA 1 Gestión Estratégica del Talento Humano" numFmtId="164">
      <sharedItems containsString="0" containsBlank="1" containsNumber="1" minValue="50" maxValue="99.64"/>
    </cacheField>
    <cacheField name="i01. Calidad de la planeación estratégica del Talento Humano" numFmtId="164">
      <sharedItems containsString="0" containsBlank="1" containsNumber="1" minValue="58.93" maxValue="100"/>
    </cacheField>
    <cacheField name="i02. Eficiencia y eficacia de la selección meritocrática del talento humano" numFmtId="164">
      <sharedItems containsString="0" containsBlank="1" containsNumber="1" minValue="16.670000000000002" maxValue="100"/>
    </cacheField>
    <cacheField name="i03.Desarrollo del talento humano en la entidad" numFmtId="164">
      <sharedItems containsString="0" containsBlank="1" containsNumber="1" minValue="47.22" maxValue="100"/>
    </cacheField>
    <cacheField name="i04.Desvinculación asistida y retención del conocimiento generado por el talento humano_x000a_" numFmtId="164">
      <sharedItems containsString="0" containsBlank="1" containsNumber="1" minValue="0" maxValue="100"/>
    </cacheField>
    <cacheField name="POLÍTICA 2 Integridad" numFmtId="164">
      <sharedItems containsSemiMixedTypes="0" containsString="0" containsNumber="1" minValue="20.78" maxValue="100"/>
    </cacheField>
    <cacheField name="i05.Cambio cultural basado en la implementación del código de integridad del servicio público" numFmtId="164">
      <sharedItems containsSemiMixedTypes="0" containsString="0" containsNumber="1" minValue="12" maxValue="100"/>
    </cacheField>
    <cacheField name="i06.Gestión adecuada de acciones preventivas en conflicto de interés" numFmtId="164">
      <sharedItems containsSemiMixedTypes="0" containsString="0" containsNumber="1" minValue="11.54" maxValue="100"/>
    </cacheField>
    <cacheField name="i07.Coherencia entre los elementos que materializan la Integridad en el servicio público y la gestión del riesgo y control" numFmtId="164">
      <sharedItems containsSemiMixedTypes="0" containsString="0" containsNumber="1" minValue="18.03" maxValue="100"/>
    </cacheField>
    <cacheField name="POLÍTICA 3 Planeación Institucional" numFmtId="164">
      <sharedItems containsString="0" containsBlank="1" containsNumber="1" minValue="39.9" maxValue="100"/>
    </cacheField>
    <cacheField name="POLÍTICA 4 Gestión Presupuestal y Eficiencia del Gasto Público" numFmtId="164">
      <sharedItems containsString="0" containsBlank="1" containsNumber="1" minValue="47.22" maxValue="92.06"/>
    </cacheField>
    <cacheField name="POLÍTICA 5 Compras y Contratación Pública" numFmtId="164">
      <sharedItems containsString="0" containsBlank="1" containsNumber="1" minValue="52.78" maxValue="100"/>
    </cacheField>
    <cacheField name="i08.Planeación efectiva y técnica de la contratación pública" numFmtId="164">
      <sharedItems containsString="0" containsBlank="1" containsNumber="1" minValue="30" maxValue="100"/>
    </cacheField>
    <cacheField name="i09.Registro y publicación contractual en las plataformas" numFmtId="164">
      <sharedItems containsString="0" containsBlank="1" containsNumber="1" minValue="48" maxValue="100"/>
    </cacheField>
    <cacheField name="i10.Aplicacación de lineamientos normativos, documentos estándar e instrumentos" numFmtId="164">
      <sharedItems containsString="0" containsBlank="1" containsNumber="1" minValue="50" maxValue="100"/>
    </cacheField>
    <cacheField name="POLÍTICA 6 Fortalecimiento Organizacional y Simplificación de Procesos" numFmtId="164">
      <sharedItems containsString="0" containsBlank="1" containsNumber="1" minValue="52.17" maxValue="99.22"/>
    </cacheField>
    <cacheField name="POLÍTICA 7 Gobierno Digital" numFmtId="164">
      <sharedItems containsSemiMixedTypes="0" containsString="0" containsNumber="1" minValue="8.66" maxValue="94.73"/>
    </cacheField>
    <cacheField name="i11.Gobernanza" numFmtId="164">
      <sharedItems containsString="0" containsBlank="1" containsNumber="1" minValue="16.670000000000002" maxValue="100"/>
    </cacheField>
    <cacheField name="i12.Innovación Pública Digital" numFmtId="164">
      <sharedItems containsString="0" containsBlank="1" containsNumber="1" minValue="0" maxValue="100"/>
    </cacheField>
    <cacheField name="i13.Arquitectura" numFmtId="164">
      <sharedItems containsSemiMixedTypes="0" containsString="0" containsNumber="1" minValue="14.29" maxValue="100"/>
    </cacheField>
    <cacheField name="i14.Seguridad y Privacidad de la información" numFmtId="164">
      <sharedItems containsSemiMixedTypes="0" containsString="0" containsNumber="1" minValue="0" maxValue="100"/>
    </cacheField>
    <cacheField name="i15.Servicios Ciudadanos Digitales" numFmtId="164">
      <sharedItems containsString="0" containsBlank="1" containsNumber="1" minValue="0" maxValue="100"/>
    </cacheField>
    <cacheField name="i16.Cultura y apropiación" numFmtId="164">
      <sharedItems containsString="0" containsBlank="1" containsNumber="1" minValue="0" maxValue="100"/>
    </cacheField>
    <cacheField name="i17.Servicios y Procesos Inteligentes" numFmtId="164">
      <sharedItems containsString="0" containsBlank="1" containsNumber="1" minValue="0" maxValue="100"/>
    </cacheField>
    <cacheField name="i18.Estado abierto" numFmtId="164">
      <sharedItems containsSemiMixedTypes="0" containsString="0" containsNumber="1" minValue="5.48" maxValue="100"/>
    </cacheField>
    <cacheField name="i19.Decisiones basadas en datos" numFmtId="164">
      <sharedItems containsSemiMixedTypes="0" containsString="0" containsNumber="1" minValue="0" maxValue="100"/>
    </cacheField>
    <cacheField name="i20.Proyectos de Transformación Digital" numFmtId="164">
      <sharedItems containsString="0" containsBlank="1" containsNumber="1" minValue="33.33" maxValue="100"/>
    </cacheField>
    <cacheField name="i21.Estrategias de Ciudades y Territorios Inteligentes" numFmtId="164">
      <sharedItems containsNonDate="0" containsString="0" containsBlank="1"/>
    </cacheField>
    <cacheField name="POLÍTICA 8 Seguridad Digital" numFmtId="164">
      <sharedItems containsString="0" containsBlank="1" containsNumber="1" minValue="38.64" maxValue="100"/>
    </cacheField>
    <cacheField name="i22.Asiganción de Recursos" numFmtId="164">
      <sharedItems containsString="0" containsBlank="1" containsNumber="1" minValue="10.42" maxValue="100"/>
    </cacheField>
    <cacheField name="i23.Implementación Lineamientos de Política" numFmtId="164">
      <sharedItems containsString="0" containsBlank="1" containsNumber="1" minValue="40.619999999999997" maxValue="100"/>
    </cacheField>
    <cacheField name="i24.Despliegue de Controles" numFmtId="164">
      <sharedItems containsString="0" containsBlank="1" containsNumber="1" minValue="42.86" maxValue="100"/>
    </cacheField>
    <cacheField name="POLÍTICA 9 Defensa Jurídica" numFmtId="164">
      <sharedItems containsString="0" containsBlank="1" containsNumber="1" minValue="30" maxValue="100"/>
    </cacheField>
    <cacheField name="i25.Gestión de las actuaciones prejudiciales " numFmtId="164">
      <sharedItems containsString="0" containsBlank="1" containsNumber="1" minValue="7.14" maxValue="100"/>
    </cacheField>
    <cacheField name="i26.Gestión de la defensa judicial " numFmtId="164">
      <sharedItems containsString="0" containsBlank="1" containsNumber="1" minValue="44.44" maxValue="100"/>
    </cacheField>
    <cacheField name="i27.Gestión del cumplimento de sentencias y conciliaciones " numFmtId="164">
      <sharedItems containsString="0" containsBlank="1" containsNumber="1" minValue="33.33" maxValue="100"/>
    </cacheField>
    <cacheField name="i28.Gestión de la acción de repetición " numFmtId="164">
      <sharedItems containsString="0" containsBlank="1" containsNumber="1" minValue="0" maxValue="100"/>
    </cacheField>
    <cacheField name="i29.Gestión del conocimiento jurídico" numFmtId="164">
      <sharedItems containsString="0" containsBlank="1" containsNumber="1" containsInteger="1" minValue="25" maxValue="100"/>
    </cacheField>
    <cacheField name="POLÍTICA 10 Mejora Normativa" numFmtId="164">
      <sharedItems containsString="0" containsBlank="1" containsNumber="1" minValue="17.78" maxValue="99.74"/>
    </cacheField>
    <cacheField name="i30.Planeación y diseño de los actos administrativos de carácter general" numFmtId="164">
      <sharedItems containsString="0" containsBlank="1" containsNumber="1" minValue="15.79" maxValue="100"/>
    </cacheField>
    <cacheField name="i31.Redacción, consulta pública y revisión de los actos administrativos de carácter general" numFmtId="164">
      <sharedItems containsString="0" containsBlank="1" containsNumber="1" minValue="14.29" maxValue="100"/>
    </cacheField>
    <cacheField name="i32.Publicación y evaluación de los actos administrativos" numFmtId="164">
      <sharedItems containsString="0" containsBlank="1" containsNumber="1" minValue="33.33" maxValue="100"/>
    </cacheField>
    <cacheField name="POLÍTICA 11 Servicio al ciudadano" numFmtId="164">
      <sharedItems containsSemiMixedTypes="0" containsString="0" containsNumber="1" minValue="16.670000000000002" maxValue="99.12"/>
    </cacheField>
    <cacheField name="i33.Diagnóstico y planeación del servicio y relacionamiento con la ciudadanía" numFmtId="164">
      <sharedItems containsSemiMixedTypes="0" containsString="0" containsNumber="1" minValue="0" maxValue="100"/>
    </cacheField>
    <cacheField name="i34.Talento humano idóneo y suficiente al servicio y relacionamiento con la ciudadanía" numFmtId="164">
      <sharedItems containsSemiMixedTypes="0" containsString="0" containsNumber="1" minValue="0" maxValue="100"/>
    </cacheField>
    <cacheField name="i35.Oferta institucional de fácil acceso, comprensión y uso para la ciudadanía" numFmtId="164">
      <sharedItems containsSemiMixedTypes="0" containsString="0" containsNumber="1" minValue="17.5" maxValue="100"/>
    </cacheField>
    <cacheField name="i36.Evaluación de la gestión del servicio y medición de la experiencia ciudadana" numFmtId="164">
      <sharedItems containsSemiMixedTypes="0" containsString="0" containsNumber="1" minValue="0" maxValue="100"/>
    </cacheField>
    <cacheField name="i37.Accesibilidad para personas con discapacidad" numFmtId="164">
      <sharedItems containsSemiMixedTypes="0" containsString="0" containsNumber="1" minValue="0" maxValue="100"/>
    </cacheField>
    <cacheField name="POLÍTICA 12 Racionalización de Trámites" numFmtId="164">
      <sharedItems containsString="0" containsBlank="1" containsNumber="1" minValue="16.670000000000002" maxValue="94.67"/>
    </cacheField>
    <cacheField name="i38.Identificación de los trámites a partir de los productos o servicios que ofrece la entidad" numFmtId="164">
      <sharedItems containsString="0" containsBlank="1" containsNumber="1" containsInteger="1" minValue="0" maxValue="100"/>
    </cacheField>
    <cacheField name="i39.Priorización de trámites con base en las necesidades y expectativas de los ciudadanos" numFmtId="164">
      <sharedItems containsString="0" containsBlank="1" containsNumber="1" minValue="0" maxValue="100"/>
    </cacheField>
    <cacheField name="i40.Trámites racionalizados y recursos  tenidos en cuenta para mejorarlos" numFmtId="164">
      <sharedItems containsString="0" containsBlank="1" containsNumber="1" minValue="0" maxValue="93.59"/>
    </cacheField>
    <cacheField name="i41.Beneficios de las acciones de racionalización adelantadas" numFmtId="164">
      <sharedItems containsString="0" containsBlank="1" containsNumber="1" minValue="0" maxValue="100"/>
    </cacheField>
    <cacheField name="POLÍTICA 13 Participación Ciudadana" numFmtId="164">
      <sharedItems containsString="0" containsBlank="1" containsNumber="1" minValue="6.33" maxValue="100"/>
    </cacheField>
    <cacheField name="i42 Capacidades institucionales instaladas para la promoción de la participación" numFmtId="164">
      <sharedItems containsString="0" containsBlank="1" containsNumber="1" minValue="0" maxValue="100"/>
    </cacheField>
    <cacheField name="i43 Planeación anual de la estratégia de participación ciudadana en la gestón pública" numFmtId="164">
      <sharedItems containsString="0" containsBlank="1" containsNumber="1" minValue="0" maxValue="100"/>
    </cacheField>
    <cacheField name="i44 Implementación de acciones de participación ciudadana en las diferentes fases del ciclo de gestión" numFmtId="164">
      <sharedItems containsString="0" containsBlank="1" containsNumber="1" minValue="0" maxValue="100"/>
    </cacheField>
    <cacheField name="i45 Capacidad de involucrar efectivamente a los diferentes grupos poblacionales en las acciones  de participación garantizando el enfoque diferencial" numFmtId="164">
      <sharedItems containsString="0" containsBlank="1" containsNumber="1" minValue="0" maxValue="100"/>
    </cacheField>
    <cacheField name="i46 Evaluación de los resultados de la estrategia anual de participación ciudadana y su aprovechamiento en acciones de mejora institucional " numFmtId="164">
      <sharedItems containsString="0" containsBlank="1" containsNumber="1" minValue="9.09" maxValue="100"/>
    </cacheField>
    <cacheField name="i47 Rendición de cuentas en la gestión pública" numFmtId="164">
      <sharedItems containsString="0" containsBlank="1" containsNumber="1" minValue="5" maxValue="100"/>
    </cacheField>
    <cacheField name="POLÍTICA 14 Seguimiento y Evaluación del Desempeño Institucional" numFmtId="164">
      <sharedItems containsString="0" containsBlank="1" containsNumber="1" minValue="23.76" maxValue="99.83"/>
    </cacheField>
    <cacheField name="POLÍTICA 15 Transparencia, Acceso a la Información y lucha contra la Corrupción" numFmtId="164">
      <sharedItems containsSemiMixedTypes="0" containsString="0" containsNumber="1" minValue="20.62" maxValue="100"/>
    </cacheField>
    <cacheField name="i48.Gestión de Riesgos de Corrupción" numFmtId="164">
      <sharedItems containsSemiMixedTypes="0" containsString="0" containsNumber="1" minValue="12.5" maxValue="100"/>
    </cacheField>
    <cacheField name="i49.Índice de Transparencia y Acceso a la Información Pública _x000a_" numFmtId="164">
      <sharedItems containsSemiMixedTypes="0" containsString="0" containsNumber="1" minValue="11.11" maxValue="100"/>
    </cacheField>
    <cacheField name="POLÍTICA 16 Gestión Documental" numFmtId="164">
      <sharedItems containsSemiMixedTypes="0" containsString="0" containsNumber="1" minValue="8.8699999999999992" maxValue="98.75"/>
    </cacheField>
    <cacheField name="i50.Calidad del Componente estratégico" numFmtId="164">
      <sharedItems containsSemiMixedTypes="0" containsString="0" containsNumber="1" minValue="6.06" maxValue="100"/>
    </cacheField>
    <cacheField name="i51.Calidad del Componente administración de archivos" numFmtId="164">
      <sharedItems containsSemiMixedTypes="0" containsString="0" containsNumber="1" minValue="9.09" maxValue="90.91"/>
    </cacheField>
    <cacheField name="i52.Calidad del Componente documental" numFmtId="164">
      <sharedItems containsSemiMixedTypes="0" containsString="0" containsNumber="1" minValue="6.25" maxValue="99.12"/>
    </cacheField>
    <cacheField name="i53.Calidad del Componente tecnológico" numFmtId="164">
      <sharedItems containsSemiMixedTypes="0" containsString="0" containsNumber="1" minValue="0" maxValue="100"/>
    </cacheField>
    <cacheField name="i54.Calidad del Componente cultural" numFmtId="164">
      <sharedItems containsSemiMixedTypes="0" containsString="0" containsNumber="1" minValue="0" maxValue="100"/>
    </cacheField>
    <cacheField name="POLÍTICA 17 Gestión de la Información Estadística" numFmtId="164">
      <sharedItems containsString="0" containsBlank="1" containsNumber="1" minValue="30.03" maxValue="99.8"/>
    </cacheField>
    <cacheField name="i55.Índice Planeación Estadística" numFmtId="164">
      <sharedItems containsString="0" containsBlank="1" containsNumber="1" minValue="34.58" maxValue="100"/>
    </cacheField>
    <cacheField name="i56.Índice Fortalecimiento de registros administrativos" numFmtId="164">
      <sharedItems containsString="0" containsBlank="1" containsNumber="1" minValue="0" maxValue="100"/>
    </cacheField>
    <cacheField name="i57.Índice Calidad Estadística" numFmtId="164">
      <sharedItems containsString="0" containsBlank="1" containsNumber="1" minValue="29.11" maxValue="100"/>
    </cacheField>
    <cacheField name="POLÍTICA 18 Gestión del Conocimiento" numFmtId="164">
      <sharedItems containsString="0" containsBlank="1" containsNumber="1" minValue="15" maxValue="100"/>
    </cacheField>
    <cacheField name="i58.Planeación de la gestión del conocimiento y la innovación" numFmtId="164">
      <sharedItems containsString="0" containsBlank="1" containsNumber="1" minValue="0" maxValue="100"/>
    </cacheField>
    <cacheField name="i59.Generación y producción del conocimiento" numFmtId="164">
      <sharedItems containsString="0" containsBlank="1" containsNumber="1" minValue="0" maxValue="100"/>
    </cacheField>
    <cacheField name="i60.Generación de herramientas de uso y apropiación del conocimiento" numFmtId="164">
      <sharedItems containsString="0" containsBlank="1" containsNumber="1" minValue="0" maxValue="100"/>
    </cacheField>
    <cacheField name="i61.Generación de una cultura de propicia para la gestión del conocimiento y la innovación" numFmtId="164">
      <sharedItems containsString="0" containsBlank="1" containsNumber="1" minValue="3.57" maxValue="100"/>
    </cacheField>
    <cacheField name="i62.Analítica institucional para la toma de decisiones" numFmtId="164">
      <sharedItems containsString="0" containsBlank="1" containsNumber="1" minValue="16.670000000000002" maxValue="100"/>
    </cacheField>
    <cacheField name="POLÍTICA 19 Control Interno" numFmtId="164">
      <sharedItems containsSemiMixedTypes="0" containsString="0" containsNumber="1" minValue="19.829999999999998" maxValue="99.15"/>
    </cacheField>
    <cacheField name="i63.Ambiente propicio para el ejercicio del control" numFmtId="164">
      <sharedItems containsSemiMixedTypes="0" containsString="0" containsNumber="1" minValue="19.61" maxValue="100"/>
    </cacheField>
    <cacheField name="i64.Evaluación estratégica del riesgo" numFmtId="164">
      <sharedItems containsSemiMixedTypes="0" containsString="0" containsNumber="1" minValue="0" maxValue="100"/>
    </cacheField>
    <cacheField name="i65.Actividades de control efectivas" numFmtId="164">
      <sharedItems containsSemiMixedTypes="0" containsString="0" containsNumber="1" minValue="10" maxValue="100"/>
    </cacheField>
    <cacheField name="i66.Información y comunicación relevante y oportuna para el control" numFmtId="164">
      <sharedItems containsSemiMixedTypes="0" containsString="0" containsNumber="1" minValue="19.350000000000001" maxValue="98.11"/>
    </cacheField>
    <cacheField name="i67.Actividades de monitoreo sistemáticas y orientadas a la mejora" numFmtId="164">
      <sharedItems containsSemiMixedTypes="0" containsString="0" containsNumber="1" minValue="23.28" maxValue="100"/>
    </cacheField>
    <cacheField name="i68.Evaluación independiente al sistema de control interno" numFmtId="164">
      <sharedItems containsString="0" containsBlank="1" containsNumber="1" minValue="24.52" maxValue="10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RISTOBAL.MAHECHA" refreshedDate="45869.501202546293" createdVersion="8" refreshedVersion="8" minRefreshableVersion="3" recordCount="233" xr:uid="{410D3863-AE5B-487F-92A4-D81211CD20D8}">
  <cacheSource type="worksheet">
    <worksheetSource name="Tabla15"/>
  </cacheSource>
  <cacheFields count="107">
    <cacheField name="Código Sigep" numFmtId="49">
      <sharedItems/>
    </cacheField>
    <cacheField name="Entidad" numFmtId="0">
      <sharedItems count="235">
        <s v="MINISTERIO DE RELACIONES EXTERIORES"/>
        <s v="MINISTERIO DE HACIENDA Y CREDITO PUBLICO"/>
        <s v="MINISTERIO DE DEFENSA NACIONAL"/>
        <s v="MINISTERIO DE AGRICULTURA Y DESARROLLO RURAL"/>
        <s v="MINISTERIO DE MINAS Y ENERGIA"/>
        <s v="MINISTERIO DE EDUCACION NACIONAL"/>
        <s v="MINISTERIO DE TECNOLOGIAS DE LA INFORMACION Y LAS COMUNICACIONES"/>
        <s v="MINISTERIO DE TRANSPORTE"/>
        <s v="MINISTERIO DE CULTURA"/>
        <s v="DEPARTAMENTO ADMINISTRATIVO DE LA PRESIDENCIA DE LA REPUBLICA"/>
        <s v="DEPARTAMENTO ADMINISTRATIVO NACIONAL DE ESTADISTICA"/>
        <s v="DEPARTAMENTO NACIONAL DE PLANEACION"/>
        <s v="DEPARTAMENTO ADMINISTRATIVO DE LA FUNCION PUBLICA"/>
        <s v="SUPERINTENDENCIA DE NOTARIADO Y REGISTRO"/>
        <s v="SUPERINTENDENCIA DEL SUBSIDIO FAMILIAR"/>
        <s v="SUPERINTENDENCIA NACIONAL DE SALUD"/>
        <s v="SUPERINTENDENCIA DE SOCIEDADES"/>
        <s v="SUPERINTENDENCIA DE INDUSTRIA Y COMERCIO"/>
        <s v="UNIDAD ADMINISTRATIVA ESPECIAL DE ORGANIZACIONES SOLIDARIAS"/>
        <s v="SUPERINTENDENCIA DE SERVICIOS PUBLICOS DOMICILIARIOS"/>
        <s v="SUPERINTENDENCIA DE TRANSPORTE"/>
        <s v="INSTITUTO NACIONAL DE VIGILANCIA DE MEDICAMENTOS Y ALIMENTOS"/>
        <s v="COMISION DE REGULACION DE COMUNICACIONES"/>
        <s v="COMISION DE REGULACION DE AGUA POTABLE Y SANEAMIENTO BASICO"/>
        <s v="CAJA DE RETIRO DE LAS FUERZAS MILITARES"/>
        <s v="CAJA DE SUELDOS DE RETIRO DE LA POLICIA NACIONAL"/>
        <s v="DEFENSA CIVIL COLOMBIANA"/>
        <s v="ESCUELA SUPERIOR DE ADMINISTRACION PUBLICA"/>
        <s v="FONDO ROTATORIO DE LA POLICIA NACIONAL"/>
        <s v="FONDO NACIONAL DE AHORRO"/>
        <s v="EMPRESA NACIONAL PROMOTORA DEL DESARROLLO TERRITORIAL"/>
        <s v="SANATORIO DE AGUA DE DIOS, EMPRESA SOCIAL DEL ESTADO"/>
        <s v="SANATORIO DE CONTRATACION, EMPRESA SOCIAL DEL ESTADO"/>
        <s v="INSTITUTO GEOGRAFICO AGUSTIN CODAZZI"/>
        <s v="INSTITUTO COLOMBIANO AGROPECUARIO"/>
        <s v="INSTITUTO COLOMBIANO DE BIENESTAR FAMILIAR"/>
        <s v="INSTITUTO NACIONAL DE CANCEROLOGIA, EMPRESA SOCIAL DEL ESTADO"/>
        <s v="INSTITUTO NACIONAL DE SALUD"/>
        <s v="INSTITUTO CARO Y CUERVO"/>
        <s v="INSTITUTO COLOMBIANO PARA LA EVALUACION DE LA EDUCACION"/>
        <s v="INSTITUTO NACIONAL PARA CIEGOS"/>
        <s v="INSTITUTO NACIONAL PARA SORDOS"/>
        <s v="SERVICIO NACIONAL DE APRENDIZAJE"/>
        <s v="FONDO DE PREVISION SOCIAL DEL CONGRESO DE LA REPUBLICA"/>
        <s v="UNIDAD ADMINISTRATIVA ESPECIAL JUNTA CENTRAL DE CONTADORES"/>
        <s v="AGENCIA NACIONAL DE SEGURIDAD VIAL"/>
        <s v="INSTITUTO COLOMBIANO DE CREDITO EDUCATIVO Y ESTUDIOS TECNICOS EN EL EXTERIOR &quot;MARIANO OSPINA PEREZ&quot;"/>
        <s v="INSTITUTO TOLIMENSE DE FORMACION TECNICA PROFESIONAL"/>
        <s v="INSTITUTO NACIONAL DE FORMACION TECNICA PROFESIONAL DEL DEPARTAMENTO DE SAN ANDRES, PROVIDENCIA Y SANTA CATALINA"/>
        <s v="ESCUELA TECNOLOGICA INSTITUTO TECNICO CENTRAL"/>
        <s v="INSTITUTO NACIONAL DE VIAS"/>
        <s v="UNIDAD ADMINISTRATIVA ESPECIAL DIRECCION DE IMPUESTOS Y ADUANAS NACIONALES"/>
        <s v="DIRECCION NACIONAL DE DERECHO DE AUTOR"/>
        <s v="UNIDAD DE PLANEACION MINERO ENERGETICA"/>
        <s v="UNIDAD ADMINISTRATIVA ESPECIAL CONTADURIA GENERAL DE LA NACION"/>
        <s v="INSTITUTO NACIONAL DE FORMACION TECNICA PROFESIONAL DE SAN JUAN DEL CESAR"/>
        <s v="INSTITUTO TECNICO NACIONAL DE COMERCIO &quot;SIMON RODRIGUEZ&quot;"/>
        <s v="ARCHIVO GENERAL DE LA NACION"/>
        <s v="FONDO DE PASIVO SOCIAL DE FERROCARRILES NACIONALES DE COLOMBIA"/>
        <s v="EMPRESA SOCIAL DEL ESTADO CENTRO DERMATOLOGICO FEDERICO LLERAS ACOSTA"/>
        <s v="CENTRO DE DIAGNOSTICO AUTOMOTOR DE CALDAS LTDA"/>
        <s v="CENTRO DE DIAGNOSTICO AUTOMOTOR DE CUCUTA LTDA"/>
        <s v="IMPRENTA NACIONAL DE COLOMBIA"/>
        <s v="UNIDAD DE PLANEACION DE INFRAESTRUCTURA DE TRANSPORTE"/>
        <s v="AGENCIA NACIONAL DE HIDROCARBUROS"/>
        <s v="AGENCIA NACIONAL DE INFRAESTRUCTURA."/>
        <s v="MINISTERIO DE COMERCIO, INDUSTRIA Y TURISMO"/>
        <s v="SERVICIO GEOLOGICO COLOMBIANO"/>
        <s v="SUPERINTENDENCIA DE LA ECONOMIA SOLIDARIA"/>
        <s v="CORPORACION NACIONAL PARA LA RECONSTRUCCION DE LA CUENCA DEL RIO PAEZ Y ZONAS ALEDAÑAS"/>
        <s v="COMISION DE REGULACION DE ENERGIA Y GAS"/>
        <s v="INSTITUTO DE PLANIFICACION Y PROMOCION DE SOLUCIONES ENERGETICAS PARA LAS ZONAS NO INTERCONECTADAS"/>
        <s v="SUPERINTENDENCIA DE VIGILANCIA Y SEGURIDAD PRIVADA"/>
        <s v="CLUB MILITAR"/>
        <s v="SOCIEDAD HOTELERA TEQUENDAMA S.A."/>
        <s v="INSTITUTO DE CASAS FISCALES DEL EJERCITO"/>
        <s v="INDUSTRIA MILITAR"/>
        <s v="CAJA PROMOTORA DE VIVIENDA MILITAR Y DE POLICIA"/>
        <s v="SERVICIO AEREO A TERRITORIOS NACIONALES S.A."/>
        <s v="CORPORACION DE LA INDUSTRIA AERONAUTICA COLOMBIANA S.A."/>
        <s v="HOSPITAL MILITAR CENTRAL"/>
        <s v="INSTITUTO DE HIDROLOGIA, METEOROLOGIA Y ESTUDIOS AMBIENTALES"/>
        <s v="INSTITUTO COLOMBIANO DE ANTROPOLOGIA E HISTORIA"/>
        <s v="FONDO DE GARANTIAS DE INSTITUCIONES FINANCIERAS"/>
        <s v="FONDO DE GARANTIAS DE ENTIDADES COOPERATIVAS"/>
        <s v="FINANCIERA DE DESARROLLO TERRITORIAL S.A."/>
        <s v="LA PREVISORA S.A. COMPAÑIA DE SEGUROS"/>
        <s v="FIDUCIARIA LA PREVISORA S.A."/>
        <s v="MINISTERIO DE CIENCIA, TECNOLOGIA E INNOVACION"/>
        <s v="INSTITUTO NACIONAL PENITENCIARIO Y CARCELARIO"/>
        <s v="CANAL REGIONAL DE TELEVISION TEVEANDINA SAS"/>
        <s v="UNIDAD ADMINISTRATIVA ESPECIAL DE AERONAUTICA CIVIL"/>
        <s v="ARTESANIAS DE COLOMBIA S.A."/>
        <s v="FONDO NACIONAL DE GARANTIAS S.A."/>
        <s v="SOCIEDAD DE TELEVISION DE LAS ISLAS LTDA"/>
        <s v="CENTRAL DE INVERSIONES S.A."/>
        <s v="BANCO AGRARIO DE COLOMBIA S.A."/>
        <s v="CANAL REGIONAL DE TELEVISION DEL CARIBE LTDA"/>
        <s v="SOCIEDAD RADIO TELEVISION NACIONAL DE COLOMBIA"/>
        <s v="SUPERINTENDENCIA FINANCIERA DE COLOMBIA"/>
        <s v="AGENCIA LOGISTICA DE LAS FUERZAS MILITARES"/>
        <s v="SERVICIOS POSTALES NACIONALES S.A."/>
        <s v="BANCO DE COMERCIO EXTERIOR DE COLOMBIA S.A."/>
        <s v="CORPORACION COLOMBIANA DE INVESTIGACION AGROPECUARIA"/>
        <s v="FONDO PARA EL FINANCIAMIENTO DEL SECTOR AGROPECUARIO."/>
        <s v="POSITIVA COMPAÑIA DE SEGUROS S.A."/>
        <s v="SOCIEDAD DE ACTIVOS ESPECIALES S.A.S."/>
        <s v="ADMINISTRADORA COLOMBIANA DE PENSIONES"/>
        <s v="AGENCIA NACIONAL DEL ESPECTRO"/>
        <s v="UNIDAD ADMINISTRATIVA ESPECIAL DE GESTION PENSIONAL Y CONTRIBUCIONES PARAFISCALES DE LA PROTECCION SOCIAL"/>
        <s v="MINISTERIO DE AMBIENTE Y DESARROLLO SOSTENIBLE"/>
        <s v="MINISTERIO DE VIVIENDA, CIUDAD Y TERRITORIO"/>
        <s v="MINISTERIO DE JUSTICIA Y DEL DERECHO"/>
        <s v="MINISTERIO DE SALUD Y PROTECCION SOCIAL"/>
        <s v="MINISTERIO DEL TRABAJO"/>
        <s v="MINISTERIO DEL INTERIOR"/>
        <s v="DIRECCION GENERAL MARITIMA 1"/>
        <s v="UNIDAD ADMINISTRATIVA ESPECIAL DE LA JUSTICIA PENAL  MILITAR Y POLICIAL"/>
        <s v="COMANDO GENERAL DE LAS FUERZAS MILITARES 1"/>
        <s v="DIRECCION GENERAL DE SANIDAD MILITAR 1"/>
        <s v="EJERCITO NACIONAL DE COLOMBIA 1"/>
        <s v="ARMADA NACIONAL"/>
        <s v="FUERZA AEREA COLOMBIANA"/>
        <s v="DIRECCION GENERAL DE LA POLICIA NACIONAL 1"/>
        <s v="PARQUES NACIONALES NATURALES DE COLOMBIA"/>
        <s v="AUTORIDAD NACIONAL DE LICENCIAS AMBIENTALES"/>
        <s v="UNIDAD ADMINISTRATIVA ESPECIAL MIGRACION COLOMBIA"/>
        <s v="UNIDAD NACIONAL DE PROTECCION"/>
        <s v="AGENCIA NACIONAL DE DEFENSA JURIDICA DEL ESTADO"/>
        <s v="AGENCIA NACIONAL DE MINERIA"/>
        <s v="AGENCIA PARA LA REINCORPORACION Y LA NORMALIZACION"/>
        <s v="ADMINISTRADORA DEL MONOPOLIO RENTISTICO DE LOS JUEGOS DE SUERTE Y AZAR"/>
        <s v="UNIDAD DE PLANIFICACION DE TIERRAS RURALES, ADECUACION DE TIERRAS Y USOS AGROPECUARIOS"/>
        <s v="UNIDAD NACIONAL PARA LA GESTION DEL RIESGO DE DESASTRES"/>
        <s v="UNIDAD DE SERVICIOS PENITENCIARIOS Y CARCELARIOS"/>
        <s v="DEPARTAMENTO ADMINISTRATIVO PARA LA PROSPERIDAD SOCIAL"/>
        <s v="AGENCIA NACIONAL DE CONTRATACION PUBLICA -COLOMBIA COMPRA EFICIENTE-"/>
        <s v="UNIDAD DE PROYECCION NORMATIVA Y ESTUDIOS DE REGULACION FINANCIERA"/>
        <s v="AGENCIA DEL INSPECTOR GENERAL DE TRIBUTOS, RENTAS Y CONTRIBUCIONES PARAFISCALES"/>
        <s v="INSTITUTO NACIONAL DE METROLOGIA"/>
        <s v="AUTORIDAD NACIONAL DE ACUICULTURA Y PESCA"/>
        <s v="MINISTERIO DEL DEPORTE"/>
        <s v="AGENCIA NACIONAL INMOBILIARIA VIRGILIO BARCO VARGAS"/>
        <s v="FONDO ADAPTACION"/>
        <s v="UNIDAD ADMINISTRATIVA ESPECIAL PARA LA ATENCION Y REPARACION INTEGRAL A LAS VICTIMAS"/>
        <s v="CENTRO DE MEMORIA HISTORICA"/>
        <s v="AGENCIA PRESIDENCIAL DE COOPERACION INTERNACIONAL DE COLOMBIA"/>
        <s v="SOCIEDAD FIDUCIARIA DE DESARROLLO AGROPECUARIO S.A."/>
        <s v="CORPORACION DE CIENCIA Y TECNOLOGIA PARA EL DESARROLLO DE LA INDUSTRIA NAVAL"/>
        <s v="UNIDAD ADMINISTRATIVA ESPECIAL DE GESTION DE RESTITUCION DE TIERRAS DESPOJADAS"/>
        <s v="DIRECCION NACIONAL DE BOMBEROS"/>
        <s v="UNIDAD ADMINISTRATIVA ESPECIAL DEL SERVICIO PUBLICO DE EMPLEO"/>
        <s v="AGENCIA DE RENOVACION DEL TERRITORIO"/>
        <s v="AGENCIA NACIONAL DE TIERRAS"/>
        <s v="AGENCIA DE DESARROLLO RURAL"/>
        <s v="ADMINISTRADORA DE LOS RECURSOS DEL SISTEMA GENERAL DE SEGURIDAD SOCIAL EN SALUD"/>
        <s v="CORPORACION AGENCIA NACIONAL DE GOBIERNO DIGITAL"/>
        <s v="UNIDAD ADMINISTRATIVA ESPECIAL DE ALIMENTACIÓN ESCOLAR"/>
        <s v="ALIANZA COLOMBIANA DE INSTITUCIONES PUBLICAS DE EDUCACION SUPERIOR"/>
        <s v="ALIANZA PUBLICA PARA EL DESARROLLO INTEGRAL"/>
        <s v="CORPORACION AUTONOMA REGIONAL DE CUNDINAMARCA"/>
        <s v="CORPORACION AUTONOMA REGIONAL DEL VALLE DEL CAUCA"/>
        <s v="CORPORACION AUTONOMA REGIONAL DEL QUINDIO"/>
        <s v="CORPORACION AUTONOMA REGIONAL PARA EL DESARROLLO SOSTENIBLE DEL CHOCO"/>
        <s v="CORPORACION PARA EL DESARROLLO SOSTENIBLE DEL URABA"/>
        <s v="CORPORACION AUTONOMA REGIONAL DE CALDAS"/>
        <s v="CORPORACION AUTONOMA REGIONAL DE LOS VALLES DEL SINU Y DEL SAN JORGE"/>
        <s v="CORPORACION AUTONOMA REGIONAL DEL TOLIMA"/>
        <s v="CORPORACION AUTONOMA REGIONAL DE RISARALDA"/>
        <s v="CORPORACION AUTONOMA REGIONAL DEL MAGDALENA"/>
        <s v="CORPORACION AUTONOMA REGIONAL PARA LA DEFENSA DE LA MESETA DE BUCARAMANGA"/>
        <s v="UNIVERSIDAD DE CALDAS"/>
        <s v="UNIVERSIDAD DEL CAUCA"/>
        <s v="UNIVERSIDAD NACIONAL DE COLOMBIA"/>
        <s v="UNIVERSIDAD DE CORDOBA"/>
        <s v="UNIVERSIDAD PEDAGOGICA NACIONAL"/>
        <s v="UNIVERSIDAD PEDAGOGICA Y TECNOLOGICA DE COLOMBIA"/>
        <s v="UNIVERSIDAD DE LOS LLANOS"/>
        <s v="UNIVERSIDAD SURCOLOMBIANA"/>
        <s v="UNIVERSIDAD TECNOLOGICA DEL CHOCO DIEGO LUIS CORDOBA"/>
        <s v="UNIVERSIDAD POPULAR DEL CESAR"/>
        <s v="UNIVERSIDAD TECNOLOGICA DE PEREIRA"/>
        <s v="UNIVERSIDAD NACIONAL ABIERTA Y A DISTANCIA -UNAD"/>
        <s v="CORPORACION AUTONOMA REGIONAL DEL CAUCA"/>
        <s v="CORPORACION AUTONOMA REGIONAL DE LA GUAJIRA"/>
        <s v="CORPORACION AUTONOMA REGIONAL DE LAS CUENCAS DE LOS RIOS NEGRO Y NARE"/>
        <s v="UNIVERSIDAD DE LA AMAZONIA"/>
        <s v="UNIVERSIDAD COLEGIO MAYOR DE CUNDINAMARCA"/>
        <s v="CORPORACION AUTONOMA REGIONAL DE NARINO"/>
        <s v="PROCURADURIA GENERAL DE LA NACION"/>
        <s v="CORPORACION AUTONOMA REGIONAL DE LA ORINOQUIA"/>
        <s v="CORPORACION AUTONOMA REGIONAL DE SUCRE"/>
        <s v="CORPORACION  AUTONOMA REGIONAL DEL ALTO MAGDALENA - CAM"/>
        <s v="CORPORACION AUTONOMA REGIONAL DEL ATLANTICO"/>
        <s v="CORPORACION AUTONOMA REGIONAL DE SANTANDER"/>
        <s v="CORPORACION AUTONOMA REGIONAL DE BOYACA"/>
        <s v="CORPORACION AUTONOMA REGIONAL DE CHIVOR -"/>
        <s v="CORPORACION AUTONOMA REGIONAL DEL GUAVIO"/>
        <s v="CORPORACION AUTONOMA REGIONAL DEL CANAL DEL DIQUE"/>
        <s v="CORPORACION AUTONOMA REGIONAL DEL SUR DE BOLIVAR"/>
        <s v="CORPORACION PARA EL DESARROLLO SOSTENIBLE DEL ARCHIPIELAGO DE SAN ANDRES PROVIDENCIA Y SANTA CATALINA"/>
        <s v="CORPORACION PARA EL DESARROLLO SOSTENIBLE DEL AREA DE MANEJO ESPECIAL LA MACARENA"/>
        <s v="CORPORACION AUTONOMA REGIONAL DEL RIO GRANDE DE LA MAGDALENA CORMAGDALENA"/>
        <s v="CONTRALORIA GENERAL DE LA REPUBLICA"/>
        <s v="CORPORACION AUTONOMA REGIONAL DEL CESAR"/>
        <s v="CORPORACION AUTONOMA REGIONAL DE LA FRONTERA NORORIENTAL"/>
        <s v="SENADO DE LA REPUBLICA"/>
        <s v="CORPORACION PARA EL DESARROLLO SOSTENIBLE DE LA MOJANA Y EL SAN JORGE"/>
        <s v="BANCO DE LA REPUBLICA"/>
        <s v="UNIDAD DE INFORMACION Y ANALISIS FINANCIERO"/>
        <s v="UNIVERSIDAD MILITAR NUEVA GRANADA"/>
        <s v="FONDO DE BIENESTAR SOCIAL DE LA CONTRALORIA GENERAL DE LA REPUBLICA."/>
        <s v="AUDITORIA GENERAL DE LA REPUBLICA"/>
        <s v="REGISTRADURIA NACIONAL DEL ESTADO CIVIL"/>
        <s v="CAMARA DE REPRESENTANTES"/>
        <s v="DEFENSORIA DEL PUEBLO"/>
        <s v="UNIVERSIDAD DEL PACIFICO"/>
        <s v="CORPORACION AUTONOMA REGIONAL DEL CENTRO DE ANTIOQUIA."/>
        <s v="CORPORACION PARA EL DESARROLLO SOSTENIBLE DEL NORTE Y ORIENTE DE LA AMAZONIA CDA."/>
        <s v="CORPORACION PARA EL DESARROLLO SOSTENIBLE DEL SUR DE LA AMAZONIA."/>
        <s v="FISCALIA GENERAL DE LA NACION"/>
        <s v="INSTITUTO NACIONAL DE MEDICINA LEGAL Y CIENCIAS FORENSES"/>
        <s v="COMISION NACIONAL DEL SERVICIO CIVIL"/>
        <s v="INSTITUTO DE INVESTIGACION DE RECURSOS BIOLOGICOS ALEXANDER VON HUMBOLDT"/>
        <s v="INSTITUTO DE INVESTIGACIONES AMBIENTALES DEL PACIFICO JOHN VON NEUMANN"/>
        <s v="INSTITUTO DE INVESTIGACIONES MARINAS Y COSTERAS JOSE BENITO VIVES DE ANDREIS"/>
        <s v="INSTITUTO AMAZONICO DE INVESTIGACIONES CIENTIFICAS"/>
        <s v="DEPARTAMENTO ADMINISTRATIVO DIRECCION NACIONAL DE INTELIGENCIA"/>
        <s v="CONSEJO SUPERIOR DE LA JUDICATURA"/>
        <s v="INSTITUTO DE ESTUDIOS DEL MINISTERIO PUBLICO"/>
        <s v="CORPORACION DE ALTA TECNOLOGIA PARA LA DEFENSA"/>
        <s v="JURISDICCION ESPECIAL PARA LA PAZ"/>
        <s v="UNIDAD DE BUSQUEDA DE PERSONAS DADAS POR DESAPARECIDAS EN EL CONTEXTO Y EN RAZON DEL CONFLICTO ARMADO"/>
        <s v="MINISTERIO DE LAS CULTURAS, LAS ARTES Y LOS SABERES" u="1"/>
        <s v="FUERZA AEROESPACIAL COLOMBIANA" u="1"/>
      </sharedItems>
    </cacheField>
    <cacheField name="Orden" numFmtId="0">
      <sharedItems/>
    </cacheField>
    <cacheField name="Clasificación orgánica" numFmtId="0">
      <sharedItems/>
    </cacheField>
    <cacheField name="Naturaleza Jurídica" numFmtId="0">
      <sharedItems count="31">
        <s v="MINISTERIO"/>
        <s v="DEPARTAMENTO ADMINISTRATIVO"/>
        <s v="SUPERINTENDENCIA CON PERSONERÍA JURÍDICA"/>
        <s v="UNIDAD ADMINISTRATIVA ESPECIAL CON PERSONERÍA JURÍDICA"/>
        <s v="ESTABLECIMIENTO PÚBLICO"/>
        <s v="UNIDAD ADMINISTRATIVA ESPECIAL SIN PERSONERÍA JURÍDICA"/>
        <s v="EMPRESA INDUSTRIAL Y COMERCIAL DEL ESTADO"/>
        <s v="SOCIEDAD DE ECONOMÍA MIXTA"/>
        <s v="EMPRESA SOCIAL DEL ESTADO"/>
        <s v="ESPECIAL"/>
        <s v="INSTITUTO CIENTÍFICO Y TECNOLOGICO"/>
        <s v="AGENCIA ESTATAL DE NATURALEZA ESPECIAL"/>
        <s v="SOCIEDAD PÚBLICA POR ACCIONES"/>
        <s v="ENTIDAD DESCENTRALIZADA INDIRECTA"/>
        <s v="ÓRGANO AUTÓNOMO"/>
        <s v="ENTE UNIVERSITARIO AUTÓNOMO"/>
        <s v="PROCURADURÍA GENERAL DE LA NACIÓN"/>
        <s v="CONTRALORÍA GENERAL DE LA REPÚBLICA"/>
        <s v="SENADO DE LA REPÚBLICA"/>
        <s v="AUDITORÍA GENERAL DE LA REPÚBLICA"/>
        <s v="REGISTRADORA NACIONAL"/>
        <s v="CÁMARA DE REPRESENTANTES"/>
        <s v="DEFENSORIA DEL PUEBLO"/>
        <s v="FISCALÍA GENERAL DE LA NACIÓN"/>
        <s v="CONSEJO SUPERIOR DE LA JUDICATURA"/>
        <s v="UNIDAD ADMINISTRATIVA ESPECIAL DE CARACTER ACADÉMICO"/>
        <s v="ORGANOS AUTÓNOMOS" u="1"/>
        <s v="EMPRES INDUSTRIAL Y COMERCIAL DEL ESTAD" u="1"/>
        <s v="EMPRESAS SOCIALES DEL ESTADO" u="1"/>
        <s v="EMPRESAS INDUSTRIALES Y COMERCIALES DEL ESTADO" u="1"/>
        <s v="SOCIEDADES PUBLICAS POR ACCIONES" u="1"/>
      </sharedItems>
    </cacheField>
    <cacheField name="Sector" numFmtId="0">
      <sharedItems count="26">
        <s v="RELACIONES EXTERIORES"/>
        <s v="HACIENDA Y CRÉDITO PÚBLICO"/>
        <s v="DEFENSA"/>
        <s v="AGROPECUARIO PESQUERO Y DE DESARROLLO RURAL"/>
        <s v="MINAS Y ENERGÍA"/>
        <s v="EDUCACIÓN"/>
        <s v="TECNOLOGÍAS DE LA INFORMACIÓN Y LAS COMUNICACIONES"/>
        <s v="TRANSPORTE"/>
        <s v="CULTURA"/>
        <s v="PRESIDENCIA DE LA REPÚBLICA"/>
        <s v="INFORMACIÓN ESTADÍSTICA"/>
        <s v="PLANEACIÓN"/>
        <s v="FUNCIÓN PÚBLICA"/>
        <s v="JUSTICIA Y DEL DERECHO"/>
        <s v="TRABAJO"/>
        <s v="SALUD Y PROTECCIÓN SOCIAL"/>
        <s v="COMERCIO, INDUSTRIA Y TURISMO"/>
        <s v="VIVIENDA CIUDAD Y TERRITORIO"/>
        <s v="IGUALDAD Y EQUIDAD"/>
        <s v="INTERIOR"/>
        <s v="NO APLICA"/>
        <s v="AMBIENTE Y DESARROLLO SOSTENIBLE"/>
        <s v="CIENCIA, TECNOLOGÍA E INNOVACIÓN"/>
        <s v="INCLUSIÓN SOCIAL Y RECONCILIACIÓN"/>
        <s v="DEPORTE"/>
        <s v="INTELIGENCIA ESTRATÉGICA Y CONTRAINTELIGENCIA"/>
      </sharedItems>
    </cacheField>
    <cacheField name="Departamento" numFmtId="0">
      <sharedItems/>
    </cacheField>
    <cacheField name="Municipio" numFmtId="0">
      <sharedItems/>
    </cacheField>
    <cacheField name="PDET" numFmtId="0">
      <sharedItems/>
    </cacheField>
    <cacheField name="Capital" numFmtId="0">
      <sharedItems containsSemiMixedTypes="0" containsString="0" containsNumber="1" containsInteger="1" minValue="0" maxValue="1"/>
    </cacheField>
    <cacheField name="Grupo Par" numFmtId="0">
      <sharedItems/>
    </cacheField>
    <cacheField name="Tipo Formulario" numFmtId="0">
      <sharedItems/>
    </cacheField>
    <cacheField name="Índice de Desempeño Institucional" numFmtId="164">
      <sharedItems containsString="0" containsBlank="1" containsNumber="1" minValue="52.45" maxValue="98.37"/>
    </cacheField>
    <cacheField name="D1 Talento Humano" numFmtId="164">
      <sharedItems containsString="0" containsBlank="1" containsNumber="1" minValue="47.9" maxValue="100"/>
    </cacheField>
    <cacheField name="D2 Direcciona- miento Estratégico y Planeación" numFmtId="164">
      <sharedItems containsString="0" containsBlank="1" containsNumber="1" minValue="58.45" maxValue="100"/>
    </cacheField>
    <cacheField name="D3  Gestión para Resultados con Valores" numFmtId="164">
      <sharedItems containsString="0" containsBlank="1" containsNumber="1" minValue="46.24" maxValue="97.9"/>
    </cacheField>
    <cacheField name="D4 Evaluación de Resultados" numFmtId="164">
      <sharedItems containsString="0" containsBlank="1" containsNumber="1" minValue="32.18" maxValue="100"/>
    </cacheField>
    <cacheField name="D5 Información y Comunicación" numFmtId="164">
      <sharedItems containsString="0" containsBlank="1" containsNumber="1" minValue="46.73" maxValue="99.63"/>
    </cacheField>
    <cacheField name="D6 Gestión del Conocimiento" numFmtId="164">
      <sharedItems containsString="0" containsBlank="1" containsNumber="1" minValue="17.53" maxValue="100"/>
    </cacheField>
    <cacheField name="D7 Control Interno" numFmtId="164">
      <sharedItems containsString="0" containsBlank="1" containsNumber="1" minValue="62.19" maxValue="99.72"/>
    </cacheField>
    <cacheField name="POL01 Índice de Gestión Estratégica del Talento Humano" numFmtId="164">
      <sharedItems containsString="0" containsBlank="1" containsNumber="1" minValue="55.88" maxValue="100"/>
    </cacheField>
    <cacheField name="I01 Calidad de la planeación estratégica del Talento Humano" numFmtId="164">
      <sharedItems containsString="0" containsBlank="1" containsNumber="1" minValue="55.88" maxValue="100"/>
    </cacheField>
    <cacheField name="I02 Eficiencia y eficacia de la selección meritocrática del talento humano" numFmtId="164">
      <sharedItems containsString="0" containsBlank="1" containsNumber="1" minValue="0" maxValue="100"/>
    </cacheField>
    <cacheField name="I03 Desarrollo del talento humano en la entidad" numFmtId="164">
      <sharedItems containsString="0" containsBlank="1" containsNumber="1" minValue="42.65" maxValue="100"/>
    </cacheField>
    <cacheField name="I04 Desvinculación asistida y retención del conocimiento generado por el talento humano_x000a_" numFmtId="164">
      <sharedItems containsString="0" containsBlank="1" containsNumber="1" minValue="0" maxValue="100"/>
    </cacheField>
    <cacheField name="POL02 Índice de Integridad" numFmtId="164">
      <sharedItems containsString="0" containsBlank="1" containsNumber="1" minValue="24.24" maxValue="100"/>
    </cacheField>
    <cacheField name="I05 Cambio cultural basado en la implementación del código de integridad del servicio público" numFmtId="164">
      <sharedItems containsString="0" containsBlank="1" containsNumber="1" minValue="8.6999999999999993" maxValue="100"/>
    </cacheField>
    <cacheField name="I06 Gestión adecuada de acciones preventivas en conflicto de interés" numFmtId="164">
      <sharedItems containsString="0" containsBlank="1" containsNumber="1" minValue="17.39" maxValue="100"/>
    </cacheField>
    <cacheField name="I07 Coherencia entre los elementos que materializan la Integridad en el servicio público y la gestión del riesgo y control" numFmtId="164">
      <sharedItems containsString="0" containsBlank="1" containsNumber="1" minValue="31.25" maxValue="100"/>
    </cacheField>
    <cacheField name="POL03 Índice de Planeación Institucional" numFmtId="164">
      <sharedItems containsString="0" containsBlank="1" containsNumber="1" minValue="56.64" maxValue="100"/>
    </cacheField>
    <cacheField name="POL04 Índice de Gestión Presupuestal y Eficiencia del Gasto Público" numFmtId="164">
      <sharedItems containsString="0" containsBlank="1" containsNumber="1" minValue="38.33" maxValue="96.3"/>
    </cacheField>
    <cacheField name="POL05 Índice de Compras y Contratación Pública" numFmtId="164">
      <sharedItems containsString="0" containsBlank="1" containsNumber="1" minValue="27.78" maxValue="100"/>
    </cacheField>
    <cacheField name="I08 Planeación efectiva y técnica de la contratación pública" numFmtId="164">
      <sharedItems containsString="0" containsBlank="1" containsNumber="1" minValue="20" maxValue="100"/>
    </cacheField>
    <cacheField name="I09 Registro y publicación contractual en las plataformas" numFmtId="164">
      <sharedItems containsString="0" containsBlank="1" containsNumber="1" minValue="15.38" maxValue="100"/>
    </cacheField>
    <cacheField name="I10 Aplicación de lineamientos normativos, documentos estándar e instrumentos" numFmtId="164">
      <sharedItems containsString="0" containsBlank="1" containsNumber="1" minValue="0" maxValue="100"/>
    </cacheField>
    <cacheField name="POL06 Índice de Fortalecimiento Organizacional y Simplificación de Procesos" numFmtId="164">
      <sharedItems containsString="0" containsBlank="1" containsNumber="1" minValue="56.44" maxValue="100"/>
    </cacheField>
    <cacheField name="POL07 Índice de Gobierno Digital" numFmtId="164">
      <sharedItems containsString="0" containsBlank="1" containsNumber="1" minValue="15.31" maxValue="97.19"/>
    </cacheField>
    <cacheField name="i11 Gobernanza" numFmtId="164">
      <sharedItems containsString="0" containsBlank="1" containsNumber="1" minValue="22.22" maxValue="100"/>
    </cacheField>
    <cacheField name="i12 Innovación Pública Digital" numFmtId="164">
      <sharedItems containsString="0" containsBlank="1" containsNumber="1" minValue="0" maxValue="100"/>
    </cacheField>
    <cacheField name="i13 Arquitectura" numFmtId="164">
      <sharedItems containsString="0" containsBlank="1" containsNumber="1" minValue="0" maxValue="100"/>
    </cacheField>
    <cacheField name="i14 Seguridad y Privacidad de la información" numFmtId="164">
      <sharedItems containsString="0" containsBlank="1" containsNumber="1" minValue="0" maxValue="100"/>
    </cacheField>
    <cacheField name="i15 Servicios Ciudadanos Digitales" numFmtId="164">
      <sharedItems containsString="0" containsBlank="1" containsNumber="1" minValue="0" maxValue="100"/>
    </cacheField>
    <cacheField name="i16 Cultura y apropiación" numFmtId="164">
      <sharedItems containsString="0" containsBlank="1" containsNumber="1" minValue="0" maxValue="100"/>
    </cacheField>
    <cacheField name="i17 Servicios y Procesos Inteligentes" numFmtId="164">
      <sharedItems containsString="0" containsBlank="1" containsNumber="1" minValue="0" maxValue="100"/>
    </cacheField>
    <cacheField name="i18 Estado abierto" numFmtId="164">
      <sharedItems containsString="0" containsBlank="1" containsNumber="1" minValue="12.35" maxValue="100"/>
    </cacheField>
    <cacheField name="i19 Decisiones basadas en datos" numFmtId="164">
      <sharedItems containsString="0" containsBlank="1" containsNumber="1" minValue="0" maxValue="100"/>
    </cacheField>
    <cacheField name="i20 Proyectos de Transformación Digital" numFmtId="164">
      <sharedItems containsString="0" containsBlank="1" containsNumber="1" minValue="33.33" maxValue="100"/>
    </cacheField>
    <cacheField name="i21 Estrategias de Ciudades y Territorios Inteligentes" numFmtId="164">
      <sharedItems containsNonDate="0" containsString="0" containsBlank="1"/>
    </cacheField>
    <cacheField name="POL08 Índice de Seguridad Digital" numFmtId="164">
      <sharedItems containsString="0" containsBlank="1" containsNumber="1" minValue="34.090000000000003" maxValue="100"/>
    </cacheField>
    <cacheField name="i22 Asiganción de Recursos" numFmtId="164">
      <sharedItems containsString="0" containsBlank="1" containsNumber="1" minValue="14.29" maxValue="100"/>
    </cacheField>
    <cacheField name="i23 Implementación Lineamientos de Política" numFmtId="164">
      <sharedItems containsString="0" containsBlank="1" containsNumber="1" minValue="40" maxValue="100"/>
    </cacheField>
    <cacheField name="i24 Despliegue de Controles" numFmtId="164">
      <sharedItems containsString="0" containsBlank="1" containsNumber="1" minValue="50" maxValue="100"/>
    </cacheField>
    <cacheField name="POL09 Índice Defensa Jurídica" numFmtId="164">
      <sharedItems containsString="0" containsBlank="1" containsNumber="1" minValue="42.11" maxValue="100"/>
    </cacheField>
    <cacheField name="i70 Prevención del daño antijurídico" numFmtId="164">
      <sharedItems containsString="0" containsBlank="1" containsNumber="1" containsInteger="1" minValue="0" maxValue="100"/>
    </cacheField>
    <cacheField name="i25 Gestión de las actuaciones prejudiciales " numFmtId="164">
      <sharedItems containsString="0" containsBlank="1" containsNumber="1" minValue="37.5" maxValue="100"/>
    </cacheField>
    <cacheField name="i26 Gestión de la defensa judicial " numFmtId="164">
      <sharedItems containsString="0" containsBlank="1" containsNumber="1" minValue="46.25" maxValue="100"/>
    </cacheField>
    <cacheField name="i27 Gestión del cumplimento de sentencias y conciliaciones " numFmtId="164">
      <sharedItems containsString="0" containsBlank="1" containsNumber="1" minValue="33.33" maxValue="100"/>
    </cacheField>
    <cacheField name="i28 Gestión de la acción de repetición " numFmtId="164">
      <sharedItems containsString="0" containsBlank="1" containsNumber="1" minValue="25" maxValue="100"/>
    </cacheField>
    <cacheField name="i29 Gestión del conocimiento jurídico" numFmtId="164">
      <sharedItems containsString="0" containsBlank="1" containsNumber="1" containsInteger="1" minValue="10" maxValue="100"/>
    </cacheField>
    <cacheField name="POL10 Índice Mejora Normativa" numFmtId="164">
      <sharedItems containsString="0" containsBlank="1" containsNumber="1" minValue="22.88" maxValue="99.74"/>
    </cacheField>
    <cacheField name="i30 Planeación y diseño de los actos administrativos de carácter general" numFmtId="164">
      <sharedItems containsString="0" containsBlank="1" containsNumber="1" minValue="33.33" maxValue="100"/>
    </cacheField>
    <cacheField name="i31 Redacción, consulta pública y revisión de los actos administrativos de carácter general" numFmtId="164">
      <sharedItems containsString="0" containsBlank="1" containsNumber="1" minValue="21.79" maxValue="100"/>
    </cacheField>
    <cacheField name="i32 Publicación y evaluación de los actos administrativos" numFmtId="164">
      <sharedItems containsString="0" containsBlank="1" containsNumber="1" minValue="25" maxValue="100"/>
    </cacheField>
    <cacheField name="POL11 Índice de Servicio a las ciudadanías" numFmtId="164">
      <sharedItems containsString="0" containsBlank="1" containsNumber="1" minValue="15.94" maxValue="100"/>
    </cacheField>
    <cacheField name="i33 Diagnóstico y planeación del servicio y relacionamiento con la ciudadanía" numFmtId="164">
      <sharedItems containsString="0" containsBlank="1" containsNumber="1" minValue="15.15" maxValue="100"/>
    </cacheField>
    <cacheField name="i34 Talento humano idóneo y suficiente al servicio y relacionamiento con la ciudadanía" numFmtId="164">
      <sharedItems containsString="0" containsBlank="1" containsNumber="1" minValue="0" maxValue="100"/>
    </cacheField>
    <cacheField name="i35 Oferta institucional de fácil acceso, comprensión y uso para la ciudadanía" numFmtId="164">
      <sharedItems containsString="0" containsBlank="1" containsNumber="1" minValue="27.27" maxValue="100"/>
    </cacheField>
    <cacheField name="i36 Evaluación de la gestión del servicio y medición de la experiencia ciudadana" numFmtId="164">
      <sharedItems containsString="0" containsBlank="1" containsNumber="1" minValue="0" maxValue="100"/>
    </cacheField>
    <cacheField name="i37 Accesibilidad para personas con discapacidad" numFmtId="164">
      <sharedItems containsString="0" containsBlank="1" containsNumber="1" minValue="5.26" maxValue="100"/>
    </cacheField>
    <cacheField name="POL12 Índice de Racionalización de Trámites" numFmtId="164">
      <sharedItems containsString="0" containsBlank="1" containsNumber="1" minValue="10.53" maxValue="100"/>
    </cacheField>
    <cacheField name="i39 Priorización de trámites con base en las necesidades y expectativas de los ciudadanos" numFmtId="164">
      <sharedItems containsString="0" containsBlank="1" containsNumber="1" minValue="0" maxValue="100"/>
    </cacheField>
    <cacheField name="i40 Trámites racionalizados y recursos  tenidos en cuenta para mejorarlos" numFmtId="164">
      <sharedItems containsString="0" containsBlank="1" containsNumber="1" minValue="0" maxValue="100"/>
    </cacheField>
    <cacheField name="i41 Beneficios de las acciones de racionalización adelantadas" numFmtId="164">
      <sharedItems containsString="0" containsBlank="1" containsNumber="1" minValue="10" maxValue="100"/>
    </cacheField>
    <cacheField name="POL13 Índice de Participación Ciudadana en la Gestión Pública" numFmtId="164">
      <sharedItems containsString="0" containsBlank="1" containsNumber="1" minValue="15.12" maxValue="100"/>
    </cacheField>
    <cacheField name="i42 Capacidades institucionales instaladas para la promoción de la participación" numFmtId="164">
      <sharedItems containsString="0" containsBlank="1" containsNumber="1" minValue="8.33" maxValue="100"/>
    </cacheField>
    <cacheField name="i43 Planeación anual de la estratégia de participación ciudadana en la gestón pública" numFmtId="164">
      <sharedItems containsString="0" containsBlank="1" containsNumber="1" minValue="11.11" maxValue="100"/>
    </cacheField>
    <cacheField name="i44 Implementación de acciones de participación ciudadana en las diferentes fases del ciclo de gestión" numFmtId="164">
      <sharedItems containsString="0" containsBlank="1" containsNumber="1" minValue="0" maxValue="100"/>
    </cacheField>
    <cacheField name="i45 Capacidad de involucrar efectivamente a los diferentes grupos poblacionales en las acciones  de participación garantizando el enfoque diferencial" numFmtId="164">
      <sharedItems containsString="0" containsBlank="1" containsNumber="1" minValue="0" maxValue="100"/>
    </cacheField>
    <cacheField name="i46 Evaluación de los resultados de la estrategia anual de participación ciudadana y su aprovechamiento en acciones de mejora institucional " numFmtId="164">
      <sharedItems containsString="0" containsBlank="1" containsNumber="1" minValue="10" maxValue="100"/>
    </cacheField>
    <cacheField name="i47 Rendición de cuentas en la gestión pública" numFmtId="164">
      <sharedItems containsString="0" containsBlank="1" containsNumber="1" minValue="17.95" maxValue="100"/>
    </cacheField>
    <cacheField name="POL14 Índice de Seguimiento y Evaluación del Desempeño Institucional" numFmtId="164">
      <sharedItems containsString="0" containsBlank="1" containsNumber="1" minValue="32.18" maxValue="100"/>
    </cacheField>
    <cacheField name="POL15 Índice Transparencia, Acceso a la Información y lucha contra la Corrupción" numFmtId="164">
      <sharedItems containsString="0" containsBlank="1" containsNumber="1" minValue="20.2" maxValue="100"/>
    </cacheField>
    <cacheField name="i48 Gestión de Riesgos de Corrupción" numFmtId="164">
      <sharedItems containsString="0" containsBlank="1" containsNumber="1" minValue="16.13" maxValue="100"/>
    </cacheField>
    <cacheField name="i49 Índice de Transparencia y Acceso a la Información Pública _x000a_" numFmtId="164">
      <sharedItems containsString="0" containsBlank="1" containsNumber="1" minValue="22.06" maxValue="100"/>
    </cacheField>
    <cacheField name="POL16 Índice de Gestión Documental" numFmtId="164">
      <sharedItems containsString="0" containsBlank="1" containsNumber="1" minValue="10.58" maxValue="100"/>
    </cacheField>
    <cacheField name="i50 Calidad del Componente estratégico" numFmtId="164">
      <sharedItems containsString="0" containsBlank="1" containsNumber="1" minValue="7.14" maxValue="100"/>
    </cacheField>
    <cacheField name="i51 Calidad del Componente administración de archivos" numFmtId="164">
      <sharedItems containsString="0" containsBlank="1" containsNumber="1" containsInteger="1" minValue="10" maxValue="100"/>
    </cacheField>
    <cacheField name="i52 Calidad del Componente documental" numFmtId="164">
      <sharedItems containsString="0" containsBlank="1" containsNumber="1" minValue="4.67" maxValue="100"/>
    </cacheField>
    <cacheField name="i53 Calidad del Componente tecnológico" numFmtId="164">
      <sharedItems containsString="0" containsBlank="1" containsNumber="1" minValue="0" maxValue="100"/>
    </cacheField>
    <cacheField name="i54 Calidad del Componente cultural" numFmtId="164">
      <sharedItems containsString="0" containsBlank="1" containsNumber="1" minValue="0" maxValue="100"/>
    </cacheField>
    <cacheField name="POL17 Índice de Gestión Información Estadística" numFmtId="164">
      <sharedItems containsString="0" containsBlank="1" containsNumber="1" minValue="28.12" maxValue="100"/>
    </cacheField>
    <cacheField name="i55 Índice Planeación Estadística" numFmtId="164">
      <sharedItems containsString="0" containsBlank="1" containsNumber="1" minValue="29.8" maxValue="100"/>
    </cacheField>
    <cacheField name="i56 Índice Fortalecimiento de registros administrativos" numFmtId="164">
      <sharedItems containsString="0" containsBlank="1" containsNumber="1" minValue="0" maxValue="100"/>
    </cacheField>
    <cacheField name="i57 Índice Calidad Estadística" numFmtId="164">
      <sharedItems containsString="0" containsBlank="1" containsNumber="1" minValue="29.22" maxValue="100"/>
    </cacheField>
    <cacheField name="POL18 Índice de Gestión del Conocimiento" numFmtId="164">
      <sharedItems containsString="0" containsBlank="1" containsNumber="1" minValue="17.53" maxValue="100"/>
    </cacheField>
    <cacheField name="i58 Planeación de la gestión del conocimiento y la innovación" numFmtId="164">
      <sharedItems containsString="0" containsBlank="1" containsNumber="1" minValue="21.21" maxValue="100"/>
    </cacheField>
    <cacheField name="i59 Generación y producción del conocimiento" numFmtId="164">
      <sharedItems containsString="0" containsBlank="1" containsNumber="1" minValue="0" maxValue="100"/>
    </cacheField>
    <cacheField name="i60 Generación de herramientas de uso y apropiación del conocimiento" numFmtId="164">
      <sharedItems containsString="0" containsBlank="1" containsNumber="1" minValue="0" maxValue="100"/>
    </cacheField>
    <cacheField name="i61 Generación de una cultura de propicia para la gestión del conocimiento y la innovación" numFmtId="164">
      <sharedItems containsString="0" containsBlank="1" containsNumber="1" minValue="8" maxValue="100"/>
    </cacheField>
    <cacheField name="i62 Analítica institucional para la toma de decisiones" numFmtId="164">
      <sharedItems containsString="0" containsBlank="1" containsNumber="1" minValue="10" maxValue="100"/>
    </cacheField>
    <cacheField name="POL19 Índice de Control Interno" numFmtId="164">
      <sharedItems containsString="0" containsBlank="1" containsNumber="1" minValue="53.81" maxValue="99.72"/>
    </cacheField>
    <cacheField name="i63 Ambiente propicio para el ejercicio del control" numFmtId="164">
      <sharedItems containsString="0" containsBlank="1" containsNumber="1" minValue="34.090000000000003" maxValue="100"/>
    </cacheField>
    <cacheField name="i64 Evaluación estratégica del riesgo" numFmtId="164">
      <sharedItems containsString="0" containsBlank="1" containsNumber="1" minValue="30.89" maxValue="100"/>
    </cacheField>
    <cacheField name="i65 Actividades de control efectivas" numFmtId="164">
      <sharedItems containsString="0" containsBlank="1" containsNumber="1" minValue="33.700000000000003" maxValue="100"/>
    </cacheField>
    <cacheField name="i66 Información y comunicación relevante y oportuna para el control" numFmtId="164">
      <sharedItems containsString="0" containsBlank="1" containsNumber="1" minValue="25.09" maxValue="100"/>
    </cacheField>
    <cacheField name="i67 Actividades de monitoreo sistemáticas y orientadas a la mejora" numFmtId="164">
      <sharedItems containsString="0" containsBlank="1" containsNumber="1" minValue="50.71" maxValue="100"/>
    </cacheField>
    <cacheField name="i68 Evaluación independiente al sistema de control interno" numFmtId="164">
      <sharedItems containsString="0" containsBlank="1" containsNumber="1" minValue="21.72" maxValue="100"/>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RISTOBAL.MAHECHA" refreshedDate="45896.503073842592" createdVersion="8" refreshedVersion="8" minRefreshableVersion="3" recordCount="690" xr:uid="{BD73974A-F0F2-4E45-8AE2-E4D26DBDE3FE}">
  <cacheSource type="worksheet">
    <worksheetSource ref="A2:P692" sheet="tablas analisis sectorial"/>
  </cacheSource>
  <cacheFields count="16">
    <cacheField name="AÑO" numFmtId="1">
      <sharedItems containsSemiMixedTypes="0" containsString="0" containsNumber="1" containsInteger="1" minValue="2022" maxValue="2024" count="3">
        <n v="2022"/>
        <n v="2023"/>
        <n v="2024"/>
      </sharedItems>
    </cacheField>
    <cacheField name="Entidad" numFmtId="0">
      <sharedItems count="234">
        <s v="MINISTERIO DE RELACIONES EXTERIORES"/>
        <s v="MINISTERIO DE HACIENDA Y CREDITO PUBLICO"/>
        <s v="MINISTERIO DE DEFENSA NACIONAL"/>
        <s v="MINISTERIO DE AGRICULTURA Y DESARROLLO RURAL"/>
        <s v="MINISTERIO DE MINAS Y ENERGIA"/>
        <s v="MINISTERIO DE EDUCACION NACIONAL"/>
        <s v="MINISTERIO DE TECNOLOGIAS DE LA INFORMACION Y LAS COMUNICACIONES"/>
        <s v="MINISTERIO DE TRANSPORTE"/>
        <s v="MINISTERIO DE CULTURA"/>
        <s v="DEPARTAMENTO ADMINISTRATIVO DE LA PRESIDENCIA DE LA REPUBLICA"/>
        <s v="DEPARTAMENTO ADMINISTRATIVO NACIONAL DE ESTADISTICA"/>
        <s v="DEPARTAMENTO NACIONAL DE PLANEACION"/>
        <s v="DEPARTAMENTO ADMINISTRATIVO DE LA FUNCION PUBLICA"/>
        <s v="SUPERINTENDENCIA DE NOTARIADO Y REGISTRO"/>
        <s v="SUPERINTENDENCIA DEL SUBSIDIO FAMILIAR"/>
        <s v="SUPERINTENDENCIA NACIONAL DE SALUD"/>
        <s v="SUPERINTENDENCIA DE SOCIEDADES"/>
        <s v="SUPERINTENDENCIA DE INDUSTRIA Y COMERCIO"/>
        <s v="UNIDAD ADMINISTRATIVA ESPECIAL DE ORGANIZACIONES SOLIDARIAS"/>
        <s v="SUPERINTENDENCIA DE SERVICIOS PUBLICOS DOMICILIARIOS"/>
        <s v="SUPERINTENDENCIA DE TRANSPORTE"/>
        <s v="INSTITUTO NACIONAL DE VIGILANCIA DE MEDICAMENTOS Y ALIMENTOS"/>
        <s v="COMISION DE REGULACION DE COMUNICACIONES"/>
        <s v="COMISION DE REGULACION DE AGUA POTABLE Y SANEAMIENTO BASICO"/>
        <s v="CAJA DE RETIRO DE LAS FUERZAS MILITARES"/>
        <s v="CAJA DE SUELDOS DE RETIRO DE LA POLICIA NACIONAL"/>
        <s v="DEFENSA CIVIL COLOMBIANA"/>
        <s v="ESCUELA SUPERIOR DE ADMINISTRACION PUBLICA"/>
        <s v="FONDO ROTATORIO DE LA POLICIA NACIONAL"/>
        <s v="FONDO NACIONAL DE AHORRO"/>
        <s v="EMPRESA NACIONAL PROMOTORA DEL DESARROLLO TERRITORIAL"/>
        <s v="SANATORIO DE AGUA DE DIOS, EMPRESA SOCIAL DEL ESTADO"/>
        <s v="SANATORIO DE CONTRATACION, EMPRESA SOCIAL DEL ESTADO"/>
        <s v="INSTITUTO GEOGRAFICO AGUSTIN CODAZZI"/>
        <s v="INSTITUTO COLOMBIANO AGROPECUARIO"/>
        <s v="INSTITUTO COLOMBIANO DE BIENESTAR FAMILIAR"/>
        <s v="INSTITUTO NACIONAL DE CANCEROLOGIA, EMPRESA SOCIAL DEL ESTADO"/>
        <s v="INSTITUTO NACIONAL DE SALUD"/>
        <s v="INSTITUTO CARO Y CUERVO"/>
        <s v="INSTITUTO COLOMBIANO PARA LA EVALUACION DE LA EDUCACION"/>
        <s v="INSTITUTO NACIONAL PARA CIEGOS"/>
        <s v="INSTITUTO NACIONAL PARA SORDOS"/>
        <s v="SERVICIO NACIONAL DE APRENDIZAJE"/>
        <s v="FONDO DE PREVISION SOCIAL DEL CONGRESO DE LA REPUBLICA"/>
        <s v="UNIDAD ADMINISTRATIVA ESPECIAL JUNTA CENTRAL DE CONTADORES"/>
        <s v="AGENCIA NACIONAL DE SEGURIDAD VIAL"/>
        <s v="INSTITUTO COLOMBIANO DE CREDITO EDUCATIVO Y ESTUDIOS TECNICOS EN EL EXTERIOR &quot;MARIANO OSPINA PEREZ&quot;"/>
        <s v="INSTITUTO TOLIMENSE DE FORMACION TECNICA PROFESIONAL"/>
        <s v="INSTITUTO NACIONAL DE FORMACION TECNICA PROFESIONAL DEL DEPARTAMENTO DE SAN ANDRES, PROVIDENCIA Y SANTA CATALINA"/>
        <s v="ESCUELA TECNOLOGICA INSTITUTO TECNICO CENTRAL"/>
        <s v="INSTITUTO NACIONAL DE VIAS"/>
        <s v="UNIDAD ADMINISTRATIVA ESPECIAL DIRECCION DE IMPUESTOS Y ADUANAS NACIONALES"/>
        <s v="DIRECCION NACIONAL DE DERECHO DE AUTOR"/>
        <s v="UNIDAD DE PLANEACION MINERO ENERGETICA"/>
        <s v="UNIDAD ADMINISTRATIVA ESPECIAL CONTADURIA GENERAL DE LA NACION"/>
        <s v="INSTITUTO NACIONAL DE FORMACION TECNICA PROFESIONAL DE SAN JUAN DEL CESAR"/>
        <s v="INSTITUTO TECNICO NACIONAL DE COMERCIO &quot;SIMON RODRIGUEZ&quot;"/>
        <s v="ARCHIVO GENERAL DE LA NACION"/>
        <s v="FONDO DE PASIVO SOCIAL DE FERROCARRILES NACIONALES DE COLOMBIA"/>
        <s v="EMPRESA SOCIAL DEL ESTADO CENTRO DERMATOLOGICO FEDERICO LLERAS ACOSTA"/>
        <s v="CENTRO DE DIAGNOSTICO AUTOMOTOR DE CALDAS LTDA"/>
        <s v="CENTRO DE DIAGNOSTICO AUTOMOTOR DE CUCUTA LTDA"/>
        <s v="IMPRENTA NACIONAL DE COLOMBIA"/>
        <s v="AGENCIA NACIONAL DE HIDROCARBUROS"/>
        <s v="AGENCIA NACIONAL DE INFRAESTRUCTURA."/>
        <s v="MINISTERIO DE COMERCIO, INDUSTRIA Y TURISMO"/>
        <s v="SERVICIO GEOLOGICO COLOMBIANO"/>
        <s v="SUPERINTENDENCIA DE LA ECONOMIA SOLIDARIA"/>
        <s v="CORPORACION NACIONAL PARA LA RECONSTRUCCION DE LA CUENCA DEL RIO PAEZ Y ZONAS ALEDAÑAS"/>
        <s v="COMISION DE REGULACION DE ENERGIA Y GAS"/>
        <s v="INSTITUTO DE PLANIFICACION Y PROMOCION DE SOLUCIONES ENERGETICAS PARA LAS ZONAS NO INTERCONECTADAS"/>
        <s v="SUPERINTENDENCIA DE VIGILANCIA Y SEGURIDAD PRIVADA"/>
        <s v="CLUB MILITAR"/>
        <s v="SOCIEDAD HOTELERA TEQUENDAMA S.A."/>
        <s v="INSTITUTO DE CASAS FISCALES DEL EJERCITO"/>
        <s v="INDUSTRIA MILITAR"/>
        <s v="CAJA PROMOTORA DE VIVIENDA MILITAR Y DE POLICIA"/>
        <s v="SERVICIO AEREO A TERRITORIOS NACIONALES S.A."/>
        <s v="CORPORACION DE LA INDUSTRIA AERONAUTICA COLOMBIANA S.A."/>
        <s v="HOSPITAL MILITAR CENTRAL"/>
        <s v="INSTITUTO DE HIDROLOGIA, METEOROLOGIA Y ESTUDIOS AMBIENTALES"/>
        <s v="INSTITUTO COLOMBIANO DE ANTROPOLOGIA E HISTORIA"/>
        <s v="FONDO DE GARANTIAS DE INSTITUCIONES FINANCIERAS"/>
        <s v="FONDO DE GARANTIAS DE ENTIDADES COOPERATIVAS"/>
        <s v="FINANCIERA DE DESARROLLO TERRITORIAL S.A."/>
        <s v="LA PREVISORA S.A. COMPAÑIA DE SEGUROS"/>
        <s v="FIDUCIARIA LA PREVISORA S.A."/>
        <s v="MINISTERIO DE CIENCIA, TECNOLOGIA E INNOVACION"/>
        <s v="INSTITUTO NACIONAL PENITENCIARIO Y CARCELARIO"/>
        <s v="CANAL REGIONAL DE TELEVISION TEVEANDINA LTDA"/>
        <s v="UNIDAD ADMINISTRATIVA ESPECIAL DE AERONAUTICA CIVIL"/>
        <s v="ARTESANIAS DE COLOMBIA S.A."/>
        <s v="FONDO NACIONAL DE GARANTIAS S.A."/>
        <s v="SOCIEDAD DE TELEVISION DE LAS ISLAS LTDA"/>
        <s v="CENTRAL DE INVERSIONES S.A."/>
        <s v="BANCO AGRARIO DE COLOMBIA S.A."/>
        <s v="CANAL REGIONAL DE TELEVISION DEL CARIBE LTDA"/>
        <s v="SOCIEDAD RADIO TELEVISION NACIONAL DE COLOMBIA"/>
        <s v="SUPERINTENDENCIA FINANCIERA DE COLOMBIA"/>
        <s v="AGENCIA LOGISTICA DE LAS FUERZAS MILITARES"/>
        <s v="SERVICIOS POSTALES NACIONALES S.A."/>
        <s v="BANCO DE COMERCIO EXTERIOR DE COLOMBIA S.A."/>
        <s v="CORPORACION COLOMBIANA DE INVESTIGACION AGROPECUARIA"/>
        <s v="FONDO PARA EL FINANCIAMIENTO DEL SECTOR AGROPECUARIO."/>
        <s v="POSITIVA COMPAÑIA DE SEGUROS S.A."/>
        <s v="SOCIEDAD DE ACTIVOS ESPECIALES S.A.S."/>
        <s v="ADMINISTRADORA COLOMBIANA DE PENSIONES"/>
        <s v="AGENCIA NACIONAL DEL ESPECTRO"/>
        <s v="UNIDAD ADMINISTRATIVA ESPECIAL DE GESTION PENSIONAL Y CONTRIBUCIONES PARAFISCALES DE LA PROTECCION SOCIAL"/>
        <s v="MINISTERIO DE AMBIENTE Y DESARROLLO SOSTENIBLE"/>
        <s v="MINISTERIO DE VIVIENDA, CIUDAD Y TERRITORIO"/>
        <s v="MINISTERIO DE JUSTICIA Y DEL DERECHO"/>
        <s v="MINISTERIO DE SALUD Y PROTECCION SOCIAL"/>
        <s v="MINISTERIO DEL TRABAJO"/>
        <s v="MINISTERIO DEL INTERIOR"/>
        <s v="DIRECCION GENERAL MARITIMA 1"/>
        <s v="COMANDO GENERAL DE LAS FUERZAS MILITARES 1"/>
        <s v="DIRECCION GENERAL DE SANIDAD MILITAR 1"/>
        <s v="EJERCITO NACIONAL DE COLOMBIA 1"/>
        <s v="ARMADA NACIONAL"/>
        <s v="FUERZA AEREA COLOMBIANA"/>
        <s v="DIRECCION GENERAL DE LA POLICIA NACIONAL 1"/>
        <s v="PARQUES NACIONALES NATURALES DE COLOMBIA"/>
        <s v="AUTORIDAD NACIONAL DE LICENCIAS AMBIENTALES"/>
        <s v="UNIDAD ADMINISTRATIVA ESPECIAL MIGRACION COLOMBIA"/>
        <s v="UNIDAD NACIONAL DE PROTECCION"/>
        <s v="AGENCIA NACIONAL DE DEFENSA JURIDICA DEL ESTADO"/>
        <s v="AGENCIA NACIONAL DE MINERIA"/>
        <s v="AGENCIA PARA LA REINCORPORACION Y LA NORMALIZACION"/>
        <s v="ADMINISTRADORA DEL MONOPOLIO RENTISTICO DE LOS JUEGOS DE SUERTE Y AZAR"/>
        <s v="UNIDAD DE PLANIFICACION DE TIERRAS RURALES, ADECUACION DE TIERRAS Y USOS AGROPECUARIOS"/>
        <s v="UNIDAD NACIONAL PARA LA GESTION DEL RIESGO DE DESASTRES"/>
        <s v="UNIDAD DE SERVICIOS PENITENCIARIOS Y CARCELARIOS"/>
        <s v="DEPARTAMENTO ADMINISTRATIVO PARA LA PROSPERIDAD SOCIAL"/>
        <s v="AGENCIA NACIONAL DE CONTRATACION PUBLICA -COLOMBIA COMPRA EFICIENTE-"/>
        <s v="UNIDAD DE PROYECCION NORMATIVA Y ESTUDIOS DE REGULACION FINANCIERA"/>
        <s v="AGENCIA DEL INSPECTOR GENERAL DE TRIBUTOS, RENTAS Y CONTRIBUCIONES PARAFISCALES"/>
        <s v="INSTITUTO NACIONAL DE METROLOGIA"/>
        <s v="AUTORIDAD NACIONAL DE ACUICULTURA Y PESCA"/>
        <s v="MINISTERIO DEL DEPORTE"/>
        <s v="AGENCIA NACIONAL INMOBILIARIA VIRGILIO BARCO VARGAS"/>
        <s v="FONDO ADAPTACION"/>
        <s v="UNIDAD ADMINISTRATIVA ESPECIAL PARA LA ATENCION Y REPARACION INTEGRAL A LAS VICTIMAS"/>
        <s v="CENTRO DE MEMORIA HISTORICA"/>
        <s v="AGENCIA PRESIDENCIAL DE COOPERACION INTERNACIONAL DE COLOMBIA"/>
        <s v="SOCIEDAD FIDUCIARIA DE DESARROLLO AGROPECUARIO S.A."/>
        <s v="CORPORACION DE CIENCIA Y TECNOLOGIA PARA EL DESARROLLO DE LA INDUSTRIA NAVAL"/>
        <s v="UNIDAD ADMINISTRATIVA ESPECIAL DE GESTION DE RESTITUCION DE TIERRAS DESPOJADAS"/>
        <s v="DIRECCION NACIONAL DE BOMBEROS"/>
        <s v="UNIDAD ADMINISTRATIVA ESPECIAL DEL SERVICIO PUBLICO DE EMPLEO"/>
        <s v="AGENCIA DE RENOVACION DEL TERRITORIO"/>
        <s v="AGENCIA NACIONAL DE TIERRAS"/>
        <s v="AGENCIA DE DESARROLLO RURAL"/>
        <s v="ADMINISTRADORA DE LOS RECURSOS DEL SISTEMA GENERAL DE SEGURIDAD SOCIAL EN SALUD"/>
        <s v="CORPORACION DE ALTA TECNOLOGIA PARA LA DEFENSA"/>
        <s v="CORPORACION AGENCIA NACIONAL DE GOBIERNO DIGITAL"/>
        <s v="UNIDAD ADMINISTRATIVA ESPECIAL DE ALIMENTACIÓN ESCOLAR"/>
        <s v="ALIANZA COLOMBIANA DE INSTITUCIONES PUBLICAS DE EDUCACION SUPERIOR"/>
        <s v="ALIANZA PUBLICA PARA EL DESARROLLO INTEGRAL"/>
        <s v="CORPORACION AUTONOMA REGIONAL DE CUNDINAMARCA"/>
        <s v="CORPORACION AUTONOMA REGIONAL DEL VALLE DEL CAUCA"/>
        <s v="CORPORACION AUTONOMA REGIONAL DEL QUINDIO"/>
        <s v="CORPORACION AUTONOMA REGIONAL PARA EL DESARROLLO SOSTENIBLE DEL CHOCO"/>
        <s v="CORPORACION PARA EL DESARROLLO SOSTENIBLE DEL URABA"/>
        <s v="CORPORACION AUTONOMA REGIONAL DE CALDAS"/>
        <s v="CORPORACION AUTONOMA REGIONAL DE LOS VALLES DEL SINU Y DEL SAN JORGE"/>
        <s v="CORPORACION AUTONOMA REGIONAL DEL TOLIMA"/>
        <s v="CORPORACION AUTONOMA REGIONAL DE RISARALDA"/>
        <s v="CORPORACION AUTONOMA REGIONAL DEL MAGDALENA"/>
        <s v="CORPORACION AUTONOMA REGIONAL PARA LA DEFENSA DE LA MESETA DE BUCARAMANGA"/>
        <s v="UNIVERSIDAD DE CALDAS"/>
        <s v="UNIVERSIDAD DEL CAUCA"/>
        <s v="UNIVERSIDAD NACIONAL DE COLOMBIA"/>
        <s v="UNIVERSIDAD DE CORDOBA"/>
        <s v="UNIVERSIDAD PEDAGOGICA NACIONAL"/>
        <s v="UNIVERSIDAD PEDAGOGICA Y TECNOLOGICA DE COLOMBIA"/>
        <s v="UNIVERSIDAD DE LOS LLANOS"/>
        <s v="UNIVERSIDAD SURCOLOMBIANA"/>
        <s v="UNIVERSIDAD TECNOLOGICA DEL CHOCO DIEGO LUIS CORDOBA"/>
        <s v="UNIVERSIDAD POPULAR DEL CESAR"/>
        <s v="UNIVERSIDAD TECNOLOGICA DE PEREIRA"/>
        <s v="UNIVERSIDAD NACIONAL ABIERTA Y A DISTANCIA -UNAD"/>
        <s v="CORPORACION AUTONOMA REGIONAL DEL CAUCA"/>
        <s v="CORPORACION AUTONOMA REGIONAL DE LA GUAJIRA"/>
        <s v="CORPORACION AUTONOMA REGIONAL DE LAS CUENCAS DE LOS RIOS NEGRO Y NARE"/>
        <s v="UNIVERSIDAD DE LA AMAZONIA"/>
        <s v="UNIVERSIDAD COLEGIO MAYOR DE CUNDINAMARCA"/>
        <s v="CORPORACION AUTONOMA REGIONAL DE NARINO"/>
        <s v="PROCURADURIA GENERAL DE LA NACION"/>
        <s v="CORPORACION AUTONOMA REGIONAL DE LA ORINOQUIA"/>
        <s v="CORPORACION AUTONOMA REGIONAL DE SUCRE"/>
        <s v="CORPORACION  AUTONOMA REGIONAL DEL ALTO MAGDALENA - CAM"/>
        <s v="CORPORACION AUTONOMA REGIONAL DEL ATLANTICO"/>
        <s v="CORPORACION AUTONOMA REGIONAL DE SANTANDER"/>
        <s v="CORPORACION AUTONOMA REGIONAL DE BOYACA"/>
        <s v="CORPORACION AUTONOMA REGIONAL DE CHIVOR -"/>
        <s v="CORPORACION AUTONOMA REGIONAL DEL GUAVIO"/>
        <s v="CORPORACION AUTONOMA REGIONAL DEL CANAL DEL DIQUE"/>
        <s v="CORPORACION AUTONOMA REGIONAL DEL SUR DE BOLIVAR"/>
        <s v="CORPORACION PARA EL DESARROLLO SOSTENIBLE DEL ARCHIPIELAGO DE SAN ANDRES PROVIDENCIA Y SANTA CATALINA"/>
        <s v="CORPORACION PARA EL DESARROLLO SOSTENIBLE DEL AREA DE MANEJO ESPECIAL LA MACARENA"/>
        <s v="CORPORACION AUTONOMA REGIONAL DEL RIO GRANDE DE LA MAGDALENA CORMAGDALENA"/>
        <s v="CONTRALORIA GENERAL DE LA REPUBLICA"/>
        <s v="CORPORACION AUTONOMA REGIONAL DEL CESAR"/>
        <s v="CORPORACION AUTONOMA REGIONAL DE LA FRONTERA NORORIENTAL"/>
        <s v="SENADO DE LA REPUBLICA"/>
        <s v="CORPORACION PARA EL DESARROLLO SOSTENIBLE DE LA MOJANA Y EL SAN JORGE"/>
        <s v="BANCO DE LA REPUBLICA"/>
        <s v="UNIDAD DE INFORMACION Y ANALISIS FINANCIERO"/>
        <s v="UNIVERSIDAD MILITAR NUEVA GRANADA"/>
        <s v="FONDO DE BIENESTAR SOCIAL DE LA CONTRALORIA GENERAL DE LA REPUBLICA."/>
        <s v="AUDITORIA GENERAL DE LA REPUBLICA"/>
        <s v="REGISTRADURIA NACIONAL DEL ESTADO CIVIL"/>
        <s v="CAMARA DE REPRESENTANTES"/>
        <s v="DEFENSORIA DEL PUEBLO"/>
        <s v="UNIVERSIDAD DEL PACIFICO"/>
        <s v="CORPORACION AUTONOMA REGIONAL DEL CENTRO DE ANTIOQUIA."/>
        <s v="CORPORACION PARA EL DESARROLLO SOSTENIBLE DEL NORTE Y ORIENTE DE LA AMAZONIA CDA."/>
        <s v="CORPORACION PARA EL DESARROLLO SOSTENIBLE DEL SUR DE LA AMAZONIA."/>
        <s v="FISCALIA GENERAL DE LA NACION"/>
        <s v="INSTITUTO NACIONAL DE MEDICINA LEGAL Y CIENCIAS FORENSES"/>
        <s v="COMISION NACIONAL DEL SERVICIO CIVIL"/>
        <s v="INSTITUTO DE INVESTIGACION DE RECURSOS BIOLOGICOS ALEXANDER VON HUMBOLDT"/>
        <s v="INSTITUTO DE INVESTIGACIONES AMBIENTALES DEL PACIFICO JOHN VON NEUMANN"/>
        <s v="INSTITUTO DE INVESTIGACIONES MARINAS Y COSTERAS JOSE BENITO VIVES DE ANDREIS"/>
        <s v="INSTITUTO AMAZONICO DE INVESTIGACIONES CIENTIFICAS"/>
        <s v="DEPARTAMENTO ADMINISTRATIVO DIRECCION NACIONAL DE INTELIGENCIA"/>
        <s v="CONSEJO SUPERIOR DE LA JUDICATURA"/>
        <s v="INSTITUTO DE ESTUDIOS DEL MINISTERIO PUBLICO"/>
        <s v="JURISDICCION ESPECIAL PARA LA PAZ"/>
        <s v="UNIDAD DE BUSQUEDA DE PERSONAS DADAS POR DESAPARECIDAS EN EL CONTEXTO Y EN RAZON DEL CONFLICTO ARMADO"/>
        <s v="UNIDAD DE PLANEACION DE INFRAESTRUCTURA DE TRANSPORTE"/>
        <s v="UNIDAD ADMINISTRATIVA ESPECIAL DE LA JUSTICIA PENAL  MILITAR Y POLICIAL"/>
        <s v="CANAL REGIONAL DE TELEVISION TEVEANDINA SAS"/>
      </sharedItems>
    </cacheField>
    <cacheField name="Orden" numFmtId="0">
      <sharedItems/>
    </cacheField>
    <cacheField name="Clasificación orgánica" numFmtId="0">
      <sharedItems/>
    </cacheField>
    <cacheField name="Naturaleza Jurídica" numFmtId="0">
      <sharedItems/>
    </cacheField>
    <cacheField name="Sector" numFmtId="0">
      <sharedItems count="29">
        <s v="RELACIONES EXTERIORES"/>
        <s v="HACIENDA Y CRÉDITO PÚBLICO"/>
        <s v="DEFENSA"/>
        <s v="AGROPECUARIO, PESQUERO Y DE DESARROLLO RURAL"/>
        <s v="MINAS Y ENERGÍA"/>
        <s v="EDUCACIÓN"/>
        <s v="TECNOLOGÍAS DE LA INFORMACIÓN Y LAS COMUNICACIONES"/>
        <s v="TRANSPORTE"/>
        <s v="CULTURA"/>
        <s v="PRESIDENCIA DE LA REPÚBLICA"/>
        <s v="ESTADÍSTICAS"/>
        <s v="PLANEACIÓN"/>
        <s v="FUNCIÓN PÚBLICA"/>
        <s v="JUSTICIA Y DEL DERECHO"/>
        <s v="TRABAJO"/>
        <s v="SALUD Y PROTECCIÓN SOCIAL"/>
        <s v="COMERCIO, INDUSTRIA Y TURISMO"/>
        <s v="VIVIENDA CIUDAD Y TERRITORIO"/>
        <s v="INCLUSIÓN SOCIAL Y RECONCILIACIÓN"/>
        <s v="INTERIOR"/>
        <s v="AMBIENTE Y DESARROLLO SOSTENIBLE"/>
        <s v="CIENCIA, TECNOLOGÍA E INNOVACIÓN"/>
        <s v="DEL DEPORTE, LA RECREACIÓN, LA ACTIVIDAD FÍSICA Y EL APROVECHAMIENTO DEL TIEMPO LIBRE"/>
        <s v="NO APLICA"/>
        <s v="INTELIGENCIA ESTRATÉGICA Y CONTRAINTELIGENCIA"/>
        <s v="IGUALDAD Y EQUIDAD"/>
        <s v="AGROPECUARIO PESQUERO Y DE DESARROLLO RURAL"/>
        <s v="INFORMACIÓN ESTADÍSTICA"/>
        <s v="DEPORTE"/>
      </sharedItems>
    </cacheField>
    <cacheField name="Departamento" numFmtId="0">
      <sharedItems/>
    </cacheField>
    <cacheField name="Municipio" numFmtId="0">
      <sharedItems/>
    </cacheField>
    <cacheField name="Formulario" numFmtId="0">
      <sharedItems/>
    </cacheField>
    <cacheField name="POLÍTICA 9 Defensa Jurídica" numFmtId="164">
      <sharedItems containsString="0" containsBlank="1" containsNumber="1" minValue="22.22" maxValue="100"/>
    </cacheField>
    <cacheField name="Prevención del daño antijurídico" numFmtId="164">
      <sharedItems containsString="0" containsBlank="1" containsNumber="1" containsInteger="1" minValue="0" maxValue="100"/>
    </cacheField>
    <cacheField name="Gestión extrajudicial" numFmtId="164">
      <sharedItems containsString="0" containsBlank="1" containsNumber="1" minValue="0" maxValue="100"/>
    </cacheField>
    <cacheField name="Gestión de la defensa judicial " numFmtId="164">
      <sharedItems containsString="0" containsBlank="1" containsNumber="1" minValue="33.33" maxValue="100"/>
    </cacheField>
    <cacheField name="Gestión del cumplimento de créditos judiciales" numFmtId="164">
      <sharedItems containsString="0" containsBlank="1" containsNumber="1" minValue="0" maxValue="100"/>
    </cacheField>
    <cacheField name="Gestión de los mecanismos para la protección y recuperación del patrimonio público" numFmtId="164">
      <sharedItems containsString="0" containsBlank="1" containsNumber="1" minValue="0" maxValue="100"/>
    </cacheField>
    <cacheField name="Gestión del conocimiento jurídico" numFmtId="164">
      <sharedItems containsString="0" containsBlank="1" containsNumber="1" minValue="0" maxValue="100"/>
    </cacheField>
  </cacheFields>
  <extLst>
    <ext xmlns:x14="http://schemas.microsoft.com/office/spreadsheetml/2009/9/main" uri="{725AE2AE-9491-48be-B2B4-4EB974FC3084}">
      <x14:pivotCacheDefinition pivotCacheId="18183585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1">
  <r>
    <s v="0002"/>
    <x v="0"/>
    <s v="NACIONAL"/>
    <s v="RAMA EJECUTIVA"/>
    <x v="0"/>
    <x v="0"/>
    <s v="BOGOTÁ. D.C."/>
    <s v="BOGOTÁ. D.C."/>
    <s v="MIPG"/>
    <n v="82.24"/>
    <n v="77.010000000000005"/>
    <n v="90.24"/>
    <n v="84.22"/>
    <n v="89.45"/>
    <n v="78.88"/>
    <n v="72.41"/>
    <n v="84.79"/>
    <n v="83.83"/>
    <n v="73.73"/>
    <n v="93.33"/>
    <n v="81.33"/>
    <n v="85.37"/>
    <n v="98.18"/>
    <n v="77.05"/>
    <n v="86.4"/>
    <n v="92.86"/>
    <n v="90"/>
    <n v="84.03"/>
    <n v="59.09"/>
    <n v="92.21"/>
    <n v="89.45"/>
    <n v="90.28"/>
    <n v="87.88"/>
    <n v="58.69"/>
    <n v="72.41"/>
    <n v="85.89"/>
    <n v="87.5"/>
    <n v="71.67"/>
    <n v="88.89"/>
    <n v="71.430000000000007"/>
    <n v="52.17"/>
    <n v="81.03"/>
    <n v="93.33"/>
    <n v="85.19"/>
    <n v="90.91"/>
    <n v="83.33"/>
    <n v="59.72"/>
    <n v="77.08"/>
    <n v="88.89"/>
    <n v="42.86"/>
    <n v="90"/>
    <n v="17.649999999999999"/>
    <n v="93.02"/>
    <n v="71.430000000000007"/>
    <n v="66.67"/>
    <m/>
    <n v="77.08"/>
    <n v="86.67"/>
    <n v="100"/>
    <x v="0"/>
    <x v="0"/>
    <n v="100"/>
    <n v="100"/>
    <n v="70"/>
    <n v="95.83"/>
    <n v="95.95"/>
    <n v="75.930000000000007"/>
    <n v="86.67"/>
    <n v="70.37"/>
    <n v="91.67"/>
    <n v="84.62"/>
    <n v="85.29"/>
    <n v="87.5"/>
    <n v="33.33"/>
    <n v="64.709999999999994"/>
    <n v="33.33"/>
    <n v="90.48"/>
    <n v="100"/>
    <n v="92.86"/>
    <n v="85.71"/>
    <n v="84"/>
    <n v="94.64"/>
    <n v="85.6"/>
    <n v="95.65"/>
    <n v="92.86"/>
    <n v="62.5"/>
    <n v="97.3"/>
    <n v="40"/>
    <n v="100"/>
    <n v="71.930000000000007"/>
    <n v="43.55"/>
    <n v="58.22"/>
    <n v="62.5"/>
    <n v="65.62"/>
    <n v="70.73"/>
    <n v="54.55"/>
    <n v="75.56"/>
    <n v="81.319999999999993"/>
    <n v="84"/>
    <n v="77.78"/>
    <n v="95.87"/>
    <n v="97.28"/>
    <n v="84.93"/>
  </r>
  <r>
    <s v="0004"/>
    <x v="1"/>
    <s v="NACIONAL"/>
    <s v="RAMA EJECUTIVA"/>
    <x v="0"/>
    <x v="1"/>
    <s v="BOGOTÁ. D.C."/>
    <s v="BOGOTÁ. D.C."/>
    <s v="MIPG"/>
    <n v="88.43"/>
    <n v="86.63"/>
    <n v="93.99"/>
    <n v="85.89"/>
    <n v="93.21"/>
    <n v="88.55"/>
    <n v="88.12"/>
    <n v="93.41"/>
    <n v="95.02"/>
    <n v="82.2"/>
    <n v="97.58"/>
    <n v="78.67"/>
    <n v="87.8"/>
    <n v="98.18"/>
    <n v="75.959999999999994"/>
    <n v="85.53"/>
    <n v="100"/>
    <n v="96.67"/>
    <n v="81.2"/>
    <n v="77.05"/>
    <n v="95.77"/>
    <n v="93.21"/>
    <n v="93.98"/>
    <n v="84.58"/>
    <n v="83.05"/>
    <n v="88.12"/>
    <n v="93.26"/>
    <n v="100"/>
    <n v="75"/>
    <n v="96.91"/>
    <n v="100"/>
    <n v="69.569999999999993"/>
    <n v="91.38"/>
    <n v="93.33"/>
    <n v="88.89"/>
    <n v="90.91"/>
    <n v="58.33"/>
    <n v="0"/>
    <n v="75"/>
    <n v="70.83"/>
    <n v="19.05"/>
    <n v="88.75"/>
    <n v="53.85"/>
    <n v="91.28"/>
    <n v="62.86"/>
    <n v="88.89"/>
    <m/>
    <n v="77.78"/>
    <n v="85.42"/>
    <n v="100"/>
    <x v="0"/>
    <x v="1"/>
    <n v="100"/>
    <n v="100"/>
    <n v="100"/>
    <n v="100"/>
    <n v="96.62"/>
    <n v="94.32"/>
    <n v="85.29"/>
    <n v="62.96"/>
    <n v="70.83"/>
    <n v="84.62"/>
    <n v="97.06"/>
    <m/>
    <n v="75"/>
    <n v="78.790000000000006"/>
    <n v="100"/>
    <n v="94.12"/>
    <n v="94.74"/>
    <n v="100"/>
    <n v="100"/>
    <n v="88"/>
    <n v="98.21"/>
    <n v="91.2"/>
    <n v="96.74"/>
    <n v="93.33"/>
    <n v="62.5"/>
    <n v="88.24"/>
    <n v="70.83"/>
    <n v="100"/>
    <n v="94.74"/>
    <n v="93.55"/>
    <n v="73.05"/>
    <n v="100"/>
    <n v="78.790000000000006"/>
    <n v="95.12"/>
    <n v="100"/>
    <n v="88.15"/>
    <n v="94.51"/>
    <n v="99"/>
    <n v="88.89"/>
    <n v="97.52"/>
    <n v="95.92"/>
    <n v="98.63"/>
  </r>
  <r>
    <s v="0005"/>
    <x v="2"/>
    <s v="NACIONAL"/>
    <s v="RAMA EJECUTIVA"/>
    <x v="0"/>
    <x v="2"/>
    <s v="BOGOTÁ. D.C."/>
    <s v="BOGOTÁ. D.C."/>
    <s v="MIPG"/>
    <n v="77.12"/>
    <n v="65.84"/>
    <n v="83.87"/>
    <n v="82.75"/>
    <n v="93.33"/>
    <n v="78.930000000000007"/>
    <n v="35.479999999999997"/>
    <n v="77.760000000000005"/>
    <n v="65.42"/>
    <n v="65.25"/>
    <n v="88.12"/>
    <n v="72"/>
    <n v="73.17"/>
    <n v="92.73"/>
    <n v="76.48"/>
    <n v="80.040000000000006"/>
    <n v="92.86"/>
    <n v="80.62"/>
    <n v="88.19"/>
    <n v="54.55"/>
    <n v="92.86"/>
    <n v="93.33"/>
    <n v="85.39"/>
    <n v="70.83"/>
    <n v="72.14"/>
    <n v="35.479999999999997"/>
    <n v="77.39"/>
    <n v="70.83"/>
    <n v="66.67"/>
    <n v="59.88"/>
    <n v="57.14"/>
    <n v="82.61"/>
    <n v="65.52"/>
    <n v="60"/>
    <n v="77.78"/>
    <n v="81.819999999999993"/>
    <n v="83.33"/>
    <n v="80.56"/>
    <n v="47.92"/>
    <n v="88.89"/>
    <n v="0"/>
    <n v="80"/>
    <n v="41.18"/>
    <n v="93.6"/>
    <n v="77.14"/>
    <n v="55.56"/>
    <m/>
    <n v="57.29"/>
    <n v="83.33"/>
    <n v="100"/>
    <x v="0"/>
    <x v="1"/>
    <n v="50"/>
    <n v="100"/>
    <n v="80"/>
    <n v="79.17"/>
    <n v="82.43"/>
    <n v="81.48"/>
    <n v="82.22"/>
    <n v="92.59"/>
    <n v="91.67"/>
    <n v="92.31"/>
    <n v="88.24"/>
    <n v="100"/>
    <n v="50"/>
    <n v="47.06"/>
    <n v="40"/>
    <n v="88.89"/>
    <n v="100"/>
    <n v="85.71"/>
    <n v="100"/>
    <n v="92"/>
    <n v="100"/>
    <n v="82.03"/>
    <n v="89.13"/>
    <n v="71.430000000000007"/>
    <n v="87.5"/>
    <n v="73.61"/>
    <n v="37.5"/>
    <n v="100"/>
    <n v="58.77"/>
    <n v="70.59"/>
    <n v="79.45"/>
    <n v="66.67"/>
    <n v="19.350000000000001"/>
    <n v="39.020000000000003"/>
    <n v="36.36"/>
    <n v="69.63"/>
    <n v="69.23"/>
    <n v="87"/>
    <n v="80.56"/>
    <n v="90.5"/>
    <n v="90.82"/>
    <n v="68.489999999999995"/>
  </r>
  <r>
    <s v="0006"/>
    <x v="3"/>
    <s v="NACIONAL"/>
    <s v="RAMA EJECUTIVA"/>
    <x v="0"/>
    <x v="3"/>
    <s v="BOGOTÁ. D.C."/>
    <s v="BOGOTÁ. D.C."/>
    <s v="MIPG"/>
    <n v="78.209999999999994"/>
    <n v="51.57"/>
    <n v="84.91"/>
    <n v="77.459999999999994"/>
    <n v="74.569999999999993"/>
    <n v="77.67"/>
    <n v="77.66"/>
    <n v="80.11"/>
    <n v="63.06"/>
    <n v="45.05"/>
    <n v="88.18"/>
    <n v="56"/>
    <n v="80.489999999999995"/>
    <n v="99.55"/>
    <n v="75.7"/>
    <n v="86.62"/>
    <n v="85.71"/>
    <n v="82.33"/>
    <n v="69.03"/>
    <n v="64.86"/>
    <n v="77.62"/>
    <n v="74.569999999999993"/>
    <n v="74.31"/>
    <n v="81.69"/>
    <n v="82.19"/>
    <n v="77.66"/>
    <n v="79.73"/>
    <n v="82.29"/>
    <n v="61.67"/>
    <n v="60.49"/>
    <n v="0"/>
    <n v="27.27"/>
    <n v="45.45"/>
    <n v="80"/>
    <n v="88.89"/>
    <n v="81.819999999999993"/>
    <n v="88.89"/>
    <n v="80.56"/>
    <n v="85.19"/>
    <n v="79.17"/>
    <n v="66.67"/>
    <n v="100"/>
    <n v="46.15"/>
    <n v="80.23"/>
    <n v="62.86"/>
    <n v="66.67"/>
    <m/>
    <n v="71.88"/>
    <n v="88.67"/>
    <n v="100"/>
    <x v="1"/>
    <x v="1"/>
    <n v="100"/>
    <n v="100"/>
    <n v="60"/>
    <n v="83.33"/>
    <n v="88.51"/>
    <n v="81.819999999999993"/>
    <n v="76.92"/>
    <n v="81.48"/>
    <n v="68.42"/>
    <n v="61.54"/>
    <n v="51.72"/>
    <n v="50"/>
    <n v="25"/>
    <n v="55.56"/>
    <n v="76.92"/>
    <n v="78.260000000000005"/>
    <n v="57.14"/>
    <n v="73.81"/>
    <n v="57.14"/>
    <n v="60"/>
    <n v="82.74"/>
    <n v="58"/>
    <n v="96.74"/>
    <n v="86.67"/>
    <n v="87.5"/>
    <n v="81.569999999999993"/>
    <n v="62.5"/>
    <n v="100"/>
    <n v="84.21"/>
    <n v="96.77"/>
    <n v="75.319999999999993"/>
    <n v="78.33"/>
    <n v="75.760000000000005"/>
    <n v="82.93"/>
    <n v="63.64"/>
    <n v="65.19"/>
    <n v="72.53"/>
    <n v="71"/>
    <n v="86.11"/>
    <n v="90.74"/>
    <n v="88.44"/>
    <n v="87.67"/>
  </r>
  <r>
    <s v="0009"/>
    <x v="4"/>
    <s v="NACIONAL"/>
    <s v="RAMA EJECUTIVA"/>
    <x v="0"/>
    <x v="4"/>
    <s v="BOGOTÁ. D.C."/>
    <s v="BOGOTÁ. D.C."/>
    <s v="MIPG"/>
    <n v="86.68"/>
    <n v="89.1"/>
    <n v="92.94"/>
    <n v="81.27"/>
    <n v="78.56"/>
    <n v="87.67"/>
    <n v="95.19"/>
    <n v="94.08"/>
    <n v="92.79"/>
    <n v="87.29"/>
    <n v="96.36"/>
    <n v="81.33"/>
    <n v="85.37"/>
    <n v="96.36"/>
    <n v="76.42"/>
    <n v="88.06"/>
    <n v="80.95"/>
    <n v="78.650000000000006"/>
    <n v="85.42"/>
    <n v="63.64"/>
    <n v="90.13"/>
    <n v="78.56"/>
    <n v="91.9"/>
    <n v="83.59"/>
    <n v="84.02"/>
    <n v="95.19"/>
    <n v="93.94"/>
    <n v="95.83"/>
    <n v="85"/>
    <n v="91.36"/>
    <n v="85.71"/>
    <n v="95.65"/>
    <n v="84.48"/>
    <n v="93.33"/>
    <n v="85.19"/>
    <n v="90.91"/>
    <n v="94.44"/>
    <n v="88.89"/>
    <n v="73.680000000000007"/>
    <n v="90.28"/>
    <n v="14.29"/>
    <n v="66.67"/>
    <n v="70.59"/>
    <n v="91.86"/>
    <n v="48.57"/>
    <n v="100"/>
    <m/>
    <n v="63.1"/>
    <n v="92.67"/>
    <n v="100"/>
    <x v="0"/>
    <x v="1"/>
    <n v="0"/>
    <n v="100"/>
    <n v="40"/>
    <n v="87.5"/>
    <n v="93.42"/>
    <n v="73.61"/>
    <n v="93.33"/>
    <n v="88.89"/>
    <n v="91.67"/>
    <n v="84.62"/>
    <n v="70.59"/>
    <n v="100"/>
    <n v="100"/>
    <n v="38.24"/>
    <n v="80"/>
    <n v="90.48"/>
    <n v="89.47"/>
    <n v="92.86"/>
    <n v="71.430000000000007"/>
    <n v="88"/>
    <n v="87.14"/>
    <n v="86"/>
    <n v="98.91"/>
    <n v="93.33"/>
    <n v="100"/>
    <n v="84.34"/>
    <n v="41.67"/>
    <n v="100"/>
    <n v="85.96"/>
    <n v="80.650000000000006"/>
    <n v="84.42"/>
    <n v="100"/>
    <n v="96.97"/>
    <n v="97.56"/>
    <n v="90.91"/>
    <n v="93.33"/>
    <n v="90.11"/>
    <n v="88"/>
    <n v="97.22"/>
    <n v="95.7"/>
    <n v="93.88"/>
    <n v="97.26"/>
  </r>
  <r>
    <s v="0011"/>
    <x v="5"/>
    <s v="NACIONAL"/>
    <s v="RAMA EJECUTIVA"/>
    <x v="0"/>
    <x v="5"/>
    <s v="BOGOTÁ. D.C."/>
    <s v="BOGOTÁ. D.C."/>
    <s v="MIPG"/>
    <n v="96.39"/>
    <n v="91.85"/>
    <n v="97.15"/>
    <n v="95.82"/>
    <n v="97.2"/>
    <n v="96.38"/>
    <n v="98.08"/>
    <n v="97.77"/>
    <n v="95.77"/>
    <n v="89.83"/>
    <n v="99.39"/>
    <n v="94.67"/>
    <n v="87.8"/>
    <n v="99.09"/>
    <n v="91.36"/>
    <n v="88.6"/>
    <n v="100"/>
    <n v="97.19"/>
    <n v="98.61"/>
    <n v="91.04"/>
    <n v="99.22"/>
    <n v="97.2"/>
    <n v="96.76"/>
    <n v="97.14"/>
    <n v="95.66"/>
    <n v="98.08"/>
    <n v="97.72"/>
    <n v="100"/>
    <n v="90"/>
    <n v="96.91"/>
    <n v="85.71"/>
    <n v="82.61"/>
    <n v="94.83"/>
    <n v="93.33"/>
    <n v="88.89"/>
    <n v="90.91"/>
    <n v="94.44"/>
    <n v="100"/>
    <n v="97.37"/>
    <n v="90.28"/>
    <n v="75"/>
    <n v="93.75"/>
    <n v="64.709999999999994"/>
    <n v="96.51"/>
    <n v="88.57"/>
    <n v="100"/>
    <m/>
    <n v="90.74"/>
    <n v="89.58"/>
    <n v="80"/>
    <x v="0"/>
    <x v="1"/>
    <n v="100"/>
    <n v="100"/>
    <n v="100"/>
    <n v="100"/>
    <n v="96.71"/>
    <n v="96.53"/>
    <n v="97.78"/>
    <n v="100"/>
    <n v="95.83"/>
    <n v="100"/>
    <n v="100"/>
    <n v="100"/>
    <n v="83.33"/>
    <n v="88.57"/>
    <n v="93.33"/>
    <n v="100"/>
    <n v="100"/>
    <n v="100"/>
    <n v="100"/>
    <n v="100"/>
    <n v="97.86"/>
    <n v="94.4"/>
    <n v="100"/>
    <n v="100"/>
    <n v="100"/>
    <n v="94.59"/>
    <n v="100"/>
    <n v="100"/>
    <n v="91.23"/>
    <n v="96.77"/>
    <n v="97.4"/>
    <n v="100"/>
    <n v="93.94"/>
    <n v="100"/>
    <n v="100"/>
    <n v="94.07"/>
    <n v="100"/>
    <n v="100"/>
    <n v="100"/>
    <n v="98.35"/>
    <n v="99.32"/>
    <n v="100"/>
  </r>
  <r>
    <s v="0012"/>
    <x v="6"/>
    <s v="NACIONAL"/>
    <s v="RAMA EJECUTIVA"/>
    <x v="0"/>
    <x v="6"/>
    <s v="BOGOTÁ. D.C."/>
    <s v="BOGOTÁ. D.C."/>
    <s v="MIPG"/>
    <n v="95.13"/>
    <n v="92.12"/>
    <n v="98.65"/>
    <n v="94.3"/>
    <n v="98.77"/>
    <n v="94.11"/>
    <n v="98.56"/>
    <n v="96.75"/>
    <n v="98.01"/>
    <n v="88.98"/>
    <n v="99.39"/>
    <n v="96"/>
    <n v="95.12"/>
    <n v="100"/>
    <n v="89.46"/>
    <n v="96.49"/>
    <n v="92.86"/>
    <n v="94.94"/>
    <n v="96.4"/>
    <n v="81.67"/>
    <n v="98.7"/>
    <n v="98.77"/>
    <n v="95.25"/>
    <n v="90.48"/>
    <n v="94.52"/>
    <n v="98.56"/>
    <n v="96.68"/>
    <n v="100"/>
    <n v="96.67"/>
    <n v="100"/>
    <n v="85.71"/>
    <n v="91.3"/>
    <n v="87.93"/>
    <n v="93.33"/>
    <n v="96.3"/>
    <n v="100"/>
    <n v="83.33"/>
    <n v="91.67"/>
    <n v="94.74"/>
    <n v="95.83"/>
    <n v="22.22"/>
    <n v="100"/>
    <n v="38.46"/>
    <n v="94.19"/>
    <n v="100"/>
    <n v="100"/>
    <m/>
    <n v="94.44"/>
    <n v="96.53"/>
    <n v="100"/>
    <x v="2"/>
    <x v="0"/>
    <n v="50"/>
    <n v="100"/>
    <n v="90"/>
    <n v="100"/>
    <n v="99.34"/>
    <n v="93.55"/>
    <n v="100"/>
    <n v="96.3"/>
    <n v="94.74"/>
    <n v="100"/>
    <n v="94.12"/>
    <n v="62.5"/>
    <n v="100"/>
    <n v="81.25"/>
    <n v="84.62"/>
    <n v="98.41"/>
    <n v="100"/>
    <n v="100"/>
    <n v="100"/>
    <n v="100"/>
    <n v="98.21"/>
    <n v="93.6"/>
    <n v="97.55"/>
    <n v="100"/>
    <n v="100"/>
    <n v="85.59"/>
    <n v="83.33"/>
    <n v="100"/>
    <n v="97.37"/>
    <n v="93.55"/>
    <n v="93.51"/>
    <n v="100"/>
    <n v="100"/>
    <n v="100"/>
    <n v="100"/>
    <n v="94.07"/>
    <n v="93.41"/>
    <n v="88"/>
    <n v="97.22"/>
    <n v="100"/>
    <n v="97.28"/>
    <n v="95.89"/>
  </r>
  <r>
    <s v="0013"/>
    <x v="7"/>
    <s v="NACIONAL"/>
    <s v="RAMA EJECUTIVA"/>
    <x v="0"/>
    <x v="7"/>
    <s v="BOGOTÁ. D.C."/>
    <s v="BOGOTÁ. D.C."/>
    <s v="MIPG"/>
    <n v="84.93"/>
    <n v="65.62"/>
    <n v="86.41"/>
    <n v="87.35"/>
    <n v="89.38"/>
    <n v="80.72"/>
    <n v="82.34"/>
    <n v="86.07"/>
    <n v="84.08"/>
    <n v="55.41"/>
    <n v="90"/>
    <n v="61.33"/>
    <n v="82.93"/>
    <n v="96.36"/>
    <n v="86.07"/>
    <n v="83.11"/>
    <n v="100"/>
    <n v="67.5"/>
    <n v="90.28"/>
    <n v="80.81"/>
    <n v="94.03"/>
    <n v="89.38"/>
    <n v="81.02"/>
    <n v="88.33"/>
    <n v="78.08"/>
    <n v="82.34"/>
    <n v="85.89"/>
    <n v="87.5"/>
    <n v="96.67"/>
    <n v="91.36"/>
    <n v="28.57"/>
    <n v="25"/>
    <n v="58.18"/>
    <n v="86.67"/>
    <n v="88.89"/>
    <n v="81.819999999999993"/>
    <n v="100"/>
    <n v="100"/>
    <n v="93.94"/>
    <n v="83.33"/>
    <n v="33.33"/>
    <n v="83.33"/>
    <n v="52.94"/>
    <n v="94.19"/>
    <n v="82.86"/>
    <n v="100"/>
    <m/>
    <n v="48.81"/>
    <n v="89.33"/>
    <n v="100"/>
    <x v="0"/>
    <x v="1"/>
    <n v="100"/>
    <n v="100"/>
    <n v="100"/>
    <n v="70.83"/>
    <n v="74.319999999999993"/>
    <n v="68.52"/>
    <n v="88.89"/>
    <n v="100"/>
    <n v="100"/>
    <n v="76.92"/>
    <n v="82.35"/>
    <n v="100"/>
    <n v="66.67"/>
    <n v="77.45"/>
    <n v="80"/>
    <n v="93.65"/>
    <n v="94.74"/>
    <n v="92.86"/>
    <n v="85.71"/>
    <n v="84"/>
    <n v="94.29"/>
    <n v="68.8"/>
    <n v="96.74"/>
    <n v="92.86"/>
    <n v="75"/>
    <n v="91.16"/>
    <n v="91.67"/>
    <n v="50"/>
    <n v="97.37"/>
    <n v="70.97"/>
    <n v="71.430000000000007"/>
    <n v="51.67"/>
    <n v="86.36"/>
    <n v="85.37"/>
    <n v="100"/>
    <n v="67.040000000000006"/>
    <n v="96.7"/>
    <n v="90"/>
    <n v="100"/>
    <n v="92.56"/>
    <n v="91.5"/>
    <n v="95.89"/>
  </r>
  <r>
    <s v="0016"/>
    <x v="8"/>
    <s v="NACIONAL"/>
    <s v="RAMA EJECUTIVA"/>
    <x v="0"/>
    <x v="8"/>
    <s v="BOGOTÁ. D.C."/>
    <s v="BOGOTÁ. D.C."/>
    <s v="MIPG"/>
    <n v="95.04"/>
    <n v="91.03"/>
    <n v="96.17"/>
    <n v="93.22"/>
    <n v="99.26"/>
    <n v="95.27"/>
    <n v="98.08"/>
    <n v="97.57"/>
    <n v="99.5"/>
    <n v="86.44"/>
    <n v="99.09"/>
    <n v="72"/>
    <n v="97.56"/>
    <n v="98.18"/>
    <n v="86.82"/>
    <n v="92.54"/>
    <n v="85.71"/>
    <n v="92.81"/>
    <n v="97.22"/>
    <n v="86.87"/>
    <n v="99.22"/>
    <n v="99.26"/>
    <n v="94.91"/>
    <n v="98.57"/>
    <n v="94.52"/>
    <n v="98.08"/>
    <n v="97.51"/>
    <n v="100"/>
    <n v="100"/>
    <n v="98.77"/>
    <n v="100"/>
    <n v="91.3"/>
    <n v="81.03"/>
    <n v="93.33"/>
    <n v="100"/>
    <n v="100"/>
    <n v="83.33"/>
    <n v="91.67"/>
    <n v="78.069999999999993"/>
    <n v="87.5"/>
    <n v="33.33"/>
    <n v="100"/>
    <n v="47.06"/>
    <n v="96.51"/>
    <n v="100"/>
    <n v="100"/>
    <m/>
    <n v="74.069999999999993"/>
    <n v="97.92"/>
    <n v="100"/>
    <x v="1"/>
    <x v="1"/>
    <n v="100"/>
    <n v="100"/>
    <n v="60"/>
    <n v="100"/>
    <n v="96.62"/>
    <n v="83.33"/>
    <n v="97.78"/>
    <n v="100"/>
    <n v="95.83"/>
    <n v="100"/>
    <n v="94.12"/>
    <n v="100"/>
    <n v="66.67"/>
    <n v="86.27"/>
    <n v="86.67"/>
    <n v="100"/>
    <n v="100"/>
    <n v="100"/>
    <n v="100"/>
    <n v="100"/>
    <n v="97.86"/>
    <n v="91.2"/>
    <n v="98.91"/>
    <n v="100"/>
    <n v="100"/>
    <n v="97.3"/>
    <n v="100"/>
    <n v="100"/>
    <n v="97.37"/>
    <n v="93.55"/>
    <n v="93.51"/>
    <n v="100"/>
    <n v="100"/>
    <n v="97.56"/>
    <n v="100"/>
    <n v="94.07"/>
    <n v="96.7"/>
    <n v="96"/>
    <n v="100"/>
    <n v="100"/>
    <n v="99.32"/>
    <n v="100"/>
  </r>
  <r>
    <s v="0018"/>
    <x v="9"/>
    <s v="NACIONAL"/>
    <s v="RAMA EJECUTIVA"/>
    <x v="1"/>
    <x v="9"/>
    <s v="BOGOTÁ. D.C."/>
    <s v="BOGOTÁ. D.C."/>
    <s v="MIPG"/>
    <n v="82.54"/>
    <n v="75"/>
    <n v="87.46"/>
    <n v="85.91"/>
    <n v="88.99"/>
    <n v="82.2"/>
    <n v="54.55"/>
    <n v="82.35"/>
    <n v="91.79"/>
    <n v="66.099999999999994"/>
    <n v="93.64"/>
    <n v="54.67"/>
    <n v="80.489999999999995"/>
    <n v="96.36"/>
    <n v="85.12"/>
    <n v="87.84"/>
    <n v="71.430000000000007"/>
    <n v="88.16"/>
    <n v="84.09"/>
    <n v="76.739999999999995"/>
    <n v="88.7"/>
    <n v="88.99"/>
    <n v="84.72"/>
    <n v="89.39"/>
    <n v="75.91"/>
    <n v="54.55"/>
    <n v="82.16"/>
    <n v="87.5"/>
    <n v="80"/>
    <n v="98.15"/>
    <n v="85.71"/>
    <n v="78.260000000000005"/>
    <n v="63.79"/>
    <n v="93.33"/>
    <n v="85.19"/>
    <n v="72.73"/>
    <n v="83.33"/>
    <n v="0"/>
    <n v="94.74"/>
    <n v="94.44"/>
    <n v="14.29"/>
    <n v="86.25"/>
    <n v="76.47"/>
    <n v="95.35"/>
    <n v="66.67"/>
    <n v="88.89"/>
    <m/>
    <n v="66.67"/>
    <n v="92.36"/>
    <n v="100"/>
    <x v="1"/>
    <x v="0"/>
    <n v="50"/>
    <n v="100"/>
    <n v="10"/>
    <n v="100"/>
    <n v="87.14"/>
    <n v="85.94"/>
    <n v="88.89"/>
    <n v="88.89"/>
    <n v="73.680000000000007"/>
    <n v="76.92"/>
    <n v="82.76"/>
    <n v="100"/>
    <n v="83.33"/>
    <n v="45.45"/>
    <n v="80"/>
    <n v="87.3"/>
    <n v="94.74"/>
    <n v="85.71"/>
    <n v="100"/>
    <n v="84"/>
    <n v="90.36"/>
    <n v="78.400000000000006"/>
    <n v="92.39"/>
    <n v="93.33"/>
    <n v="100"/>
    <n v="92.93"/>
    <n v="54.17"/>
    <n v="100"/>
    <n v="71.05"/>
    <n v="87.1"/>
    <n v="73.53"/>
    <n v="75"/>
    <n v="35.479999999999997"/>
    <n v="56.1"/>
    <n v="100"/>
    <n v="66.67"/>
    <n v="81.319999999999993"/>
    <n v="80"/>
    <n v="97.22"/>
    <n v="92.56"/>
    <n v="88.44"/>
    <n v="90.41"/>
  </r>
  <r>
    <s v="0020"/>
    <x v="10"/>
    <s v="NACIONAL"/>
    <s v="RAMA EJECUTIVA"/>
    <x v="1"/>
    <x v="10"/>
    <s v="BOGOTÁ. D.C."/>
    <s v="BOGOTÁ. D.C."/>
    <s v="MIPG"/>
    <n v="91.98"/>
    <n v="94.51"/>
    <n v="96.85"/>
    <n v="90.18"/>
    <n v="95.76"/>
    <n v="94.83"/>
    <n v="84.94"/>
    <n v="93.07"/>
    <n v="100"/>
    <n v="91.53"/>
    <n v="97.58"/>
    <n v="96"/>
    <n v="92.68"/>
    <n v="100"/>
    <n v="88.99"/>
    <n v="77.25"/>
    <n v="92.86"/>
    <n v="76.19"/>
    <n v="96.53"/>
    <n v="84.85"/>
    <n v="97.27"/>
    <n v="95.76"/>
    <n v="94.91"/>
    <n v="88.16"/>
    <n v="98.17"/>
    <n v="84.94"/>
    <n v="93.05"/>
    <n v="100"/>
    <n v="100"/>
    <n v="100"/>
    <n v="100"/>
    <n v="86.96"/>
    <n v="93.1"/>
    <n v="93.33"/>
    <n v="96.3"/>
    <n v="90.91"/>
    <n v="100"/>
    <n v="100"/>
    <n v="92.11"/>
    <n v="81.819999999999993"/>
    <m/>
    <n v="100"/>
    <n v="82.35"/>
    <n v="88.37"/>
    <n v="100"/>
    <n v="100"/>
    <m/>
    <n v="63.54"/>
    <n v="83.33"/>
    <n v="70"/>
    <x v="0"/>
    <x v="0"/>
    <n v="100"/>
    <n v="100"/>
    <n v="70"/>
    <n v="75"/>
    <n v="88.82"/>
    <n v="68.55"/>
    <n v="100"/>
    <n v="96.3"/>
    <n v="87.5"/>
    <n v="100"/>
    <n v="97.06"/>
    <n v="100"/>
    <n v="100"/>
    <n v="73.53"/>
    <n v="93.33"/>
    <n v="100"/>
    <n v="100"/>
    <n v="92.86"/>
    <n v="85.71"/>
    <n v="100"/>
    <n v="94.29"/>
    <n v="91.2"/>
    <n v="98.91"/>
    <n v="100"/>
    <n v="100"/>
    <n v="88.43"/>
    <n v="50"/>
    <n v="100"/>
    <n v="98.25"/>
    <n v="96.77"/>
    <n v="98.7"/>
    <n v="91.67"/>
    <n v="84.85"/>
    <n v="80.489999999999995"/>
    <n v="81.819999999999993"/>
    <n v="85.19"/>
    <n v="96.7"/>
    <n v="99"/>
    <n v="94.44"/>
    <n v="95.04"/>
    <n v="96.6"/>
    <n v="97.26"/>
  </r>
  <r>
    <s v="0021"/>
    <x v="11"/>
    <s v="NACIONAL"/>
    <s v="RAMA EJECUTIVA"/>
    <x v="1"/>
    <x v="11"/>
    <s v="BOGOTÁ. D.C."/>
    <s v="BOGOTÁ. D.C."/>
    <s v="MIPG"/>
    <n v="91.03"/>
    <n v="89.38"/>
    <n v="93.39"/>
    <n v="88.54"/>
    <n v="94.24"/>
    <n v="87.58"/>
    <n v="100"/>
    <n v="97.57"/>
    <n v="92.04"/>
    <n v="87.29"/>
    <n v="96.97"/>
    <n v="81.33"/>
    <n v="87.8"/>
    <n v="98.18"/>
    <n v="88.81"/>
    <n v="90.35"/>
    <n v="88.1"/>
    <n v="88.33"/>
    <n v="85.42"/>
    <n v="84.85"/>
    <n v="90.53"/>
    <n v="94.24"/>
    <n v="94.44"/>
    <n v="87.56"/>
    <n v="78.2"/>
    <n v="100"/>
    <n v="97.51"/>
    <n v="87.5"/>
    <n v="90"/>
    <n v="95.06"/>
    <n v="100"/>
    <n v="73.91"/>
    <n v="89.66"/>
    <n v="93.33"/>
    <n v="88.89"/>
    <n v="90.91"/>
    <n v="66.67"/>
    <n v="94.44"/>
    <n v="86.84"/>
    <n v="94.44"/>
    <n v="42.86"/>
    <n v="76.67"/>
    <n v="76.47"/>
    <n v="97.67"/>
    <n v="91.43"/>
    <n v="100"/>
    <m/>
    <n v="89.58"/>
    <n v="88.67"/>
    <n v="100"/>
    <x v="0"/>
    <x v="0"/>
    <n v="100"/>
    <n v="100"/>
    <n v="50"/>
    <n v="87.5"/>
    <n v="96.62"/>
    <n v="88.64"/>
    <n v="95.56"/>
    <n v="66.67"/>
    <n v="100"/>
    <n v="92.31"/>
    <n v="73.53"/>
    <n v="100"/>
    <n v="83.33"/>
    <n v="73.53"/>
    <n v="93.33"/>
    <n v="96.83"/>
    <n v="89.47"/>
    <n v="90.48"/>
    <n v="82.14"/>
    <n v="72"/>
    <n v="90.48"/>
    <n v="92"/>
    <n v="96.74"/>
    <n v="93.33"/>
    <n v="100"/>
    <n v="91.18"/>
    <n v="45.83"/>
    <n v="100"/>
    <n v="91.23"/>
    <n v="66.13"/>
    <n v="76.62"/>
    <n v="100"/>
    <n v="100"/>
    <n v="100"/>
    <n v="100"/>
    <n v="91.85"/>
    <n v="100"/>
    <n v="100"/>
    <n v="100"/>
    <n v="100"/>
    <n v="99.32"/>
    <n v="100"/>
  </r>
  <r>
    <s v="0022"/>
    <x v="12"/>
    <s v="NACIONAL"/>
    <s v="RAMA EJECUTIVA"/>
    <x v="1"/>
    <x v="12"/>
    <s v="BOGOTÁ. D.C."/>
    <s v="BOGOTÁ. D.C."/>
    <s v="MIPG"/>
    <n v="82.74"/>
    <n v="70.510000000000005"/>
    <n v="94.82"/>
    <n v="79.39"/>
    <n v="76.930000000000007"/>
    <n v="83.41"/>
    <n v="86.14"/>
    <n v="85.7"/>
    <n v="90.05"/>
    <n v="60.17"/>
    <n v="95.45"/>
    <n v="84"/>
    <n v="97.56"/>
    <n v="88.18"/>
    <n v="75.510000000000005"/>
    <n v="83.33"/>
    <n v="100"/>
    <n v="86.56"/>
    <n v="73.53"/>
    <n v="54.55"/>
    <n v="85.1"/>
    <n v="76.930000000000007"/>
    <n v="82.41"/>
    <n v="92.54"/>
    <n v="81.739999999999995"/>
    <n v="86.14"/>
    <n v="85.68"/>
    <n v="95.83"/>
    <n v="66.67"/>
    <n v="95.06"/>
    <n v="85.71"/>
    <n v="34.78"/>
    <n v="77.59"/>
    <n v="93.33"/>
    <n v="100"/>
    <n v="100"/>
    <n v="72.22"/>
    <n v="0"/>
    <n v="73.680000000000007"/>
    <n v="88.46"/>
    <n v="28.57"/>
    <n v="83.33"/>
    <n v="41.18"/>
    <n v="91.86"/>
    <n v="60"/>
    <n v="100"/>
    <m/>
    <n v="81.48"/>
    <n v="80.67"/>
    <n v="100"/>
    <x v="0"/>
    <x v="1"/>
    <n v="100"/>
    <n v="100"/>
    <n v="100"/>
    <n v="91.67"/>
    <n v="85.81"/>
    <n v="83.33"/>
    <n v="75.680000000000007"/>
    <n v="51.85"/>
    <n v="87.5"/>
    <n v="46.15"/>
    <n v="88.24"/>
    <n v="100"/>
    <n v="50"/>
    <n v="47.06"/>
    <n v="33.33"/>
    <n v="72.41"/>
    <n v="92.86"/>
    <n v="92.86"/>
    <n v="57.14"/>
    <n v="84"/>
    <n v="97.86"/>
    <n v="72"/>
    <n v="95.65"/>
    <n v="100"/>
    <n v="100"/>
    <n v="90.99"/>
    <n v="66.67"/>
    <n v="100"/>
    <n v="71.930000000000007"/>
    <n v="90.32"/>
    <n v="83.12"/>
    <n v="100"/>
    <n v="93.94"/>
    <n v="85.37"/>
    <n v="54.55"/>
    <n v="75.56"/>
    <n v="94.51"/>
    <n v="90"/>
    <n v="83.33"/>
    <n v="89.26"/>
    <n v="88.44"/>
    <n v="94.52"/>
  </r>
  <r>
    <s v="0027"/>
    <x v="13"/>
    <s v="NACIONAL"/>
    <s v="RAMA EJECUTIVA"/>
    <x v="2"/>
    <x v="13"/>
    <s v="BOGOTÁ. D.C."/>
    <s v="BOGOTÁ. D.C."/>
    <s v="MIPG"/>
    <n v="78.92"/>
    <n v="51.14"/>
    <n v="85.14"/>
    <n v="82.89"/>
    <n v="83.9"/>
    <n v="73.98"/>
    <n v="69.55"/>
    <n v="78.84"/>
    <n v="77.36"/>
    <n v="35.81"/>
    <n v="90.91"/>
    <n v="64"/>
    <n v="75.61"/>
    <n v="94.55"/>
    <n v="77.34"/>
    <n v="86.04"/>
    <n v="90.48"/>
    <n v="62.7"/>
    <n v="86.03"/>
    <n v="77.27"/>
    <n v="89.13"/>
    <n v="83.9"/>
    <n v="72.150000000000006"/>
    <n v="65.319999999999993"/>
    <n v="82.07"/>
    <n v="69.55"/>
    <n v="78.56"/>
    <n v="91.67"/>
    <n v="71.67"/>
    <n v="76.540000000000006"/>
    <n v="42.86"/>
    <n v="27.17"/>
    <n v="41.38"/>
    <n v="93.33"/>
    <n v="77.78"/>
    <n v="72.73"/>
    <n v="88.89"/>
    <n v="69.44"/>
    <n v="73.680000000000007"/>
    <n v="63.64"/>
    <n v="28.57"/>
    <n v="83.33"/>
    <n v="41.18"/>
    <n v="96.51"/>
    <n v="71.430000000000007"/>
    <n v="44.44"/>
    <m/>
    <n v="85.42"/>
    <n v="91.67"/>
    <n v="60"/>
    <x v="0"/>
    <x v="1"/>
    <n v="100"/>
    <n v="100"/>
    <n v="60"/>
    <n v="83.33"/>
    <n v="65.38"/>
    <n v="69.05"/>
    <n v="91.89"/>
    <n v="92.59"/>
    <n v="91.67"/>
    <n v="92.31"/>
    <n v="67.650000000000006"/>
    <n v="100"/>
    <n v="33.33"/>
    <n v="79.41"/>
    <n v="80"/>
    <n v="91.38"/>
    <n v="92.86"/>
    <n v="85.71"/>
    <n v="78.569999999999993"/>
    <n v="80"/>
    <n v="93.39"/>
    <n v="56.25"/>
    <n v="93.48"/>
    <n v="66.67"/>
    <n v="62.5"/>
    <n v="66.2"/>
    <n v="66.67"/>
    <n v="50"/>
    <n v="81.58"/>
    <n v="85.48"/>
    <n v="80.92"/>
    <n v="87.5"/>
    <n v="66.67"/>
    <n v="75.61"/>
    <n v="90.91"/>
    <n v="61.13"/>
    <n v="69.78"/>
    <n v="69.5"/>
    <n v="84.21"/>
    <n v="94.88"/>
    <n v="89.8"/>
    <n v="93.15"/>
  </r>
  <r>
    <s v="0028"/>
    <x v="14"/>
    <s v="NACIONAL"/>
    <s v="RAMA EJECUTIVA"/>
    <x v="2"/>
    <x v="14"/>
    <s v="BOGOTÁ. D.C."/>
    <s v="BOGOTÁ. D.C."/>
    <s v="MIPG"/>
    <n v="91"/>
    <n v="88.28"/>
    <n v="95.5"/>
    <n v="87.06"/>
    <n v="90.8"/>
    <n v="89.59"/>
    <n v="92.48"/>
    <n v="96.15"/>
    <n v="98.01"/>
    <n v="83.05"/>
    <n v="98.79"/>
    <n v="72"/>
    <n v="97.56"/>
    <n v="98.18"/>
    <n v="79.94"/>
    <n v="84.46"/>
    <n v="95.24"/>
    <n v="76.739999999999995"/>
    <n v="90.28"/>
    <n v="89.39"/>
    <n v="92.86"/>
    <n v="90.8"/>
    <n v="91.24"/>
    <n v="93.53"/>
    <n v="85.96"/>
    <n v="92.48"/>
    <n v="96.27"/>
    <n v="100"/>
    <n v="100"/>
    <n v="95.06"/>
    <n v="100"/>
    <n v="95.65"/>
    <n v="74.14"/>
    <n v="93.33"/>
    <n v="100"/>
    <n v="100"/>
    <n v="77.78"/>
    <n v="70.83"/>
    <n v="89.47"/>
    <n v="90.91"/>
    <n v="0"/>
    <n v="93.75"/>
    <n v="82.35"/>
    <n v="90.7"/>
    <n v="54.29"/>
    <n v="88.89"/>
    <m/>
    <n v="82.29"/>
    <n v="81.94"/>
    <n v="100"/>
    <x v="0"/>
    <x v="1"/>
    <n v="100"/>
    <n v="100"/>
    <n v="80"/>
    <n v="78.569999999999993"/>
    <n v="86.96"/>
    <n v="72.22"/>
    <n v="100"/>
    <n v="96.3"/>
    <n v="87.5"/>
    <n v="100"/>
    <n v="73.53"/>
    <n v="100"/>
    <n v="100"/>
    <n v="82.35"/>
    <n v="93.33"/>
    <n v="95.24"/>
    <n v="94.74"/>
    <n v="92.86"/>
    <n v="71.430000000000007"/>
    <n v="92"/>
    <n v="91.07"/>
    <n v="87.3"/>
    <n v="96.74"/>
    <n v="100"/>
    <n v="87.5"/>
    <n v="90.2"/>
    <n v="100"/>
    <n v="100"/>
    <n v="78.95"/>
    <n v="88.71"/>
    <n v="88.31"/>
    <n v="100"/>
    <n v="93.94"/>
    <n v="92.68"/>
    <n v="100"/>
    <n v="94.81"/>
    <n v="89.01"/>
    <n v="80"/>
    <n v="100"/>
    <n v="100"/>
    <n v="99.32"/>
    <n v="100"/>
  </r>
  <r>
    <s v="0029"/>
    <x v="15"/>
    <s v="NACIONAL"/>
    <s v="RAMA EJECUTIVA"/>
    <x v="2"/>
    <x v="15"/>
    <s v="BOGOTÁ. D.C."/>
    <s v="BOGOTÁ. D.C."/>
    <s v="MIPG"/>
    <n v="82.85"/>
    <n v="88"/>
    <n v="94.14"/>
    <n v="77.64"/>
    <n v="90.12"/>
    <n v="86.71"/>
    <n v="77.349999999999994"/>
    <n v="88.24"/>
    <n v="98.76"/>
    <n v="82.2"/>
    <n v="96.97"/>
    <n v="76"/>
    <n v="92.68"/>
    <n v="94.55"/>
    <n v="76.11"/>
    <n v="71.17"/>
    <n v="100"/>
    <n v="43.24"/>
    <n v="93.75"/>
    <n v="48.33"/>
    <n v="85.62"/>
    <n v="90.12"/>
    <n v="93.06"/>
    <n v="90.66"/>
    <n v="76.37"/>
    <n v="77.349999999999994"/>
    <n v="87.97"/>
    <n v="100"/>
    <n v="100"/>
    <n v="96.91"/>
    <n v="100"/>
    <n v="82.61"/>
    <n v="86.21"/>
    <n v="93.33"/>
    <n v="96.3"/>
    <n v="90.91"/>
    <n v="83.33"/>
    <n v="80.56"/>
    <n v="68.42"/>
    <n v="65.97"/>
    <n v="0"/>
    <n v="91.25"/>
    <n v="38.46"/>
    <n v="91.28"/>
    <n v="77.14"/>
    <n v="44.44"/>
    <m/>
    <n v="54.76"/>
    <n v="72"/>
    <n v="90"/>
    <x v="0"/>
    <x v="1"/>
    <n v="100"/>
    <n v="100"/>
    <n v="100"/>
    <n v="21.74"/>
    <n v="48.61"/>
    <n v="75"/>
    <n v="88.89"/>
    <n v="100"/>
    <n v="95.83"/>
    <n v="92.31"/>
    <n v="94.12"/>
    <n v="62.5"/>
    <n v="50"/>
    <n v="40.619999999999997"/>
    <n v="46.15"/>
    <n v="88.89"/>
    <n v="89.47"/>
    <n v="85.71"/>
    <n v="85.71"/>
    <n v="72"/>
    <n v="83.64"/>
    <n v="88.8"/>
    <n v="97.83"/>
    <n v="93.33"/>
    <n v="100"/>
    <n v="89.39"/>
    <n v="79.17"/>
    <n v="100"/>
    <n v="84.21"/>
    <n v="83.87"/>
    <n v="69.48"/>
    <n v="87.5"/>
    <n v="68.75"/>
    <n v="87.8"/>
    <n v="81.819999999999993"/>
    <n v="84.44"/>
    <n v="84.62"/>
    <n v="86"/>
    <n v="77.78"/>
    <n v="91.74"/>
    <n v="85.71"/>
    <n v="90.41"/>
  </r>
  <r>
    <s v="0030"/>
    <x v="16"/>
    <s v="NACIONAL"/>
    <s v="RAMA EJECUTIVA"/>
    <x v="2"/>
    <x v="16"/>
    <s v="BOGOTÁ. D.C."/>
    <s v="BOGOTÁ. D.C."/>
    <s v="MIPG"/>
    <n v="91.83"/>
    <n v="98.08"/>
    <n v="94.89"/>
    <n v="94.04"/>
    <n v="91.15"/>
    <n v="91.17"/>
    <n v="87.4"/>
    <n v="90.97"/>
    <n v="99.25"/>
    <n v="97.46"/>
    <n v="99.39"/>
    <n v="74.67"/>
    <n v="90.24"/>
    <n v="100"/>
    <n v="88.47"/>
    <n v="87.06"/>
    <n v="100"/>
    <n v="98.03"/>
    <n v="100"/>
    <n v="75"/>
    <n v="99.35"/>
    <n v="91.15"/>
    <n v="93.52"/>
    <n v="95.96"/>
    <n v="85.39"/>
    <n v="87.4"/>
    <n v="90.77"/>
    <n v="100"/>
    <n v="100"/>
    <n v="98.15"/>
    <n v="100"/>
    <n v="95.65"/>
    <n v="100"/>
    <n v="86.67"/>
    <n v="92.59"/>
    <n v="81.819999999999993"/>
    <n v="100"/>
    <n v="86.11"/>
    <n v="85.96"/>
    <n v="93.06"/>
    <n v="16.670000000000002"/>
    <n v="100"/>
    <n v="69.23"/>
    <n v="97.67"/>
    <n v="85.71"/>
    <n v="77.78"/>
    <m/>
    <n v="73.959999999999994"/>
    <n v="92.67"/>
    <n v="80"/>
    <x v="0"/>
    <x v="1"/>
    <n v="100"/>
    <n v="100"/>
    <n v="100"/>
    <n v="100"/>
    <n v="99.34"/>
    <n v="95.83"/>
    <n v="100"/>
    <n v="100"/>
    <n v="100"/>
    <n v="100"/>
    <n v="100"/>
    <n v="37.5"/>
    <n v="100"/>
    <n v="68.75"/>
    <n v="100"/>
    <n v="100"/>
    <n v="100"/>
    <n v="100"/>
    <n v="100"/>
    <n v="100"/>
    <n v="98.21"/>
    <n v="89.6"/>
    <n v="98.91"/>
    <n v="100"/>
    <n v="100"/>
    <n v="92.93"/>
    <n v="95.83"/>
    <n v="100"/>
    <n v="91.23"/>
    <n v="93.55"/>
    <n v="79.22"/>
    <n v="92.5"/>
    <n v="78.790000000000006"/>
    <n v="95.12"/>
    <n v="100"/>
    <n v="89.63"/>
    <n v="84.62"/>
    <n v="84"/>
    <n v="100"/>
    <n v="94.21"/>
    <n v="78.569999999999993"/>
    <n v="88.36"/>
  </r>
  <r>
    <s v="0031"/>
    <x v="17"/>
    <s v="NACIONAL"/>
    <s v="RAMA EJECUTIVA"/>
    <x v="2"/>
    <x v="16"/>
    <s v="BOGOTÁ. D.C."/>
    <s v="BOGOTÁ. D.C."/>
    <s v="MIPG"/>
    <n v="90.31"/>
    <n v="92.95"/>
    <n v="92.34"/>
    <n v="88.83"/>
    <n v="87.04"/>
    <n v="88.88"/>
    <n v="84.42"/>
    <n v="97.16"/>
    <n v="98.76"/>
    <n v="89.83"/>
    <n v="97.58"/>
    <n v="80"/>
    <n v="78.05"/>
    <n v="100"/>
    <n v="86.89"/>
    <n v="83.76"/>
    <n v="100"/>
    <n v="88.48"/>
    <n v="93.75"/>
    <n v="60.61"/>
    <n v="95.45"/>
    <n v="87.04"/>
    <n v="89.35"/>
    <n v="94.32"/>
    <n v="86.3"/>
    <n v="84.42"/>
    <n v="97.1"/>
    <n v="100"/>
    <n v="100"/>
    <n v="96.91"/>
    <n v="100"/>
    <n v="86.96"/>
    <n v="93.1"/>
    <n v="93.33"/>
    <n v="74.069999999999993"/>
    <n v="90.91"/>
    <n v="83.33"/>
    <n v="100"/>
    <n v="94.74"/>
    <n v="82.05"/>
    <n v="28.57"/>
    <n v="100"/>
    <n v="64.709999999999994"/>
    <n v="97.09"/>
    <n v="74.290000000000006"/>
    <n v="100"/>
    <m/>
    <n v="87.04"/>
    <n v="83.33"/>
    <n v="80"/>
    <x v="0"/>
    <x v="1"/>
    <n v="100"/>
    <n v="100"/>
    <n v="100"/>
    <n v="95.83"/>
    <n v="94.08"/>
    <n v="83.33"/>
    <n v="95.56"/>
    <n v="88.89"/>
    <n v="100"/>
    <n v="100"/>
    <n v="88.24"/>
    <n v="100"/>
    <n v="66.67"/>
    <n v="44.12"/>
    <n v="66.67"/>
    <n v="96.83"/>
    <n v="100"/>
    <n v="92.86"/>
    <n v="85.71"/>
    <n v="96"/>
    <n v="92.86"/>
    <n v="82.4"/>
    <n v="98.91"/>
    <n v="100"/>
    <n v="100"/>
    <n v="90.05"/>
    <n v="95.83"/>
    <n v="100"/>
    <n v="89.47"/>
    <n v="80.650000000000006"/>
    <n v="87.01"/>
    <n v="97.5"/>
    <n v="72.73"/>
    <n v="90.24"/>
    <n v="100"/>
    <n v="94.81"/>
    <n v="97.8"/>
    <n v="96"/>
    <n v="100"/>
    <n v="96.69"/>
    <n v="97.28"/>
    <n v="100"/>
  </r>
  <r>
    <s v="0032"/>
    <x v="18"/>
    <s v="NACIONAL"/>
    <s v="RAMA EJECUTIVA"/>
    <x v="3"/>
    <x v="14"/>
    <s v="BOGOTÁ. D.C."/>
    <s v="BOGOTÁ. D.C."/>
    <s v="MIPG"/>
    <n v="92.25"/>
    <n v="98.08"/>
    <n v="96.1"/>
    <n v="89.98"/>
    <n v="96.79"/>
    <n v="96.06"/>
    <n v="93.66"/>
    <n v="92.93"/>
    <n v="99.25"/>
    <n v="97.46"/>
    <n v="98.79"/>
    <n v="77.33"/>
    <n v="95.12"/>
    <n v="100"/>
    <n v="85.83"/>
    <n v="88.06"/>
    <n v="90.48"/>
    <n v="95.31"/>
    <n v="92.81"/>
    <n v="68.33"/>
    <n v="96.62"/>
    <n v="96.79"/>
    <n v="99.54"/>
    <n v="87.88"/>
    <n v="94.86"/>
    <n v="93.66"/>
    <n v="92.77"/>
    <n v="100"/>
    <n v="100"/>
    <n v="98.15"/>
    <n v="100"/>
    <n v="100"/>
    <n v="100"/>
    <n v="93.33"/>
    <n v="100"/>
    <n v="90.91"/>
    <n v="94.44"/>
    <n v="0"/>
    <n v="86.84"/>
    <n v="78.790000000000006"/>
    <n v="0"/>
    <n v="80"/>
    <n v="61.54"/>
    <n v="95.35"/>
    <n v="91.43"/>
    <n v="88.89"/>
    <m/>
    <n v="76.040000000000006"/>
    <n v="93.75"/>
    <n v="80"/>
    <x v="0"/>
    <x v="1"/>
    <n v="100"/>
    <n v="100"/>
    <n v="60"/>
    <n v="100"/>
    <n v="99.32"/>
    <n v="87.04"/>
    <n v="95.56"/>
    <n v="100"/>
    <n v="84.21"/>
    <n v="100"/>
    <n v="88.24"/>
    <n v="50"/>
    <n v="100"/>
    <n v="56.25"/>
    <n v="92.31"/>
    <n v="100"/>
    <n v="94.74"/>
    <n v="85.71"/>
    <n v="100"/>
    <n v="96"/>
    <n v="92.5"/>
    <n v="100"/>
    <n v="98.91"/>
    <n v="100"/>
    <n v="100"/>
    <n v="83.84"/>
    <n v="79.17"/>
    <n v="50"/>
    <n v="92.11"/>
    <n v="90.32"/>
    <n v="98.05"/>
    <n v="95"/>
    <n v="84.85"/>
    <n v="100"/>
    <n v="100"/>
    <n v="94.81"/>
    <n v="93.41"/>
    <n v="89"/>
    <n v="100"/>
    <n v="90.63"/>
    <n v="85.71"/>
    <n v="86.3"/>
  </r>
  <r>
    <s v="0033"/>
    <x v="19"/>
    <s v="NACIONAL"/>
    <s v="RAMA EJECUTIVA"/>
    <x v="2"/>
    <x v="11"/>
    <s v="BOGOTÁ. D.C."/>
    <s v="BOGOTÁ. D.C."/>
    <s v="MIPG"/>
    <n v="81.31"/>
    <n v="65.62"/>
    <n v="87.1"/>
    <n v="77.900000000000006"/>
    <n v="79.63"/>
    <n v="75.16"/>
    <n v="83.96"/>
    <n v="87.42"/>
    <n v="92.29"/>
    <n v="50.45"/>
    <n v="89.38"/>
    <n v="64"/>
    <n v="90.24"/>
    <n v="90"/>
    <n v="71.349999999999994"/>
    <n v="68.42"/>
    <n v="100"/>
    <n v="68.86"/>
    <n v="83.45"/>
    <n v="68.33"/>
    <n v="84.63"/>
    <n v="79.63"/>
    <n v="73.77"/>
    <n v="76.67"/>
    <n v="78.08"/>
    <n v="83.96"/>
    <n v="87.76"/>
    <n v="93.75"/>
    <n v="75"/>
    <n v="95.68"/>
    <n v="100"/>
    <n v="50"/>
    <n v="49.09"/>
    <n v="86.67"/>
    <n v="96.3"/>
    <n v="81.819999999999993"/>
    <n v="75"/>
    <n v="33.33"/>
    <n v="66.67"/>
    <n v="72.22"/>
    <n v="33.33"/>
    <n v="83.33"/>
    <n v="38.46"/>
    <n v="88.37"/>
    <n v="57.14"/>
    <n v="44.44"/>
    <m/>
    <n v="85.42"/>
    <n v="60.67"/>
    <n v="80"/>
    <x v="0"/>
    <x v="1"/>
    <n v="100"/>
    <n v="100"/>
    <n v="100"/>
    <n v="63.64"/>
    <n v="88.79"/>
    <n v="66.67"/>
    <n v="86.67"/>
    <n v="81.48"/>
    <n v="84.21"/>
    <n v="76.92"/>
    <n v="85.29"/>
    <n v="62.5"/>
    <n v="75"/>
    <n v="59.38"/>
    <n v="92.31"/>
    <n v="79.89"/>
    <n v="89.47"/>
    <n v="85.71"/>
    <n v="71.430000000000007"/>
    <n v="88"/>
    <n v="91.07"/>
    <n v="61.07"/>
    <n v="90.22"/>
    <n v="86.67"/>
    <n v="100"/>
    <n v="75.52"/>
    <n v="45.83"/>
    <n v="50"/>
    <n v="81.58"/>
    <n v="87.1"/>
    <n v="72.73"/>
    <n v="72.5"/>
    <n v="72.73"/>
    <n v="100"/>
    <n v="81.819999999999993"/>
    <n v="74.81"/>
    <n v="86.81"/>
    <n v="78"/>
    <n v="80.56"/>
    <n v="97.52"/>
    <n v="95.92"/>
    <n v="97.26"/>
  </r>
  <r>
    <s v="0034"/>
    <x v="20"/>
    <s v="NACIONAL"/>
    <s v="RAMA EJECUTIVA"/>
    <x v="2"/>
    <x v="7"/>
    <s v="BOGOTÁ. D.C."/>
    <s v="BOGOTÁ. D.C."/>
    <s v="MIPG"/>
    <n v="80.11"/>
    <n v="89.47"/>
    <n v="89.71"/>
    <n v="78.47"/>
    <n v="81.52"/>
    <n v="83.95"/>
    <n v="82.13"/>
    <n v="79.45"/>
    <n v="96.77"/>
    <n v="85.59"/>
    <n v="93.03"/>
    <n v="70.67"/>
    <n v="78.05"/>
    <n v="96.36"/>
    <n v="77.58"/>
    <n v="74.78"/>
    <n v="76.19"/>
    <n v="71"/>
    <n v="79.17"/>
    <n v="71.64"/>
    <n v="82.61"/>
    <n v="81.52"/>
    <n v="91.44"/>
    <n v="88.89"/>
    <n v="71.75"/>
    <n v="82.13"/>
    <n v="78.97"/>
    <n v="100"/>
    <n v="86.67"/>
    <n v="96.91"/>
    <n v="100"/>
    <n v="86.96"/>
    <n v="94.83"/>
    <n v="73.33"/>
    <n v="88.89"/>
    <n v="81.819999999999993"/>
    <n v="100"/>
    <n v="62.5"/>
    <n v="76.319999999999993"/>
    <n v="73.08"/>
    <m/>
    <n v="90"/>
    <n v="76.47"/>
    <n v="89.53"/>
    <n v="62.86"/>
    <n v="100"/>
    <m/>
    <n v="75"/>
    <n v="72.67"/>
    <n v="85"/>
    <x v="3"/>
    <x v="0"/>
    <n v="100"/>
    <n v="50"/>
    <n v="70"/>
    <n v="66.67"/>
    <n v="77.7"/>
    <n v="75"/>
    <n v="91.11"/>
    <n v="51.85"/>
    <n v="79.17"/>
    <n v="76.92"/>
    <n v="85.29"/>
    <n v="100"/>
    <n v="50"/>
    <n v="68.569999999999993"/>
    <n v="60"/>
    <n v="77.78"/>
    <n v="89.47"/>
    <n v="90.48"/>
    <n v="96.43"/>
    <n v="76"/>
    <n v="88.33"/>
    <n v="93.6"/>
    <n v="87.5"/>
    <n v="92.86"/>
    <n v="100"/>
    <n v="91.18"/>
    <n v="40"/>
    <n v="100"/>
    <n v="78.95"/>
    <n v="72.58"/>
    <n v="67.86"/>
    <n v="50"/>
    <n v="78.790000000000006"/>
    <n v="90.24"/>
    <n v="90.91"/>
    <n v="70.37"/>
    <n v="73.63"/>
    <n v="84"/>
    <n v="88.89"/>
    <n v="88.89"/>
    <n v="71.77"/>
    <n v="80.14"/>
  </r>
  <r>
    <s v="0234"/>
    <x v="21"/>
    <s v="NACIONAL"/>
    <s v="RAMA EJECUTIVA"/>
    <x v="4"/>
    <x v="15"/>
    <s v="BOGOTÁ. D.C."/>
    <s v="BOGOTÁ. D.C."/>
    <s v="MIPG"/>
    <n v="90.77"/>
    <n v="91.67"/>
    <n v="94.22"/>
    <n v="90.18"/>
    <n v="97.94"/>
    <n v="88.18"/>
    <n v="99.04"/>
    <n v="93.64"/>
    <n v="96.77"/>
    <n v="88.98"/>
    <n v="97.88"/>
    <n v="74.67"/>
    <n v="90.24"/>
    <n v="100"/>
    <n v="82.9"/>
    <n v="75.66"/>
    <n v="83.33"/>
    <n v="95.79"/>
    <n v="95.14"/>
    <n v="75"/>
    <n v="98.7"/>
    <n v="97.94"/>
    <n v="96.99"/>
    <n v="84.39"/>
    <n v="77.510000000000005"/>
    <n v="99.04"/>
    <n v="93.5"/>
    <n v="95.83"/>
    <n v="96.67"/>
    <n v="96.91"/>
    <n v="100"/>
    <n v="82.61"/>
    <n v="93.1"/>
    <n v="93.33"/>
    <n v="92.59"/>
    <n v="90.91"/>
    <n v="100"/>
    <n v="94.44"/>
    <n v="86.84"/>
    <n v="85.42"/>
    <n v="0"/>
    <n v="93.75"/>
    <n v="23.08"/>
    <n v="95.35"/>
    <n v="77.14"/>
    <n v="100"/>
    <m/>
    <n v="51.04"/>
    <n v="78.67"/>
    <n v="100"/>
    <x v="4"/>
    <x v="0"/>
    <n v="0"/>
    <n v="100"/>
    <n v="90"/>
    <n v="91.67"/>
    <n v="96.71"/>
    <n v="95.83"/>
    <n v="95.56"/>
    <n v="100"/>
    <n v="95.83"/>
    <n v="100"/>
    <n v="88.24"/>
    <n v="62.5"/>
    <n v="50"/>
    <n v="75"/>
    <n v="84.62"/>
    <n v="100"/>
    <n v="100"/>
    <n v="100"/>
    <n v="85.71"/>
    <n v="100"/>
    <n v="96.43"/>
    <n v="95.2"/>
    <n v="99.46"/>
    <n v="93.33"/>
    <n v="75"/>
    <n v="81.31"/>
    <n v="86.67"/>
    <n v="100"/>
    <n v="80.7"/>
    <n v="85.48"/>
    <n v="72.73"/>
    <n v="100"/>
    <n v="100"/>
    <n v="100"/>
    <n v="100"/>
    <n v="92.59"/>
    <n v="95.24"/>
    <n v="91.33"/>
    <n v="100"/>
    <n v="94.21"/>
    <n v="86.39"/>
    <n v="95.89"/>
  </r>
  <r>
    <s v="0235"/>
    <x v="22"/>
    <s v="NACIONAL"/>
    <s v="RAMA EJECUTIVA"/>
    <x v="5"/>
    <x v="6"/>
    <s v="BOGOTÁ. D.C."/>
    <s v="BOGOTÁ. D.C."/>
    <s v="MIPG"/>
    <n v="88.81"/>
    <n v="77.930000000000007"/>
    <n v="94.82"/>
    <n v="88.37"/>
    <n v="92.18"/>
    <n v="87.01"/>
    <n v="93.91"/>
    <n v="88.24"/>
    <n v="99.22"/>
    <n v="66.95"/>
    <n v="97.88"/>
    <n v="72"/>
    <n v="95.12"/>
    <n v="96.36"/>
    <n v="88.54"/>
    <n v="87.94"/>
    <n v="83.33"/>
    <n v="98.31"/>
    <n v="87.5"/>
    <n v="61.67"/>
    <n v="90.91"/>
    <n v="92.18"/>
    <n v="83.1"/>
    <n v="84.54"/>
    <n v="94.75"/>
    <n v="93.91"/>
    <n v="87.97"/>
    <n v="100"/>
    <n v="100"/>
    <n v="98.08"/>
    <n v="100"/>
    <n v="69.569999999999993"/>
    <n v="58.62"/>
    <n v="93.33"/>
    <n v="96.3"/>
    <n v="100"/>
    <n v="83.33"/>
    <n v="94.44"/>
    <n v="84.21"/>
    <n v="91.67"/>
    <n v="66.67"/>
    <n v="97.5"/>
    <n v="46.15"/>
    <n v="96.51"/>
    <n v="91.43"/>
    <n v="100"/>
    <m/>
    <n v="59.38"/>
    <n v="94.67"/>
    <n v="100"/>
    <x v="0"/>
    <x v="2"/>
    <n v="100"/>
    <n v="100"/>
    <n v="50"/>
    <n v="100"/>
    <n v="100"/>
    <n v="95.83"/>
    <n v="88.89"/>
    <n v="81.48"/>
    <n v="95.83"/>
    <n v="100"/>
    <n v="82.35"/>
    <n v="50"/>
    <n v="100"/>
    <n v="43.75"/>
    <n v="92.31"/>
    <n v="90.48"/>
    <n v="89.47"/>
    <n v="85.71"/>
    <n v="71.430000000000007"/>
    <n v="96"/>
    <n v="87.5"/>
    <n v="71.2"/>
    <n v="98.37"/>
    <n v="100"/>
    <n v="87.5"/>
    <n v="86.11"/>
    <n v="54.17"/>
    <n v="50"/>
    <n v="92.98"/>
    <n v="90.32"/>
    <n v="97.4"/>
    <n v="100"/>
    <n v="93.94"/>
    <n v="92.68"/>
    <n v="100"/>
    <n v="82.22"/>
    <n v="75.819999999999993"/>
    <n v="70"/>
    <n v="80.56"/>
    <n v="95.87"/>
    <n v="93.88"/>
    <n v="95.89"/>
  </r>
  <r>
    <s v="0236"/>
    <x v="23"/>
    <s v="NACIONAL"/>
    <s v="RAMA EJECUTIVA"/>
    <x v="5"/>
    <x v="17"/>
    <s v="BOGOTÁ. D.C."/>
    <s v="BOGOTÁ. D.C."/>
    <s v="MIPG"/>
    <n v="80.290000000000006"/>
    <n v="97.8"/>
    <n v="81.87"/>
    <n v="76.87"/>
    <n v="82.32"/>
    <n v="75.45"/>
    <n v="84.49"/>
    <n v="91.76"/>
    <n v="98.51"/>
    <n v="97.46"/>
    <n v="88.12"/>
    <n v="70.67"/>
    <n v="58.54"/>
    <n v="100"/>
    <n v="77.959999999999994"/>
    <n v="81.58"/>
    <n v="95.24"/>
    <n v="75.66"/>
    <n v="69.05"/>
    <n v="56.06"/>
    <n v="82.22"/>
    <n v="82.32"/>
    <n v="97.69"/>
    <n v="65.459999999999994"/>
    <n v="45.05"/>
    <n v="84.49"/>
    <n v="91.78"/>
    <n v="97.92"/>
    <n v="100"/>
    <n v="98.15"/>
    <n v="100"/>
    <n v="100"/>
    <n v="100"/>
    <n v="80"/>
    <n v="55.56"/>
    <n v="81.819999999999993"/>
    <n v="83.33"/>
    <n v="75"/>
    <n v="81.819999999999993"/>
    <n v="94.44"/>
    <m/>
    <n v="80"/>
    <n v="64.709999999999994"/>
    <n v="88.37"/>
    <n v="60"/>
    <n v="100"/>
    <m/>
    <n v="88.89"/>
    <n v="75"/>
    <n v="100"/>
    <x v="0"/>
    <x v="1"/>
    <n v="100"/>
    <n v="100"/>
    <n v="80"/>
    <n v="90.91"/>
    <n v="90"/>
    <n v="59.38"/>
    <n v="67.650000000000006"/>
    <n v="62.96"/>
    <n v="75"/>
    <n v="84.62"/>
    <n v="65.52"/>
    <n v="100"/>
    <n v="50"/>
    <n v="29.41"/>
    <n v="80"/>
    <n v="90.2"/>
    <n v="73.680000000000007"/>
    <n v="64.290000000000006"/>
    <n v="53.57"/>
    <n v="68"/>
    <n v="76.790000000000006"/>
    <n v="100"/>
    <n v="94.57"/>
    <n v="76.67"/>
    <n v="62.5"/>
    <n v="63.89"/>
    <n v="58.33"/>
    <n v="50"/>
    <n v="62.28"/>
    <n v="5.88"/>
    <n v="45.21"/>
    <n v="87.5"/>
    <n v="69.7"/>
    <n v="100"/>
    <n v="100"/>
    <n v="94.81"/>
    <n v="95.6"/>
    <n v="100"/>
    <n v="97.22"/>
    <n v="91.24"/>
    <n v="80.95"/>
    <n v="93.15"/>
  </r>
  <r>
    <s v="0253"/>
    <x v="24"/>
    <s v="NACIONAL"/>
    <s v="RAMA EJECUTIVA"/>
    <x v="4"/>
    <x v="2"/>
    <s v="BOGOTÁ. D.C."/>
    <s v="BOGOTÁ. D.C."/>
    <s v="MIPG"/>
    <n v="84.88"/>
    <n v="83.24"/>
    <n v="91.55"/>
    <n v="83.18"/>
    <n v="83.11"/>
    <n v="85.98"/>
    <n v="70.34"/>
    <n v="90.68"/>
    <n v="91.79"/>
    <n v="78.81"/>
    <n v="95.83"/>
    <n v="70.67"/>
    <n v="85.37"/>
    <n v="95.45"/>
    <n v="80.540000000000006"/>
    <n v="65.05"/>
    <n v="97.62"/>
    <m/>
    <n v="86.13"/>
    <n v="69.7"/>
    <n v="91.29"/>
    <n v="83.11"/>
    <n v="87.96"/>
    <n v="82.84"/>
    <m/>
    <n v="70.34"/>
    <n v="90.46"/>
    <n v="95.83"/>
    <n v="90"/>
    <n v="94.44"/>
    <n v="71.430000000000007"/>
    <n v="82.61"/>
    <n v="82.76"/>
    <n v="86.67"/>
    <n v="88.89"/>
    <n v="81.819999999999993"/>
    <n v="77.78"/>
    <n v="70.83"/>
    <n v="73.680000000000007"/>
    <n v="72.73"/>
    <n v="19.05"/>
    <n v="100"/>
    <n v="76.47"/>
    <n v="95.35"/>
    <n v="68.569999999999993"/>
    <n v="77.78"/>
    <m/>
    <n v="47.62"/>
    <n v="68.06"/>
    <n v="75"/>
    <x v="0"/>
    <x v="0"/>
    <n v="100"/>
    <n v="100"/>
    <n v="100"/>
    <m/>
    <m/>
    <m/>
    <n v="88.89"/>
    <n v="88.89"/>
    <n v="95.83"/>
    <n v="76.92"/>
    <n v="75.86"/>
    <n v="100"/>
    <n v="83.33"/>
    <n v="64.709999999999994"/>
    <n v="53.33"/>
    <n v="90.48"/>
    <n v="100"/>
    <n v="78.569999999999993"/>
    <n v="71.430000000000007"/>
    <n v="96"/>
    <n v="88.48"/>
    <n v="83.2"/>
    <n v="94.57"/>
    <n v="93.33"/>
    <n v="87.5"/>
    <n v="80.88"/>
    <n v="75"/>
    <n v="50"/>
    <m/>
    <m/>
    <m/>
    <n v="100"/>
    <n v="41.94"/>
    <n v="90.24"/>
    <n v="90.91"/>
    <n v="88.15"/>
    <n v="89.01"/>
    <n v="90.5"/>
    <n v="88.89"/>
    <n v="92.02"/>
    <n v="87.87"/>
    <n v="95.21"/>
  </r>
  <r>
    <s v="0254"/>
    <x v="25"/>
    <s v="NACIONAL"/>
    <s v="RAMA EJECUTIVA"/>
    <x v="4"/>
    <x v="2"/>
    <s v="BOGOTÁ. D.C."/>
    <s v="BOGOTÁ. D.C."/>
    <s v="MIPG"/>
    <n v="87.9"/>
    <n v="79.67"/>
    <n v="88.83"/>
    <n v="87.07"/>
    <n v="96.62"/>
    <n v="90.28"/>
    <n v="83.83"/>
    <n v="91.89"/>
    <n v="88.06"/>
    <n v="74.58"/>
    <n v="97.35"/>
    <n v="72"/>
    <n v="68.290000000000006"/>
    <n v="99.09"/>
    <n v="75.489999999999995"/>
    <n v="89.32"/>
    <n v="95.24"/>
    <m/>
    <n v="95.14"/>
    <n v="69.7"/>
    <n v="95.89"/>
    <n v="96.62"/>
    <n v="89.71"/>
    <n v="93.36"/>
    <m/>
    <n v="83.83"/>
    <n v="91.77"/>
    <n v="87.5"/>
    <n v="95"/>
    <n v="87.04"/>
    <n v="85.71"/>
    <n v="69.569999999999993"/>
    <n v="72.41"/>
    <n v="93.33"/>
    <n v="59.26"/>
    <n v="81.819999999999993"/>
    <n v="88.89"/>
    <n v="62.5"/>
    <n v="65.08"/>
    <n v="87.82"/>
    <n v="28.57"/>
    <n v="80"/>
    <n v="29.41"/>
    <n v="93.6"/>
    <n v="71.430000000000007"/>
    <m/>
    <m/>
    <n v="83.33"/>
    <n v="93.33"/>
    <n v="80"/>
    <x v="0"/>
    <x v="1"/>
    <n v="100"/>
    <n v="100"/>
    <n v="80"/>
    <m/>
    <m/>
    <m/>
    <n v="97.78"/>
    <n v="96.3"/>
    <n v="100"/>
    <n v="100"/>
    <n v="85.29"/>
    <n v="75"/>
    <n v="33.33"/>
    <n v="70.59"/>
    <n v="73.33"/>
    <n v="98.21"/>
    <n v="94.74"/>
    <n v="100"/>
    <n v="71.430000000000007"/>
    <n v="96"/>
    <n v="94.44"/>
    <n v="87.6"/>
    <n v="91.76"/>
    <n v="100"/>
    <n v="100"/>
    <n v="89.14"/>
    <n v="66.67"/>
    <n v="100"/>
    <m/>
    <m/>
    <m/>
    <n v="95.83"/>
    <n v="63.64"/>
    <n v="97.56"/>
    <n v="100"/>
    <n v="87.41"/>
    <n v="93.41"/>
    <n v="90"/>
    <n v="97.22"/>
    <n v="92.02"/>
    <n v="86.17"/>
    <n v="94.52"/>
  </r>
  <r>
    <s v="0273"/>
    <x v="26"/>
    <s v="NACIONAL"/>
    <s v="RAMA EJECUTIVA"/>
    <x v="4"/>
    <x v="2"/>
    <s v="BOGOTÁ. D.C."/>
    <s v="BOGOTÁ. D.C."/>
    <s v="MIPG"/>
    <n v="81.319999999999993"/>
    <n v="77.930000000000007"/>
    <n v="93.21"/>
    <n v="79.61"/>
    <n v="78.62"/>
    <n v="79.61"/>
    <n v="74"/>
    <n v="84.18"/>
    <n v="92.29"/>
    <n v="70.34"/>
    <n v="96.15"/>
    <n v="78.67"/>
    <n v="90.24"/>
    <n v="96.36"/>
    <n v="72.11"/>
    <n v="61.9"/>
    <n v="88.1"/>
    <m/>
    <n v="85.42"/>
    <n v="49.24"/>
    <n v="94.17"/>
    <n v="78.62"/>
    <n v="81.33"/>
    <n v="70.900000000000006"/>
    <m/>
    <n v="74"/>
    <n v="83.81"/>
    <n v="95.83"/>
    <n v="76.67"/>
    <n v="93.21"/>
    <n v="100"/>
    <n v="56.52"/>
    <n v="79.31"/>
    <n v="86.67"/>
    <n v="92.59"/>
    <n v="90.91"/>
    <n v="58.33"/>
    <n v="0"/>
    <n v="66.67"/>
    <n v="64.39"/>
    <m/>
    <n v="53.33"/>
    <n v="35.29"/>
    <n v="96.51"/>
    <n v="60"/>
    <n v="55.56"/>
    <m/>
    <n v="59.52"/>
    <n v="58.7"/>
    <n v="80"/>
    <x v="0"/>
    <x v="0"/>
    <n v="100"/>
    <n v="100"/>
    <n v="50"/>
    <m/>
    <m/>
    <m/>
    <n v="84.44"/>
    <n v="88.89"/>
    <n v="95.83"/>
    <n v="69.23"/>
    <n v="82.35"/>
    <n v="87.5"/>
    <n v="66.67"/>
    <n v="38.24"/>
    <n v="36.67"/>
    <n v="91.53"/>
    <n v="94.74"/>
    <n v="92.86"/>
    <n v="96.43"/>
    <n v="96"/>
    <n v="95.76"/>
    <n v="69.33"/>
    <n v="97.83"/>
    <n v="80"/>
    <n v="87.5"/>
    <n v="66.16"/>
    <n v="0"/>
    <n v="50"/>
    <m/>
    <m/>
    <m/>
    <n v="100"/>
    <n v="71.88"/>
    <n v="70.73"/>
    <n v="90.91"/>
    <n v="77.040000000000006"/>
    <n v="80"/>
    <n v="76.319999999999993"/>
    <n v="91.67"/>
    <n v="89.81"/>
    <n v="82.31"/>
    <n v="89.29"/>
  </r>
  <r>
    <s v="0276"/>
    <x v="27"/>
    <s v="NACIONAL"/>
    <s v="RAMA EJECUTIVA"/>
    <x v="4"/>
    <x v="12"/>
    <s v="BOGOTÁ. D.C."/>
    <s v="BOGOTÁ. D.C."/>
    <s v="MIPG"/>
    <n v="87.6"/>
    <n v="85.67"/>
    <n v="95.4"/>
    <n v="82.15"/>
    <n v="87.02"/>
    <n v="88.88"/>
    <n v="94.06"/>
    <n v="91.62"/>
    <n v="93.91"/>
    <n v="81.36"/>
    <n v="97.87"/>
    <n v="77.33"/>
    <n v="95.12"/>
    <n v="99.55"/>
    <n v="75.52"/>
    <n v="79.06"/>
    <n v="97.62"/>
    <m/>
    <n v="81.25"/>
    <n v="78.03"/>
    <n v="86.42"/>
    <n v="87.02"/>
    <n v="92.13"/>
    <n v="88.64"/>
    <n v="84.87"/>
    <n v="94.06"/>
    <n v="91.42"/>
    <n v="94.79"/>
    <n v="96.67"/>
    <n v="90.74"/>
    <n v="100"/>
    <n v="56.52"/>
    <n v="87.93"/>
    <n v="93.33"/>
    <n v="96.3"/>
    <n v="100"/>
    <n v="100"/>
    <n v="0"/>
    <n v="77.78"/>
    <n v="72.44"/>
    <m/>
    <n v="83.33"/>
    <n v="70.59"/>
    <n v="86.05"/>
    <n v="68.569999999999993"/>
    <n v="33.33"/>
    <m/>
    <n v="64.81"/>
    <n v="84"/>
    <n v="80"/>
    <x v="0"/>
    <x v="0"/>
    <n v="100"/>
    <n v="100"/>
    <n v="90"/>
    <m/>
    <m/>
    <m/>
    <n v="77.78"/>
    <n v="100"/>
    <n v="75"/>
    <n v="46.15"/>
    <n v="88.24"/>
    <n v="100"/>
    <n v="66.67"/>
    <n v="64.709999999999994"/>
    <n v="90"/>
    <n v="84.13"/>
    <n v="100"/>
    <n v="85.71"/>
    <n v="82.14"/>
    <n v="76"/>
    <n v="86.3"/>
    <n v="86.4"/>
    <n v="100"/>
    <n v="100"/>
    <n v="87.5"/>
    <n v="85.35"/>
    <n v="91.67"/>
    <n v="50"/>
    <n v="93.86"/>
    <n v="85.48"/>
    <n v="80.19"/>
    <n v="100"/>
    <n v="96.97"/>
    <n v="92.68"/>
    <n v="90.91"/>
    <n v="85.93"/>
    <n v="88.64"/>
    <n v="85.33"/>
    <n v="88.89"/>
    <n v="95.04"/>
    <n v="88.44"/>
    <n v="89.04"/>
  </r>
  <r>
    <s v="0280"/>
    <x v="28"/>
    <s v="NACIONAL"/>
    <s v="RAMA EJECUTIVA"/>
    <x v="4"/>
    <x v="2"/>
    <s v="BOGOTÁ. D.C."/>
    <s v="BOGOTÁ. D.C."/>
    <s v="MIPG"/>
    <n v="69.61"/>
    <n v="58.76"/>
    <n v="78.02"/>
    <n v="70.260000000000005"/>
    <n v="74.209999999999994"/>
    <n v="66.430000000000007"/>
    <n v="47.37"/>
    <n v="71.66"/>
    <n v="82.09"/>
    <n v="45.13"/>
    <n v="80.67"/>
    <n v="69.44"/>
    <n v="74.39"/>
    <n v="90.91"/>
    <n v="68.67"/>
    <n v="71.510000000000005"/>
    <n v="90.48"/>
    <m/>
    <n v="58.82"/>
    <n v="38.46"/>
    <n v="72.28"/>
    <n v="74.209999999999994"/>
    <n v="67.34"/>
    <n v="60.63"/>
    <m/>
    <n v="47.37"/>
    <n v="71.2"/>
    <n v="77.08"/>
    <n v="90"/>
    <n v="87.04"/>
    <n v="71.430000000000007"/>
    <n v="36.36"/>
    <n v="44.83"/>
    <n v="86.67"/>
    <n v="74.069999999999993"/>
    <n v="68.180000000000007"/>
    <n v="77.78"/>
    <n v="0"/>
    <n v="71.430000000000007"/>
    <n v="96.97"/>
    <n v="0"/>
    <n v="56.67"/>
    <n v="54.55"/>
    <n v="79.63"/>
    <n v="51.43"/>
    <m/>
    <m/>
    <n v="62.5"/>
    <n v="69.44"/>
    <n v="93.33"/>
    <x v="0"/>
    <x v="1"/>
    <n v="100"/>
    <n v="100"/>
    <n v="60"/>
    <m/>
    <m/>
    <m/>
    <n v="54.29"/>
    <n v="33.33"/>
    <n v="66.67"/>
    <n v="69.23"/>
    <n v="67.650000000000006"/>
    <n v="28.57"/>
    <n v="66.67"/>
    <m/>
    <n v="33.33"/>
    <n v="61.4"/>
    <n v="64.290000000000006"/>
    <n v="69.23"/>
    <n v="57.14"/>
    <n v="75"/>
    <n v="83.27"/>
    <n v="54.47"/>
    <n v="84.77"/>
    <n v="70"/>
    <n v="12.5"/>
    <n v="71.3"/>
    <n v="45.83"/>
    <n v="50"/>
    <m/>
    <m/>
    <m/>
    <n v="62.5"/>
    <n v="18.75"/>
    <n v="58.54"/>
    <n v="45.45"/>
    <n v="57.69"/>
    <n v="68.86"/>
    <n v="64.33"/>
    <n v="69.44"/>
    <n v="87.86"/>
    <n v="74.83"/>
    <n v="72.58"/>
  </r>
  <r>
    <s v="0281"/>
    <x v="29"/>
    <s v="NACIONAL"/>
    <s v="RAMA EJECUTIVA"/>
    <x v="6"/>
    <x v="1"/>
    <s v="BOGOTÁ. D.C."/>
    <s v="BOGOTÁ. D.C."/>
    <s v="MIPG"/>
    <n v="89.26"/>
    <n v="93.04"/>
    <n v="97.3"/>
    <n v="86.23"/>
    <n v="92.99"/>
    <n v="86.74"/>
    <n v="90.58"/>
    <n v="95.11"/>
    <m/>
    <n v="93.04"/>
    <n v="97.28"/>
    <m/>
    <n v="94.29"/>
    <n v="98.15"/>
    <n v="78.7"/>
    <n v="94.44"/>
    <n v="83.33"/>
    <m/>
    <n v="93.06"/>
    <n v="57.38"/>
    <n v="96.4"/>
    <n v="92.99"/>
    <n v="97.22"/>
    <n v="84.97"/>
    <n v="72.34"/>
    <n v="90.58"/>
    <n v="95.06"/>
    <m/>
    <m/>
    <m/>
    <m/>
    <n v="100"/>
    <n v="91.38"/>
    <n v="93.33"/>
    <n v="100"/>
    <n v="83.33"/>
    <n v="46.67"/>
    <n v="0"/>
    <n v="78.069999999999993"/>
    <n v="92.31"/>
    <m/>
    <n v="82.5"/>
    <n v="7.69"/>
    <n v="98.84"/>
    <n v="71.430000000000007"/>
    <n v="88.89"/>
    <m/>
    <n v="96.3"/>
    <n v="92.67"/>
    <n v="100"/>
    <x v="2"/>
    <x v="1"/>
    <n v="0"/>
    <n v="100"/>
    <n v="60"/>
    <m/>
    <m/>
    <m/>
    <n v="97.78"/>
    <n v="92.59"/>
    <n v="87.5"/>
    <n v="92.31"/>
    <n v="91.18"/>
    <n v="62.5"/>
    <n v="50"/>
    <n v="42.42"/>
    <n v="84.62"/>
    <n v="95.24"/>
    <n v="100"/>
    <n v="92.86"/>
    <n v="80"/>
    <n v="96"/>
    <m/>
    <n v="95.2"/>
    <n v="100"/>
    <n v="100"/>
    <n v="100"/>
    <n v="73.989999999999995"/>
    <n v="83.33"/>
    <n v="100"/>
    <n v="75.680000000000007"/>
    <n v="67.739999999999995"/>
    <n v="72.599999999999994"/>
    <n v="85.83"/>
    <n v="87.88"/>
    <n v="92.68"/>
    <n v="100"/>
    <n v="90"/>
    <n v="94.51"/>
    <n v="91.84"/>
    <n v="94.44"/>
    <n v="97.52"/>
    <n v="95.92"/>
    <n v="97.26"/>
  </r>
  <r>
    <s v="0284"/>
    <x v="30"/>
    <s v="NACIONAL"/>
    <s v="RAMA EJECUTIVA"/>
    <x v="6"/>
    <x v="1"/>
    <s v="BOGOTÁ. D.C."/>
    <s v="BOGOTÁ. D.C."/>
    <s v="MIPG"/>
    <n v="89.51"/>
    <n v="88.7"/>
    <n v="93.17"/>
    <n v="89.01"/>
    <n v="91.72"/>
    <n v="83.94"/>
    <n v="90.53"/>
    <n v="95.91"/>
    <m/>
    <n v="88.7"/>
    <n v="93.45"/>
    <m/>
    <n v="85.71"/>
    <n v="94.44"/>
    <n v="87.13"/>
    <n v="92.98"/>
    <n v="76.19"/>
    <m/>
    <n v="93.62"/>
    <m/>
    <n v="94.16"/>
    <n v="91.72"/>
    <n v="90.57"/>
    <n v="88.89"/>
    <n v="73.099999999999994"/>
    <n v="90.53"/>
    <n v="95.82"/>
    <m/>
    <m/>
    <m/>
    <m/>
    <n v="86.96"/>
    <n v="93.1"/>
    <n v="86.67"/>
    <n v="92.31"/>
    <n v="83.33"/>
    <n v="80"/>
    <n v="0"/>
    <n v="92.11"/>
    <n v="94.44"/>
    <n v="0"/>
    <n v="83.33"/>
    <m/>
    <n v="94.64"/>
    <n v="88.57"/>
    <n v="77.78"/>
    <m/>
    <n v="87.04"/>
    <n v="97.92"/>
    <n v="80"/>
    <x v="0"/>
    <x v="1"/>
    <n v="0"/>
    <n v="50"/>
    <n v="40"/>
    <m/>
    <m/>
    <m/>
    <n v="97.67"/>
    <n v="92.59"/>
    <n v="91.3"/>
    <n v="92.31"/>
    <n v="91.18"/>
    <m/>
    <m/>
    <m/>
    <m/>
    <n v="98.39"/>
    <n v="88.89"/>
    <n v="78.569999999999993"/>
    <n v="100"/>
    <n v="91.67"/>
    <m/>
    <n v="88.62"/>
    <n v="93.33"/>
    <n v="100"/>
    <n v="87.5"/>
    <n v="89.9"/>
    <n v="46.67"/>
    <n v="100"/>
    <n v="89.19"/>
    <n v="41.94"/>
    <n v="77.92"/>
    <n v="100"/>
    <n v="75"/>
    <n v="100"/>
    <n v="100"/>
    <n v="95.83"/>
    <n v="95.6"/>
    <n v="91.84"/>
    <n v="88.89"/>
    <n v="99.17"/>
    <n v="96.26"/>
    <n v="100"/>
  </r>
  <r>
    <s v="0289"/>
    <x v="31"/>
    <s v="NACIONAL"/>
    <s v="RAMA EJECUTIVA"/>
    <x v="7"/>
    <x v="15"/>
    <s v="CUNDINAMARCA"/>
    <s v="AGUA DE DIOS"/>
    <s v="MIPG"/>
    <n v="82.18"/>
    <n v="73.650000000000006"/>
    <n v="89.58"/>
    <n v="78.3"/>
    <n v="82.11"/>
    <n v="82.79"/>
    <n v="80.17"/>
    <n v="89.18"/>
    <n v="88.8"/>
    <n v="66.099999999999994"/>
    <n v="94.23"/>
    <m/>
    <n v="71.430000000000007"/>
    <n v="100"/>
    <n v="66.540000000000006"/>
    <n v="67.97"/>
    <n v="85.71"/>
    <m/>
    <n v="88.32"/>
    <n v="64.62"/>
    <n v="87.81"/>
    <n v="82.11"/>
    <n v="86.11"/>
    <n v="73.41"/>
    <m/>
    <n v="80.17"/>
    <n v="89.07"/>
    <n v="87.5"/>
    <n v="66.67"/>
    <n v="94.23"/>
    <n v="100"/>
    <n v="39.130000000000003"/>
    <n v="77.59"/>
    <n v="93.33"/>
    <n v="69.23"/>
    <n v="66.67"/>
    <n v="61.11"/>
    <n v="0"/>
    <n v="63.16"/>
    <n v="46.21"/>
    <n v="0"/>
    <n v="0"/>
    <n v="35.29"/>
    <n v="97.44"/>
    <n v="54.29"/>
    <m/>
    <m/>
    <n v="60.42"/>
    <n v="67.39"/>
    <n v="76.67"/>
    <x v="1"/>
    <x v="1"/>
    <n v="100"/>
    <n v="100"/>
    <n v="60"/>
    <m/>
    <m/>
    <m/>
    <n v="95.56"/>
    <n v="96.3"/>
    <n v="79.17"/>
    <n v="92.31"/>
    <n v="75.86"/>
    <n v="75"/>
    <n v="66.67"/>
    <n v="61.76"/>
    <n v="57.14"/>
    <n v="90.48"/>
    <n v="94.74"/>
    <n v="66.67"/>
    <n v="71.430000000000007"/>
    <n v="88"/>
    <n v="82.67"/>
    <n v="78.400000000000006"/>
    <n v="95.65"/>
    <n v="96.67"/>
    <n v="75"/>
    <n v="65.91"/>
    <n v="60"/>
    <n v="50"/>
    <m/>
    <m/>
    <m/>
    <n v="44.17"/>
    <n v="70.59"/>
    <n v="92.68"/>
    <n v="100"/>
    <n v="82.22"/>
    <n v="86.45"/>
    <n v="88.61"/>
    <n v="97.22"/>
    <n v="91.74"/>
    <n v="92.52"/>
    <n v="97.26"/>
  </r>
  <r>
    <s v="0290"/>
    <x v="32"/>
    <s v="NACIONAL"/>
    <s v="RAMA EJECUTIVA"/>
    <x v="7"/>
    <x v="15"/>
    <s v="SANTANDER"/>
    <s v="CONTRATACIÓN"/>
    <s v="MIPG"/>
    <n v="87.24"/>
    <n v="87.8"/>
    <n v="91.67"/>
    <n v="81.680000000000007"/>
    <n v="93.95"/>
    <n v="88.22"/>
    <n v="95.83"/>
    <n v="95.49"/>
    <n v="87.76"/>
    <n v="88.14"/>
    <n v="98.08"/>
    <m/>
    <n v="62.86"/>
    <n v="97.27"/>
    <n v="67.180000000000007"/>
    <n v="75.709999999999994"/>
    <n v="85.71"/>
    <m/>
    <n v="91.24"/>
    <n v="75"/>
    <n v="94.77"/>
    <n v="93.95"/>
    <n v="90.51"/>
    <n v="83.59"/>
    <m/>
    <n v="95.83"/>
    <n v="95.52"/>
    <n v="95.83"/>
    <n v="58.33"/>
    <n v="86.54"/>
    <n v="100"/>
    <n v="82.61"/>
    <n v="91.38"/>
    <n v="93.33"/>
    <n v="57.69"/>
    <n v="66.67"/>
    <n v="77.78"/>
    <n v="77.78"/>
    <n v="71.11"/>
    <n v="77.27"/>
    <n v="0"/>
    <n v="53.33"/>
    <n v="46.15"/>
    <n v="70.930000000000007"/>
    <n v="71.430000000000007"/>
    <n v="66.67"/>
    <m/>
    <n v="42.86"/>
    <n v="80.430000000000007"/>
    <n v="100"/>
    <x v="1"/>
    <x v="1"/>
    <n v="100"/>
    <n v="100"/>
    <n v="60"/>
    <m/>
    <m/>
    <m/>
    <n v="93.33"/>
    <n v="96.3"/>
    <n v="91.67"/>
    <n v="100"/>
    <n v="79.31"/>
    <n v="62.5"/>
    <n v="100"/>
    <n v="65.62"/>
    <n v="92.31"/>
    <n v="93.65"/>
    <n v="100"/>
    <n v="100"/>
    <n v="85.71"/>
    <n v="96"/>
    <n v="94.55"/>
    <n v="88.8"/>
    <n v="92.93"/>
    <n v="92.86"/>
    <n v="87.5"/>
    <n v="75.760000000000005"/>
    <n v="91.67"/>
    <n v="100"/>
    <m/>
    <m/>
    <m/>
    <n v="91.67"/>
    <n v="100"/>
    <n v="97.56"/>
    <n v="100"/>
    <n v="91.85"/>
    <n v="97.44"/>
    <n v="97.28"/>
    <n v="97.22"/>
    <n v="97.36"/>
    <n v="95.92"/>
    <n v="97.26"/>
  </r>
  <r>
    <s v="0291"/>
    <x v="33"/>
    <s v="NACIONAL"/>
    <s v="RAMA EJECUTIVA"/>
    <x v="4"/>
    <x v="10"/>
    <s v="BOGOTÁ. D.C."/>
    <s v="BOGOTÁ. D.C."/>
    <s v="MIPG"/>
    <n v="88.89"/>
    <n v="95.42"/>
    <n v="94.52"/>
    <n v="84.87"/>
    <n v="88.97"/>
    <n v="88.49"/>
    <n v="95.51"/>
    <n v="94.52"/>
    <n v="90.55"/>
    <n v="98.31"/>
    <n v="97.27"/>
    <n v="77.33"/>
    <n v="92.68"/>
    <n v="100"/>
    <n v="76.7"/>
    <n v="43.14"/>
    <n v="95.24"/>
    <n v="90.94"/>
    <n v="87.5"/>
    <n v="81.09"/>
    <n v="93.51"/>
    <n v="88.97"/>
    <n v="93.17"/>
    <n v="86.71"/>
    <n v="83.11"/>
    <n v="95.51"/>
    <n v="94.54"/>
    <n v="100"/>
    <n v="78.33"/>
    <n v="84.57"/>
    <n v="100"/>
    <n v="100"/>
    <n v="98.28"/>
    <n v="86.67"/>
    <n v="96.3"/>
    <n v="90.91"/>
    <n v="72.22"/>
    <n v="94.44"/>
    <n v="66.67"/>
    <n v="58.33"/>
    <n v="29.17"/>
    <n v="95"/>
    <n v="58.82"/>
    <n v="97.67"/>
    <n v="60"/>
    <m/>
    <m/>
    <n v="27.78"/>
    <n v="45.83"/>
    <n v="50"/>
    <x v="0"/>
    <x v="1"/>
    <n v="100"/>
    <n v="100"/>
    <n v="80"/>
    <n v="87.5"/>
    <n v="98.65"/>
    <n v="86.11"/>
    <n v="86.67"/>
    <n v="96.3"/>
    <n v="87.5"/>
    <n v="100"/>
    <n v="76.47"/>
    <n v="100"/>
    <n v="83.33"/>
    <n v="80.95"/>
    <n v="66.67"/>
    <n v="95.24"/>
    <n v="84.21"/>
    <n v="92.86"/>
    <n v="71.430000000000007"/>
    <n v="92"/>
    <n v="91.07"/>
    <n v="91.2"/>
    <n v="95.92"/>
    <n v="100"/>
    <n v="100"/>
    <n v="89.35"/>
    <n v="33.33"/>
    <n v="100"/>
    <n v="87.72"/>
    <n v="87.1"/>
    <n v="79.22"/>
    <n v="91.67"/>
    <n v="100"/>
    <n v="92.68"/>
    <n v="100"/>
    <n v="92.59"/>
    <n v="95.6"/>
    <n v="99.49"/>
    <n v="97.22"/>
    <n v="97.91"/>
    <n v="91.27"/>
    <n v="94.52"/>
  </r>
  <r>
    <s v="0292"/>
    <x v="34"/>
    <s v="NACIONAL"/>
    <s v="RAMA EJECUTIVA"/>
    <x v="4"/>
    <x v="3"/>
    <s v="BOGOTÁ. D.C."/>
    <s v="BOGOTÁ. D.C."/>
    <s v="MIPG"/>
    <n v="73.03"/>
    <n v="68.349999999999994"/>
    <n v="83.67"/>
    <n v="71.430000000000007"/>
    <n v="73.989999999999995"/>
    <n v="77.73"/>
    <n v="58.17"/>
    <n v="72.040000000000006"/>
    <n v="83.08"/>
    <n v="60.53"/>
    <n v="83.48"/>
    <n v="84"/>
    <n v="87.8"/>
    <n v="83.18"/>
    <n v="71.28"/>
    <n v="60.81"/>
    <n v="66.67"/>
    <n v="61.57"/>
    <n v="68.94"/>
    <n v="46.97"/>
    <n v="90.56"/>
    <n v="73.989999999999995"/>
    <n v="84.93"/>
    <n v="89.49"/>
    <n v="62.32"/>
    <n v="58.17"/>
    <n v="71.39"/>
    <n v="95.83"/>
    <n v="85"/>
    <n v="85.8"/>
    <n v="28.57"/>
    <n v="52.17"/>
    <n v="65.52"/>
    <n v="86.67"/>
    <n v="85.19"/>
    <n v="90.91"/>
    <n v="55.56"/>
    <n v="88.89"/>
    <n v="84.21"/>
    <n v="79.55"/>
    <n v="19.05"/>
    <n v="91.25"/>
    <n v="11.76"/>
    <n v="94.19"/>
    <n v="34.29"/>
    <n v="77.78"/>
    <m/>
    <n v="58.33"/>
    <n v="57.64"/>
    <n v="80"/>
    <x v="1"/>
    <x v="3"/>
    <n v="50"/>
    <n v="100"/>
    <n v="30"/>
    <n v="50"/>
    <n v="69.849999999999994"/>
    <n v="69.569999999999993"/>
    <n v="77.78"/>
    <n v="85.19"/>
    <n v="73.680000000000007"/>
    <n v="30.77"/>
    <n v="55.17"/>
    <n v="75"/>
    <n v="33.33"/>
    <n v="41.18"/>
    <n v="53.33"/>
    <n v="88.89"/>
    <n v="89.47"/>
    <n v="100"/>
    <n v="82.14"/>
    <n v="79.17"/>
    <n v="94.29"/>
    <n v="77.34"/>
    <n v="94.57"/>
    <n v="80"/>
    <n v="100"/>
    <n v="90.05"/>
    <n v="91.67"/>
    <n v="100"/>
    <n v="57.89"/>
    <n v="66.13"/>
    <n v="63.01"/>
    <n v="75"/>
    <n v="46.97"/>
    <n v="63.41"/>
    <n v="45.45"/>
    <n v="66.41"/>
    <n v="80.22"/>
    <n v="76"/>
    <n v="75"/>
    <n v="72.989999999999995"/>
    <n v="60.54"/>
    <n v="76.03"/>
  </r>
  <r>
    <s v="0296"/>
    <x v="35"/>
    <s v="NACIONAL"/>
    <s v="RAMA EJECUTIVA"/>
    <x v="4"/>
    <x v="18"/>
    <s v="BOGOTÁ. D.C."/>
    <s v="BOGOTÁ. D.C."/>
    <s v="MIPG"/>
    <n v="91.53"/>
    <n v="95.15"/>
    <n v="94.44"/>
    <n v="89.68"/>
    <n v="92.56"/>
    <n v="88.5"/>
    <n v="91.23"/>
    <n v="98.99"/>
    <n v="98.76"/>
    <n v="93.22"/>
    <n v="98.79"/>
    <n v="82.67"/>
    <n v="85.37"/>
    <n v="98.18"/>
    <n v="86.47"/>
    <n v="82.21"/>
    <n v="100"/>
    <n v="77.5"/>
    <n v="93.75"/>
    <n v="80.3"/>
    <n v="95.32"/>
    <n v="92.56"/>
    <n v="92.69"/>
    <n v="79.7"/>
    <n v="86.64"/>
    <n v="91.23"/>
    <n v="98.96"/>
    <n v="100"/>
    <n v="100"/>
    <n v="96.91"/>
    <n v="100"/>
    <n v="91.3"/>
    <n v="94.83"/>
    <n v="93.33"/>
    <n v="85.19"/>
    <n v="90.91"/>
    <n v="75"/>
    <n v="37.5"/>
    <n v="87.5"/>
    <n v="97.22"/>
    <n v="57.14"/>
    <n v="83.33"/>
    <n v="35.29"/>
    <n v="97.67"/>
    <n v="97.14"/>
    <n v="88.89"/>
    <m/>
    <n v="60.71"/>
    <n v="88.67"/>
    <n v="80"/>
    <x v="0"/>
    <x v="1"/>
    <n v="100"/>
    <n v="100"/>
    <n v="100"/>
    <n v="83.33"/>
    <n v="85.14"/>
    <n v="72.22"/>
    <n v="93.33"/>
    <n v="96.3"/>
    <n v="100"/>
    <n v="100"/>
    <n v="85.29"/>
    <n v="87.5"/>
    <n v="50"/>
    <n v="82.35"/>
    <n v="80"/>
    <n v="92.06"/>
    <n v="100"/>
    <n v="100"/>
    <n v="71.430000000000007"/>
    <n v="100"/>
    <n v="96.07"/>
    <n v="88.28"/>
    <n v="98.91"/>
    <n v="70"/>
    <n v="62.5"/>
    <n v="88.66"/>
    <n v="0"/>
    <n v="100"/>
    <n v="89.47"/>
    <n v="87.1"/>
    <n v="85.06"/>
    <n v="97.5"/>
    <n v="84.85"/>
    <n v="95.12"/>
    <n v="100"/>
    <n v="98.52"/>
    <n v="97.8"/>
    <n v="98"/>
    <n v="97.22"/>
    <n v="100"/>
    <n v="100"/>
    <n v="100"/>
  </r>
  <r>
    <s v="0297"/>
    <x v="36"/>
    <s v="NACIONAL"/>
    <s v="RAMA EJECUTIVA"/>
    <x v="7"/>
    <x v="15"/>
    <s v="BOGOTÁ. D.C."/>
    <s v="BOGOTÁ. D.C."/>
    <s v="MIPG"/>
    <n v="81.59"/>
    <n v="74.22"/>
    <n v="84.16"/>
    <n v="76.44"/>
    <n v="80"/>
    <n v="77.78"/>
    <n v="78.849999999999994"/>
    <n v="89.73"/>
    <n v="83.71"/>
    <n v="68.64"/>
    <n v="84.15"/>
    <m/>
    <n v="85.71"/>
    <n v="95.91"/>
    <n v="79.17"/>
    <n v="87.18"/>
    <n v="85.71"/>
    <m/>
    <n v="57.25"/>
    <n v="62.63"/>
    <n v="76.67"/>
    <n v="80"/>
    <n v="82.64"/>
    <n v="86.59"/>
    <n v="67.81"/>
    <n v="78.849999999999994"/>
    <n v="90.12"/>
    <n v="76.040000000000006"/>
    <n v="91.67"/>
    <n v="91.36"/>
    <n v="71.430000000000007"/>
    <n v="65.22"/>
    <n v="70.69"/>
    <n v="93.33"/>
    <n v="88.46"/>
    <n v="83.33"/>
    <n v="61.11"/>
    <n v="100"/>
    <n v="97.37"/>
    <n v="91.03"/>
    <n v="33.33"/>
    <n v="76.67"/>
    <n v="35.29"/>
    <n v="91.28"/>
    <n v="57.14"/>
    <n v="88.89"/>
    <m/>
    <n v="79.63"/>
    <n v="87.33"/>
    <n v="100"/>
    <x v="4"/>
    <x v="1"/>
    <n v="100"/>
    <n v="100"/>
    <n v="80"/>
    <m/>
    <m/>
    <m/>
    <n v="43.24"/>
    <n v="37.04"/>
    <n v="68.42"/>
    <n v="23.08"/>
    <n v="91.18"/>
    <n v="75"/>
    <n v="50"/>
    <n v="71.569999999999993"/>
    <n v="33.33"/>
    <n v="58.62"/>
    <n v="64.290000000000006"/>
    <n v="78.569999999999993"/>
    <n v="85.71"/>
    <n v="92"/>
    <n v="91.76"/>
    <n v="75.2"/>
    <n v="91.85"/>
    <n v="93.33"/>
    <n v="87.5"/>
    <n v="87.27"/>
    <n v="79.17"/>
    <n v="50"/>
    <n v="73.680000000000007"/>
    <n v="75.81"/>
    <n v="61.69"/>
    <n v="87.5"/>
    <n v="87.88"/>
    <n v="78.05"/>
    <n v="72.73"/>
    <n v="80.739999999999995"/>
    <n v="87.55"/>
    <n v="87.07"/>
    <n v="86.11"/>
    <n v="95.7"/>
    <n v="100"/>
    <n v="98.63"/>
  </r>
  <r>
    <s v="0299"/>
    <x v="37"/>
    <s v="NACIONAL"/>
    <s v="RAMA EJECUTIVA"/>
    <x v="8"/>
    <x v="15"/>
    <s v="BOGOTÁ. D.C."/>
    <s v="BOGOTÁ. D.C."/>
    <s v="MIPG"/>
    <n v="76.45"/>
    <n v="57.28"/>
    <n v="84.34"/>
    <n v="71.44"/>
    <n v="84.36"/>
    <n v="76.45"/>
    <n v="72"/>
    <n v="78.650000000000006"/>
    <n v="85.07"/>
    <n v="42.58"/>
    <n v="85.01"/>
    <n v="80"/>
    <n v="87.8"/>
    <n v="94.55"/>
    <n v="74.19"/>
    <n v="71.709999999999994"/>
    <n v="95.24"/>
    <m/>
    <n v="51.16"/>
    <n v="60.47"/>
    <n v="73.2"/>
    <n v="84.36"/>
    <n v="75.459999999999994"/>
    <n v="90.4"/>
    <n v="73.06"/>
    <n v="72"/>
    <n v="79.62"/>
    <n v="89.58"/>
    <n v="86.67"/>
    <n v="91.98"/>
    <n v="42.86"/>
    <n v="27.17"/>
    <n v="48.28"/>
    <n v="93.33"/>
    <n v="88.89"/>
    <n v="90.91"/>
    <n v="72.22"/>
    <n v="0"/>
    <n v="62.5"/>
    <n v="31.94"/>
    <n v="0"/>
    <n v="80"/>
    <n v="76.47"/>
    <n v="95.35"/>
    <n v="65.709999999999994"/>
    <m/>
    <m/>
    <n v="72.92"/>
    <n v="74.67"/>
    <n v="55"/>
    <x v="0"/>
    <x v="1"/>
    <n v="100"/>
    <n v="100"/>
    <n v="80"/>
    <m/>
    <m/>
    <m/>
    <n v="54.81"/>
    <n v="51.85"/>
    <n v="70.83"/>
    <n v="46.15"/>
    <n v="32.35"/>
    <n v="87.5"/>
    <n v="66.67"/>
    <n v="36.36"/>
    <n v="46.67"/>
    <n v="63.49"/>
    <n v="68.42"/>
    <n v="78.569999999999993"/>
    <n v="71.430000000000007"/>
    <n v="64"/>
    <n v="81.819999999999993"/>
    <n v="61.6"/>
    <n v="94.57"/>
    <n v="100"/>
    <n v="100"/>
    <n v="87.96"/>
    <n v="60"/>
    <n v="100"/>
    <n v="75.44"/>
    <n v="43.55"/>
    <n v="83.77"/>
    <n v="87.5"/>
    <n v="81.819999999999993"/>
    <n v="73.17"/>
    <n v="63.64"/>
    <n v="58.7"/>
    <n v="67.03"/>
    <n v="59"/>
    <n v="88.89"/>
    <n v="99.17"/>
    <n v="90.48"/>
    <n v="90.41"/>
  </r>
  <r>
    <s v="0305"/>
    <x v="38"/>
    <s v="NACIONAL"/>
    <s v="RAMA EJECUTIVA"/>
    <x v="4"/>
    <x v="8"/>
    <s v="BOGOTÁ. D.C."/>
    <s v="BOGOTÁ. D.C."/>
    <s v="MIPG"/>
    <n v="87.1"/>
    <n v="91.94"/>
    <n v="90.72"/>
    <n v="85.73"/>
    <n v="90.7"/>
    <n v="81.75"/>
    <n v="94.39"/>
    <n v="94.18"/>
    <n v="88.56"/>
    <n v="94.07"/>
    <n v="94.21"/>
    <n v="80"/>
    <n v="82.93"/>
    <n v="95.45"/>
    <n v="75.510000000000005"/>
    <n v="71.06"/>
    <n v="100"/>
    <m/>
    <n v="94.44"/>
    <n v="69.7"/>
    <n v="95.95"/>
    <n v="90.7"/>
    <n v="96.76"/>
    <n v="89.02"/>
    <n v="54.8"/>
    <n v="94.39"/>
    <n v="94.15"/>
    <n v="95.83"/>
    <n v="76.67"/>
    <n v="83.95"/>
    <n v="100"/>
    <n v="100"/>
    <n v="93.1"/>
    <n v="93.33"/>
    <n v="81.48"/>
    <n v="90.91"/>
    <n v="75"/>
    <n v="55.56"/>
    <n v="72.38"/>
    <n v="86.67"/>
    <m/>
    <n v="83.33"/>
    <n v="17.649999999999999"/>
    <n v="96.51"/>
    <n v="71.430000000000007"/>
    <n v="100"/>
    <m/>
    <n v="54.17"/>
    <n v="71.739999999999995"/>
    <n v="95"/>
    <x v="0"/>
    <x v="1"/>
    <n v="100"/>
    <n v="100"/>
    <n v="100"/>
    <m/>
    <m/>
    <m/>
    <n v="97.78"/>
    <n v="100"/>
    <n v="95.83"/>
    <n v="92.31"/>
    <n v="91.18"/>
    <n v="100"/>
    <n v="33.33"/>
    <n v="67.650000000000006"/>
    <n v="60"/>
    <n v="100"/>
    <n v="100"/>
    <n v="92.86"/>
    <n v="100"/>
    <n v="88"/>
    <n v="92.36"/>
    <n v="96"/>
    <n v="97.83"/>
    <n v="93.33"/>
    <n v="100"/>
    <n v="88.19"/>
    <n v="60"/>
    <n v="100"/>
    <n v="77.19"/>
    <n v="0"/>
    <n v="55.84"/>
    <n v="100"/>
    <n v="96.97"/>
    <n v="95.12"/>
    <n v="100"/>
    <n v="94.07"/>
    <n v="97.99"/>
    <n v="96.33"/>
    <n v="100"/>
    <n v="92.67"/>
    <n v="87.41"/>
    <n v="95.89"/>
  </r>
  <r>
    <s v="0312"/>
    <x v="39"/>
    <s v="NACIONAL"/>
    <s v="RAMA EJECUTIVA"/>
    <x v="9"/>
    <x v="5"/>
    <s v="BOGOTÁ. D.C."/>
    <s v="BOGOTÁ. D.C."/>
    <s v="MIPG"/>
    <n v="85.88"/>
    <n v="73.53"/>
    <n v="90.98"/>
    <n v="85.19"/>
    <n v="85.19"/>
    <n v="78.900000000000006"/>
    <n v="86.06"/>
    <n v="89.25"/>
    <n v="95.27"/>
    <n v="61.86"/>
    <n v="92.42"/>
    <m/>
    <n v="78.38"/>
    <n v="98.18"/>
    <n v="87.8"/>
    <n v="88.46"/>
    <n v="95.24"/>
    <n v="86.11"/>
    <n v="81.94"/>
    <n v="66.67"/>
    <n v="81.44"/>
    <n v="85.19"/>
    <n v="75"/>
    <n v="87.75"/>
    <n v="81.849999999999994"/>
    <n v="86.06"/>
    <n v="89"/>
    <n v="95.83"/>
    <n v="71.67"/>
    <n v="98.77"/>
    <n v="100"/>
    <n v="60.87"/>
    <n v="58.62"/>
    <n v="80"/>
    <n v="88.89"/>
    <n v="71.430000000000007"/>
    <n v="94.44"/>
    <n v="94.44"/>
    <n v="97.37"/>
    <n v="91.03"/>
    <n v="14.29"/>
    <n v="100"/>
    <n v="52.94"/>
    <n v="96.51"/>
    <n v="82.86"/>
    <n v="100"/>
    <m/>
    <n v="62.96"/>
    <n v="96.67"/>
    <n v="93.33"/>
    <x v="1"/>
    <x v="1"/>
    <n v="100"/>
    <n v="100"/>
    <n v="100"/>
    <n v="85.71"/>
    <n v="90.44"/>
    <n v="93.06"/>
    <n v="82.22"/>
    <n v="70.37"/>
    <n v="91.67"/>
    <n v="100"/>
    <n v="76.47"/>
    <n v="87.5"/>
    <n v="66.67"/>
    <n v="50"/>
    <n v="86.67"/>
    <n v="80.95"/>
    <n v="89.47"/>
    <n v="76.19"/>
    <n v="53.57"/>
    <n v="80"/>
    <n v="77.98"/>
    <n v="62.4"/>
    <n v="92.39"/>
    <n v="85.71"/>
    <n v="100"/>
    <n v="87.96"/>
    <n v="75"/>
    <n v="100"/>
    <n v="81.58"/>
    <n v="79.03"/>
    <n v="83.12"/>
    <n v="75"/>
    <n v="86.36"/>
    <n v="85.37"/>
    <n v="81.819999999999993"/>
    <n v="77.78"/>
    <n v="83.52"/>
    <n v="80"/>
    <n v="88.89"/>
    <n v="99.17"/>
    <n v="95.92"/>
    <n v="97.26"/>
  </r>
  <r>
    <s v="0313"/>
    <x v="40"/>
    <s v="NACIONAL"/>
    <s v="RAMA EJECUTIVA"/>
    <x v="4"/>
    <x v="5"/>
    <s v="BOGOTÁ. D.C."/>
    <s v="BOGOTÁ. D.C."/>
    <s v="MIPG"/>
    <n v="86.58"/>
    <n v="82.97"/>
    <n v="94.09"/>
    <n v="88.37"/>
    <n v="94.76"/>
    <n v="82.03"/>
    <n v="92.37"/>
    <n v="86.54"/>
    <n v="98.51"/>
    <n v="74.58"/>
    <n v="97.55"/>
    <n v="84"/>
    <n v="85.37"/>
    <n v="100"/>
    <n v="84.66"/>
    <n v="84.49"/>
    <n v="83.33"/>
    <m/>
    <n v="91.91"/>
    <n v="66.67"/>
    <n v="96.69"/>
    <n v="94.76"/>
    <n v="90.61"/>
    <n v="83.62"/>
    <n v="69.98"/>
    <n v="92.37"/>
    <n v="86.24"/>
    <n v="95.83"/>
    <n v="100"/>
    <n v="100"/>
    <n v="100"/>
    <n v="91.3"/>
    <n v="72.41"/>
    <n v="93.33"/>
    <n v="85.19"/>
    <n v="90.91"/>
    <n v="83.33"/>
    <n v="80.56"/>
    <n v="89.47"/>
    <n v="83.33"/>
    <n v="0"/>
    <n v="92.5"/>
    <n v="54.55"/>
    <n v="96.47"/>
    <n v="65.709999999999994"/>
    <n v="100"/>
    <m/>
    <n v="65.48"/>
    <n v="86.81"/>
    <n v="100"/>
    <x v="0"/>
    <x v="0"/>
    <n v="0"/>
    <n v="100"/>
    <n v="50"/>
    <m/>
    <m/>
    <m/>
    <n v="95.35"/>
    <n v="85.19"/>
    <n v="94.44"/>
    <n v="100"/>
    <n v="88.24"/>
    <n v="57.14"/>
    <n v="100"/>
    <n v="57.14"/>
    <n v="80"/>
    <n v="96.77"/>
    <n v="100"/>
    <n v="92.86"/>
    <n v="85.71"/>
    <n v="100"/>
    <n v="94.55"/>
    <n v="83.74"/>
    <n v="98.9"/>
    <n v="100"/>
    <n v="100"/>
    <n v="73.739999999999995"/>
    <n v="100"/>
    <n v="50"/>
    <n v="83.33"/>
    <n v="59.68"/>
    <n v="67.53"/>
    <n v="92.5"/>
    <n v="90.91"/>
    <n v="97.56"/>
    <n v="100"/>
    <n v="88.15"/>
    <n v="83.52"/>
    <n v="78"/>
    <n v="94.44"/>
    <n v="86.09"/>
    <n v="72.790000000000006"/>
    <n v="89.04"/>
  </r>
  <r>
    <s v="0314"/>
    <x v="41"/>
    <s v="NACIONAL"/>
    <s v="RAMA EJECUTIVA"/>
    <x v="4"/>
    <x v="5"/>
    <s v="BOGOTÁ. D.C."/>
    <s v="BOGOTÁ. D.C."/>
    <s v="MIPG"/>
    <n v="82.81"/>
    <n v="77.290000000000006"/>
    <n v="97.29"/>
    <n v="86.7"/>
    <n v="89.3"/>
    <n v="73.12"/>
    <n v="70.989999999999995"/>
    <n v="88.71"/>
    <n v="92.04"/>
    <n v="69.489999999999995"/>
    <n v="99.39"/>
    <n v="88"/>
    <n v="92.68"/>
    <n v="96.36"/>
    <n v="78.42"/>
    <n v="57.68"/>
    <n v="88.1"/>
    <m/>
    <n v="99.31"/>
    <n v="74.239999999999995"/>
    <n v="96.73"/>
    <n v="89.3"/>
    <n v="85.19"/>
    <n v="72.22"/>
    <n v="57.31"/>
    <n v="70.989999999999995"/>
    <n v="88.59"/>
    <n v="93.75"/>
    <n v="90"/>
    <n v="89.51"/>
    <n v="100"/>
    <n v="39.130000000000003"/>
    <n v="81.03"/>
    <n v="93.33"/>
    <n v="96.3"/>
    <n v="90.91"/>
    <n v="83.33"/>
    <n v="75"/>
    <n v="100"/>
    <n v="64.58"/>
    <m/>
    <n v="93.75"/>
    <n v="64.709999999999994"/>
    <n v="83.72"/>
    <n v="74.290000000000006"/>
    <m/>
    <m/>
    <n v="48.96"/>
    <n v="56"/>
    <n v="80"/>
    <x v="0"/>
    <x v="0"/>
    <n v="100"/>
    <n v="100"/>
    <n v="50"/>
    <m/>
    <m/>
    <m/>
    <n v="100"/>
    <n v="96.3"/>
    <n v="100"/>
    <n v="100"/>
    <n v="100"/>
    <n v="100"/>
    <n v="100"/>
    <n v="58.82"/>
    <n v="80"/>
    <n v="100"/>
    <n v="100"/>
    <n v="100"/>
    <n v="100"/>
    <n v="88"/>
    <n v="96.36"/>
    <n v="74.400000000000006"/>
    <n v="98.91"/>
    <n v="76.67"/>
    <n v="100"/>
    <n v="67.680000000000007"/>
    <n v="33.33"/>
    <n v="100"/>
    <n v="83.33"/>
    <n v="25.81"/>
    <n v="57.14"/>
    <n v="91.67"/>
    <n v="48.48"/>
    <n v="82.93"/>
    <n v="100"/>
    <n v="75.56"/>
    <n v="90.11"/>
    <n v="92"/>
    <n v="86.11"/>
    <n v="95.87"/>
    <n v="93.2"/>
    <n v="93.15"/>
  </r>
  <r>
    <s v="0347"/>
    <x v="42"/>
    <s v="NACIONAL"/>
    <s v="RAMA EJECUTIVA"/>
    <x v="4"/>
    <x v="14"/>
    <s v="BOGOTÁ. D.C."/>
    <s v="BOGOTÁ. D.C."/>
    <s v="MIPG"/>
    <n v="93.85"/>
    <n v="93.77"/>
    <n v="96.53"/>
    <n v="92.22"/>
    <n v="96.02"/>
    <n v="92.41"/>
    <n v="99.04"/>
    <n v="96.04"/>
    <n v="98.01"/>
    <n v="91.53"/>
    <n v="98.17"/>
    <n v="89.33"/>
    <n v="92.68"/>
    <n v="99.09"/>
    <n v="89.32"/>
    <n v="74.12"/>
    <n v="100"/>
    <m/>
    <n v="93.75"/>
    <n v="86.57"/>
    <n v="97.25"/>
    <n v="96.02"/>
    <n v="95.66"/>
    <n v="92.15"/>
    <n v="88.13"/>
    <n v="99.04"/>
    <n v="95.95"/>
    <n v="100"/>
    <n v="86.67"/>
    <n v="100"/>
    <n v="100"/>
    <n v="91.3"/>
    <n v="93.1"/>
    <n v="93.33"/>
    <n v="92.59"/>
    <n v="100"/>
    <n v="100"/>
    <n v="100"/>
    <n v="100"/>
    <n v="80.56"/>
    <n v="16.670000000000002"/>
    <n v="93.75"/>
    <n v="94.12"/>
    <n v="93.02"/>
    <n v="82.86"/>
    <n v="100"/>
    <m/>
    <n v="77.08"/>
    <n v="72"/>
    <n v="80"/>
    <x v="0"/>
    <x v="1"/>
    <n v="100"/>
    <n v="100"/>
    <n v="100"/>
    <m/>
    <m/>
    <m/>
    <n v="97.78"/>
    <n v="92.59"/>
    <n v="100"/>
    <n v="100"/>
    <n v="82.35"/>
    <n v="100"/>
    <n v="100"/>
    <n v="80"/>
    <n v="86.67"/>
    <n v="95.24"/>
    <n v="100"/>
    <n v="100"/>
    <n v="100"/>
    <n v="100"/>
    <n v="97.82"/>
    <n v="93.75"/>
    <n v="97.28"/>
    <n v="100"/>
    <n v="100"/>
    <n v="88.66"/>
    <n v="83.33"/>
    <n v="100"/>
    <n v="88.6"/>
    <n v="83.87"/>
    <n v="89.61"/>
    <n v="100"/>
    <n v="100"/>
    <n v="100"/>
    <n v="90.91"/>
    <n v="95.56"/>
    <n v="93.41"/>
    <n v="90"/>
    <n v="100"/>
    <n v="98.35"/>
    <n v="92.86"/>
    <n v="94.52"/>
  </r>
  <r>
    <s v="0376"/>
    <x v="43"/>
    <s v="NACIONAL"/>
    <s v="RAMA EJECUTIVA"/>
    <x v="4"/>
    <x v="15"/>
    <s v="BOGOTÁ. D.C."/>
    <s v="BOGOTÁ. D.C."/>
    <s v="MIPG"/>
    <n v="84.53"/>
    <n v="64.150000000000006"/>
    <n v="94.66"/>
    <n v="83.46"/>
    <n v="93.29"/>
    <n v="78.959999999999994"/>
    <n v="70.39"/>
    <n v="88.13"/>
    <n v="87.24"/>
    <n v="52.54"/>
    <n v="97.35"/>
    <n v="84"/>
    <n v="90.24"/>
    <n v="100"/>
    <n v="73.39"/>
    <n v="89.91"/>
    <n v="95.24"/>
    <m/>
    <n v="84.56"/>
    <n v="69.05"/>
    <n v="90.23"/>
    <n v="93.29"/>
    <n v="78.7"/>
    <n v="79.099999999999994"/>
    <m/>
    <n v="70.39"/>
    <n v="88.07"/>
    <n v="100"/>
    <n v="83.33"/>
    <n v="81.41"/>
    <n v="71.430000000000007"/>
    <n v="43.48"/>
    <n v="46.55"/>
    <n v="93.33"/>
    <n v="92.59"/>
    <n v="90.91"/>
    <n v="77.78"/>
    <n v="0"/>
    <n v="48.72"/>
    <n v="87.5"/>
    <m/>
    <n v="70"/>
    <n v="52.94"/>
    <n v="96.15"/>
    <n v="60"/>
    <n v="22.22"/>
    <m/>
    <n v="90.74"/>
    <n v="87.5"/>
    <n v="100"/>
    <x v="0"/>
    <x v="1"/>
    <n v="100"/>
    <n v="100"/>
    <n v="80"/>
    <m/>
    <m/>
    <m/>
    <n v="97.3"/>
    <n v="85.19"/>
    <n v="79.17"/>
    <n v="92.31"/>
    <n v="70.59"/>
    <n v="100"/>
    <n v="16.670000000000002"/>
    <n v="36.36"/>
    <n v="92.86"/>
    <n v="93.1"/>
    <n v="100"/>
    <n v="74.36"/>
    <n v="64.290000000000006"/>
    <n v="88"/>
    <n v="83.88"/>
    <n v="68"/>
    <n v="93.48"/>
    <n v="78.569999999999993"/>
    <n v="62.5"/>
    <n v="84.09"/>
    <n v="83.33"/>
    <n v="50"/>
    <m/>
    <m/>
    <m/>
    <n v="77.5"/>
    <n v="52.94"/>
    <n v="78.05"/>
    <n v="100"/>
    <n v="80"/>
    <n v="78.569999999999993"/>
    <n v="66"/>
    <n v="83.33"/>
    <n v="98.35"/>
    <n v="96.6"/>
    <n v="98.63"/>
  </r>
  <r>
    <s v="0401"/>
    <x v="44"/>
    <s v="NACIONAL"/>
    <s v="RAMA EJECUTIVA"/>
    <x v="3"/>
    <x v="16"/>
    <s v="BOGOTÁ. D.C."/>
    <s v="BOGOTÁ. D.C."/>
    <s v="MIPG"/>
    <n v="72.510000000000005"/>
    <n v="57.3"/>
    <n v="85.67"/>
    <n v="72.59"/>
    <n v="82.36"/>
    <n v="66.5"/>
    <n v="45.8"/>
    <n v="78.48"/>
    <n v="87.7"/>
    <n v="42.16"/>
    <n v="88.11"/>
    <n v="73.33"/>
    <n v="86.59"/>
    <n v="85"/>
    <n v="77.56"/>
    <n v="58.33"/>
    <n v="90.48"/>
    <m/>
    <n v="66.91"/>
    <n v="55.81"/>
    <n v="72.930000000000007"/>
    <n v="82.36"/>
    <n v="81.02"/>
    <n v="65.59"/>
    <n v="46.23"/>
    <n v="45.8"/>
    <n v="78.05"/>
    <n v="94.79"/>
    <n v="28.57"/>
    <n v="98.08"/>
    <n v="85.71"/>
    <n v="46.74"/>
    <n v="34.479999999999997"/>
    <n v="86.67"/>
    <n v="88.89"/>
    <n v="77.27"/>
    <n v="83.33"/>
    <n v="75"/>
    <n v="78.069999999999993"/>
    <n v="75"/>
    <m/>
    <n v="70"/>
    <n v="76.47"/>
    <n v="90.7"/>
    <n v="60"/>
    <n v="100"/>
    <m/>
    <n v="29.17"/>
    <n v="60.67"/>
    <n v="70"/>
    <x v="0"/>
    <x v="1"/>
    <n v="100"/>
    <n v="100"/>
    <n v="60"/>
    <m/>
    <m/>
    <m/>
    <n v="68.89"/>
    <n v="66.67"/>
    <n v="78.95"/>
    <n v="38.46"/>
    <n v="73.53"/>
    <n v="100"/>
    <n v="66.67"/>
    <n v="18.18"/>
    <n v="46.67"/>
    <n v="66.67"/>
    <n v="78.95"/>
    <n v="54.76"/>
    <n v="46.43"/>
    <n v="72"/>
    <n v="82.42"/>
    <n v="68"/>
    <n v="98.91"/>
    <n v="78.569999999999993"/>
    <n v="87.5"/>
    <n v="62.63"/>
    <n v="20"/>
    <n v="50"/>
    <n v="50.88"/>
    <n v="35.479999999999997"/>
    <n v="48.53"/>
    <n v="80.83"/>
    <n v="38.71"/>
    <n v="48.78"/>
    <n v="63.64"/>
    <n v="64.260000000000005"/>
    <n v="76.37"/>
    <n v="60"/>
    <n v="86.11"/>
    <n v="92.53"/>
    <n v="75.17"/>
    <n v="93.15"/>
  </r>
  <r>
    <s v="0461"/>
    <x v="45"/>
    <s v="NACIONAL"/>
    <s v="RAMA EJECUTIVA"/>
    <x v="3"/>
    <x v="7"/>
    <s v="BOGOTÁ. D.C."/>
    <s v="BOGOTÁ. D.C."/>
    <s v="MIPG"/>
    <n v="83.32"/>
    <n v="76.89"/>
    <n v="89.86"/>
    <n v="84.46"/>
    <n v="80.13"/>
    <n v="83.44"/>
    <n v="79.34"/>
    <n v="84.31"/>
    <n v="88.13"/>
    <n v="71.19"/>
    <n v="91.82"/>
    <n v="88"/>
    <n v="85.37"/>
    <n v="90"/>
    <n v="83.59"/>
    <n v="70.39"/>
    <n v="88.1"/>
    <n v="80.22"/>
    <n v="97.22"/>
    <n v="72.97"/>
    <n v="82.82"/>
    <n v="80.13"/>
    <n v="84.38"/>
    <n v="87.63"/>
    <n v="80.86"/>
    <n v="79.34"/>
    <n v="84.02"/>
    <n v="91.67"/>
    <n v="38.89"/>
    <n v="98.77"/>
    <n v="100"/>
    <n v="73.91"/>
    <n v="75.86"/>
    <n v="80"/>
    <n v="85.19"/>
    <n v="72.73"/>
    <n v="77.78"/>
    <n v="65.28"/>
    <n v="89.52"/>
    <n v="91.67"/>
    <n v="33.33"/>
    <n v="97.5"/>
    <n v="53.85"/>
    <n v="96.51"/>
    <n v="65.709999999999994"/>
    <n v="88.89"/>
    <m/>
    <n v="80.209999999999994"/>
    <n v="61.33"/>
    <n v="100"/>
    <x v="1"/>
    <x v="0"/>
    <n v="100"/>
    <n v="100"/>
    <n v="70"/>
    <n v="90.91"/>
    <n v="72.06"/>
    <n v="81.52"/>
    <n v="100"/>
    <n v="96.3"/>
    <n v="95.83"/>
    <n v="100"/>
    <n v="94.12"/>
    <n v="62.5"/>
    <n v="25"/>
    <n v="66.67"/>
    <n v="84.62"/>
    <n v="96.83"/>
    <n v="94.74"/>
    <n v="71.430000000000007"/>
    <n v="82.14"/>
    <n v="60"/>
    <n v="71.069999999999993"/>
    <n v="76.400000000000006"/>
    <n v="94.29"/>
    <n v="100"/>
    <n v="100"/>
    <n v="88.38"/>
    <n v="58.33"/>
    <n v="50"/>
    <n v="84.21"/>
    <n v="64.709999999999994"/>
    <n v="82.88"/>
    <n v="90.83"/>
    <n v="72.73"/>
    <n v="85.37"/>
    <n v="72.73"/>
    <n v="71.849999999999994"/>
    <n v="81.319999999999993"/>
    <n v="80"/>
    <n v="80.56"/>
    <n v="90.08"/>
    <n v="82.99"/>
    <n v="82.19"/>
  </r>
  <r>
    <s v="0669"/>
    <x v="46"/>
    <s v="NACIONAL"/>
    <s v="RAMA EJECUTIVA"/>
    <x v="9"/>
    <x v="1"/>
    <s v="BOGOTÁ. D.C."/>
    <s v="BOGOTÁ. D.C."/>
    <s v="MIPG"/>
    <n v="84.83"/>
    <n v="67.03"/>
    <n v="89.05"/>
    <n v="87.06"/>
    <n v="87.33"/>
    <n v="80.13"/>
    <n v="73.400000000000006"/>
    <n v="84.85"/>
    <n v="95.52"/>
    <n v="51.69"/>
    <n v="91.87"/>
    <m/>
    <n v="78.38"/>
    <n v="98.18"/>
    <n v="86.14"/>
    <n v="86.94"/>
    <n v="90.48"/>
    <m/>
    <n v="81.709999999999994"/>
    <n v="74.239999999999995"/>
    <n v="92.68"/>
    <n v="87.33"/>
    <n v="73.61"/>
    <n v="80.39"/>
    <n v="90.87"/>
    <n v="73.400000000000006"/>
    <n v="84.85"/>
    <n v="100"/>
    <n v="80"/>
    <n v="96.3"/>
    <n v="100"/>
    <n v="30.43"/>
    <n v="51.72"/>
    <n v="93.33"/>
    <n v="77.78"/>
    <n v="85.71"/>
    <n v="100"/>
    <n v="100"/>
    <n v="81.58"/>
    <n v="91.67"/>
    <n v="19.05"/>
    <n v="76.67"/>
    <n v="64.709999999999994"/>
    <n v="94.19"/>
    <n v="91.43"/>
    <n v="100"/>
    <m/>
    <n v="79.17"/>
    <n v="92.36"/>
    <n v="73.33"/>
    <x v="0"/>
    <x v="1"/>
    <n v="100"/>
    <n v="100"/>
    <n v="60"/>
    <m/>
    <m/>
    <m/>
    <n v="90.37"/>
    <n v="62.96"/>
    <n v="83.33"/>
    <n v="84.62"/>
    <n v="82.35"/>
    <n v="100"/>
    <n v="100"/>
    <n v="73.53"/>
    <n v="46.67"/>
    <n v="88.89"/>
    <n v="89.47"/>
    <n v="100"/>
    <n v="71.430000000000007"/>
    <n v="96"/>
    <n v="96"/>
    <n v="55.2"/>
    <n v="98.91"/>
    <n v="86.67"/>
    <n v="87.5"/>
    <n v="77.14"/>
    <n v="70.83"/>
    <n v="100"/>
    <n v="91.23"/>
    <n v="88.71"/>
    <n v="91.56"/>
    <n v="79.17"/>
    <n v="75.760000000000005"/>
    <n v="65.849999999999994"/>
    <n v="63.64"/>
    <n v="71.11"/>
    <n v="74.73"/>
    <n v="72"/>
    <n v="97.22"/>
    <n v="96.69"/>
    <n v="92.52"/>
    <n v="98.63"/>
  </r>
  <r>
    <s v="0822"/>
    <x v="47"/>
    <s v="NACIONAL"/>
    <s v="RAMA EJECUTIVA"/>
    <x v="4"/>
    <x v="5"/>
    <s v="TOLIMA"/>
    <s v="ESPINAL"/>
    <s v="MIPG"/>
    <n v="93.56"/>
    <n v="86.46"/>
    <n v="87.2"/>
    <n v="94.73"/>
    <n v="98.03"/>
    <n v="93.17"/>
    <n v="96.12"/>
    <n v="96.69"/>
    <n v="90.15"/>
    <n v="84.75"/>
    <n v="90.38"/>
    <n v="80"/>
    <n v="80.489999999999995"/>
    <n v="100"/>
    <n v="88.14"/>
    <n v="96.93"/>
    <n v="92.86"/>
    <m/>
    <n v="98.61"/>
    <n v="81.819999999999993"/>
    <n v="100"/>
    <n v="98.03"/>
    <n v="93.75"/>
    <n v="91.16"/>
    <m/>
    <n v="96.12"/>
    <n v="96.68"/>
    <n v="91.67"/>
    <n v="50"/>
    <n v="100"/>
    <n v="100"/>
    <n v="60.87"/>
    <n v="87.93"/>
    <n v="93.33"/>
    <n v="77.78"/>
    <n v="90.91"/>
    <n v="72.22"/>
    <n v="100"/>
    <n v="80.25"/>
    <n v="94.44"/>
    <n v="42.86"/>
    <n v="100"/>
    <n v="52.94"/>
    <n v="100"/>
    <n v="88.57"/>
    <n v="100"/>
    <m/>
    <n v="96.3"/>
    <n v="96.53"/>
    <n v="100"/>
    <x v="0"/>
    <x v="0"/>
    <n v="100"/>
    <n v="100"/>
    <n v="70"/>
    <m/>
    <m/>
    <m/>
    <n v="100"/>
    <n v="92.59"/>
    <n v="100"/>
    <n v="100"/>
    <n v="100"/>
    <n v="100"/>
    <n v="66.67"/>
    <n v="79.41"/>
    <n v="80"/>
    <n v="100"/>
    <n v="100"/>
    <n v="100"/>
    <n v="100"/>
    <n v="100"/>
    <n v="100"/>
    <n v="90.4"/>
    <n v="98.37"/>
    <n v="100"/>
    <n v="100"/>
    <n v="83.33"/>
    <n v="95.83"/>
    <n v="100"/>
    <m/>
    <m/>
    <m/>
    <n v="93.33"/>
    <n v="95.45"/>
    <n v="95.12"/>
    <n v="100"/>
    <n v="91.11"/>
    <n v="95.6"/>
    <n v="94"/>
    <n v="100"/>
    <n v="100"/>
    <n v="100"/>
    <n v="100"/>
  </r>
  <r>
    <s v="0824"/>
    <x v="48"/>
    <s v="NACIONAL"/>
    <s v="RAMA EJECUTIVA"/>
    <x v="4"/>
    <x v="5"/>
    <s v="ARCHIPIÉLAGO DE SAN ANDRÉS. PROVIDENCIA Y SANTA CATALINA"/>
    <s v="PROVIDENCIA"/>
    <s v="MIPG"/>
    <n v="86.52"/>
    <n v="76.28"/>
    <n v="91.71"/>
    <n v="84.75"/>
    <n v="91.97"/>
    <n v="83.77"/>
    <n v="84.62"/>
    <n v="91.11"/>
    <n v="90.8"/>
    <n v="68.64"/>
    <n v="97.76"/>
    <n v="80"/>
    <n v="70.73"/>
    <n v="99.09"/>
    <n v="76.25"/>
    <n v="77.31"/>
    <n v="80.95"/>
    <m/>
    <n v="96.53"/>
    <n v="51.52"/>
    <n v="98.56"/>
    <n v="91.97"/>
    <n v="85.19"/>
    <n v="76.849999999999994"/>
    <m/>
    <n v="84.62"/>
    <n v="91.11"/>
    <n v="93.75"/>
    <n v="86.67"/>
    <n v="87.65"/>
    <n v="100"/>
    <n v="56.52"/>
    <n v="65.52"/>
    <n v="80"/>
    <n v="70.37"/>
    <n v="81.819999999999993"/>
    <n v="100"/>
    <n v="94.44"/>
    <n v="67.78"/>
    <n v="93.33"/>
    <m/>
    <n v="66.67"/>
    <n v="41.18"/>
    <n v="91.28"/>
    <n v="77.14"/>
    <n v="0"/>
    <m/>
    <n v="47.62"/>
    <n v="85.42"/>
    <n v="80"/>
    <x v="1"/>
    <x v="4"/>
    <n v="100"/>
    <n v="100"/>
    <n v="60"/>
    <m/>
    <m/>
    <m/>
    <n v="100"/>
    <n v="92.59"/>
    <n v="100"/>
    <n v="100"/>
    <n v="91.18"/>
    <n v="62.5"/>
    <n v="33.33"/>
    <n v="38.24"/>
    <n v="66.67"/>
    <n v="100"/>
    <n v="100"/>
    <n v="100"/>
    <n v="100"/>
    <n v="96"/>
    <n v="97.82"/>
    <n v="75.2"/>
    <n v="97.83"/>
    <n v="100"/>
    <n v="87.5"/>
    <n v="69.95"/>
    <n v="26.67"/>
    <n v="100"/>
    <m/>
    <m/>
    <m/>
    <n v="87.5"/>
    <n v="90.91"/>
    <n v="80.489999999999995"/>
    <n v="81.819999999999993"/>
    <n v="82.96"/>
    <n v="90.11"/>
    <n v="84"/>
    <n v="97.22"/>
    <n v="99.31"/>
    <n v="92.63"/>
    <n v="98.63"/>
  </r>
  <r>
    <s v="0826"/>
    <x v="49"/>
    <s v="NACIONAL"/>
    <s v="RAMA EJECUTIVA"/>
    <x v="4"/>
    <x v="5"/>
    <s v="BOGOTÁ. D.C."/>
    <s v="BOGOTÁ. D.C."/>
    <s v="MIPG"/>
    <n v="88.24"/>
    <n v="96.79"/>
    <n v="90.84"/>
    <n v="88.52"/>
    <n v="94.74"/>
    <n v="91.54"/>
    <n v="86.31"/>
    <n v="87.5"/>
    <n v="95.77"/>
    <n v="97.46"/>
    <n v="96.79"/>
    <n v="58.67"/>
    <n v="82.93"/>
    <n v="98.18"/>
    <n v="78.03"/>
    <n v="90.6"/>
    <n v="90.48"/>
    <m/>
    <n v="97.22"/>
    <n v="86.36"/>
    <n v="95.95"/>
    <n v="94.74"/>
    <n v="97.22"/>
    <n v="80.64"/>
    <m/>
    <n v="86.31"/>
    <n v="87.28"/>
    <n v="100"/>
    <n v="90"/>
    <n v="96.91"/>
    <n v="85.71"/>
    <n v="100"/>
    <n v="96.55"/>
    <n v="93.33"/>
    <n v="85.19"/>
    <n v="81.819999999999993"/>
    <n v="100"/>
    <n v="91.67"/>
    <n v="57.02"/>
    <n v="97.44"/>
    <m/>
    <n v="100"/>
    <n v="94.12"/>
    <n v="88.95"/>
    <n v="65.709999999999994"/>
    <n v="77.78"/>
    <m/>
    <n v="96.3"/>
    <n v="86.67"/>
    <n v="100"/>
    <x v="1"/>
    <x v="1"/>
    <n v="0"/>
    <n v="100"/>
    <n v="100"/>
    <m/>
    <m/>
    <m/>
    <n v="97.78"/>
    <n v="100"/>
    <n v="91.67"/>
    <n v="100"/>
    <n v="97.06"/>
    <n v="100"/>
    <n v="100"/>
    <n v="73.53"/>
    <n v="100"/>
    <n v="98.41"/>
    <n v="100"/>
    <n v="85.71"/>
    <n v="85.71"/>
    <n v="100"/>
    <n v="92.36"/>
    <n v="96"/>
    <n v="98.91"/>
    <n v="100"/>
    <n v="100"/>
    <n v="67.97"/>
    <n v="70.83"/>
    <n v="100"/>
    <m/>
    <m/>
    <m/>
    <n v="90.83"/>
    <n v="81.819999999999993"/>
    <n v="85.37"/>
    <n v="100"/>
    <n v="91.11"/>
    <n v="85.35"/>
    <n v="87.33"/>
    <n v="100"/>
    <n v="82.26"/>
    <n v="71.540000000000006"/>
    <n v="80.14"/>
  </r>
  <r>
    <s v="0827"/>
    <x v="50"/>
    <s v="NACIONAL"/>
    <s v="RAMA EJECUTIVA"/>
    <x v="4"/>
    <x v="7"/>
    <s v="BOGOTÁ. D.C."/>
    <s v="BOGOTÁ. D.C."/>
    <s v="MIPG"/>
    <n v="75.33"/>
    <n v="54.35"/>
    <n v="83.93"/>
    <n v="76.34"/>
    <n v="82.36"/>
    <n v="67.34"/>
    <n v="62.38"/>
    <n v="78.31"/>
    <n v="84.6"/>
    <n v="37.61"/>
    <n v="85.76"/>
    <n v="57.33"/>
    <n v="91.46"/>
    <n v="98.18"/>
    <n v="70.52"/>
    <n v="42.45"/>
    <n v="85.71"/>
    <n v="38.89"/>
    <n v="90.51"/>
    <n v="46.67"/>
    <n v="95.95"/>
    <n v="82.36"/>
    <n v="71.180000000000007"/>
    <n v="73.989999999999995"/>
    <n v="60.17"/>
    <n v="62.38"/>
    <n v="79.31"/>
    <n v="83.33"/>
    <n v="77.78"/>
    <n v="91.98"/>
    <n v="71.430000000000007"/>
    <n v="36.36"/>
    <n v="32.76"/>
    <n v="80"/>
    <n v="100"/>
    <n v="95.45"/>
    <n v="88.89"/>
    <n v="43.06"/>
    <n v="76.319999999999993"/>
    <n v="53.47"/>
    <n v="16.670000000000002"/>
    <n v="83.33"/>
    <n v="15.38"/>
    <n v="94.87"/>
    <n v="40"/>
    <n v="100"/>
    <m/>
    <n v="47.92"/>
    <n v="34.21"/>
    <n v="65"/>
    <x v="0"/>
    <x v="1"/>
    <n v="0"/>
    <n v="100"/>
    <n v="60"/>
    <n v="15.38"/>
    <n v="67.86"/>
    <n v="53.7"/>
    <n v="95.56"/>
    <n v="96.3"/>
    <n v="91.67"/>
    <n v="76.92"/>
    <n v="82.76"/>
    <n v="62.5"/>
    <n v="50"/>
    <n v="34.380000000000003"/>
    <n v="53.85"/>
    <n v="93.65"/>
    <n v="100"/>
    <n v="97.62"/>
    <n v="85.71"/>
    <n v="96"/>
    <n v="97.82"/>
    <n v="55.2"/>
    <n v="92.12"/>
    <n v="66.67"/>
    <n v="87.5"/>
    <n v="74.239999999999995"/>
    <n v="66.67"/>
    <n v="100"/>
    <n v="50.88"/>
    <n v="70.97"/>
    <n v="60.45"/>
    <n v="50"/>
    <n v="51.56"/>
    <n v="75.61"/>
    <n v="63.64"/>
    <n v="59.06"/>
    <n v="75.459999999999994"/>
    <n v="66.33"/>
    <n v="26.67"/>
    <n v="97.25"/>
    <n v="93.88"/>
    <n v="94.52"/>
  </r>
  <r>
    <s v="0870"/>
    <x v="51"/>
    <s v="NACIONAL"/>
    <s v="RAMA EJECUTIVA"/>
    <x v="3"/>
    <x v="1"/>
    <s v="BOGOTÁ. D.C."/>
    <s v="BOGOTÁ. D.C."/>
    <s v="MIPG"/>
    <n v="86.26"/>
    <n v="84.66"/>
    <n v="92.64"/>
    <n v="82.9"/>
    <n v="89.98"/>
    <n v="86.68"/>
    <n v="59.2"/>
    <n v="94.93"/>
    <n v="94.15"/>
    <n v="79.66"/>
    <n v="93.94"/>
    <n v="78.67"/>
    <n v="95.12"/>
    <n v="97.69"/>
    <n v="69.59"/>
    <n v="72.069999999999993"/>
    <n v="95.24"/>
    <n v="92.54"/>
    <n v="85.82"/>
    <n v="75.87"/>
    <n v="92.73"/>
    <n v="89.98"/>
    <n v="89.73"/>
    <n v="90.4"/>
    <n v="81.099999999999994"/>
    <n v="59.2"/>
    <n v="94.81"/>
    <n v="92.71"/>
    <n v="86.67"/>
    <n v="96.91"/>
    <n v="100"/>
    <n v="78.260000000000005"/>
    <n v="77.59"/>
    <n v="93.33"/>
    <n v="100"/>
    <n v="90.91"/>
    <n v="100"/>
    <n v="0"/>
    <n v="71.11"/>
    <n v="83.33"/>
    <n v="29.17"/>
    <n v="66.67"/>
    <n v="47.06"/>
    <n v="76.739999999999995"/>
    <n v="62.86"/>
    <n v="100"/>
    <m/>
    <n v="66.67"/>
    <n v="68"/>
    <n v="100"/>
    <x v="0"/>
    <x v="1"/>
    <n v="100"/>
    <n v="100"/>
    <n v="80"/>
    <n v="100"/>
    <n v="99.26"/>
    <n v="81.52"/>
    <n v="86.67"/>
    <n v="75"/>
    <n v="95.83"/>
    <n v="92.31"/>
    <n v="82.35"/>
    <n v="100"/>
    <n v="50"/>
    <n v="78.099999999999994"/>
    <n v="63.33"/>
    <n v="92.06"/>
    <n v="94.74"/>
    <n v="78.569999999999993"/>
    <n v="85.71"/>
    <n v="96"/>
    <n v="92.5"/>
    <n v="85.16"/>
    <n v="95.11"/>
    <n v="100"/>
    <n v="100"/>
    <n v="87.04"/>
    <n v="66.67"/>
    <n v="100"/>
    <n v="85.96"/>
    <n v="90.32"/>
    <n v="74.66"/>
    <n v="40"/>
    <n v="40.619999999999997"/>
    <n v="68.290000000000006"/>
    <n v="72.73"/>
    <n v="88.15"/>
    <n v="94.51"/>
    <n v="96"/>
    <n v="94.44"/>
    <n v="98.35"/>
    <n v="100"/>
    <n v="100"/>
  </r>
  <r>
    <s v="0876"/>
    <x v="52"/>
    <s v="NACIONAL"/>
    <s v="RAMA EJECUTIVA"/>
    <x v="3"/>
    <x v="19"/>
    <s v="BOGOTÁ. D.C."/>
    <s v="BOGOTÁ. D.C."/>
    <s v="MIPG"/>
    <n v="78.67"/>
    <n v="79.44"/>
    <n v="88.99"/>
    <n v="78.47"/>
    <n v="84.26"/>
    <n v="78.790000000000006"/>
    <n v="38.159999999999997"/>
    <n v="86.15"/>
    <n v="79.98"/>
    <n v="79.66"/>
    <n v="92.68"/>
    <n v="82.67"/>
    <n v="82.93"/>
    <n v="97.73"/>
    <n v="63.61"/>
    <n v="42.62"/>
    <n v="80.95"/>
    <m/>
    <n v="91.67"/>
    <n v="69.05"/>
    <n v="95.18"/>
    <n v="84.26"/>
    <n v="93.52"/>
    <n v="53.14"/>
    <n v="67.31"/>
    <n v="38.159999999999997"/>
    <n v="86.04"/>
    <n v="90.62"/>
    <n v="71.67"/>
    <n v="72.84"/>
    <n v="85.71"/>
    <n v="73.91"/>
    <n v="84.48"/>
    <n v="93.33"/>
    <n v="81.48"/>
    <n v="90.91"/>
    <n v="58.33"/>
    <n v="0"/>
    <n v="61.73"/>
    <n v="53.79"/>
    <m/>
    <n v="76.67"/>
    <n v="82.35"/>
    <n v="88.46"/>
    <n v="20"/>
    <n v="44.44"/>
    <m/>
    <n v="47.62"/>
    <n v="32.61"/>
    <n v="81.67"/>
    <x v="1"/>
    <x v="4"/>
    <n v="100"/>
    <n v="100"/>
    <n v="60"/>
    <m/>
    <m/>
    <m/>
    <n v="93.33"/>
    <n v="100"/>
    <n v="87.5"/>
    <n v="100"/>
    <n v="82.35"/>
    <n v="87.5"/>
    <n v="66.67"/>
    <n v="18.18"/>
    <n v="85.71"/>
    <n v="96.83"/>
    <n v="89.47"/>
    <n v="92.31"/>
    <n v="85.71"/>
    <n v="96"/>
    <n v="92.12"/>
    <n v="91.2"/>
    <n v="96.74"/>
    <n v="14.29"/>
    <n v="87.5"/>
    <n v="64.58"/>
    <n v="33.33"/>
    <n v="100"/>
    <n v="69.3"/>
    <n v="80.650000000000006"/>
    <n v="60.62"/>
    <n v="25"/>
    <n v="20"/>
    <n v="41.46"/>
    <n v="81.819999999999993"/>
    <n v="74.069999999999993"/>
    <n v="95.24"/>
    <n v="88.83"/>
    <n v="88.89"/>
    <n v="92.4"/>
    <n v="82.65"/>
    <n v="94.52"/>
  </r>
  <r>
    <s v="0880"/>
    <x v="53"/>
    <s v="NACIONAL"/>
    <s v="RAMA EJECUTIVA"/>
    <x v="3"/>
    <x v="4"/>
    <s v="BOGOTÁ. D.C."/>
    <s v="BOGOTÁ. D.C."/>
    <s v="MIPG"/>
    <n v="81.06"/>
    <n v="80.400000000000006"/>
    <n v="89.71"/>
    <n v="78.760000000000005"/>
    <n v="76.709999999999994"/>
    <n v="79.39"/>
    <n v="71.650000000000006"/>
    <n v="87.23"/>
    <n v="90.05"/>
    <n v="74.58"/>
    <n v="95"/>
    <n v="66.67"/>
    <n v="87.8"/>
    <n v="98.18"/>
    <n v="75.849999999999994"/>
    <n v="69.14"/>
    <n v="83.33"/>
    <n v="66.099999999999994"/>
    <n v="84.17"/>
    <n v="70"/>
    <n v="85.49"/>
    <n v="76.709999999999994"/>
    <n v="84.49"/>
    <n v="87.44"/>
    <n v="69.010000000000005"/>
    <n v="71.650000000000006"/>
    <n v="87.01"/>
    <n v="91.67"/>
    <n v="81.67"/>
    <n v="93.21"/>
    <n v="85.71"/>
    <n v="65.22"/>
    <n v="81.03"/>
    <n v="86.67"/>
    <n v="88.89"/>
    <n v="81.819999999999993"/>
    <n v="61.11"/>
    <n v="79.17"/>
    <n v="63.64"/>
    <n v="80.3"/>
    <n v="0"/>
    <n v="66.67"/>
    <n v="61.54"/>
    <n v="89.53"/>
    <n v="71.430000000000007"/>
    <n v="88.89"/>
    <m/>
    <n v="57.29"/>
    <n v="70.83"/>
    <n v="80"/>
    <x v="0"/>
    <x v="0"/>
    <n v="100"/>
    <n v="100"/>
    <n v="30"/>
    <n v="47.83"/>
    <n v="79.86"/>
    <n v="73.48"/>
    <n v="86.67"/>
    <n v="96.3"/>
    <n v="78.95"/>
    <n v="69.23"/>
    <n v="79.41"/>
    <n v="50"/>
    <n v="100"/>
    <n v="68.75"/>
    <n v="69.23"/>
    <n v="79.37"/>
    <n v="89.47"/>
    <n v="78.569999999999993"/>
    <n v="100"/>
    <n v="80"/>
    <n v="90.55"/>
    <n v="76.8"/>
    <n v="95.11"/>
    <n v="100"/>
    <n v="100"/>
    <n v="85.19"/>
    <n v="70.83"/>
    <n v="50"/>
    <n v="71.05"/>
    <n v="61.29"/>
    <n v="71.23"/>
    <n v="70.83"/>
    <n v="59.38"/>
    <n v="75.61"/>
    <n v="81.819999999999993"/>
    <n v="82.96"/>
    <n v="73.63"/>
    <n v="82"/>
    <n v="91.67"/>
    <n v="93.72"/>
    <n v="92.52"/>
    <n v="93.15"/>
  </r>
  <r>
    <s v="0897"/>
    <x v="54"/>
    <s v="NACIONAL"/>
    <s v="RAMA EJECUTIVA"/>
    <x v="3"/>
    <x v="1"/>
    <s v="BOGOTÁ. D.C."/>
    <s v="BOGOTÁ. D.C."/>
    <s v="MIPG"/>
    <n v="82"/>
    <n v="52.97"/>
    <n v="90.12"/>
    <n v="82.19"/>
    <n v="87.63"/>
    <n v="72.59"/>
    <n v="86.62"/>
    <n v="84.99"/>
    <n v="79.040000000000006"/>
    <n v="38.74"/>
    <n v="91.16"/>
    <n v="78.67"/>
    <n v="95.12"/>
    <n v="98.18"/>
    <n v="81.02"/>
    <n v="72.650000000000006"/>
    <n v="80.95"/>
    <n v="73.33"/>
    <n v="83.09"/>
    <n v="71.430000000000007"/>
    <n v="91.28"/>
    <n v="87.63"/>
    <n v="72.77"/>
    <n v="56.08"/>
    <n v="81.44"/>
    <n v="86.62"/>
    <n v="84.65"/>
    <n v="87.5"/>
    <n v="33.33"/>
    <n v="93.21"/>
    <n v="57.14"/>
    <n v="31.82"/>
    <n v="29.09"/>
    <n v="93.33"/>
    <n v="96.3"/>
    <n v="100"/>
    <n v="77.78"/>
    <n v="51.39"/>
    <n v="81.58"/>
    <n v="85.9"/>
    <n v="0"/>
    <n v="76.67"/>
    <n v="54.55"/>
    <n v="96.47"/>
    <n v="60"/>
    <n v="77.78"/>
    <m/>
    <n v="61.11"/>
    <n v="71.33"/>
    <n v="100"/>
    <x v="1"/>
    <x v="1"/>
    <n v="100"/>
    <n v="50"/>
    <n v="60"/>
    <n v="70.83"/>
    <n v="79.86"/>
    <n v="72.62"/>
    <n v="93.02"/>
    <n v="85.19"/>
    <n v="83.33"/>
    <n v="92.31"/>
    <n v="64.709999999999994"/>
    <n v="57.14"/>
    <n v="66.67"/>
    <m/>
    <n v="90"/>
    <n v="90.32"/>
    <n v="89.47"/>
    <n v="100"/>
    <n v="67.86"/>
    <n v="95.83"/>
    <n v="92.86"/>
    <n v="54.47"/>
    <n v="96.7"/>
    <n v="76.67"/>
    <n v="62.5"/>
    <n v="53.03"/>
    <n v="6.67"/>
    <n v="50"/>
    <n v="77.19"/>
    <n v="95.16"/>
    <n v="77.78"/>
    <n v="100"/>
    <n v="81.819999999999993"/>
    <n v="95.12"/>
    <n v="90.91"/>
    <n v="69.63"/>
    <n v="83.52"/>
    <n v="70"/>
    <n v="88.89"/>
    <n v="90.08"/>
    <n v="88.44"/>
    <n v="100"/>
  </r>
  <r>
    <s v="0913"/>
    <x v="55"/>
    <s v="NACIONAL"/>
    <s v="RAMA EJECUTIVA"/>
    <x v="4"/>
    <x v="5"/>
    <s v="LA GUAJIRA"/>
    <s v="SAN JUAN DEL CESAR"/>
    <s v="MIPG"/>
    <n v="91.42"/>
    <n v="93.18"/>
    <n v="92.26"/>
    <n v="91.05"/>
    <n v="89.47"/>
    <n v="90.57"/>
    <n v="94.87"/>
    <n v="94.93"/>
    <n v="94.9"/>
    <n v="92.37"/>
    <n v="99.36"/>
    <n v="62.67"/>
    <n v="82.93"/>
    <n v="99.55"/>
    <n v="88.66"/>
    <n v="91.67"/>
    <n v="90.48"/>
    <m/>
    <n v="89.58"/>
    <n v="72.73"/>
    <n v="98.69"/>
    <n v="89.47"/>
    <n v="90.74"/>
    <n v="87.37"/>
    <m/>
    <n v="94.87"/>
    <n v="94.81"/>
    <n v="94.79"/>
    <n v="86.67"/>
    <n v="96.91"/>
    <n v="100"/>
    <n v="95.65"/>
    <n v="91.38"/>
    <n v="93.33"/>
    <n v="77.78"/>
    <n v="81.819999999999993"/>
    <n v="83.33"/>
    <n v="94.44"/>
    <n v="89.47"/>
    <n v="84.72"/>
    <n v="33.33"/>
    <n v="100"/>
    <n v="47.06"/>
    <n v="100"/>
    <n v="91.43"/>
    <n v="100"/>
    <m/>
    <n v="92.59"/>
    <n v="89.58"/>
    <n v="100"/>
    <x v="1"/>
    <x v="1"/>
    <n v="0"/>
    <n v="100"/>
    <n v="100"/>
    <m/>
    <m/>
    <m/>
    <n v="97.78"/>
    <n v="100"/>
    <n v="83.33"/>
    <n v="100"/>
    <n v="76.47"/>
    <n v="87.5"/>
    <n v="66.67"/>
    <n v="61.76"/>
    <n v="86.67"/>
    <n v="98.41"/>
    <n v="94.74"/>
    <n v="100"/>
    <n v="100"/>
    <n v="100"/>
    <n v="100"/>
    <n v="84"/>
    <n v="98.91"/>
    <n v="100"/>
    <n v="100"/>
    <n v="78.790000000000006"/>
    <n v="83.33"/>
    <n v="100"/>
    <m/>
    <m/>
    <m/>
    <n v="100"/>
    <n v="90.91"/>
    <n v="95.12"/>
    <n v="100"/>
    <n v="94.07"/>
    <n v="96.7"/>
    <n v="96"/>
    <n v="97.22"/>
    <n v="95.04"/>
    <n v="91.16"/>
    <n v="98.63"/>
  </r>
  <r>
    <s v="0915"/>
    <x v="56"/>
    <s v="NACIONAL"/>
    <s v="RAMA EJECUTIVA"/>
    <x v="4"/>
    <x v="5"/>
    <s v="VALLE DEL CAUCA"/>
    <s v="CALI"/>
    <s v="MIPG"/>
    <n v="86.77"/>
    <n v="83.15"/>
    <n v="94.37"/>
    <n v="81.540000000000006"/>
    <n v="86.51"/>
    <n v="90.57"/>
    <n v="79.489999999999995"/>
    <n v="89.64"/>
    <n v="94.53"/>
    <n v="77.12"/>
    <n v="97.12"/>
    <n v="73.61"/>
    <n v="95.12"/>
    <n v="98.18"/>
    <n v="71.569999999999993"/>
    <n v="61.84"/>
    <n v="85.71"/>
    <m/>
    <n v="90.28"/>
    <n v="75.760000000000005"/>
    <n v="89.54"/>
    <n v="86.51"/>
    <n v="92.59"/>
    <n v="88.13"/>
    <m/>
    <n v="79.489999999999995"/>
    <n v="89.61"/>
    <n v="95.83"/>
    <n v="96.67"/>
    <n v="95.06"/>
    <n v="85.71"/>
    <n v="65.22"/>
    <n v="75.86"/>
    <n v="93.33"/>
    <n v="96.3"/>
    <n v="100"/>
    <n v="83.33"/>
    <n v="83.33"/>
    <n v="75.239999999999995"/>
    <n v="61.11"/>
    <n v="14.29"/>
    <n v="66.67"/>
    <n v="47.06"/>
    <n v="93.6"/>
    <n v="37.14"/>
    <n v="100"/>
    <m/>
    <n v="60.42"/>
    <n v="58.67"/>
    <n v="80"/>
    <x v="1"/>
    <x v="5"/>
    <n v="100"/>
    <n v="100"/>
    <n v="100"/>
    <m/>
    <m/>
    <m/>
    <n v="88.89"/>
    <n v="100"/>
    <n v="91.67"/>
    <n v="92.31"/>
    <n v="82.35"/>
    <n v="100"/>
    <n v="66.67"/>
    <n v="67.650000000000006"/>
    <n v="80"/>
    <n v="88.89"/>
    <n v="100"/>
    <n v="78.569999999999993"/>
    <n v="100"/>
    <n v="88"/>
    <n v="85.45"/>
    <n v="88"/>
    <n v="98.91"/>
    <n v="96.67"/>
    <n v="100"/>
    <n v="77.78"/>
    <n v="100"/>
    <n v="100"/>
    <m/>
    <m/>
    <m/>
    <n v="87.5"/>
    <n v="84.85"/>
    <n v="80.489999999999995"/>
    <n v="90.91"/>
    <n v="85.93"/>
    <n v="89.01"/>
    <n v="82"/>
    <n v="94.44"/>
    <n v="94.98"/>
    <n v="85.57"/>
    <n v="100"/>
  </r>
  <r>
    <s v="0917"/>
    <x v="57"/>
    <s v="NACIONAL"/>
    <s v="RAMA EJECUTIVA"/>
    <x v="4"/>
    <x v="8"/>
    <s v="BOGOTÁ. D.C."/>
    <s v="BOGOTÁ. D.C."/>
    <s v="MIPG"/>
    <n v="87.73"/>
    <n v="94.6"/>
    <n v="93.09"/>
    <n v="85.15"/>
    <n v="80.25"/>
    <n v="83.77"/>
    <n v="91.15"/>
    <n v="96.15"/>
    <n v="95.77"/>
    <n v="94.07"/>
    <n v="96.36"/>
    <n v="82.67"/>
    <n v="87.8"/>
    <n v="100"/>
    <n v="77.69"/>
    <n v="84.87"/>
    <n v="92.86"/>
    <n v="70.69"/>
    <n v="91.67"/>
    <n v="77.27"/>
    <n v="93.51"/>
    <n v="80.25"/>
    <n v="90.74"/>
    <n v="86.36"/>
    <n v="73.290000000000006"/>
    <n v="91.15"/>
    <n v="96.06"/>
    <n v="95.83"/>
    <n v="100"/>
    <n v="93.21"/>
    <n v="100"/>
    <n v="91.3"/>
    <n v="96.55"/>
    <n v="93.33"/>
    <n v="88.89"/>
    <n v="90.91"/>
    <n v="100"/>
    <n v="94.44"/>
    <n v="81.58"/>
    <n v="86.11"/>
    <m/>
    <n v="97.5"/>
    <n v="47.06"/>
    <n v="95.35"/>
    <n v="48.57"/>
    <n v="77.78"/>
    <m/>
    <n v="59.38"/>
    <n v="90"/>
    <n v="100"/>
    <x v="0"/>
    <x v="0"/>
    <n v="100"/>
    <n v="100"/>
    <n v="70"/>
    <n v="75"/>
    <n v="73.03"/>
    <n v="72.69"/>
    <n v="86.67"/>
    <n v="96.3"/>
    <n v="95.83"/>
    <n v="100"/>
    <n v="88.24"/>
    <n v="75"/>
    <n v="66.67"/>
    <n v="76.47"/>
    <n v="80"/>
    <n v="93.65"/>
    <n v="89.47"/>
    <n v="92.86"/>
    <n v="100"/>
    <n v="88"/>
    <n v="92.86"/>
    <n v="84"/>
    <n v="100"/>
    <n v="80"/>
    <n v="100"/>
    <n v="90.91"/>
    <n v="62.5"/>
    <n v="100"/>
    <n v="71.05"/>
    <n v="64.52"/>
    <n v="77.92"/>
    <n v="97.5"/>
    <n v="75.760000000000005"/>
    <n v="100"/>
    <n v="100"/>
    <n v="97.04"/>
    <n v="96.7"/>
    <n v="100"/>
    <n v="100"/>
    <n v="94.21"/>
    <n v="92.52"/>
    <n v="97.26"/>
  </r>
  <r>
    <s v="0932"/>
    <x v="58"/>
    <s v="NACIONAL"/>
    <s v="RAMA EJECUTIVA"/>
    <x v="4"/>
    <x v="15"/>
    <s v="BOGOTÁ. D.C."/>
    <s v="BOGOTÁ. D.C."/>
    <s v="MIPG"/>
    <n v="86.7"/>
    <n v="79.930000000000007"/>
    <n v="92.65"/>
    <n v="83.08"/>
    <n v="86.58"/>
    <n v="85.92"/>
    <n v="87.91"/>
    <n v="93.24"/>
    <n v="87.37"/>
    <n v="75.42"/>
    <n v="97.12"/>
    <n v="80"/>
    <n v="80.489999999999995"/>
    <n v="100"/>
    <n v="74.150000000000006"/>
    <n v="46.21"/>
    <n v="88.1"/>
    <m/>
    <n v="89.93"/>
    <n v="68.180000000000007"/>
    <n v="96.47"/>
    <n v="86.58"/>
    <n v="89.81"/>
    <n v="72.22"/>
    <m/>
    <n v="87.91"/>
    <n v="93.08"/>
    <n v="91.67"/>
    <n v="33.33"/>
    <n v="98.77"/>
    <n v="100"/>
    <n v="82.61"/>
    <n v="68.97"/>
    <n v="86.67"/>
    <n v="81.48"/>
    <n v="90.91"/>
    <n v="83.33"/>
    <n v="41.67"/>
    <n v="87.5"/>
    <n v="84.85"/>
    <m/>
    <n v="90"/>
    <n v="26.67"/>
    <n v="94.19"/>
    <n v="40"/>
    <n v="77.78"/>
    <m/>
    <n v="27.08"/>
    <n v="45.14"/>
    <n v="66.67"/>
    <x v="0"/>
    <x v="0"/>
    <n v="100"/>
    <n v="100"/>
    <n v="50"/>
    <m/>
    <m/>
    <m/>
    <n v="95.56"/>
    <n v="96.3"/>
    <n v="73.680000000000007"/>
    <n v="76.92"/>
    <n v="91.18"/>
    <n v="87.5"/>
    <n v="50"/>
    <n v="61.76"/>
    <n v="66.67"/>
    <n v="98.41"/>
    <n v="89.47"/>
    <n v="100"/>
    <n v="85.71"/>
    <n v="100"/>
    <n v="93.82"/>
    <n v="84"/>
    <n v="96.74"/>
    <n v="66.67"/>
    <n v="100"/>
    <n v="73.739999999999995"/>
    <n v="41.67"/>
    <n v="100"/>
    <m/>
    <m/>
    <m/>
    <n v="100"/>
    <n v="69.7"/>
    <n v="95.12"/>
    <n v="90.91"/>
    <n v="87.41"/>
    <n v="87.55"/>
    <n v="85.33"/>
    <n v="86.11"/>
    <n v="99.17"/>
    <n v="97.96"/>
    <n v="100"/>
  </r>
  <r>
    <s v="1040"/>
    <x v="59"/>
    <s v="NACIONAL"/>
    <s v="RAMA EJECUTIVA"/>
    <x v="7"/>
    <x v="15"/>
    <s v="BOGOTÁ. D.C."/>
    <s v="BOGOTÁ. D.C."/>
    <s v="MIPG"/>
    <n v="73.56"/>
    <n v="57.05"/>
    <n v="77.540000000000006"/>
    <n v="73.61"/>
    <n v="79.62"/>
    <n v="72.11"/>
    <n v="62.75"/>
    <n v="76.400000000000006"/>
    <n v="85.2"/>
    <n v="42.16"/>
    <n v="86.64"/>
    <m/>
    <n v="40"/>
    <n v="99.09"/>
    <n v="62.81"/>
    <n v="73.81"/>
    <n v="95"/>
    <m/>
    <n v="78.42"/>
    <n v="45.24"/>
    <n v="83.56"/>
    <n v="79.62"/>
    <n v="72.69"/>
    <n v="93.18"/>
    <n v="63.2"/>
    <n v="62.75"/>
    <n v="76.069999999999993"/>
    <n v="92.71"/>
    <n v="56.67"/>
    <n v="93.21"/>
    <n v="57.14"/>
    <n v="29.35"/>
    <n v="36.21"/>
    <n v="73.33"/>
    <n v="30.77"/>
    <n v="33.33"/>
    <n v="55.56"/>
    <n v="58.33"/>
    <n v="58.02"/>
    <n v="53.79"/>
    <m/>
    <n v="0"/>
    <n v="47.06"/>
    <n v="87.21"/>
    <n v="45.71"/>
    <m/>
    <m/>
    <n v="58.33"/>
    <n v="80.430000000000007"/>
    <n v="65"/>
    <x v="0"/>
    <x v="1"/>
    <n v="100"/>
    <n v="100"/>
    <n v="75"/>
    <m/>
    <m/>
    <m/>
    <n v="80"/>
    <n v="70.37"/>
    <n v="78.95"/>
    <n v="69.23"/>
    <n v="85.29"/>
    <n v="100"/>
    <n v="33.33"/>
    <n v="9.09"/>
    <n v="33.33"/>
    <n v="75.86"/>
    <n v="84.21"/>
    <n v="92.86"/>
    <n v="71.430000000000007"/>
    <n v="76"/>
    <n v="88.48"/>
    <n v="58.8"/>
    <n v="91.85"/>
    <n v="100"/>
    <n v="87.5"/>
    <n v="90.4"/>
    <n v="95.83"/>
    <n v="100"/>
    <n v="68.42"/>
    <n v="69.349999999999994"/>
    <n v="57.88"/>
    <n v="62.5"/>
    <n v="75.760000000000005"/>
    <n v="56.1"/>
    <n v="36.36"/>
    <n v="61.3"/>
    <n v="80.22"/>
    <n v="59.18"/>
    <n v="77.78"/>
    <n v="83.58"/>
    <n v="68.819999999999993"/>
    <n v="79.45"/>
  </r>
  <r>
    <s v="1426"/>
    <x v="60"/>
    <s v="NACIONAL"/>
    <s v="RAMA EJECUTIVA"/>
    <x v="6"/>
    <x v="7"/>
    <s v="CALDAS"/>
    <s v="MANIZALES"/>
    <s v="MIPG"/>
    <n v="58.64"/>
    <n v="41.74"/>
    <n v="64.290000000000006"/>
    <n v="53.83"/>
    <n v="67.23"/>
    <n v="46.93"/>
    <n v="40.1"/>
    <n v="68.91"/>
    <m/>
    <n v="41.74"/>
    <n v="71.209999999999994"/>
    <m/>
    <n v="45.71"/>
    <n v="92.59"/>
    <n v="45.51"/>
    <n v="49.43"/>
    <m/>
    <m/>
    <n v="47.15"/>
    <m/>
    <n v="51.99"/>
    <n v="67.23"/>
    <n v="49.26"/>
    <n v="26.49"/>
    <m/>
    <n v="40.1"/>
    <n v="68.25"/>
    <m/>
    <m/>
    <m/>
    <m/>
    <n v="52.17"/>
    <n v="32.76"/>
    <n v="86.67"/>
    <n v="38.46"/>
    <n v="66.67"/>
    <n v="33.33"/>
    <n v="0"/>
    <n v="19.440000000000001"/>
    <n v="0"/>
    <n v="0"/>
    <n v="70"/>
    <m/>
    <n v="61.64"/>
    <n v="37.14"/>
    <m/>
    <m/>
    <n v="45.83"/>
    <n v="52.27"/>
    <n v="33.33"/>
    <x v="5"/>
    <x v="6"/>
    <m/>
    <m/>
    <m/>
    <m/>
    <m/>
    <m/>
    <n v="53.12"/>
    <n v="37.04"/>
    <n v="60.87"/>
    <n v="61.54"/>
    <n v="34.479999999999997"/>
    <m/>
    <m/>
    <m/>
    <m/>
    <n v="48.84"/>
    <n v="50"/>
    <n v="35.9"/>
    <n v="33.33"/>
    <n v="44.44"/>
    <m/>
    <n v="47.15"/>
    <n v="51.88"/>
    <n v="46.67"/>
    <n v="12.5"/>
    <n v="12.32"/>
    <n v="37.5"/>
    <n v="50"/>
    <m/>
    <m/>
    <m/>
    <n v="50.83"/>
    <n v="0"/>
    <n v="56.1"/>
    <n v="70"/>
    <n v="51.67"/>
    <n v="68.52"/>
    <n v="50.35"/>
    <n v="66.67"/>
    <n v="81.93"/>
    <n v="62.44"/>
    <n v="83.56"/>
  </r>
  <r>
    <s v="1428"/>
    <x v="61"/>
    <s v="NACIONAL"/>
    <s v="RAMA EJECUTIVA"/>
    <x v="6"/>
    <x v="7"/>
    <s v="NORTE DE SANTANDER"/>
    <s v="SAN JOSÉ DE CÚCUTA"/>
    <s v="MIPG"/>
    <n v="34.020000000000003"/>
    <n v="21.76"/>
    <n v="40.14"/>
    <n v="33.49"/>
    <n v="23.7"/>
    <n v="30.88"/>
    <n v="14.49"/>
    <n v="35.01"/>
    <m/>
    <n v="21.76"/>
    <n v="34.78"/>
    <m/>
    <n v="57.14"/>
    <n v="47.73"/>
    <n v="19.84"/>
    <n v="39.520000000000003"/>
    <m/>
    <m/>
    <n v="45.45"/>
    <m/>
    <n v="32.71"/>
    <n v="23.7"/>
    <n v="27.16"/>
    <n v="41.84"/>
    <m/>
    <n v="14.49"/>
    <n v="32.97"/>
    <m/>
    <m/>
    <m/>
    <m/>
    <n v="20.45"/>
    <n v="14.55"/>
    <n v="53.33"/>
    <n v="53.85"/>
    <n v="33.33"/>
    <n v="16.670000000000002"/>
    <n v="0"/>
    <n v="0"/>
    <n v="38.33"/>
    <n v="0"/>
    <n v="0"/>
    <m/>
    <n v="26.32"/>
    <n v="13.33"/>
    <m/>
    <m/>
    <n v="36.9"/>
    <n v="39.130000000000003"/>
    <n v="45"/>
    <x v="5"/>
    <x v="6"/>
    <m/>
    <m/>
    <m/>
    <m/>
    <m/>
    <m/>
    <n v="45.83"/>
    <n v="25.93"/>
    <n v="44.44"/>
    <n v="76.92"/>
    <n v="48.28"/>
    <m/>
    <m/>
    <m/>
    <m/>
    <n v="31.11"/>
    <n v="38.46"/>
    <n v="23.08"/>
    <n v="33.33"/>
    <n v="16.670000000000002"/>
    <m/>
    <n v="18.98"/>
    <n v="35.56"/>
    <n v="50"/>
    <n v="75"/>
    <n v="31.25"/>
    <n v="0"/>
    <n v="0"/>
    <m/>
    <m/>
    <m/>
    <n v="0"/>
    <n v="0"/>
    <n v="17.07"/>
    <n v="50"/>
    <n v="31.42"/>
    <n v="35.14"/>
    <n v="39.520000000000003"/>
    <n v="40"/>
    <n v="24.65"/>
    <n v="53.11"/>
    <n v="51.14"/>
  </r>
  <r>
    <s v="2030"/>
    <x v="62"/>
    <s v="NACIONAL"/>
    <s v="RAMA EJECUTIVA"/>
    <x v="6"/>
    <x v="19"/>
    <s v="BOGOTÁ. D.C."/>
    <s v="BOGOTÁ. D.C."/>
    <s v="MIPG"/>
    <n v="60.49"/>
    <n v="45.37"/>
    <n v="68.39"/>
    <n v="49.82"/>
    <n v="48.03"/>
    <n v="48.48"/>
    <n v="21.6"/>
    <n v="78.45"/>
    <m/>
    <n v="45.37"/>
    <n v="65.44"/>
    <m/>
    <n v="82.86"/>
    <n v="85.19"/>
    <n v="39.450000000000003"/>
    <n v="27.42"/>
    <n v="83.33"/>
    <m/>
    <n v="47.86"/>
    <n v="24"/>
    <n v="47.04"/>
    <n v="48.03"/>
    <n v="57.6"/>
    <n v="69.44"/>
    <n v="16.510000000000002"/>
    <n v="21.6"/>
    <n v="78.3"/>
    <m/>
    <m/>
    <m/>
    <m/>
    <n v="40.909999999999997"/>
    <n v="43.64"/>
    <n v="80"/>
    <n v="84.62"/>
    <n v="83.33"/>
    <n v="55.56"/>
    <n v="0"/>
    <n v="41.03"/>
    <n v="22.5"/>
    <n v="0"/>
    <n v="0"/>
    <n v="18.18"/>
    <n v="50.68"/>
    <n v="0"/>
    <n v="22.22"/>
    <m/>
    <n v="0"/>
    <n v="23.91"/>
    <n v="75"/>
    <x v="1"/>
    <x v="0"/>
    <n v="100"/>
    <n v="100"/>
    <n v="50"/>
    <m/>
    <m/>
    <m/>
    <n v="58.33"/>
    <n v="33.33"/>
    <n v="55.56"/>
    <n v="38.46"/>
    <n v="52.94"/>
    <n v="42.86"/>
    <n v="0"/>
    <m/>
    <n v="0"/>
    <n v="28.28"/>
    <n v="61.54"/>
    <n v="46.15"/>
    <n v="40"/>
    <n v="33.33"/>
    <m/>
    <n v="51.06"/>
    <n v="69.69"/>
    <n v="53.33"/>
    <n v="100"/>
    <n v="65.150000000000006"/>
    <n v="79.17"/>
    <n v="100"/>
    <n v="28.12"/>
    <n v="0"/>
    <n v="14.91"/>
    <n v="41.67"/>
    <n v="13.33"/>
    <n v="21.95"/>
    <n v="36.36"/>
    <n v="53.33"/>
    <n v="78.209999999999994"/>
    <n v="73.78"/>
    <n v="69.44"/>
    <n v="94.91"/>
    <n v="96.6"/>
    <n v="97.26"/>
  </r>
  <r>
    <s v="5199"/>
    <x v="63"/>
    <s v="NACIONAL"/>
    <s v="RAMA EJECUTIVA"/>
    <x v="10"/>
    <x v="4"/>
    <s v="BOGOTÁ. D.C."/>
    <s v="BOGOTÁ. D.C."/>
    <s v="MIPG"/>
    <n v="85.54"/>
    <n v="81.319999999999993"/>
    <n v="88.59"/>
    <n v="91.26"/>
    <n v="97.61"/>
    <n v="82.31"/>
    <n v="85.96"/>
    <n v="82.95"/>
    <n v="95.52"/>
    <n v="73.73"/>
    <n v="96.97"/>
    <n v="62.67"/>
    <n v="73.17"/>
    <n v="100"/>
    <n v="89.98"/>
    <n v="89.32"/>
    <n v="100"/>
    <n v="74.25"/>
    <n v="94.44"/>
    <n v="62.16"/>
    <n v="99.35"/>
    <n v="97.61"/>
    <n v="89.81"/>
    <n v="53.64"/>
    <n v="83.11"/>
    <n v="85.96"/>
    <n v="82.57"/>
    <n v="97.92"/>
    <n v="90"/>
    <n v="98.15"/>
    <n v="85.71"/>
    <n v="65.22"/>
    <n v="68.97"/>
    <n v="93.33"/>
    <n v="66.67"/>
    <n v="90.91"/>
    <n v="100"/>
    <n v="94.44"/>
    <n v="97.37"/>
    <n v="84.62"/>
    <n v="0"/>
    <n v="100"/>
    <m/>
    <n v="97.67"/>
    <n v="97.14"/>
    <n v="100"/>
    <m/>
    <n v="85.19"/>
    <n v="92.67"/>
    <n v="80"/>
    <x v="0"/>
    <x v="1"/>
    <n v="100"/>
    <n v="100"/>
    <n v="100"/>
    <n v="77.27"/>
    <n v="80.88"/>
    <n v="77.17"/>
    <n v="97.78"/>
    <n v="96.3"/>
    <n v="95.83"/>
    <n v="100"/>
    <n v="85.29"/>
    <n v="62.5"/>
    <n v="25"/>
    <n v="33.33"/>
    <n v="84.62"/>
    <n v="100"/>
    <n v="100"/>
    <n v="100"/>
    <n v="100"/>
    <n v="100"/>
    <n v="98.21"/>
    <n v="83.2"/>
    <n v="98.91"/>
    <n v="57.14"/>
    <n v="87.5"/>
    <n v="45.65"/>
    <n v="37.5"/>
    <n v="50"/>
    <n v="85.09"/>
    <n v="83.87"/>
    <n v="81.819999999999993"/>
    <n v="92.5"/>
    <n v="90.91"/>
    <n v="75.61"/>
    <n v="100"/>
    <n v="77.78"/>
    <n v="87.91"/>
    <n v="78"/>
    <n v="97.22"/>
    <n v="87.16"/>
    <n v="66.099999999999994"/>
    <n v="84.93"/>
  </r>
  <r>
    <s v="5202"/>
    <x v="64"/>
    <s v="NACIONAL"/>
    <s v="RAMA EJECUTIVA"/>
    <x v="10"/>
    <x v="7"/>
    <s v="BOGOTÁ. D.C."/>
    <s v="BOGOTÁ. D.C."/>
    <s v="MIPG"/>
    <n v="88.17"/>
    <n v="87.73"/>
    <n v="95.27"/>
    <n v="86.64"/>
    <n v="95.88"/>
    <n v="83.93"/>
    <n v="88.3"/>
    <n v="93.1"/>
    <n v="96.52"/>
    <n v="83.05"/>
    <n v="97.27"/>
    <n v="84"/>
    <n v="92.68"/>
    <n v="98.18"/>
    <n v="81.16"/>
    <n v="72.75"/>
    <n v="76.19"/>
    <n v="94.03"/>
    <n v="89.58"/>
    <n v="56.76"/>
    <n v="97.4"/>
    <n v="95.88"/>
    <n v="93.98"/>
    <n v="78.540000000000006"/>
    <n v="72.489999999999995"/>
    <n v="88.3"/>
    <n v="93.15"/>
    <n v="93.75"/>
    <n v="100"/>
    <n v="96.91"/>
    <n v="100"/>
    <n v="95.65"/>
    <n v="81.03"/>
    <n v="93.33"/>
    <n v="92.59"/>
    <n v="100"/>
    <n v="66.67"/>
    <n v="66.67"/>
    <n v="87.88"/>
    <n v="75"/>
    <n v="16.670000000000002"/>
    <n v="83.33"/>
    <n v="38.46"/>
    <n v="93.02"/>
    <n v="80"/>
    <n v="100"/>
    <m/>
    <n v="55.95"/>
    <n v="74"/>
    <n v="90"/>
    <x v="4"/>
    <x v="4"/>
    <n v="0"/>
    <n v="100"/>
    <n v="70"/>
    <n v="100"/>
    <n v="95.59"/>
    <n v="86.96"/>
    <n v="97.78"/>
    <n v="92.59"/>
    <n v="87.5"/>
    <n v="92.31"/>
    <n v="79.41"/>
    <n v="62.5"/>
    <n v="75"/>
    <n v="33.33"/>
    <n v="61.54"/>
    <n v="98.41"/>
    <n v="94.74"/>
    <n v="85.71"/>
    <n v="100"/>
    <n v="100"/>
    <n v="98.21"/>
    <n v="91.2"/>
    <n v="96.74"/>
    <n v="83.33"/>
    <n v="100"/>
    <n v="78.790000000000006"/>
    <n v="54.17"/>
    <n v="50"/>
    <n v="85.09"/>
    <n v="43.55"/>
    <n v="77.92"/>
    <n v="100"/>
    <n v="78.790000000000006"/>
    <n v="95.12"/>
    <n v="100"/>
    <n v="90.37"/>
    <n v="85.71"/>
    <n v="90"/>
    <n v="94.44"/>
    <n v="100"/>
    <n v="93.88"/>
    <n v="93.15"/>
  </r>
  <r>
    <s v="5203"/>
    <x v="65"/>
    <s v="NACIONAL"/>
    <s v="RAMA EJECUTIVA"/>
    <x v="0"/>
    <x v="16"/>
    <s v="BOGOTÁ. D.C."/>
    <s v="BOGOTÁ. D.C."/>
    <s v="MIPG"/>
    <n v="88.88"/>
    <n v="92.12"/>
    <n v="90.99"/>
    <n v="90.41"/>
    <n v="80.25"/>
    <n v="83.37"/>
    <n v="87.98"/>
    <n v="91.89"/>
    <n v="90.55"/>
    <n v="93.22"/>
    <n v="95.76"/>
    <n v="80"/>
    <n v="80.489999999999995"/>
    <n v="98.18"/>
    <n v="87.39"/>
    <n v="91.03"/>
    <n v="100"/>
    <n v="90.67"/>
    <n v="92.36"/>
    <n v="75.760000000000005"/>
    <n v="94.16"/>
    <n v="80.25"/>
    <n v="86.81"/>
    <n v="91.41"/>
    <n v="75.680000000000007"/>
    <n v="87.98"/>
    <n v="91.7"/>
    <n v="87.5"/>
    <n v="90"/>
    <n v="91.36"/>
    <n v="100"/>
    <n v="82.61"/>
    <n v="100"/>
    <n v="93.33"/>
    <n v="77.78"/>
    <n v="90.91"/>
    <n v="83.33"/>
    <n v="83.33"/>
    <n v="97.37"/>
    <n v="84.62"/>
    <n v="14.29"/>
    <n v="83.33"/>
    <n v="70.59"/>
    <n v="95.93"/>
    <n v="82.86"/>
    <n v="100"/>
    <m/>
    <n v="81.48"/>
    <n v="92.67"/>
    <n v="100"/>
    <x v="0"/>
    <x v="1"/>
    <n v="100"/>
    <n v="100"/>
    <n v="100"/>
    <n v="91.67"/>
    <n v="96.62"/>
    <n v="82.95"/>
    <n v="97.78"/>
    <n v="100"/>
    <n v="87.5"/>
    <n v="100"/>
    <n v="79.41"/>
    <n v="100"/>
    <n v="66.67"/>
    <n v="67.650000000000006"/>
    <n v="80"/>
    <n v="98.41"/>
    <n v="94.74"/>
    <n v="92.86"/>
    <n v="85.71"/>
    <n v="88"/>
    <n v="91.07"/>
    <n v="81.2"/>
    <n v="94.57"/>
    <n v="100"/>
    <n v="87.5"/>
    <n v="89.9"/>
    <n v="83.33"/>
    <n v="100"/>
    <n v="81.58"/>
    <n v="80.650000000000006"/>
    <n v="70.78"/>
    <n v="100"/>
    <n v="87.88"/>
    <n v="82.93"/>
    <n v="100"/>
    <n v="90.37"/>
    <n v="90.11"/>
    <n v="96"/>
    <n v="91.67"/>
    <n v="92.56"/>
    <n v="95.92"/>
    <n v="100"/>
  </r>
  <r>
    <s v="5249"/>
    <x v="66"/>
    <s v="NACIONAL"/>
    <s v="RAMA EJECUTIVA"/>
    <x v="8"/>
    <x v="4"/>
    <s v="BOGOTÁ. D.C."/>
    <s v="BOGOTÁ. D.C."/>
    <s v="MIPG"/>
    <n v="79.95"/>
    <n v="60.43"/>
    <n v="82.02"/>
    <n v="79.2"/>
    <n v="76.599999999999994"/>
    <n v="75.16"/>
    <n v="83.41"/>
    <n v="82.84"/>
    <n v="80.599999999999994"/>
    <n v="49.32"/>
    <n v="84.91"/>
    <n v="62.67"/>
    <n v="74.39"/>
    <n v="96.36"/>
    <n v="84.45"/>
    <n v="75.44"/>
    <n v="97.62"/>
    <m/>
    <n v="64.23"/>
    <n v="76.92"/>
    <n v="76.16"/>
    <n v="76.599999999999994"/>
    <n v="68.900000000000006"/>
    <n v="79.099999999999994"/>
    <n v="82.19"/>
    <n v="83.41"/>
    <n v="82.87"/>
    <n v="87.5"/>
    <n v="91.67"/>
    <n v="84.57"/>
    <n v="28.57"/>
    <n v="30.68"/>
    <n v="60"/>
    <n v="73.33"/>
    <n v="88.89"/>
    <n v="68.180000000000007"/>
    <n v="83.33"/>
    <n v="79.17"/>
    <n v="92.11"/>
    <n v="84.72"/>
    <m/>
    <n v="83.33"/>
    <n v="94.12"/>
    <n v="91.86"/>
    <n v="74.290000000000006"/>
    <n v="77.78"/>
    <m/>
    <n v="68.52"/>
    <n v="77.08"/>
    <n v="80"/>
    <x v="0"/>
    <x v="1"/>
    <n v="50"/>
    <n v="100"/>
    <n v="100"/>
    <m/>
    <m/>
    <m/>
    <n v="66.67"/>
    <n v="62.96"/>
    <n v="87.5"/>
    <n v="46.15"/>
    <n v="51.72"/>
    <n v="100"/>
    <n v="83.33"/>
    <n v="64.709999999999994"/>
    <n v="80"/>
    <n v="72.989999999999995"/>
    <n v="89.47"/>
    <n v="90.48"/>
    <n v="46.43"/>
    <n v="68"/>
    <n v="78.42"/>
    <n v="56.67"/>
    <n v="85.87"/>
    <n v="86.67"/>
    <n v="62.5"/>
    <n v="84.34"/>
    <n v="60"/>
    <n v="50"/>
    <n v="76.319999999999993"/>
    <n v="93.55"/>
    <n v="80.52"/>
    <n v="100"/>
    <n v="93.94"/>
    <n v="85.37"/>
    <n v="81.819999999999993"/>
    <n v="67.959999999999994"/>
    <n v="89.19"/>
    <n v="92.33"/>
    <n v="83.33"/>
    <n v="95.04"/>
    <n v="85.03"/>
    <n v="100"/>
  </r>
  <r>
    <s v="5251"/>
    <x v="67"/>
    <s v="NACIONAL"/>
    <s v="RAMA EJECUTIVA"/>
    <x v="2"/>
    <x v="1"/>
    <s v="BOGOTÁ. D.C."/>
    <s v="BOGOTÁ. D.C."/>
    <s v="MIPG"/>
    <n v="82.73"/>
    <n v="88.83"/>
    <n v="86.29"/>
    <n v="82.21"/>
    <n v="77.86"/>
    <n v="79.25"/>
    <n v="64.400000000000006"/>
    <n v="91.21"/>
    <n v="92.04"/>
    <n v="87.29"/>
    <n v="89.74"/>
    <n v="74.67"/>
    <n v="75.61"/>
    <n v="92.27"/>
    <n v="77.790000000000006"/>
    <n v="69.14"/>
    <n v="100"/>
    <n v="88.12"/>
    <n v="77.31"/>
    <n v="80.81"/>
    <n v="88.61"/>
    <n v="77.86"/>
    <n v="92.82"/>
    <n v="74.34"/>
    <n v="62.56"/>
    <n v="64.400000000000006"/>
    <n v="91.01"/>
    <n v="87.5"/>
    <n v="81.67"/>
    <n v="98.15"/>
    <n v="100"/>
    <n v="86.96"/>
    <n v="91.38"/>
    <n v="80"/>
    <n v="81.48"/>
    <n v="81.819999999999993"/>
    <n v="80.56"/>
    <n v="36.11"/>
    <n v="68.180000000000007"/>
    <n v="40.909999999999997"/>
    <n v="19.05"/>
    <n v="91.25"/>
    <n v="76.47"/>
    <n v="95.35"/>
    <n v="68.569999999999993"/>
    <n v="100"/>
    <m/>
    <n v="55.21"/>
    <n v="76.67"/>
    <n v="50"/>
    <x v="0"/>
    <x v="1"/>
    <n v="100"/>
    <n v="100"/>
    <n v="100"/>
    <n v="87.5"/>
    <n v="93.92"/>
    <n v="84.26"/>
    <n v="85.19"/>
    <n v="85.19"/>
    <n v="83.33"/>
    <n v="46.15"/>
    <n v="67.650000000000006"/>
    <n v="100"/>
    <n v="83.33"/>
    <n v="80.39"/>
    <n v="66.67"/>
    <n v="85.71"/>
    <n v="94.74"/>
    <n v="92.86"/>
    <n v="85.71"/>
    <n v="80"/>
    <n v="91.9"/>
    <n v="89.2"/>
    <n v="96.74"/>
    <n v="86.67"/>
    <n v="100"/>
    <n v="69.19"/>
    <n v="20"/>
    <n v="100"/>
    <n v="77.19"/>
    <n v="66.13"/>
    <n v="53.9"/>
    <n v="62.5"/>
    <n v="57.58"/>
    <n v="68.290000000000006"/>
    <n v="100"/>
    <n v="82.96"/>
    <n v="91.21"/>
    <n v="97.45"/>
    <n v="94.44"/>
    <n v="92.56"/>
    <n v="97.96"/>
    <n v="95.89"/>
  </r>
  <r>
    <s v="5253"/>
    <x v="68"/>
    <s v="NACIONAL"/>
    <s v="RAMA EJECUTIVA"/>
    <x v="4"/>
    <x v="19"/>
    <s v="CAUCA"/>
    <s v="POPAYÁN"/>
    <s v="MIPG"/>
    <n v="80.61"/>
    <n v="66.2"/>
    <n v="87.08"/>
    <n v="80.790000000000006"/>
    <n v="89.05"/>
    <n v="84.39"/>
    <n v="72.59"/>
    <n v="82.38"/>
    <n v="75.64"/>
    <n v="61.86"/>
    <n v="92.86"/>
    <n v="68"/>
    <n v="75.61"/>
    <n v="100"/>
    <n v="73.430000000000007"/>
    <n v="74.02"/>
    <n v="95.24"/>
    <m/>
    <n v="80.62"/>
    <m/>
    <n v="90"/>
    <n v="89.05"/>
    <n v="83.49"/>
    <n v="89.27"/>
    <m/>
    <n v="72.59"/>
    <n v="82.05"/>
    <n v="77.27"/>
    <n v="85.19"/>
    <n v="72.22"/>
    <n v="71.430000000000007"/>
    <n v="39.130000000000003"/>
    <n v="63.79"/>
    <n v="86.67"/>
    <n v="74.069999999999993"/>
    <n v="81.819999999999993"/>
    <n v="66.67"/>
    <n v="0"/>
    <n v="75.239999999999995"/>
    <n v="73.61"/>
    <n v="0"/>
    <n v="73.33"/>
    <m/>
    <n v="86.84"/>
    <n v="62.86"/>
    <n v="88.89"/>
    <m/>
    <n v="60"/>
    <n v="77.08"/>
    <n v="73.33"/>
    <x v="0"/>
    <x v="1"/>
    <n v="100"/>
    <n v="100"/>
    <n v="80"/>
    <m/>
    <m/>
    <m/>
    <n v="95.35"/>
    <n v="66.67"/>
    <n v="72.22"/>
    <n v="92.31"/>
    <n v="72.41"/>
    <m/>
    <m/>
    <m/>
    <m/>
    <n v="91.94"/>
    <n v="89.47"/>
    <n v="84.62"/>
    <n v="85.71"/>
    <n v="83.33"/>
    <n v="89.09"/>
    <n v="75.61"/>
    <n v="92.22"/>
    <n v="100"/>
    <n v="100"/>
    <n v="86.87"/>
    <n v="0"/>
    <n v="50"/>
    <m/>
    <m/>
    <m/>
    <n v="95.83"/>
    <n v="34.380000000000003"/>
    <n v="82.93"/>
    <n v="70"/>
    <n v="74.81"/>
    <n v="79.849999999999994"/>
    <n v="67.33"/>
    <n v="86.11"/>
    <n v="89.09"/>
    <n v="81.63"/>
    <n v="73.97"/>
  </r>
  <r>
    <s v="5254"/>
    <x v="69"/>
    <s v="NACIONAL"/>
    <s v="RAMA EJECUTIVA"/>
    <x v="5"/>
    <x v="4"/>
    <s v="BOGOTÁ. D.C."/>
    <s v="BOGOTÁ. D.C."/>
    <s v="MIPG"/>
    <n v="87.48"/>
    <n v="88.6"/>
    <n v="88.59"/>
    <n v="90.03"/>
    <n v="85.23"/>
    <n v="77.45"/>
    <n v="87.18"/>
    <n v="93.08"/>
    <n v="94.4"/>
    <n v="85.59"/>
    <n v="90.3"/>
    <n v="94.67"/>
    <n v="78.05"/>
    <n v="83.18"/>
    <n v="83.73"/>
    <n v="88.16"/>
    <n v="90.48"/>
    <n v="95.79"/>
    <n v="97.92"/>
    <n v="59.46"/>
    <n v="95.42"/>
    <n v="85.23"/>
    <n v="84.72"/>
    <n v="83.33"/>
    <n v="62.63"/>
    <n v="87.18"/>
    <n v="92.99"/>
    <n v="90.62"/>
    <n v="90"/>
    <n v="98.15"/>
    <n v="100"/>
    <n v="91.3"/>
    <n v="77.59"/>
    <n v="80"/>
    <n v="77.78"/>
    <n v="90.91"/>
    <n v="94.44"/>
    <n v="80.56"/>
    <n v="93.86"/>
    <n v="86.11"/>
    <n v="55.56"/>
    <n v="83.33"/>
    <m/>
    <n v="88.37"/>
    <n v="85.71"/>
    <n v="100"/>
    <m/>
    <n v="64.81"/>
    <n v="94.44"/>
    <n v="100"/>
    <x v="0"/>
    <x v="1"/>
    <n v="100"/>
    <n v="100"/>
    <n v="60"/>
    <n v="95.83"/>
    <n v="96.71"/>
    <n v="93.06"/>
    <n v="100"/>
    <n v="96.3"/>
    <n v="100"/>
    <n v="100"/>
    <n v="94.12"/>
    <n v="62.5"/>
    <n v="25"/>
    <n v="44.44"/>
    <n v="76.92"/>
    <n v="98.41"/>
    <n v="100"/>
    <n v="100"/>
    <n v="85.71"/>
    <n v="91.67"/>
    <n v="92.86"/>
    <n v="81.599999999999994"/>
    <n v="88.04"/>
    <n v="80"/>
    <n v="100"/>
    <n v="79.8"/>
    <n v="83.33"/>
    <n v="100"/>
    <n v="64.91"/>
    <n v="35.29"/>
    <n v="67.53"/>
    <n v="95.83"/>
    <n v="78.790000000000006"/>
    <n v="87.8"/>
    <n v="100"/>
    <n v="92.59"/>
    <n v="90.11"/>
    <n v="82"/>
    <n v="100"/>
    <n v="93.16"/>
    <n v="88.78"/>
    <n v="95.21"/>
  </r>
  <r>
    <s v="5255"/>
    <x v="70"/>
    <s v="NACIONAL"/>
    <s v="RAMA EJECUTIVA"/>
    <x v="4"/>
    <x v="4"/>
    <s v="BOGOTÁ. D.C."/>
    <s v="BOGOTÁ. D.C."/>
    <s v="MIPG"/>
    <n v="80.33"/>
    <n v="91.25"/>
    <n v="85.96"/>
    <n v="67.349999999999994"/>
    <n v="81.48"/>
    <n v="84.21"/>
    <n v="74.569999999999993"/>
    <n v="96.13"/>
    <n v="85.1"/>
    <n v="94.92"/>
    <n v="86.36"/>
    <n v="89.33"/>
    <n v="80.489999999999995"/>
    <n v="98.18"/>
    <n v="64.39"/>
    <n v="78.95"/>
    <n v="85.71"/>
    <n v="21.2"/>
    <n v="59.54"/>
    <n v="48.65"/>
    <n v="78.52"/>
    <n v="81.48"/>
    <n v="97.69"/>
    <n v="80.430000000000007"/>
    <n v="66.95"/>
    <n v="74.569999999999993"/>
    <n v="96.11"/>
    <n v="93.75"/>
    <n v="72.22"/>
    <n v="85.8"/>
    <n v="71.430000000000007"/>
    <n v="100"/>
    <n v="100"/>
    <n v="86.67"/>
    <n v="81.48"/>
    <n v="90.91"/>
    <n v="30.56"/>
    <n v="48.61"/>
    <n v="59.6"/>
    <n v="62.12"/>
    <m/>
    <n v="76.67"/>
    <m/>
    <n v="95.93"/>
    <n v="31.43"/>
    <n v="33.33"/>
    <m/>
    <n v="76.040000000000006"/>
    <n v="78.67"/>
    <n v="85"/>
    <x v="2"/>
    <x v="3"/>
    <n v="100"/>
    <n v="100"/>
    <n v="90"/>
    <n v="18.18"/>
    <n v="44.44"/>
    <n v="43.06"/>
    <n v="54.05"/>
    <n v="66.67"/>
    <n v="68.42"/>
    <n v="53.85"/>
    <n v="58.82"/>
    <n v="50"/>
    <n v="0"/>
    <n v="33.33"/>
    <n v="53.85"/>
    <n v="68.97"/>
    <n v="78.569999999999993"/>
    <n v="64.290000000000006"/>
    <n v="71.430000000000007"/>
    <n v="76"/>
    <n v="87.5"/>
    <n v="99.2"/>
    <n v="95.65"/>
    <n v="100"/>
    <n v="75"/>
    <n v="73.989999999999995"/>
    <n v="83.33"/>
    <n v="50"/>
    <n v="78.95"/>
    <n v="54.84"/>
    <n v="65.91"/>
    <n v="80.83"/>
    <n v="57.58"/>
    <n v="82.93"/>
    <n v="72.73"/>
    <n v="91.85"/>
    <n v="100"/>
    <n v="98.5"/>
    <n v="100"/>
    <n v="99.17"/>
    <n v="92.52"/>
    <n v="100"/>
  </r>
  <r>
    <s v="5259"/>
    <x v="71"/>
    <s v="NACIONAL"/>
    <s v="RAMA EJECUTIVA"/>
    <x v="2"/>
    <x v="2"/>
    <s v="BOGOTÁ. D.C."/>
    <s v="BOGOTÁ. D.C."/>
    <s v="MIPG"/>
    <n v="77.66"/>
    <n v="64.56"/>
    <n v="90.71"/>
    <n v="77.39"/>
    <n v="82.64"/>
    <n v="74.92"/>
    <n v="62.02"/>
    <n v="80.94"/>
    <n v="76.87"/>
    <n v="58.47"/>
    <n v="92.81"/>
    <n v="81.33"/>
    <n v="82.93"/>
    <n v="99.09"/>
    <n v="72.459999999999994"/>
    <n v="76.97"/>
    <n v="88.1"/>
    <n v="68"/>
    <n v="81.94"/>
    <n v="63.64"/>
    <n v="85.33"/>
    <n v="82.64"/>
    <n v="75.69"/>
    <n v="74.14"/>
    <n v="75.63"/>
    <n v="62.02"/>
    <n v="80.5"/>
    <n v="70.83"/>
    <n v="58.33"/>
    <n v="87.65"/>
    <n v="71.430000000000007"/>
    <n v="39.130000000000003"/>
    <n v="62.07"/>
    <n v="73.33"/>
    <n v="92.59"/>
    <n v="72.73"/>
    <n v="58.33"/>
    <n v="56.94"/>
    <n v="55.56"/>
    <n v="47.44"/>
    <n v="33.33"/>
    <n v="73.33"/>
    <n v="58.82"/>
    <n v="92.44"/>
    <n v="65.709999999999994"/>
    <n v="88.89"/>
    <m/>
    <n v="54.17"/>
    <n v="84"/>
    <n v="78.33"/>
    <x v="2"/>
    <x v="1"/>
    <n v="100"/>
    <n v="100"/>
    <n v="60"/>
    <n v="58.33"/>
    <n v="80.41"/>
    <n v="73.86"/>
    <n v="93.33"/>
    <n v="74.069999999999993"/>
    <n v="79.17"/>
    <n v="84.62"/>
    <n v="76.47"/>
    <n v="87.5"/>
    <n v="50"/>
    <n v="55.88"/>
    <n v="66.67"/>
    <n v="85.71"/>
    <n v="94.74"/>
    <n v="71.430000000000007"/>
    <n v="96.43"/>
    <n v="79.17"/>
    <n v="81.790000000000006"/>
    <n v="68.400000000000006"/>
    <n v="84.78"/>
    <n v="85.71"/>
    <n v="87.5"/>
    <n v="69.7"/>
    <n v="100"/>
    <n v="0"/>
    <n v="83.33"/>
    <n v="83.87"/>
    <n v="68.510000000000005"/>
    <n v="72.5"/>
    <n v="75.760000000000005"/>
    <n v="48.78"/>
    <n v="45.45"/>
    <n v="62.96"/>
    <n v="89.01"/>
    <n v="85.5"/>
    <n v="88.89"/>
    <n v="91.86"/>
    <n v="82.99"/>
    <n v="91.78"/>
  </r>
  <r>
    <s v="5265"/>
    <x v="72"/>
    <s v="NACIONAL"/>
    <s v="RAMA EJECUTIVA"/>
    <x v="4"/>
    <x v="2"/>
    <s v="BOGOTÁ. D.C."/>
    <s v="BOGOTÁ. D.C."/>
    <s v="MIPG"/>
    <n v="73.930000000000007"/>
    <n v="63.5"/>
    <n v="81.790000000000006"/>
    <n v="76.23"/>
    <n v="84.43"/>
    <n v="70.08"/>
    <n v="47.33"/>
    <n v="74.599999999999994"/>
    <n v="80.73"/>
    <n v="55.08"/>
    <n v="82.67"/>
    <n v="66.67"/>
    <n v="90.24"/>
    <n v="94.55"/>
    <n v="86.04"/>
    <n v="90.09"/>
    <n v="90.48"/>
    <m/>
    <n v="60.16"/>
    <n v="50.98"/>
    <n v="68.650000000000006"/>
    <n v="84.43"/>
    <n v="71.83"/>
    <n v="62.56"/>
    <m/>
    <n v="47.33"/>
    <n v="74.22"/>
    <n v="83.33"/>
    <n v="45.83"/>
    <n v="88.46"/>
    <n v="71.430000000000007"/>
    <n v="43.48"/>
    <n v="53.45"/>
    <n v="93.33"/>
    <n v="88.89"/>
    <n v="100"/>
    <n v="88.89"/>
    <n v="73.61"/>
    <n v="95.06"/>
    <n v="90.91"/>
    <n v="0"/>
    <n v="83.33"/>
    <n v="45.45"/>
    <n v="91.18"/>
    <n v="85.71"/>
    <n v="100"/>
    <m/>
    <n v="64.58"/>
    <n v="96.53"/>
    <n v="100"/>
    <x v="0"/>
    <x v="4"/>
    <n v="100"/>
    <n v="100"/>
    <n v="80"/>
    <m/>
    <m/>
    <m/>
    <n v="53.12"/>
    <n v="55.56"/>
    <n v="73.91"/>
    <n v="69.23"/>
    <n v="55.17"/>
    <n v="42.86"/>
    <n v="100"/>
    <n v="53.57"/>
    <n v="20"/>
    <n v="64"/>
    <n v="47.37"/>
    <n v="57.14"/>
    <n v="39.29"/>
    <n v="62.5"/>
    <n v="79.39"/>
    <n v="65.849999999999994"/>
    <n v="79.12"/>
    <n v="86.67"/>
    <n v="25"/>
    <n v="60.42"/>
    <n v="54.17"/>
    <n v="100"/>
    <m/>
    <m/>
    <m/>
    <n v="25"/>
    <n v="36.36"/>
    <n v="48.78"/>
    <n v="81.819999999999993"/>
    <n v="59.38"/>
    <n v="68.13"/>
    <n v="70"/>
    <n v="20"/>
    <n v="91.43"/>
    <n v="91.72"/>
    <n v="85.62"/>
  </r>
  <r>
    <s v="5288"/>
    <x v="73"/>
    <s v="NACIONAL"/>
    <s v="RAMA EJECUTIVA"/>
    <x v="11"/>
    <x v="2"/>
    <s v="BOGOTÁ. D.C."/>
    <s v="BOGOTÁ. D.C."/>
    <s v="MIPG"/>
    <n v="86.91"/>
    <n v="86.09"/>
    <n v="88.76"/>
    <n v="82.71"/>
    <n v="82.77"/>
    <n v="86.42"/>
    <n v="88"/>
    <n v="93.01"/>
    <m/>
    <n v="86.09"/>
    <n v="95.49"/>
    <m/>
    <n v="60"/>
    <n v="73.47"/>
    <n v="82.44"/>
    <n v="86.87"/>
    <n v="100"/>
    <m/>
    <n v="91.54"/>
    <n v="23.21"/>
    <n v="83.9"/>
    <n v="82.77"/>
    <n v="86.41"/>
    <n v="88.01"/>
    <m/>
    <n v="88"/>
    <n v="92.85"/>
    <m/>
    <m/>
    <m/>
    <m/>
    <n v="82.61"/>
    <n v="87.93"/>
    <n v="86.67"/>
    <n v="53.85"/>
    <n v="66.67"/>
    <n v="80"/>
    <n v="88.89"/>
    <n v="84.21"/>
    <n v="83.33"/>
    <n v="44.44"/>
    <n v="100"/>
    <m/>
    <n v="83.53"/>
    <n v="91.43"/>
    <n v="100"/>
    <m/>
    <n v="62.5"/>
    <n v="93.75"/>
    <n v="73.33"/>
    <x v="0"/>
    <x v="1"/>
    <n v="100"/>
    <n v="100"/>
    <n v="100"/>
    <m/>
    <m/>
    <m/>
    <n v="90.62"/>
    <n v="96.3"/>
    <n v="86.96"/>
    <n v="100"/>
    <n v="88.24"/>
    <m/>
    <n v="66.67"/>
    <m/>
    <n v="15"/>
    <n v="79.069999999999993"/>
    <n v="77.78"/>
    <n v="85.71"/>
    <n v="100"/>
    <n v="79.17"/>
    <m/>
    <n v="85.37"/>
    <n v="86.9"/>
    <n v="100"/>
    <n v="100"/>
    <n v="87.27"/>
    <n v="33.33"/>
    <n v="100"/>
    <m/>
    <m/>
    <m/>
    <n v="100"/>
    <n v="93.94"/>
    <n v="82.93"/>
    <n v="90.91"/>
    <n v="87.5"/>
    <n v="96.7"/>
    <n v="93.88"/>
    <n v="100"/>
    <n v="93.94"/>
    <n v="92.29"/>
    <n v="95.89"/>
  </r>
  <r>
    <s v="5289"/>
    <x v="74"/>
    <s v="NACIONAL"/>
    <s v="RAMA EJECUTIVA"/>
    <x v="4"/>
    <x v="2"/>
    <s v="BOGOTÁ. D.C."/>
    <s v="BOGOTÁ. D.C."/>
    <s v="MIPG"/>
    <n v="73.569999999999993"/>
    <n v="79.44"/>
    <n v="87.82"/>
    <n v="63.52"/>
    <n v="77.23"/>
    <n v="78.599999999999994"/>
    <n v="63.67"/>
    <n v="79.2"/>
    <n v="90.42"/>
    <n v="73.73"/>
    <n v="88.58"/>
    <n v="82.67"/>
    <n v="86.59"/>
    <n v="90.91"/>
    <n v="45.9"/>
    <n v="58.56"/>
    <n v="97.62"/>
    <m/>
    <n v="63.33"/>
    <n v="37.21"/>
    <n v="75.959999999999994"/>
    <n v="77.23"/>
    <n v="79.63"/>
    <n v="75.66"/>
    <m/>
    <n v="63.67"/>
    <n v="78.86"/>
    <n v="92.71"/>
    <n v="81.67"/>
    <n v="93.21"/>
    <n v="85.71"/>
    <n v="56.52"/>
    <n v="72.41"/>
    <n v="86.67"/>
    <n v="92.59"/>
    <n v="86.36"/>
    <n v="58.33"/>
    <n v="0"/>
    <n v="50"/>
    <n v="76.39"/>
    <n v="0"/>
    <n v="70"/>
    <m/>
    <n v="47.44"/>
    <n v="51.43"/>
    <m/>
    <m/>
    <n v="68.52"/>
    <n v="50"/>
    <n v="80"/>
    <x v="0"/>
    <x v="0"/>
    <n v="100"/>
    <n v="100"/>
    <n v="90"/>
    <m/>
    <m/>
    <m/>
    <n v="69.23"/>
    <n v="62.96"/>
    <n v="57.89"/>
    <n v="46.15"/>
    <n v="67.650000000000006"/>
    <n v="87.5"/>
    <m/>
    <n v="18.18"/>
    <n v="40"/>
    <n v="73.91"/>
    <n v="64.290000000000006"/>
    <n v="78.569999999999993"/>
    <n v="50"/>
    <n v="68"/>
    <n v="86.91"/>
    <n v="76.8"/>
    <n v="82.61"/>
    <n v="90"/>
    <n v="100"/>
    <n v="61.11"/>
    <n v="80"/>
    <n v="100"/>
    <m/>
    <m/>
    <m/>
    <n v="69.17"/>
    <n v="51.56"/>
    <n v="63.41"/>
    <n v="81.819999999999993"/>
    <n v="77.040000000000006"/>
    <n v="74.180000000000007"/>
    <n v="73"/>
    <n v="100"/>
    <n v="81.77"/>
    <n v="67.239999999999995"/>
    <n v="92.47"/>
  </r>
  <r>
    <s v="5290"/>
    <x v="75"/>
    <s v="NACIONAL"/>
    <s v="RAMA EJECUTIVA"/>
    <x v="6"/>
    <x v="2"/>
    <s v="BOGOTÁ. D.C."/>
    <s v="BOGOTÁ. D.C."/>
    <s v="MIPG"/>
    <n v="94.13"/>
    <n v="99.13"/>
    <n v="93.51"/>
    <n v="91.62"/>
    <n v="99.39"/>
    <n v="96.31"/>
    <n v="97.83"/>
    <n v="97.55"/>
    <m/>
    <n v="99.13"/>
    <n v="98.64"/>
    <m/>
    <n v="68.569999999999993"/>
    <n v="100"/>
    <n v="87.68"/>
    <n v="86.32"/>
    <n v="78.569999999999993"/>
    <m/>
    <n v="94.16"/>
    <n v="89.19"/>
    <n v="100"/>
    <n v="99.39"/>
    <n v="99.09"/>
    <n v="94.76"/>
    <n v="93.1"/>
    <n v="97.83"/>
    <n v="97.64"/>
    <m/>
    <m/>
    <m/>
    <m/>
    <n v="100"/>
    <n v="100"/>
    <n v="86.67"/>
    <n v="65.38"/>
    <n v="83.33"/>
    <n v="86.67"/>
    <n v="91.67"/>
    <n v="81.48"/>
    <n v="85.9"/>
    <n v="66.67"/>
    <n v="100"/>
    <n v="69.23"/>
    <n v="88.37"/>
    <n v="100"/>
    <n v="100"/>
    <m/>
    <n v="92.59"/>
    <n v="85.33"/>
    <n v="80"/>
    <x v="1"/>
    <x v="2"/>
    <n v="100"/>
    <n v="100"/>
    <n v="50"/>
    <m/>
    <m/>
    <m/>
    <n v="100"/>
    <n v="100"/>
    <n v="87.5"/>
    <n v="100"/>
    <n v="82.76"/>
    <n v="62.5"/>
    <n v="75"/>
    <n v="100"/>
    <n v="100"/>
    <n v="100"/>
    <n v="100"/>
    <n v="100"/>
    <n v="100"/>
    <n v="100"/>
    <m/>
    <n v="99.22"/>
    <n v="98.91"/>
    <n v="100"/>
    <n v="100"/>
    <n v="96.4"/>
    <n v="70.83"/>
    <n v="100"/>
    <n v="100"/>
    <n v="93.55"/>
    <n v="89.61"/>
    <n v="91.67"/>
    <n v="96.97"/>
    <n v="100"/>
    <n v="100"/>
    <n v="99.17"/>
    <n v="95.6"/>
    <n v="93.88"/>
    <n v="100"/>
    <n v="96.69"/>
    <n v="93.2"/>
    <n v="95.89"/>
  </r>
  <r>
    <s v="5291"/>
    <x v="76"/>
    <s v="NACIONAL"/>
    <s v="RAMA EJECUTIVA"/>
    <x v="6"/>
    <x v="2"/>
    <s v="BOGOTÁ. D.C."/>
    <s v="BOGOTÁ. D.C."/>
    <s v="MIPG"/>
    <n v="95.28"/>
    <n v="93.04"/>
    <n v="90.29"/>
    <n v="95.17"/>
    <n v="96.03"/>
    <n v="96.02"/>
    <n v="95.8"/>
    <n v="98.53"/>
    <m/>
    <n v="93.04"/>
    <n v="98.56"/>
    <m/>
    <n v="54.29"/>
    <n v="100"/>
    <n v="90.83"/>
    <n v="94.74"/>
    <n v="90.48"/>
    <m/>
    <n v="98.61"/>
    <n v="90.91"/>
    <n v="98.56"/>
    <n v="96.03"/>
    <n v="96.3"/>
    <n v="97.01"/>
    <m/>
    <n v="95.8"/>
    <n v="98.71"/>
    <m/>
    <m/>
    <m/>
    <m/>
    <n v="100"/>
    <n v="91.38"/>
    <n v="93.33"/>
    <n v="46.15"/>
    <n v="83.33"/>
    <n v="80"/>
    <n v="100"/>
    <n v="89.47"/>
    <n v="93.06"/>
    <n v="19.05"/>
    <n v="93.75"/>
    <n v="88.24"/>
    <n v="97.67"/>
    <n v="91.43"/>
    <n v="100"/>
    <m/>
    <n v="96.3"/>
    <n v="93.06"/>
    <n v="100"/>
    <x v="0"/>
    <x v="1"/>
    <n v="100"/>
    <n v="100"/>
    <n v="60"/>
    <m/>
    <m/>
    <m/>
    <n v="97.78"/>
    <n v="96.3"/>
    <n v="100"/>
    <n v="100"/>
    <n v="100"/>
    <n v="100"/>
    <n v="100"/>
    <n v="82.35"/>
    <n v="100"/>
    <n v="98.41"/>
    <n v="94.44"/>
    <n v="100"/>
    <n v="100"/>
    <n v="100"/>
    <m/>
    <n v="93.6"/>
    <n v="100"/>
    <n v="100"/>
    <n v="100"/>
    <n v="97.06"/>
    <n v="87.5"/>
    <n v="100"/>
    <m/>
    <m/>
    <m/>
    <n v="97.5"/>
    <n v="87.88"/>
    <n v="100"/>
    <n v="100"/>
    <n v="95.83"/>
    <n v="98.9"/>
    <n v="100"/>
    <n v="100"/>
    <n v="100"/>
    <n v="100"/>
    <n v="100"/>
  </r>
  <r>
    <s v="5292"/>
    <x v="77"/>
    <s v="NACIONAL"/>
    <s v="RAMA EJECUTIVA"/>
    <x v="11"/>
    <x v="2"/>
    <s v="BOGOTÁ. D.C."/>
    <s v="BOGOTÁ. D.C."/>
    <s v="MIPG"/>
    <n v="74.930000000000007"/>
    <n v="30.32"/>
    <n v="86.39"/>
    <n v="72.540000000000006"/>
    <n v="79.28"/>
    <n v="65.34"/>
    <n v="46.98"/>
    <n v="82.2"/>
    <m/>
    <n v="30.32"/>
    <n v="86.47"/>
    <m/>
    <n v="82.86"/>
    <n v="90.74"/>
    <n v="75.78"/>
    <n v="65.91"/>
    <n v="88.1"/>
    <m/>
    <n v="72.180000000000007"/>
    <n v="39.29"/>
    <n v="64.77"/>
    <n v="79.28"/>
    <n v="61.89"/>
    <n v="65.48"/>
    <m/>
    <n v="46.98"/>
    <n v="81.92"/>
    <m/>
    <m/>
    <m/>
    <m/>
    <n v="35.229999999999997"/>
    <n v="23.64"/>
    <n v="93.33"/>
    <n v="88.46"/>
    <n v="66.67"/>
    <n v="44.44"/>
    <n v="0"/>
    <n v="86.36"/>
    <n v="87.88"/>
    <n v="0"/>
    <n v="73.33"/>
    <n v="27.27"/>
    <n v="91.76"/>
    <n v="54.29"/>
    <n v="66.67"/>
    <m/>
    <n v="68.75"/>
    <n v="62.5"/>
    <n v="80"/>
    <x v="0"/>
    <x v="0"/>
    <n v="100"/>
    <n v="100"/>
    <n v="50"/>
    <m/>
    <m/>
    <m/>
    <n v="60"/>
    <n v="74.069999999999993"/>
    <n v="91.3"/>
    <n v="69.23"/>
    <n v="70.59"/>
    <n v="42.86"/>
    <n v="0"/>
    <m/>
    <n v="50"/>
    <n v="69.010000000000005"/>
    <n v="76.92"/>
    <n v="40.479999999999997"/>
    <n v="50"/>
    <n v="47.22"/>
    <m/>
    <n v="46.61"/>
    <n v="81.87"/>
    <n v="56.67"/>
    <n v="75"/>
    <n v="68.94"/>
    <n v="60"/>
    <n v="50"/>
    <m/>
    <m/>
    <m/>
    <n v="89.17"/>
    <n v="29.69"/>
    <n v="51.22"/>
    <n v="45.45"/>
    <n v="59.79"/>
    <n v="83.52"/>
    <n v="69.39"/>
    <n v="97.22"/>
    <n v="92.98"/>
    <n v="86.39"/>
    <n v="100"/>
  </r>
  <r>
    <s v="5293"/>
    <x v="78"/>
    <s v="NACIONAL"/>
    <s v="RAMA EJECUTIVA"/>
    <x v="11"/>
    <x v="2"/>
    <s v="BOGOTÁ. D.C."/>
    <s v="BOGOTÁ. D.C."/>
    <s v="MIPG"/>
    <n v="85.8"/>
    <n v="79.13"/>
    <n v="94.38"/>
    <n v="86.19"/>
    <n v="94.23"/>
    <n v="79.400000000000006"/>
    <n v="79.12"/>
    <n v="93.42"/>
    <m/>
    <n v="79.13"/>
    <n v="96.43"/>
    <m/>
    <n v="88.57"/>
    <n v="100"/>
    <n v="82.07"/>
    <n v="89.32"/>
    <n v="95.24"/>
    <m/>
    <n v="85.82"/>
    <m/>
    <n v="91.97"/>
    <n v="94.23"/>
    <n v="89.15"/>
    <n v="92.06"/>
    <n v="60.92"/>
    <n v="79.12"/>
    <n v="93.26"/>
    <m/>
    <m/>
    <m/>
    <m/>
    <n v="82.61"/>
    <n v="79.31"/>
    <n v="93.33"/>
    <n v="92.31"/>
    <n v="83.33"/>
    <n v="80"/>
    <n v="68.06"/>
    <n v="81.819999999999993"/>
    <n v="82.05"/>
    <n v="0"/>
    <n v="76.67"/>
    <m/>
    <n v="88.1"/>
    <n v="94.29"/>
    <n v="55.56"/>
    <m/>
    <n v="85.19"/>
    <n v="88.67"/>
    <n v="100"/>
    <x v="0"/>
    <x v="1"/>
    <n v="0"/>
    <n v="100"/>
    <n v="100"/>
    <m/>
    <m/>
    <m/>
    <n v="93.02"/>
    <n v="100"/>
    <n v="82.61"/>
    <n v="92.31"/>
    <n v="70.59"/>
    <m/>
    <m/>
    <m/>
    <m/>
    <n v="88.71"/>
    <n v="88.89"/>
    <n v="85.71"/>
    <n v="100"/>
    <n v="100"/>
    <m/>
    <n v="86.99"/>
    <n v="91.11"/>
    <n v="100"/>
    <n v="100"/>
    <n v="87.88"/>
    <n v="80"/>
    <n v="100"/>
    <n v="84.68"/>
    <n v="20.97"/>
    <n v="65.58"/>
    <n v="100"/>
    <n v="56.25"/>
    <n v="95.12"/>
    <n v="100"/>
    <n v="90"/>
    <n v="93.41"/>
    <n v="93.88"/>
    <n v="88.89"/>
    <n v="96.36"/>
    <n v="94.56"/>
    <n v="98.63"/>
  </r>
  <r>
    <s v="5294"/>
    <x v="79"/>
    <s v="NACIONAL"/>
    <s v="RAMA EJECUTIVA"/>
    <x v="4"/>
    <x v="2"/>
    <s v="BOGOTÁ. D.C."/>
    <s v="BOGOTÁ. D.C."/>
    <s v="MIPG"/>
    <n v="85.62"/>
    <n v="73.260000000000005"/>
    <n v="93.76"/>
    <n v="87.08"/>
    <n v="88.82"/>
    <n v="82.36"/>
    <n v="84.21"/>
    <n v="85.4"/>
    <n v="88.56"/>
    <n v="65.25"/>
    <n v="97.12"/>
    <n v="77.33"/>
    <n v="90.24"/>
    <n v="100"/>
    <n v="80.209999999999994"/>
    <n v="86.32"/>
    <n v="100"/>
    <m/>
    <n v="94.44"/>
    <n v="73.33"/>
    <n v="89.76"/>
    <n v="88.82"/>
    <n v="82.41"/>
    <n v="79.290000000000006"/>
    <m/>
    <n v="84.21"/>
    <n v="85.27"/>
    <n v="95.83"/>
    <n v="66.67"/>
    <n v="95.06"/>
    <n v="71.430000000000007"/>
    <n v="65.22"/>
    <n v="65.52"/>
    <n v="93.33"/>
    <n v="88.89"/>
    <n v="100"/>
    <n v="77.78"/>
    <n v="76.39"/>
    <n v="78.95"/>
    <n v="82.05"/>
    <n v="16.670000000000002"/>
    <n v="76.67"/>
    <n v="46.15"/>
    <n v="95.35"/>
    <n v="71.430000000000007"/>
    <n v="77.78"/>
    <m/>
    <n v="64.81"/>
    <n v="91.33"/>
    <n v="100"/>
    <x v="0"/>
    <x v="1"/>
    <n v="100"/>
    <n v="100"/>
    <n v="100"/>
    <m/>
    <m/>
    <m/>
    <n v="91.11"/>
    <n v="92.59"/>
    <n v="95.83"/>
    <n v="92.31"/>
    <n v="100"/>
    <n v="62.5"/>
    <n v="100"/>
    <n v="68.75"/>
    <n v="76.92"/>
    <n v="87.3"/>
    <n v="94.74"/>
    <n v="92.86"/>
    <n v="71.430000000000007"/>
    <n v="92"/>
    <n v="87.88"/>
    <n v="74.400000000000006"/>
    <n v="92.39"/>
    <n v="86.67"/>
    <n v="87.5"/>
    <n v="82.83"/>
    <n v="50"/>
    <n v="50"/>
    <m/>
    <m/>
    <m/>
    <n v="100"/>
    <n v="96.97"/>
    <n v="80.489999999999995"/>
    <n v="45.45"/>
    <n v="77.78"/>
    <n v="87.91"/>
    <n v="78"/>
    <n v="77.78"/>
    <n v="89.26"/>
    <n v="81.63"/>
    <n v="93.15"/>
  </r>
  <r>
    <s v="5295"/>
    <x v="80"/>
    <s v="NACIONAL"/>
    <s v="RAMA EJECUTIVA"/>
    <x v="4"/>
    <x v="20"/>
    <s v="BOGOTÁ. D.C."/>
    <s v="BOGOTÁ. D.C."/>
    <s v="MIPG"/>
    <n v="70.87"/>
    <n v="76.56"/>
    <n v="88.19"/>
    <n v="71.599999999999994"/>
    <n v="69.3"/>
    <n v="75.760000000000005"/>
    <n v="49"/>
    <n v="66.22"/>
    <n v="94.53"/>
    <n v="66.95"/>
    <n v="88.99"/>
    <n v="72"/>
    <n v="95.12"/>
    <n v="98.18"/>
    <n v="69.55"/>
    <n v="70"/>
    <n v="100"/>
    <m/>
    <n v="71.760000000000005"/>
    <n v="40.299999999999997"/>
    <n v="74.3"/>
    <n v="69.3"/>
    <n v="74.73"/>
    <n v="86.9"/>
    <n v="72.760000000000005"/>
    <n v="49"/>
    <n v="65.63"/>
    <n v="95.83"/>
    <n v="81.67"/>
    <n v="96.91"/>
    <n v="100"/>
    <n v="69.569999999999993"/>
    <n v="67.239999999999995"/>
    <n v="93.33"/>
    <n v="100"/>
    <n v="90.91"/>
    <n v="58.33"/>
    <n v="0"/>
    <n v="54.55"/>
    <n v="58.33"/>
    <n v="12.5"/>
    <n v="73.33"/>
    <n v="47.06"/>
    <n v="89.53"/>
    <n v="68.569999999999993"/>
    <m/>
    <m/>
    <n v="46.67"/>
    <n v="68.67"/>
    <n v="100"/>
    <x v="0"/>
    <x v="1"/>
    <n v="100"/>
    <n v="100"/>
    <n v="100"/>
    <m/>
    <m/>
    <m/>
    <n v="86.49"/>
    <n v="85.19"/>
    <n v="57.89"/>
    <n v="92.31"/>
    <n v="44.12"/>
    <n v="75"/>
    <n v="66.67"/>
    <n v="34.29"/>
    <n v="26.67"/>
    <n v="75.290000000000006"/>
    <n v="78.569999999999993"/>
    <n v="57.14"/>
    <n v="25"/>
    <n v="79.17"/>
    <n v="66.91"/>
    <n v="69.27"/>
    <n v="81.52"/>
    <n v="100"/>
    <n v="87.5"/>
    <n v="89.64"/>
    <n v="58.33"/>
    <n v="50"/>
    <n v="68.42"/>
    <n v="88.71"/>
    <n v="68.42"/>
    <n v="37.5"/>
    <n v="54.55"/>
    <n v="34.15"/>
    <n v="45.45"/>
    <n v="64.84"/>
    <n v="57.69"/>
    <n v="60.5"/>
    <n v="40"/>
    <n v="74.930000000000007"/>
    <n v="76.3"/>
    <n v="63.01"/>
  </r>
  <r>
    <s v="5298"/>
    <x v="81"/>
    <s v="NACIONAL"/>
    <s v="RAMA EJECUTIVA"/>
    <x v="4"/>
    <x v="8"/>
    <s v="BOGOTÁ. D.C."/>
    <s v="BOGOTÁ. D.C."/>
    <s v="MIPG"/>
    <n v="72.599999999999994"/>
    <n v="62.1"/>
    <n v="83.11"/>
    <n v="75.22"/>
    <n v="83.77"/>
    <n v="67.900000000000006"/>
    <n v="62.42"/>
    <n v="72.849999999999994"/>
    <n v="80.099999999999994"/>
    <n v="52.25"/>
    <n v="83.54"/>
    <n v="74.67"/>
    <n v="90.24"/>
    <n v="100"/>
    <n v="70.569999999999993"/>
    <n v="84.65"/>
    <n v="80.95"/>
    <m/>
    <n v="72.73"/>
    <n v="50"/>
    <n v="83.77"/>
    <n v="83.77"/>
    <n v="77.31"/>
    <n v="72.72"/>
    <n v="53.52"/>
    <n v="62.42"/>
    <n v="72.23"/>
    <n v="83.33"/>
    <n v="86.67"/>
    <n v="77.78"/>
    <n v="71.430000000000007"/>
    <n v="63.64"/>
    <n v="50.91"/>
    <n v="86.67"/>
    <n v="92.59"/>
    <n v="90.91"/>
    <n v="94.44"/>
    <n v="56.94"/>
    <n v="66.67"/>
    <n v="73.61"/>
    <n v="0"/>
    <n v="70"/>
    <n v="15.38"/>
    <n v="88.37"/>
    <n v="60"/>
    <n v="88.89"/>
    <m/>
    <n v="72.22"/>
    <n v="88.19"/>
    <n v="90"/>
    <x v="0"/>
    <x v="4"/>
    <n v="100"/>
    <n v="100"/>
    <n v="40"/>
    <m/>
    <m/>
    <m/>
    <n v="75.56"/>
    <n v="74.069999999999993"/>
    <n v="73.680000000000007"/>
    <n v="84.62"/>
    <n v="62.07"/>
    <n v="62.5"/>
    <n v="50"/>
    <n v="53.12"/>
    <n v="30.77"/>
    <n v="76.19"/>
    <n v="94.74"/>
    <n v="78.569999999999993"/>
    <n v="71.430000000000007"/>
    <n v="91.67"/>
    <n v="87.88"/>
    <n v="64.8"/>
    <n v="93.48"/>
    <n v="78.569999999999993"/>
    <n v="100"/>
    <n v="66.92"/>
    <n v="40"/>
    <n v="100"/>
    <n v="55.26"/>
    <n v="32.26"/>
    <n v="61.64"/>
    <n v="50"/>
    <n v="66.67"/>
    <n v="65.849999999999994"/>
    <n v="36.36"/>
    <n v="59.26"/>
    <n v="71.430000000000007"/>
    <n v="61.5"/>
    <n v="63.89"/>
    <n v="80.77"/>
    <n v="75.510000000000005"/>
    <n v="85.62"/>
  </r>
  <r>
    <s v="5324"/>
    <x v="82"/>
    <s v="NACIONAL"/>
    <s v="RAMA EJECUTIVA"/>
    <x v="9"/>
    <x v="1"/>
    <s v="BOGOTÁ. D.C."/>
    <s v="BOGOTÁ. D.C."/>
    <s v="MIPG"/>
    <n v="85.86"/>
    <n v="86.96"/>
    <n v="84.44"/>
    <n v="83.75"/>
    <n v="90.43"/>
    <n v="80.81"/>
    <n v="90.62"/>
    <n v="94.55"/>
    <m/>
    <n v="86.96"/>
    <n v="93.66"/>
    <m/>
    <n v="48.57"/>
    <n v="100"/>
    <n v="77.2"/>
    <n v="88.6"/>
    <n v="100"/>
    <m/>
    <n v="88.24"/>
    <n v="59.17"/>
    <n v="91.67"/>
    <n v="90.43"/>
    <n v="93.52"/>
    <n v="92.86"/>
    <n v="57.24"/>
    <n v="90.62"/>
    <n v="94.42"/>
    <m/>
    <m/>
    <m/>
    <m/>
    <n v="60.87"/>
    <n v="96.55"/>
    <n v="86.67"/>
    <n v="38.46"/>
    <n v="83.33"/>
    <n v="66.67"/>
    <n v="0"/>
    <n v="85.71"/>
    <n v="88.89"/>
    <n v="0"/>
    <n v="63.33"/>
    <n v="46.15"/>
    <n v="90.7"/>
    <n v="68.569999999999993"/>
    <n v="66.67"/>
    <m/>
    <n v="74.069999999999993"/>
    <n v="95.83"/>
    <n v="80"/>
    <x v="0"/>
    <x v="1"/>
    <n v="100"/>
    <n v="100"/>
    <n v="100"/>
    <m/>
    <m/>
    <m/>
    <n v="86.49"/>
    <n v="74.069999999999993"/>
    <n v="91.67"/>
    <n v="84.62"/>
    <n v="100"/>
    <n v="62.5"/>
    <n v="75"/>
    <n v="56.25"/>
    <n v="42.31"/>
    <n v="94.83"/>
    <n v="100"/>
    <n v="85.71"/>
    <n v="85.71"/>
    <n v="84"/>
    <n v="88.48"/>
    <n v="88.8"/>
    <n v="98.91"/>
    <n v="80"/>
    <n v="100"/>
    <n v="97.3"/>
    <n v="87.5"/>
    <n v="100"/>
    <n v="81.08"/>
    <n v="53.23"/>
    <n v="47.4"/>
    <n v="100"/>
    <n v="81.819999999999993"/>
    <n v="95.12"/>
    <n v="90.91"/>
    <n v="89.17"/>
    <n v="96.7"/>
    <n v="97.96"/>
    <n v="83.33"/>
    <n v="98.35"/>
    <n v="98.64"/>
    <n v="100"/>
  </r>
  <r>
    <s v="5325"/>
    <x v="83"/>
    <s v="NACIONAL"/>
    <s v="RAMA EJECUTIVA"/>
    <x v="9"/>
    <x v="1"/>
    <s v="BOGOTÁ. D.C."/>
    <s v="BOGOTÁ. D.C."/>
    <s v="MIPG"/>
    <n v="84.06"/>
    <n v="73.040000000000006"/>
    <n v="83.24"/>
    <n v="85.16"/>
    <n v="90.26"/>
    <n v="76.92"/>
    <n v="90.67"/>
    <n v="92.11"/>
    <m/>
    <n v="73.040000000000006"/>
    <n v="91.16"/>
    <m/>
    <n v="54.29"/>
    <n v="100"/>
    <n v="87.91"/>
    <n v="89.64"/>
    <n v="100"/>
    <m/>
    <n v="81.25"/>
    <n v="59.02"/>
    <n v="85.31"/>
    <n v="90.26"/>
    <n v="89.3"/>
    <n v="87.37"/>
    <n v="54.61"/>
    <n v="90.67"/>
    <n v="91.99"/>
    <m/>
    <m/>
    <m/>
    <m/>
    <n v="60.87"/>
    <n v="81.03"/>
    <n v="93.33"/>
    <n v="46.15"/>
    <n v="83.33"/>
    <n v="100"/>
    <n v="88.89"/>
    <n v="85.96"/>
    <n v="83.33"/>
    <n v="0"/>
    <n v="87.5"/>
    <n v="61.54"/>
    <n v="97.65"/>
    <n v="94.29"/>
    <n v="100"/>
    <m/>
    <n v="70.83"/>
    <n v="93.75"/>
    <n v="100"/>
    <x v="0"/>
    <x v="1"/>
    <n v="100"/>
    <n v="100"/>
    <n v="100"/>
    <m/>
    <m/>
    <m/>
    <n v="77.78"/>
    <n v="77.78"/>
    <n v="91.67"/>
    <n v="69.23"/>
    <n v="88.24"/>
    <n v="62.5"/>
    <n v="100"/>
    <n v="33.33"/>
    <n v="100"/>
    <n v="84.13"/>
    <n v="78.95"/>
    <n v="71.430000000000007"/>
    <n v="71.430000000000007"/>
    <n v="92"/>
    <n v="86.42"/>
    <n v="82.4"/>
    <n v="97.8"/>
    <n v="93.33"/>
    <n v="100"/>
    <n v="78.790000000000006"/>
    <n v="95.83"/>
    <n v="100"/>
    <n v="70.27"/>
    <n v="29.03"/>
    <n v="57.53"/>
    <n v="95.83"/>
    <n v="87.88"/>
    <n v="95.12"/>
    <n v="100"/>
    <n v="85"/>
    <n v="91.21"/>
    <n v="95.92"/>
    <n v="88.89"/>
    <n v="97.44"/>
    <n v="96.6"/>
    <n v="100"/>
  </r>
  <r>
    <s v="5326"/>
    <x v="84"/>
    <s v="NACIONAL"/>
    <s v="RAMA EJECUTIVA"/>
    <x v="11"/>
    <x v="1"/>
    <s v="BOGOTÁ. D.C."/>
    <s v="BOGOTÁ. D.C."/>
    <s v="MIPG"/>
    <n v="85.74"/>
    <n v="90.43"/>
    <n v="88.2"/>
    <n v="88.93"/>
    <n v="88.54"/>
    <n v="74.38"/>
    <n v="92.26"/>
    <n v="95.53"/>
    <m/>
    <n v="90.43"/>
    <n v="96.43"/>
    <m/>
    <n v="51.43"/>
    <n v="100"/>
    <n v="80.7"/>
    <n v="95.73"/>
    <n v="100"/>
    <m/>
    <n v="90.78"/>
    <m/>
    <n v="97.08"/>
    <n v="88.54"/>
    <n v="91.04"/>
    <n v="50.76"/>
    <n v="61.07"/>
    <n v="92.26"/>
    <n v="95.49"/>
    <m/>
    <m/>
    <m/>
    <m/>
    <n v="100"/>
    <n v="89.66"/>
    <n v="93.33"/>
    <n v="42.31"/>
    <n v="66.67"/>
    <n v="26.67"/>
    <n v="48.61"/>
    <n v="77.27"/>
    <n v="93.59"/>
    <n v="0"/>
    <n v="60"/>
    <m/>
    <n v="96.43"/>
    <n v="77.14"/>
    <n v="88.89"/>
    <m/>
    <n v="90.74"/>
    <n v="96.67"/>
    <n v="100"/>
    <x v="0"/>
    <x v="1"/>
    <n v="100"/>
    <n v="100"/>
    <n v="100"/>
    <m/>
    <m/>
    <m/>
    <n v="97.67"/>
    <n v="96.3"/>
    <n v="91.3"/>
    <n v="100"/>
    <n v="79.41"/>
    <m/>
    <m/>
    <m/>
    <m/>
    <n v="96.77"/>
    <n v="94.44"/>
    <n v="92.86"/>
    <n v="100"/>
    <n v="100"/>
    <m/>
    <n v="87.8"/>
    <n v="95.56"/>
    <n v="60"/>
    <n v="75"/>
    <n v="38.89"/>
    <n v="45.83"/>
    <n v="100"/>
    <n v="78.38"/>
    <n v="11.76"/>
    <n v="63.64"/>
    <n v="83.33"/>
    <n v="92.42"/>
    <n v="95.12"/>
    <n v="100"/>
    <n v="89.17"/>
    <n v="97.8"/>
    <n v="95.92"/>
    <n v="83.33"/>
    <n v="98.35"/>
    <n v="99.32"/>
    <n v="100"/>
  </r>
  <r>
    <s v="5327"/>
    <x v="85"/>
    <s v="NACIONAL"/>
    <s v="RAMA EJECUTIVA"/>
    <x v="11"/>
    <x v="1"/>
    <s v="BOGOTÁ. D.C."/>
    <s v="BOGOTÁ. D.C."/>
    <s v="MIPG"/>
    <n v="78.41"/>
    <n v="59.13"/>
    <n v="80.34"/>
    <n v="80.28"/>
    <n v="80.61"/>
    <n v="67.03"/>
    <n v="80.92"/>
    <n v="88.68"/>
    <m/>
    <n v="59.13"/>
    <n v="88.57"/>
    <m/>
    <n v="48.57"/>
    <n v="98.15"/>
    <n v="71.19"/>
    <n v="87.28"/>
    <n v="85.71"/>
    <m/>
    <n v="87.23"/>
    <m/>
    <n v="81.02"/>
    <n v="80.61"/>
    <n v="81.010000000000005"/>
    <n v="67.95"/>
    <n v="45.54"/>
    <n v="80.92"/>
    <n v="88.63"/>
    <m/>
    <m/>
    <m/>
    <m/>
    <n v="56.52"/>
    <n v="56.9"/>
    <n v="93.33"/>
    <n v="38.46"/>
    <n v="50"/>
    <n v="55.56"/>
    <n v="94.44"/>
    <n v="54.55"/>
    <n v="91.67"/>
    <n v="0"/>
    <n v="63.33"/>
    <m/>
    <n v="89.29"/>
    <n v="48.57"/>
    <n v="66.67"/>
    <m/>
    <n v="85.19"/>
    <n v="89.58"/>
    <n v="80"/>
    <x v="0"/>
    <x v="1"/>
    <n v="0"/>
    <n v="100"/>
    <n v="60"/>
    <m/>
    <m/>
    <m/>
    <n v="90.7"/>
    <n v="88.89"/>
    <n v="82.61"/>
    <n v="100"/>
    <n v="79.41"/>
    <m/>
    <m/>
    <m/>
    <m/>
    <n v="83.87"/>
    <n v="88.89"/>
    <n v="64.290000000000006"/>
    <n v="100"/>
    <n v="66.67"/>
    <m/>
    <n v="72.36"/>
    <n v="93.06"/>
    <n v="73.33"/>
    <n v="75"/>
    <n v="61.98"/>
    <n v="79.17"/>
    <n v="50"/>
    <n v="57.66"/>
    <n v="17.649999999999999"/>
    <n v="45.89"/>
    <n v="85"/>
    <n v="80.3"/>
    <n v="80.489999999999995"/>
    <n v="100"/>
    <n v="74.17"/>
    <n v="82.42"/>
    <n v="75.510000000000005"/>
    <n v="94.44"/>
    <n v="95.87"/>
    <n v="95.24"/>
    <n v="94.52"/>
  </r>
  <r>
    <s v="5333"/>
    <x v="86"/>
    <s v="NACIONAL"/>
    <s v="RAMA EJECUTIVA"/>
    <x v="11"/>
    <x v="1"/>
    <s v="BOGOTÁ. D.C."/>
    <s v="BOGOTÁ. D.C."/>
    <s v="MIPG"/>
    <n v="80.31"/>
    <n v="80"/>
    <n v="85.14"/>
    <n v="75.459999999999994"/>
    <n v="85.75"/>
    <n v="76.099999999999994"/>
    <n v="66.78"/>
    <n v="92.84"/>
    <m/>
    <n v="80"/>
    <n v="87.41"/>
    <m/>
    <n v="80"/>
    <n v="97.22"/>
    <n v="78.569999999999993"/>
    <n v="76.92"/>
    <n v="73.81"/>
    <m/>
    <n v="74.099999999999994"/>
    <n v="46.67"/>
    <n v="76.5"/>
    <n v="85.75"/>
    <n v="90.6"/>
    <n v="86.15"/>
    <n v="49.13"/>
    <n v="66.78"/>
    <n v="92.81"/>
    <m/>
    <m/>
    <m/>
    <m/>
    <n v="95.65"/>
    <n v="79.31"/>
    <n v="86.67"/>
    <n v="84.62"/>
    <n v="83.33"/>
    <n v="86.67"/>
    <n v="70.83"/>
    <n v="86.67"/>
    <n v="89.74"/>
    <n v="16.670000000000002"/>
    <n v="83.33"/>
    <n v="7.69"/>
    <n v="96.15"/>
    <n v="65.709999999999994"/>
    <n v="77.78"/>
    <m/>
    <n v="79.63"/>
    <n v="75.33"/>
    <n v="80"/>
    <x v="6"/>
    <x v="5"/>
    <n v="0"/>
    <n v="100"/>
    <n v="70"/>
    <m/>
    <m/>
    <m/>
    <n v="68.89"/>
    <n v="88.89"/>
    <n v="84.21"/>
    <n v="76.92"/>
    <n v="67.650000000000006"/>
    <n v="25"/>
    <n v="25"/>
    <n v="37.5"/>
    <n v="76.92"/>
    <n v="75.66"/>
    <n v="88.89"/>
    <n v="40.479999999999997"/>
    <n v="80"/>
    <n v="68"/>
    <m/>
    <n v="89.58"/>
    <n v="91.03"/>
    <n v="92.86"/>
    <n v="100"/>
    <n v="85.86"/>
    <n v="70.83"/>
    <n v="50"/>
    <n v="61.71"/>
    <n v="56.45"/>
    <n v="38.64"/>
    <n v="81.67"/>
    <n v="45.45"/>
    <n v="75.61"/>
    <n v="81.819999999999993"/>
    <n v="84.17"/>
    <n v="92.31"/>
    <n v="93.88"/>
    <n v="100"/>
    <n v="94.74"/>
    <n v="94.56"/>
    <n v="98.63"/>
  </r>
  <r>
    <s v="5338"/>
    <x v="87"/>
    <s v="NACIONAL"/>
    <s v="RAMA EJECUTIVA"/>
    <x v="0"/>
    <x v="21"/>
    <s v="BOGOTÁ. D.C."/>
    <s v="BOGOTÁ. D.C."/>
    <s v="MIPG"/>
    <n v="80.150000000000006"/>
    <n v="70.97"/>
    <n v="86.8"/>
    <n v="77.930000000000007"/>
    <n v="85.39"/>
    <n v="84.05"/>
    <n v="60.3"/>
    <n v="80.08"/>
    <n v="95.77"/>
    <n v="57.63"/>
    <n v="90.61"/>
    <n v="55.56"/>
    <n v="87.8"/>
    <n v="100"/>
    <n v="77.33"/>
    <n v="83.33"/>
    <n v="95.24"/>
    <n v="88.44"/>
    <n v="70.540000000000006"/>
    <n v="54.55"/>
    <n v="72.760000000000005"/>
    <n v="85.39"/>
    <n v="84.95"/>
    <n v="88.38"/>
    <n v="81.739999999999995"/>
    <n v="60.3"/>
    <n v="79.83"/>
    <n v="100"/>
    <n v="100"/>
    <n v="89.51"/>
    <n v="100"/>
    <n v="43.48"/>
    <n v="62.07"/>
    <n v="93.33"/>
    <n v="92.59"/>
    <n v="81.819999999999993"/>
    <n v="66.67"/>
    <n v="0"/>
    <n v="86.84"/>
    <n v="77.78"/>
    <m/>
    <n v="76.67"/>
    <n v="70.59"/>
    <n v="93.02"/>
    <n v="51.43"/>
    <n v="100"/>
    <m/>
    <n v="75"/>
    <n v="82.67"/>
    <n v="100"/>
    <x v="0"/>
    <x v="1"/>
    <n v="100"/>
    <n v="100"/>
    <n v="80"/>
    <n v="95.83"/>
    <n v="93.92"/>
    <n v="81.48"/>
    <n v="56.76"/>
    <n v="74.069999999999993"/>
    <n v="83.33"/>
    <n v="61.54"/>
    <n v="79.31"/>
    <n v="100"/>
    <n v="66.67"/>
    <n v="47.06"/>
    <n v="26.67"/>
    <n v="65.52"/>
    <n v="71.430000000000007"/>
    <n v="76.19"/>
    <n v="82.14"/>
    <n v="72"/>
    <n v="79.760000000000005"/>
    <n v="75.599999999999994"/>
    <n v="96.74"/>
    <n v="100"/>
    <n v="87.5"/>
    <n v="92.93"/>
    <n v="58.33"/>
    <n v="50"/>
    <n v="82.46"/>
    <n v="83.87"/>
    <n v="80.52"/>
    <n v="42.5"/>
    <n v="68.180000000000007"/>
    <n v="56.1"/>
    <n v="63.64"/>
    <n v="67.41"/>
    <n v="82.42"/>
    <n v="82"/>
    <n v="63.89"/>
    <n v="90.08"/>
    <n v="85.03"/>
    <n v="96.77"/>
  </r>
  <r>
    <s v="5759"/>
    <x v="88"/>
    <s v="NACIONAL"/>
    <s v="RAMA EJECUTIVA"/>
    <x v="4"/>
    <x v="13"/>
    <s v="BOGOTÁ. D.C."/>
    <s v="BOGOTÁ. D.C."/>
    <s v="MIPG"/>
    <n v="82.94"/>
    <n v="85.3"/>
    <n v="89.89"/>
    <n v="88.5"/>
    <n v="90.85"/>
    <n v="83.51"/>
    <n v="66.83"/>
    <n v="79.09"/>
    <n v="91.42"/>
    <n v="82.2"/>
    <n v="93.75"/>
    <n v="70.83"/>
    <n v="82.93"/>
    <n v="99.09"/>
    <n v="78.78"/>
    <n v="73.44"/>
    <n v="100"/>
    <m/>
    <n v="95.14"/>
    <n v="80.3"/>
    <n v="98.04"/>
    <n v="90.85"/>
    <n v="90.41"/>
    <n v="85.48"/>
    <n v="73.290000000000006"/>
    <n v="66.83"/>
    <n v="78.81"/>
    <n v="98.96"/>
    <n v="66.67"/>
    <n v="95.68"/>
    <n v="85.71"/>
    <n v="78.260000000000005"/>
    <n v="74.14"/>
    <n v="80"/>
    <n v="85.19"/>
    <n v="81.819999999999993"/>
    <n v="100"/>
    <n v="94.44"/>
    <n v="63.16"/>
    <n v="73.48"/>
    <n v="0"/>
    <n v="100"/>
    <n v="64.709999999999994"/>
    <n v="96.51"/>
    <n v="65.709999999999994"/>
    <n v="100"/>
    <m/>
    <n v="54.17"/>
    <n v="74.56"/>
    <n v="100"/>
    <x v="0"/>
    <x v="1"/>
    <n v="100"/>
    <n v="100"/>
    <n v="100"/>
    <m/>
    <m/>
    <m/>
    <n v="95.56"/>
    <n v="96.3"/>
    <n v="100"/>
    <n v="100"/>
    <n v="91.18"/>
    <n v="100"/>
    <n v="66.67"/>
    <n v="76.47"/>
    <n v="80"/>
    <n v="100"/>
    <n v="89.47"/>
    <n v="92.86"/>
    <n v="100"/>
    <n v="100"/>
    <n v="100"/>
    <n v="84.38"/>
    <n v="97.83"/>
    <n v="86.67"/>
    <n v="62.5"/>
    <n v="91.16"/>
    <n v="79.17"/>
    <n v="100"/>
    <n v="81.58"/>
    <n v="82.26"/>
    <n v="65.58"/>
    <n v="50"/>
    <n v="59.09"/>
    <n v="70.73"/>
    <n v="63.64"/>
    <n v="75.56"/>
    <n v="83.52"/>
    <n v="82"/>
    <n v="91.67"/>
    <n v="83.78"/>
    <n v="51.09"/>
    <n v="79.45"/>
  </r>
  <r>
    <s v="5834"/>
    <x v="89"/>
    <s v="NACIONAL"/>
    <s v="RAMA EJECUTIVA"/>
    <x v="6"/>
    <x v="6"/>
    <s v="BOGOTÁ. D.C."/>
    <s v="BOGOTÁ. D.C."/>
    <s v="MIPG"/>
    <n v="85.11"/>
    <n v="65.22"/>
    <n v="89.58"/>
    <n v="83.23"/>
    <n v="86.39"/>
    <n v="86.32"/>
    <n v="79.510000000000005"/>
    <n v="89.31"/>
    <m/>
    <n v="65.22"/>
    <n v="97.35"/>
    <m/>
    <n v="57.14"/>
    <n v="98.15"/>
    <n v="71.150000000000006"/>
    <n v="76.39"/>
    <m/>
    <m/>
    <n v="91.49"/>
    <m/>
    <n v="98.11"/>
    <n v="86.39"/>
    <n v="86.2"/>
    <n v="85.24"/>
    <m/>
    <n v="79.510000000000005"/>
    <n v="89.27"/>
    <m/>
    <m/>
    <m/>
    <m/>
    <n v="56.52"/>
    <n v="67.239999999999995"/>
    <n v="93.33"/>
    <n v="50"/>
    <n v="50"/>
    <n v="53.33"/>
    <n v="70.83"/>
    <n v="68.180000000000007"/>
    <n v="87.88"/>
    <n v="0"/>
    <n v="93.75"/>
    <m/>
    <n v="84.52"/>
    <n v="51.43"/>
    <n v="77.78"/>
    <m/>
    <n v="47.62"/>
    <n v="79.86"/>
    <n v="100"/>
    <x v="5"/>
    <x v="6"/>
    <m/>
    <m/>
    <m/>
    <m/>
    <m/>
    <m/>
    <n v="100"/>
    <n v="100"/>
    <n v="86.96"/>
    <n v="100"/>
    <n v="73.53"/>
    <m/>
    <m/>
    <m/>
    <m/>
    <n v="100"/>
    <n v="100"/>
    <n v="90.48"/>
    <n v="95"/>
    <n v="95.83"/>
    <m/>
    <n v="76.42"/>
    <n v="98.61"/>
    <n v="100"/>
    <n v="100"/>
    <n v="79.28"/>
    <n v="66.67"/>
    <n v="100"/>
    <m/>
    <m/>
    <m/>
    <n v="87.5"/>
    <n v="75.760000000000005"/>
    <n v="80.489999999999995"/>
    <n v="100"/>
    <n v="70.83"/>
    <n v="97.8"/>
    <n v="100"/>
    <n v="88.89"/>
    <n v="98.35"/>
    <n v="93.2"/>
    <n v="100"/>
  </r>
  <r>
    <s v="5937"/>
    <x v="90"/>
    <s v="NACIONAL"/>
    <s v="RAMA EJECUTIVA"/>
    <x v="3"/>
    <x v="7"/>
    <s v="BOGOTÁ. D.C."/>
    <s v="BOGOTÁ. D.C."/>
    <s v="MIPG"/>
    <n v="77.38"/>
    <n v="61.45"/>
    <n v="85.25"/>
    <n v="76.88"/>
    <n v="86.29"/>
    <n v="68.87"/>
    <n v="70.33"/>
    <n v="83.52"/>
    <n v="84.83"/>
    <n v="49.15"/>
    <n v="88.75"/>
    <n v="68"/>
    <n v="87.8"/>
    <n v="89.09"/>
    <n v="72.69"/>
    <n v="40.57"/>
    <n v="95.24"/>
    <n v="72"/>
    <n v="79.7"/>
    <n v="56.67"/>
    <n v="92.25"/>
    <n v="86.29"/>
    <n v="73.150000000000006"/>
    <n v="90.82"/>
    <n v="52.02"/>
    <n v="70.33"/>
    <n v="83.28"/>
    <n v="93.75"/>
    <n v="76.67"/>
    <n v="95.06"/>
    <n v="28.57"/>
    <n v="69.569999999999993"/>
    <n v="29.31"/>
    <n v="93.33"/>
    <n v="85.19"/>
    <n v="100"/>
    <n v="83.33"/>
    <n v="0"/>
    <n v="47.92"/>
    <n v="53.47"/>
    <n v="16.670000000000002"/>
    <n v="73.33"/>
    <n v="30.77"/>
    <n v="93.02"/>
    <n v="74.290000000000006"/>
    <m/>
    <m/>
    <n v="50"/>
    <n v="36.67"/>
    <n v="45"/>
    <x v="1"/>
    <x v="1"/>
    <n v="100"/>
    <n v="100"/>
    <n v="100"/>
    <n v="75"/>
    <n v="81.08"/>
    <n v="68.180000000000007"/>
    <n v="79.41"/>
    <n v="85.19"/>
    <n v="91.67"/>
    <n v="84.62"/>
    <n v="64.709999999999994"/>
    <n v="62.5"/>
    <n v="50"/>
    <n v="50"/>
    <n v="61.54"/>
    <n v="94.12"/>
    <n v="78.95"/>
    <n v="85.71"/>
    <n v="71.430000000000007"/>
    <n v="92"/>
    <n v="94.64"/>
    <n v="58.4"/>
    <n v="92.39"/>
    <n v="93.33"/>
    <n v="87.5"/>
    <n v="87.96"/>
    <n v="100"/>
    <n v="100"/>
    <n v="42.98"/>
    <n v="58.82"/>
    <n v="55.14"/>
    <n v="54.17"/>
    <n v="66.67"/>
    <n v="80.489999999999995"/>
    <n v="81.819999999999993"/>
    <n v="74.81"/>
    <n v="64.47"/>
    <n v="55.83"/>
    <n v="83.33"/>
    <n v="99.59"/>
    <n v="97.96"/>
    <n v="84.25"/>
  </r>
  <r>
    <s v="6135"/>
    <x v="91"/>
    <s v="NACIONAL"/>
    <s v="RAMA EJECUTIVA"/>
    <x v="11"/>
    <x v="16"/>
    <s v="BOGOTÁ. D.C."/>
    <s v="BOGOTÁ. D.C."/>
    <s v="MIPG"/>
    <n v="80.260000000000005"/>
    <n v="73.040000000000006"/>
    <n v="87.03"/>
    <n v="79.260000000000005"/>
    <n v="75.58"/>
    <n v="74.72"/>
    <n v="70.62"/>
    <n v="90.99"/>
    <m/>
    <n v="73.040000000000006"/>
    <n v="94.56"/>
    <m/>
    <n v="54.29"/>
    <n v="100"/>
    <n v="70.5"/>
    <n v="87.5"/>
    <n v="100"/>
    <m/>
    <n v="81.94"/>
    <n v="69.77"/>
    <n v="84.89"/>
    <n v="75.58"/>
    <n v="86.11"/>
    <n v="91.14"/>
    <n v="51.54"/>
    <n v="70.62"/>
    <n v="90.77"/>
    <m/>
    <m/>
    <m/>
    <m/>
    <n v="52.17"/>
    <n v="81.03"/>
    <n v="86.67"/>
    <n v="50"/>
    <n v="83.33"/>
    <n v="55.56"/>
    <n v="0"/>
    <n v="73.680000000000007"/>
    <n v="92.42"/>
    <m/>
    <n v="80"/>
    <n v="76.47"/>
    <n v="86.05"/>
    <n v="42.86"/>
    <m/>
    <m/>
    <n v="61.9"/>
    <n v="92.36"/>
    <n v="100"/>
    <x v="0"/>
    <x v="1"/>
    <n v="100"/>
    <n v="100"/>
    <n v="100"/>
    <m/>
    <m/>
    <m/>
    <n v="88.89"/>
    <n v="85.19"/>
    <n v="83.33"/>
    <n v="69.23"/>
    <n v="73.53"/>
    <n v="100"/>
    <n v="66.67"/>
    <n v="45.45"/>
    <n v="60"/>
    <n v="85.71"/>
    <n v="100"/>
    <n v="78.569999999999993"/>
    <n v="100"/>
    <n v="64"/>
    <m/>
    <n v="76"/>
    <n v="98.91"/>
    <n v="100"/>
    <n v="100"/>
    <n v="89.14"/>
    <n v="60"/>
    <n v="100"/>
    <n v="61.26"/>
    <n v="16.13"/>
    <n v="61.64"/>
    <n v="100"/>
    <n v="65.150000000000006"/>
    <n v="65.849999999999994"/>
    <n v="90.91"/>
    <n v="75"/>
    <n v="93.77"/>
    <n v="96.6"/>
    <n v="88.89"/>
    <n v="97.25"/>
    <n v="97.28"/>
    <n v="100"/>
  </r>
  <r>
    <s v="6137"/>
    <x v="92"/>
    <s v="NACIONAL"/>
    <s v="RAMA EJECUTIVA"/>
    <x v="11"/>
    <x v="1"/>
    <s v="BOGOTÁ. D.C."/>
    <s v="BOGOTÁ. D.C."/>
    <s v="MIPG"/>
    <n v="81.97"/>
    <n v="61.52"/>
    <n v="88.59"/>
    <n v="83.03"/>
    <n v="82.81"/>
    <n v="80.959999999999994"/>
    <n v="76.040000000000006"/>
    <n v="84.57"/>
    <m/>
    <n v="61.52"/>
    <n v="96.58"/>
    <m/>
    <n v="54.29"/>
    <n v="100"/>
    <n v="79.680000000000007"/>
    <n v="81.58"/>
    <n v="64.290000000000006"/>
    <m/>
    <n v="93.62"/>
    <n v="41.07"/>
    <n v="88.08"/>
    <n v="82.81"/>
    <n v="80.83"/>
    <n v="85.61"/>
    <n v="80.23"/>
    <n v="76.040000000000006"/>
    <n v="84.42"/>
    <m/>
    <m/>
    <m/>
    <m/>
    <n v="46.74"/>
    <n v="72.41"/>
    <n v="93.33"/>
    <n v="46.15"/>
    <n v="83.33"/>
    <n v="60"/>
    <n v="0"/>
    <n v="78.95"/>
    <n v="91.67"/>
    <n v="0"/>
    <n v="56.67"/>
    <n v="54.55"/>
    <n v="84.12"/>
    <n v="91.43"/>
    <n v="55.56"/>
    <m/>
    <n v="85.19"/>
    <n v="80.56"/>
    <n v="80"/>
    <x v="7"/>
    <x v="2"/>
    <n v="100"/>
    <n v="50"/>
    <n v="50"/>
    <m/>
    <m/>
    <m/>
    <n v="97.67"/>
    <n v="96.3"/>
    <n v="100"/>
    <n v="61.54"/>
    <n v="94.12"/>
    <n v="42.86"/>
    <n v="66.67"/>
    <m/>
    <n v="35"/>
    <n v="93.01"/>
    <n v="100"/>
    <n v="71.430000000000007"/>
    <n v="100"/>
    <n v="70.83"/>
    <m/>
    <n v="72.489999999999995"/>
    <n v="92.31"/>
    <n v="96.67"/>
    <n v="100"/>
    <n v="80.81"/>
    <n v="79.17"/>
    <n v="50"/>
    <n v="76.58"/>
    <n v="85.48"/>
    <n v="79.87"/>
    <n v="100"/>
    <n v="65.62"/>
    <n v="82.93"/>
    <n v="72.73"/>
    <n v="71.459999999999994"/>
    <n v="80.95"/>
    <n v="52.38"/>
    <n v="77.78"/>
    <n v="98.35"/>
    <n v="99.32"/>
    <n v="90.41"/>
  </r>
  <r>
    <s v="6146"/>
    <x v="93"/>
    <s v="NACIONAL"/>
    <s v="RAMA EJECUTIVA"/>
    <x v="6"/>
    <x v="6"/>
    <s v="ARCHIPIÉLAGO DE SAN ANDRÉS. PROVIDENCIA Y SANTA CATALINA"/>
    <s v="PROVIDENCIA"/>
    <s v="MIPG"/>
    <n v="68.48"/>
    <n v="63.45"/>
    <n v="78.95"/>
    <n v="64.16"/>
    <n v="81.63"/>
    <n v="63.63"/>
    <n v="64.36"/>
    <n v="73.36"/>
    <n v="85.68"/>
    <n v="52.33"/>
    <n v="85.06"/>
    <m/>
    <n v="51.43"/>
    <n v="90.91"/>
    <n v="59.81"/>
    <n v="21.74"/>
    <m/>
    <m/>
    <n v="62.02"/>
    <m/>
    <n v="68.86"/>
    <n v="81.63"/>
    <n v="66.67"/>
    <n v="47.17"/>
    <m/>
    <n v="64.36"/>
    <n v="73.38"/>
    <n v="83.33"/>
    <n v="45.83"/>
    <n v="92.95"/>
    <n v="100"/>
    <n v="55.43"/>
    <n v="43.1"/>
    <n v="86.67"/>
    <n v="42.31"/>
    <n v="66.67"/>
    <n v="33.33"/>
    <n v="37.5"/>
    <n v="50"/>
    <n v="0"/>
    <n v="0"/>
    <n v="56.67"/>
    <m/>
    <n v="80.260000000000005"/>
    <n v="51.43"/>
    <m/>
    <m/>
    <n v="25"/>
    <n v="18.75"/>
    <n v="33.33"/>
    <x v="5"/>
    <x v="6"/>
    <m/>
    <m/>
    <m/>
    <m/>
    <m/>
    <m/>
    <n v="48.84"/>
    <n v="74.069999999999993"/>
    <n v="77.78"/>
    <n v="100"/>
    <n v="44.83"/>
    <m/>
    <m/>
    <m/>
    <m/>
    <n v="55.38"/>
    <n v="55.56"/>
    <n v="57.14"/>
    <n v="60"/>
    <n v="75"/>
    <m/>
    <n v="57.99"/>
    <n v="77.78"/>
    <n v="80"/>
    <n v="50"/>
    <n v="31.88"/>
    <n v="13.33"/>
    <n v="50"/>
    <m/>
    <m/>
    <m/>
    <n v="75"/>
    <n v="60.61"/>
    <n v="68.290000000000006"/>
    <n v="60"/>
    <n v="68.7"/>
    <n v="58.61"/>
    <n v="60.28"/>
    <n v="66.67"/>
    <n v="87.33"/>
    <n v="71"/>
    <n v="78.77"/>
  </r>
  <r>
    <s v="6168"/>
    <x v="94"/>
    <s v="NACIONAL"/>
    <s v="RAMA EJECUTIVA"/>
    <x v="9"/>
    <x v="1"/>
    <s v="BOGOTÁ. D.C."/>
    <s v="BOGOTÁ. D.C."/>
    <s v="MIPG"/>
    <n v="79.28"/>
    <n v="58.1"/>
    <n v="84.92"/>
    <n v="79.790000000000006"/>
    <n v="85.09"/>
    <n v="71.400000000000006"/>
    <n v="67.709999999999994"/>
    <n v="88.16"/>
    <m/>
    <n v="58.1"/>
    <n v="93.62"/>
    <m/>
    <n v="54.29"/>
    <n v="98.11"/>
    <n v="73.400000000000006"/>
    <n v="87.84"/>
    <n v="97.62"/>
    <m/>
    <n v="83.33"/>
    <n v="60.61"/>
    <n v="88.22"/>
    <n v="85.09"/>
    <n v="82.79"/>
    <n v="39.909999999999997"/>
    <n v="68.569999999999993"/>
    <n v="67.709999999999994"/>
    <n v="88.09"/>
    <m/>
    <m/>
    <m/>
    <m/>
    <n v="67.05"/>
    <n v="54.55"/>
    <n v="93.33"/>
    <n v="46.15"/>
    <n v="83.33"/>
    <n v="86.67"/>
    <n v="0"/>
    <n v="81.819999999999993"/>
    <n v="88.19"/>
    <m/>
    <n v="0"/>
    <n v="70.59"/>
    <n v="91.76"/>
    <n v="36.67"/>
    <n v="77.78"/>
    <m/>
    <n v="70.83"/>
    <n v="90.97"/>
    <n v="100"/>
    <x v="0"/>
    <x v="0"/>
    <n v="100"/>
    <n v="100"/>
    <n v="90"/>
    <m/>
    <m/>
    <m/>
    <n v="93.33"/>
    <n v="66.67"/>
    <n v="91.67"/>
    <n v="92.31"/>
    <n v="76.47"/>
    <n v="25"/>
    <n v="100"/>
    <n v="55.88"/>
    <n v="66.67"/>
    <n v="88.89"/>
    <n v="94.44"/>
    <n v="64.290000000000006"/>
    <n v="95"/>
    <n v="84"/>
    <m/>
    <n v="73.599999999999994"/>
    <n v="95.6"/>
    <n v="42.86"/>
    <n v="62.5"/>
    <n v="34.64"/>
    <n v="66.67"/>
    <n v="0"/>
    <n v="68.92"/>
    <n v="79.03"/>
    <n v="63.89"/>
    <n v="62.5"/>
    <n v="69.7"/>
    <n v="68.290000000000006"/>
    <n v="90.91"/>
    <n v="77.290000000000006"/>
    <n v="82.42"/>
    <n v="77.040000000000006"/>
    <n v="77.78"/>
    <n v="99.17"/>
    <n v="96.6"/>
    <n v="97.26"/>
  </r>
  <r>
    <s v="6193"/>
    <x v="95"/>
    <s v="NACIONAL"/>
    <s v="RAMA EJECUTIVA"/>
    <x v="11"/>
    <x v="1"/>
    <s v="BOGOTÁ. D.C."/>
    <s v="BOGOTÁ. D.C."/>
    <s v="MIPG"/>
    <n v="76.97"/>
    <n v="65.739999999999995"/>
    <n v="78.650000000000006"/>
    <n v="74.36"/>
    <n v="74.95"/>
    <n v="73.010000000000005"/>
    <n v="48.48"/>
    <n v="90.23"/>
    <m/>
    <n v="65.739999999999995"/>
    <n v="83.33"/>
    <m/>
    <n v="60"/>
    <n v="94.44"/>
    <n v="67.599999999999994"/>
    <n v="89.91"/>
    <n v="95.24"/>
    <m/>
    <n v="82.71"/>
    <n v="36.67"/>
    <n v="77.03"/>
    <n v="74.95"/>
    <n v="78.16"/>
    <n v="64.88"/>
    <n v="69.98"/>
    <n v="48.48"/>
    <n v="90.22"/>
    <m/>
    <m/>
    <m/>
    <m/>
    <n v="54.55"/>
    <n v="76.36"/>
    <n v="93.33"/>
    <n v="53.85"/>
    <n v="83.33"/>
    <n v="60"/>
    <n v="88.89"/>
    <n v="75"/>
    <n v="75.69"/>
    <n v="0"/>
    <n v="58.33"/>
    <n v="7.69"/>
    <n v="87.21"/>
    <n v="42.86"/>
    <n v="88.89"/>
    <m/>
    <n v="85.19"/>
    <n v="89.58"/>
    <n v="100"/>
    <x v="0"/>
    <x v="1"/>
    <n v="100"/>
    <n v="100"/>
    <n v="80"/>
    <m/>
    <m/>
    <m/>
    <n v="82.35"/>
    <n v="88.89"/>
    <n v="91.67"/>
    <n v="100"/>
    <n v="67.650000000000006"/>
    <n v="37.5"/>
    <n v="25"/>
    <n v="28.12"/>
    <n v="38.46"/>
    <n v="81.7"/>
    <n v="77.78"/>
    <n v="50"/>
    <n v="66.67"/>
    <n v="63.16"/>
    <m/>
    <n v="70.83"/>
    <n v="87.5"/>
    <n v="80"/>
    <n v="100"/>
    <n v="52.17"/>
    <n v="41.67"/>
    <n v="50"/>
    <n v="72.069999999999993"/>
    <n v="70.97"/>
    <n v="68.489999999999995"/>
    <n v="25"/>
    <n v="40.619999999999997"/>
    <n v="56.1"/>
    <n v="45.45"/>
    <n v="78.33"/>
    <n v="88.89"/>
    <n v="91.84"/>
    <n v="94.44"/>
    <n v="96.28"/>
    <n v="98.3"/>
    <n v="97.26"/>
  </r>
  <r>
    <s v="6239"/>
    <x v="96"/>
    <s v="NACIONAL"/>
    <s v="RAMA EJECUTIVA"/>
    <x v="6"/>
    <x v="6"/>
    <s v="ATLÁNTICO"/>
    <s v="PUERTO COLOMBIA"/>
    <s v="MIPG"/>
    <n v="73.33"/>
    <n v="39.78"/>
    <n v="84.52"/>
    <n v="66.86"/>
    <n v="80.36"/>
    <n v="64.709999999999994"/>
    <n v="33.049999999999997"/>
    <n v="82.78"/>
    <m/>
    <n v="39.78"/>
    <n v="86.36"/>
    <m/>
    <n v="77.14"/>
    <n v="87.04"/>
    <n v="53.32"/>
    <n v="82.84"/>
    <m/>
    <m/>
    <n v="63.56"/>
    <m/>
    <n v="75.849999999999994"/>
    <n v="80.36"/>
    <n v="62.67"/>
    <n v="61.4"/>
    <m/>
    <n v="33.049999999999997"/>
    <n v="82.52"/>
    <m/>
    <m/>
    <m/>
    <m/>
    <n v="46.74"/>
    <n v="27.59"/>
    <n v="86.67"/>
    <n v="73.08"/>
    <n v="66.67"/>
    <n v="80"/>
    <n v="0"/>
    <n v="10.26"/>
    <n v="71.53"/>
    <n v="0"/>
    <n v="0"/>
    <m/>
    <n v="60.49"/>
    <n v="68.569999999999993"/>
    <m/>
    <m/>
    <n v="80"/>
    <n v="84.03"/>
    <n v="80"/>
    <x v="5"/>
    <x v="6"/>
    <m/>
    <m/>
    <m/>
    <m/>
    <m/>
    <m/>
    <n v="68.75"/>
    <n v="70.37"/>
    <n v="66.67"/>
    <n v="69.23"/>
    <n v="44.83"/>
    <m/>
    <m/>
    <m/>
    <m/>
    <n v="68.22"/>
    <n v="61.11"/>
    <n v="66.67"/>
    <n v="55"/>
    <n v="80.56"/>
    <m/>
    <n v="51.49"/>
    <n v="79.06"/>
    <n v="60"/>
    <n v="87.5"/>
    <n v="45.83"/>
    <n v="87.5"/>
    <n v="50"/>
    <m/>
    <m/>
    <m/>
    <n v="64.17"/>
    <n v="0"/>
    <n v="39.020000000000003"/>
    <n v="60"/>
    <n v="55.62"/>
    <n v="78.02"/>
    <n v="69.39"/>
    <n v="100"/>
    <n v="96.94"/>
    <n v="95.92"/>
    <n v="100"/>
  </r>
  <r>
    <s v="6342"/>
    <x v="97"/>
    <s v="NACIONAL"/>
    <s v="RAMA EJECUTIVA"/>
    <x v="11"/>
    <x v="6"/>
    <s v="BOGOTÁ. D.C."/>
    <s v="BOGOTÁ. D.C."/>
    <s v="MIPG"/>
    <n v="86.94"/>
    <n v="88.7"/>
    <n v="92.86"/>
    <n v="86.78"/>
    <n v="89.4"/>
    <n v="91.77"/>
    <n v="78.489999999999995"/>
    <n v="89.8"/>
    <m/>
    <n v="88.7"/>
    <n v="98.92"/>
    <m/>
    <n v="68.569999999999993"/>
    <n v="98.15"/>
    <n v="86.77"/>
    <n v="76.540000000000006"/>
    <n v="100"/>
    <m/>
    <n v="79.86"/>
    <n v="80.3"/>
    <n v="88.49"/>
    <n v="89.4"/>
    <n v="91.67"/>
    <n v="89.65"/>
    <m/>
    <n v="78.489999999999995"/>
    <n v="89.7"/>
    <m/>
    <m/>
    <m/>
    <m/>
    <n v="91.3"/>
    <n v="96.55"/>
    <n v="93.33"/>
    <n v="65.38"/>
    <n v="83.33"/>
    <n v="86.67"/>
    <n v="0"/>
    <n v="97.37"/>
    <n v="71.53"/>
    <n v="14.29"/>
    <n v="83.33"/>
    <n v="88.24"/>
    <n v="91.28"/>
    <n v="88.57"/>
    <n v="88.89"/>
    <m/>
    <n v="86.46"/>
    <n v="72.67"/>
    <n v="80"/>
    <x v="0"/>
    <x v="1"/>
    <n v="100"/>
    <n v="100"/>
    <n v="100"/>
    <m/>
    <m/>
    <m/>
    <n v="68.89"/>
    <n v="92.59"/>
    <n v="89.47"/>
    <n v="84.62"/>
    <n v="76.47"/>
    <n v="100"/>
    <n v="83.33"/>
    <n v="82.35"/>
    <n v="60"/>
    <n v="79.37"/>
    <n v="100"/>
    <n v="85.71"/>
    <n v="80"/>
    <n v="96"/>
    <m/>
    <n v="88.8"/>
    <n v="95.65"/>
    <n v="93.33"/>
    <n v="100"/>
    <n v="87.5"/>
    <n v="73.33"/>
    <n v="100"/>
    <m/>
    <m/>
    <m/>
    <n v="89.17"/>
    <n v="63.64"/>
    <n v="87.8"/>
    <n v="81.819999999999993"/>
    <n v="83.33"/>
    <n v="94.51"/>
    <n v="91.84"/>
    <n v="91.67"/>
    <n v="95.04"/>
    <n v="80.95"/>
    <n v="95.89"/>
  </r>
  <r>
    <s v="6344"/>
    <x v="98"/>
    <s v="NACIONAL"/>
    <s v="RAMA EJECUTIVA"/>
    <x v="2"/>
    <x v="1"/>
    <s v="BOGOTÁ. D.C."/>
    <s v="BOGOTÁ. D.C."/>
    <s v="MIPG"/>
    <n v="93.88"/>
    <n v="93.68"/>
    <n v="96.7"/>
    <n v="92.65"/>
    <n v="99.18"/>
    <n v="96.14"/>
    <n v="98.56"/>
    <n v="93.71"/>
    <n v="97.76"/>
    <n v="91.53"/>
    <n v="99.39"/>
    <n v="86.67"/>
    <n v="90.24"/>
    <n v="100"/>
    <n v="88.99"/>
    <n v="92.54"/>
    <n v="95.24"/>
    <n v="88.1"/>
    <n v="96.53"/>
    <n v="82.09"/>
    <n v="97.4"/>
    <n v="99.18"/>
    <n v="96.53"/>
    <n v="95.71"/>
    <n v="96"/>
    <n v="98.56"/>
    <n v="93.57"/>
    <n v="95.83"/>
    <n v="95"/>
    <n v="100"/>
    <n v="100"/>
    <n v="100"/>
    <n v="87.93"/>
    <n v="93.33"/>
    <n v="92.59"/>
    <n v="90.91"/>
    <n v="100"/>
    <n v="100"/>
    <n v="97.37"/>
    <n v="75"/>
    <n v="25"/>
    <n v="66.67"/>
    <n v="76.47"/>
    <n v="95.35"/>
    <n v="91.43"/>
    <n v="100"/>
    <m/>
    <n v="90.74"/>
    <n v="95.83"/>
    <n v="80"/>
    <x v="0"/>
    <x v="1"/>
    <n v="100"/>
    <n v="100"/>
    <n v="80"/>
    <n v="91.67"/>
    <n v="96.71"/>
    <n v="75"/>
    <n v="100"/>
    <n v="88.89"/>
    <n v="95.83"/>
    <n v="100"/>
    <n v="100"/>
    <n v="100"/>
    <n v="83.33"/>
    <n v="68.569999999999993"/>
    <n v="100"/>
    <n v="100"/>
    <n v="94.74"/>
    <n v="100"/>
    <n v="85.71"/>
    <n v="100"/>
    <n v="94.64"/>
    <n v="94.8"/>
    <n v="98.91"/>
    <n v="100"/>
    <n v="100"/>
    <n v="97.3"/>
    <n v="75"/>
    <n v="100"/>
    <n v="96.49"/>
    <n v="95.16"/>
    <n v="96.1"/>
    <n v="100"/>
    <n v="98.48"/>
    <n v="97.56"/>
    <n v="100"/>
    <n v="96.3"/>
    <n v="85.71"/>
    <n v="86"/>
    <n v="88.89"/>
    <n v="97.52"/>
    <n v="93.2"/>
    <n v="91.78"/>
  </r>
  <r>
    <s v="6345"/>
    <x v="99"/>
    <s v="NACIONAL"/>
    <s v="RAMA EJECUTIVA"/>
    <x v="4"/>
    <x v="2"/>
    <s v="BOGOTÁ. D.C."/>
    <s v="BOGOTÁ. D.C."/>
    <s v="MIPG"/>
    <n v="82.31"/>
    <n v="74.77"/>
    <n v="89.81"/>
    <n v="78.81"/>
    <n v="87.5"/>
    <n v="85.31"/>
    <n v="86.41"/>
    <n v="86.21"/>
    <n v="89.68"/>
    <n v="66.95"/>
    <n v="92.05"/>
    <n v="84"/>
    <n v="85.37"/>
    <n v="97.73"/>
    <n v="77.56"/>
    <n v="80.09"/>
    <n v="100"/>
    <m/>
    <n v="70.8"/>
    <n v="65"/>
    <n v="83.28"/>
    <n v="87.5"/>
    <n v="84.72"/>
    <n v="84.75"/>
    <m/>
    <n v="86.41"/>
    <n v="85.89"/>
    <n v="90.62"/>
    <n v="81.67"/>
    <n v="96.91"/>
    <n v="71.430000000000007"/>
    <n v="47.83"/>
    <n v="72.41"/>
    <n v="93.33"/>
    <n v="85.19"/>
    <n v="90.91"/>
    <n v="77.78"/>
    <n v="75"/>
    <n v="68.180000000000007"/>
    <n v="90.91"/>
    <n v="0"/>
    <n v="73.33"/>
    <n v="61.54"/>
    <n v="90.7"/>
    <n v="68.569999999999993"/>
    <n v="88.89"/>
    <m/>
    <n v="59.52"/>
    <n v="81.94"/>
    <n v="100"/>
    <x v="0"/>
    <x v="1"/>
    <n v="100"/>
    <n v="100"/>
    <n v="100"/>
    <m/>
    <m/>
    <m/>
    <n v="64.44"/>
    <n v="77.78"/>
    <n v="70.83"/>
    <n v="92.31"/>
    <n v="65.52"/>
    <n v="62.5"/>
    <n v="100"/>
    <n v="56.25"/>
    <n v="69.23"/>
    <n v="79.37"/>
    <n v="84.21"/>
    <n v="83.33"/>
    <n v="53.57"/>
    <n v="84"/>
    <n v="83.03"/>
    <n v="74.400000000000006"/>
    <n v="97.83"/>
    <n v="90"/>
    <n v="100"/>
    <n v="83.33"/>
    <n v="0"/>
    <n v="50"/>
    <m/>
    <m/>
    <m/>
    <n v="62.5"/>
    <n v="78.790000000000006"/>
    <n v="100"/>
    <n v="100"/>
    <n v="75.56"/>
    <n v="84.62"/>
    <n v="88"/>
    <n v="94.44"/>
    <n v="93.39"/>
    <n v="83.67"/>
    <n v="86.3"/>
  </r>
  <r>
    <s v="6363"/>
    <x v="100"/>
    <s v="NACIONAL"/>
    <s v="RAMA EJECUTIVA"/>
    <x v="12"/>
    <x v="6"/>
    <s v="BOGOTÁ. D.C."/>
    <s v="BOGOTÁ. D.C."/>
    <s v="MIPG"/>
    <n v="67.53"/>
    <n v="48.15"/>
    <n v="73.06"/>
    <n v="70.73"/>
    <n v="84.71"/>
    <n v="63.97"/>
    <n v="36.619999999999997"/>
    <n v="72.12"/>
    <m/>
    <n v="48.15"/>
    <n v="77.819999999999993"/>
    <m/>
    <n v="54.29"/>
    <n v="77.78"/>
    <n v="67.61"/>
    <n v="81.53"/>
    <n v="88.1"/>
    <m/>
    <n v="79.86"/>
    <n v="44.07"/>
    <n v="74.64"/>
    <n v="84.71"/>
    <n v="76.5"/>
    <n v="71.5"/>
    <n v="40.159999999999997"/>
    <n v="36.619999999999997"/>
    <n v="71.67"/>
    <m/>
    <m/>
    <m/>
    <m/>
    <n v="45.45"/>
    <n v="56.36"/>
    <n v="86.67"/>
    <n v="53.85"/>
    <n v="66.67"/>
    <n v="56.67"/>
    <n v="0"/>
    <n v="62.5"/>
    <n v="88.89"/>
    <n v="16.670000000000002"/>
    <n v="0"/>
    <n v="46.15"/>
    <n v="81.98"/>
    <n v="56.67"/>
    <n v="55.56"/>
    <m/>
    <n v="66.67"/>
    <n v="86.81"/>
    <n v="80"/>
    <x v="1"/>
    <x v="0"/>
    <n v="100"/>
    <n v="100"/>
    <n v="80"/>
    <m/>
    <m/>
    <m/>
    <n v="86.67"/>
    <n v="81.48"/>
    <n v="78.95"/>
    <n v="92.31"/>
    <n v="67.650000000000006"/>
    <n v="62.5"/>
    <n v="50"/>
    <n v="37.5"/>
    <n v="33.33"/>
    <n v="71.430000000000007"/>
    <n v="77.78"/>
    <n v="46.15"/>
    <n v="80"/>
    <n v="64"/>
    <m/>
    <n v="68"/>
    <n v="87.23"/>
    <n v="76.67"/>
    <n v="100"/>
    <n v="64.349999999999994"/>
    <n v="70.83"/>
    <n v="50"/>
    <n v="45.95"/>
    <n v="0"/>
    <n v="47.06"/>
    <n v="75"/>
    <n v="13.33"/>
    <n v="36.590000000000003"/>
    <n v="54.55"/>
    <n v="41.67"/>
    <n v="87.91"/>
    <n v="85.71"/>
    <n v="83.33"/>
    <n v="85.95"/>
    <n v="70.75"/>
    <n v="81.510000000000005"/>
  </r>
  <r>
    <s v="6365"/>
    <x v="101"/>
    <s v="NACIONAL"/>
    <s v="RAMA EJECUTIVA"/>
    <x v="11"/>
    <x v="1"/>
    <s v="BOGOTÁ. D.C."/>
    <s v="BOGOTÁ. D.C."/>
    <s v="MIPG"/>
    <n v="77.03"/>
    <n v="49.07"/>
    <n v="77.319999999999993"/>
    <n v="79.430000000000007"/>
    <n v="88.96"/>
    <n v="75.75"/>
    <n v="53.2"/>
    <n v="80.08"/>
    <m/>
    <n v="49.07"/>
    <n v="83.1"/>
    <m/>
    <n v="54.29"/>
    <n v="95.37"/>
    <n v="82.29"/>
    <n v="83.33"/>
    <n v="92.86"/>
    <m/>
    <n v="80"/>
    <m/>
    <n v="70.87"/>
    <n v="88.96"/>
    <n v="77.44"/>
    <n v="79.42"/>
    <n v="72.84"/>
    <n v="53.2"/>
    <n v="79.61"/>
    <m/>
    <m/>
    <m/>
    <m/>
    <n v="36.36"/>
    <n v="61.82"/>
    <n v="93.33"/>
    <n v="46.15"/>
    <n v="83.33"/>
    <n v="66.67"/>
    <n v="100"/>
    <n v="72.81"/>
    <n v="84.03"/>
    <n v="0"/>
    <n v="93.75"/>
    <m/>
    <n v="86.9"/>
    <n v="100"/>
    <n v="66.67"/>
    <m/>
    <n v="85.19"/>
    <n v="79.17"/>
    <n v="100"/>
    <x v="1"/>
    <x v="0"/>
    <n v="100"/>
    <n v="100"/>
    <n v="90"/>
    <m/>
    <m/>
    <m/>
    <n v="81.25"/>
    <n v="81.48"/>
    <n v="91.3"/>
    <n v="76.92"/>
    <n v="70.59"/>
    <m/>
    <m/>
    <m/>
    <m/>
    <n v="73.33"/>
    <n v="72.22"/>
    <n v="47.62"/>
    <n v="65"/>
    <n v="50"/>
    <m/>
    <n v="68.83"/>
    <n v="88.33"/>
    <n v="100"/>
    <n v="87.5"/>
    <n v="76.010000000000005"/>
    <n v="54.17"/>
    <n v="50"/>
    <n v="88.29"/>
    <n v="58.82"/>
    <n v="68.510000000000005"/>
    <n v="45"/>
    <n v="35.479999999999997"/>
    <n v="63.41"/>
    <n v="80"/>
    <n v="60"/>
    <n v="86.26"/>
    <n v="68.37"/>
    <n v="72.22"/>
    <n v="92.56"/>
    <n v="89.8"/>
    <n v="86.3"/>
  </r>
  <r>
    <s v="6418"/>
    <x v="102"/>
    <s v="NACIONAL"/>
    <s v="RAMA EJECUTIVA"/>
    <x v="11"/>
    <x v="3"/>
    <s v="BOGOTÁ. D.C."/>
    <s v="BOGOTÁ. D.C."/>
    <s v="MIPG"/>
    <n v="78.180000000000007"/>
    <n v="47.66"/>
    <n v="75.14"/>
    <n v="76.53"/>
    <n v="90.62"/>
    <n v="66.73"/>
    <n v="96.33"/>
    <n v="84.98"/>
    <m/>
    <n v="47.66"/>
    <n v="84.29"/>
    <m/>
    <n v="16.13"/>
    <n v="97.22"/>
    <n v="71.569999999999993"/>
    <n v="70.95"/>
    <n v="80.95"/>
    <m/>
    <n v="71.64"/>
    <m/>
    <n v="80.05"/>
    <n v="90.62"/>
    <n v="61.87"/>
    <n v="78.66"/>
    <n v="68.44"/>
    <n v="96.33"/>
    <n v="84.59"/>
    <m/>
    <m/>
    <m/>
    <m/>
    <n v="33.33"/>
    <n v="50.91"/>
    <n v="41.67"/>
    <n v="13.64"/>
    <n v="33.33"/>
    <n v="73.33"/>
    <n v="100"/>
    <n v="33.33"/>
    <n v="16.670000000000002"/>
    <n v="0"/>
    <n v="0"/>
    <m/>
    <n v="80.95"/>
    <n v="97.14"/>
    <m/>
    <m/>
    <n v="48.15"/>
    <n v="80.430000000000007"/>
    <n v="66.67"/>
    <x v="4"/>
    <x v="1"/>
    <n v="100"/>
    <n v="50"/>
    <n v="80"/>
    <m/>
    <m/>
    <m/>
    <n v="93.02"/>
    <n v="48.15"/>
    <n v="82.61"/>
    <n v="92.31"/>
    <n v="44.83"/>
    <m/>
    <m/>
    <m/>
    <m/>
    <n v="75.27"/>
    <n v="94.44"/>
    <n v="57.14"/>
    <n v="80"/>
    <n v="98.61"/>
    <m/>
    <n v="53.39"/>
    <n v="71.67"/>
    <n v="66.67"/>
    <n v="100"/>
    <n v="76.52"/>
    <n v="95.83"/>
    <n v="50"/>
    <n v="67.569999999999993"/>
    <n v="72.58"/>
    <n v="67.12"/>
    <n v="92.5"/>
    <n v="100"/>
    <n v="95.12"/>
    <n v="90"/>
    <n v="61.61"/>
    <n v="92.31"/>
    <n v="87.23"/>
    <n v="60"/>
    <n v="98.02"/>
    <n v="95.24"/>
    <n v="96.77"/>
  </r>
  <r>
    <s v="6421"/>
    <x v="103"/>
    <s v="NACIONAL"/>
    <s v="RAMA EJECUTIVA"/>
    <x v="11"/>
    <x v="1"/>
    <s v="BOGOTÁ. D.C."/>
    <s v="BOGOTÁ. D.C."/>
    <s v="MIPG"/>
    <n v="81.56"/>
    <n v="53.27"/>
    <n v="88.2"/>
    <n v="81.599999999999994"/>
    <n v="94.27"/>
    <n v="77.56"/>
    <n v="81.02"/>
    <n v="84.17"/>
    <m/>
    <n v="53.27"/>
    <n v="90.71"/>
    <m/>
    <n v="77.14"/>
    <n v="98.15"/>
    <n v="77.47"/>
    <n v="75.23"/>
    <n v="73.81"/>
    <m/>
    <n v="80.849999999999994"/>
    <m/>
    <n v="91.24"/>
    <n v="94.27"/>
    <n v="77.12"/>
    <n v="80.05"/>
    <n v="77.760000000000005"/>
    <n v="81.02"/>
    <n v="83.87"/>
    <m/>
    <m/>
    <m/>
    <m/>
    <n v="14.29"/>
    <n v="65.45"/>
    <n v="93.33"/>
    <n v="80.77"/>
    <n v="66.67"/>
    <n v="46.67"/>
    <n v="0"/>
    <n v="85.71"/>
    <n v="69.44"/>
    <n v="0"/>
    <n v="86.25"/>
    <m/>
    <n v="79.760000000000005"/>
    <n v="94.29"/>
    <n v="77.78"/>
    <m/>
    <n v="70.239999999999995"/>
    <n v="74.67"/>
    <n v="85"/>
    <x v="4"/>
    <x v="0"/>
    <n v="100"/>
    <n v="100"/>
    <n v="30"/>
    <m/>
    <m/>
    <m/>
    <n v="86.05"/>
    <n v="74.069999999999993"/>
    <n v="91.3"/>
    <n v="100"/>
    <n v="64.709999999999994"/>
    <m/>
    <m/>
    <m/>
    <m/>
    <n v="93.55"/>
    <n v="77.78"/>
    <n v="92.86"/>
    <n v="60"/>
    <n v="91.67"/>
    <m/>
    <n v="67.48"/>
    <n v="89.44"/>
    <n v="76.67"/>
    <n v="100"/>
    <n v="81.819999999999993"/>
    <n v="54.17"/>
    <n v="100"/>
    <n v="91.89"/>
    <n v="74.19"/>
    <n v="72.400000000000006"/>
    <n v="68.33"/>
    <n v="74.239999999999995"/>
    <n v="90.24"/>
    <n v="90"/>
    <n v="66.39"/>
    <n v="89.01"/>
    <n v="81.63"/>
    <n v="77.78"/>
    <n v="95.04"/>
    <n v="86.39"/>
    <n v="90.41"/>
  </r>
  <r>
    <s v="6468"/>
    <x v="104"/>
    <s v="NACIONAL"/>
    <s v="RAMA EJECUTIVA"/>
    <x v="11"/>
    <x v="1"/>
    <s v="BOGOTÁ. D.C."/>
    <s v="BOGOTÁ. D.C."/>
    <s v="MIPG"/>
    <n v="87.53"/>
    <n v="82.41"/>
    <n v="91.35"/>
    <n v="84.04"/>
    <n v="89.17"/>
    <n v="85.75"/>
    <n v="83"/>
    <n v="96.23"/>
    <m/>
    <n v="82.41"/>
    <n v="93.2"/>
    <m/>
    <n v="82.86"/>
    <n v="100"/>
    <n v="77.099999999999994"/>
    <n v="92.98"/>
    <n v="90.48"/>
    <m/>
    <n v="83.45"/>
    <n v="71.64"/>
    <n v="93.11"/>
    <n v="89.17"/>
    <n v="89.58"/>
    <n v="94.7"/>
    <n v="76.599999999999994"/>
    <n v="83"/>
    <n v="96.14"/>
    <m/>
    <m/>
    <m/>
    <m/>
    <n v="77.27"/>
    <n v="90.91"/>
    <n v="93.33"/>
    <n v="84.62"/>
    <n v="66.67"/>
    <n v="100"/>
    <n v="75"/>
    <n v="81.819999999999993"/>
    <n v="88.89"/>
    <n v="0"/>
    <n v="93.75"/>
    <n v="52.94"/>
    <n v="74.42"/>
    <n v="100"/>
    <n v="77.78"/>
    <m/>
    <n v="92.59"/>
    <n v="95.83"/>
    <n v="80"/>
    <x v="1"/>
    <x v="1"/>
    <n v="0"/>
    <n v="100"/>
    <n v="100"/>
    <m/>
    <m/>
    <m/>
    <n v="93.33"/>
    <n v="77.78"/>
    <n v="78.95"/>
    <n v="69.23"/>
    <n v="82.35"/>
    <n v="100"/>
    <n v="66.67"/>
    <n v="77.14"/>
    <n v="40"/>
    <n v="90.48"/>
    <n v="100"/>
    <n v="90.48"/>
    <n v="75"/>
    <n v="92"/>
    <m/>
    <n v="85.6"/>
    <n v="94.02"/>
    <n v="96.67"/>
    <n v="100"/>
    <n v="90.91"/>
    <n v="100"/>
    <n v="100"/>
    <n v="81.08"/>
    <n v="87.1"/>
    <n v="69.86"/>
    <n v="62.5"/>
    <n v="84.85"/>
    <n v="90.24"/>
    <n v="81.819999999999993"/>
    <n v="90"/>
    <n v="96.7"/>
    <n v="93.88"/>
    <n v="94.44"/>
    <n v="100"/>
    <n v="99.32"/>
    <n v="100"/>
  </r>
  <r>
    <s v="7342"/>
    <x v="105"/>
    <s v="NACIONAL"/>
    <s v="RAMA EJECUTIVA"/>
    <x v="9"/>
    <x v="1"/>
    <s v="BOGOTÁ. D.C."/>
    <s v="BOGOTÁ. D.C."/>
    <s v="MIPG"/>
    <n v="68.58"/>
    <n v="24.3"/>
    <n v="69.44"/>
    <n v="71.83"/>
    <n v="83.23"/>
    <n v="52.24"/>
    <n v="47.02"/>
    <n v="80.88"/>
    <m/>
    <n v="24.3"/>
    <n v="73.239999999999995"/>
    <m/>
    <n v="45.71"/>
    <n v="79.63"/>
    <n v="76.599999999999994"/>
    <n v="80.92"/>
    <n v="80.95"/>
    <m/>
    <n v="72.06"/>
    <n v="38.46"/>
    <n v="76.38"/>
    <n v="83.23"/>
    <n v="56.1"/>
    <n v="64.06"/>
    <n v="42.65"/>
    <n v="47.02"/>
    <n v="80.430000000000007"/>
    <m/>
    <m/>
    <m/>
    <m/>
    <n v="19.05"/>
    <n v="18.18"/>
    <n v="73.33"/>
    <n v="46.15"/>
    <n v="66.67"/>
    <n v="55.56"/>
    <n v="62.5"/>
    <n v="92.59"/>
    <n v="83.33"/>
    <m/>
    <n v="53.33"/>
    <n v="46.67"/>
    <n v="90.24"/>
    <n v="74.290000000000006"/>
    <m/>
    <m/>
    <n v="61.46"/>
    <n v="83.33"/>
    <n v="100"/>
    <x v="3"/>
    <x v="1"/>
    <n v="100"/>
    <n v="75"/>
    <n v="80"/>
    <m/>
    <m/>
    <m/>
    <n v="75.680000000000007"/>
    <n v="66.67"/>
    <n v="83.33"/>
    <n v="84.62"/>
    <n v="64.709999999999994"/>
    <n v="75"/>
    <n v="66.67"/>
    <n v="29.41"/>
    <n v="40"/>
    <n v="70.59"/>
    <n v="100"/>
    <n v="57.14"/>
    <n v="80"/>
    <n v="76"/>
    <m/>
    <n v="44.8"/>
    <n v="71.599999999999994"/>
    <n v="50"/>
    <n v="100"/>
    <n v="61.46"/>
    <n v="66.67"/>
    <n v="50"/>
    <n v="40.99"/>
    <n v="17.649999999999999"/>
    <n v="49.32"/>
    <n v="50"/>
    <n v="19.350000000000001"/>
    <n v="63.41"/>
    <n v="81.819999999999993"/>
    <n v="59.66"/>
    <n v="74.73"/>
    <n v="57.14"/>
    <n v="80.56"/>
    <n v="95.04"/>
    <n v="93.88"/>
    <n v="91.78"/>
  </r>
  <r>
    <s v="8000"/>
    <x v="106"/>
    <s v="NACIONAL"/>
    <s v="RAMA EJECUTIVA"/>
    <x v="6"/>
    <x v="14"/>
    <s v="BOGOTÁ. D.C."/>
    <s v="BOGOTÁ. D.C."/>
    <s v="MIPG"/>
    <n v="91.26"/>
    <n v="81.739999999999995"/>
    <n v="92.97"/>
    <n v="92.71"/>
    <n v="93.17"/>
    <n v="90.85"/>
    <n v="96.56"/>
    <n v="92.59"/>
    <m/>
    <n v="81.739999999999995"/>
    <n v="99.32"/>
    <m/>
    <n v="62.86"/>
    <n v="100"/>
    <n v="85.85"/>
    <n v="93.86"/>
    <n v="100"/>
    <m/>
    <n v="93.75"/>
    <n v="89.39"/>
    <n v="96.4"/>
    <n v="93.17"/>
    <n v="92.59"/>
    <n v="92.42"/>
    <n v="88.1"/>
    <n v="96.56"/>
    <n v="92.49"/>
    <m/>
    <m/>
    <m/>
    <m/>
    <n v="82.61"/>
    <n v="89.66"/>
    <n v="93.33"/>
    <n v="57.69"/>
    <n v="83.33"/>
    <n v="66.67"/>
    <n v="0"/>
    <n v="93.75"/>
    <n v="82.64"/>
    <n v="14.29"/>
    <n v="65.709999999999994"/>
    <n v="82.35"/>
    <n v="96.51"/>
    <n v="80"/>
    <n v="100"/>
    <m/>
    <n v="90.74"/>
    <n v="93.75"/>
    <n v="100"/>
    <x v="0"/>
    <x v="1"/>
    <n v="100"/>
    <n v="100"/>
    <n v="100"/>
    <m/>
    <m/>
    <m/>
    <n v="91.11"/>
    <n v="100"/>
    <n v="91.67"/>
    <n v="100"/>
    <n v="91.18"/>
    <n v="100"/>
    <n v="100"/>
    <n v="79.41"/>
    <n v="100"/>
    <n v="92.06"/>
    <n v="100"/>
    <n v="100"/>
    <n v="100"/>
    <n v="100"/>
    <m/>
    <n v="87.2"/>
    <n v="100"/>
    <n v="100"/>
    <n v="100"/>
    <n v="90.91"/>
    <n v="75"/>
    <n v="100"/>
    <n v="100"/>
    <n v="87.1"/>
    <n v="82.79"/>
    <n v="95.83"/>
    <n v="90.91"/>
    <n v="100"/>
    <n v="100"/>
    <n v="90"/>
    <n v="83.52"/>
    <n v="87.76"/>
    <n v="100"/>
    <n v="97.52"/>
    <n v="92.52"/>
    <n v="89.04"/>
  </r>
  <r>
    <s v="8001"/>
    <x v="107"/>
    <s v="NACIONAL"/>
    <s v="RAMA EJECUTIVA"/>
    <x v="3"/>
    <x v="6"/>
    <s v="BOGOTÁ. D.C."/>
    <s v="BOGOTÁ. D.C."/>
    <s v="MIPG"/>
    <n v="91.94"/>
    <n v="89.74"/>
    <n v="92.64"/>
    <n v="93.2"/>
    <n v="90.74"/>
    <n v="87.35"/>
    <n v="97.12"/>
    <n v="96.55"/>
    <n v="96.02"/>
    <n v="86.44"/>
    <n v="95.15"/>
    <n v="86.67"/>
    <n v="85.37"/>
    <n v="98.18"/>
    <n v="94.34"/>
    <n v="90.99"/>
    <n v="100"/>
    <n v="91.29"/>
    <n v="91.73"/>
    <n v="71.05"/>
    <n v="98.59"/>
    <n v="90.74"/>
    <n v="88.89"/>
    <n v="87.12"/>
    <n v="85.96"/>
    <n v="97.12"/>
    <n v="96.47"/>
    <n v="95.83"/>
    <n v="91.67"/>
    <n v="96.91"/>
    <n v="100"/>
    <n v="86.96"/>
    <n v="87.93"/>
    <n v="93.33"/>
    <n v="85.19"/>
    <n v="90.91"/>
    <n v="100"/>
    <n v="100"/>
    <n v="97.37"/>
    <n v="90.91"/>
    <n v="76.19"/>
    <n v="100"/>
    <n v="69.23"/>
    <n v="95.93"/>
    <n v="100"/>
    <n v="100"/>
    <m/>
    <n v="77.08"/>
    <n v="97.92"/>
    <n v="80"/>
    <x v="0"/>
    <x v="1"/>
    <n v="100"/>
    <n v="100"/>
    <n v="100"/>
    <n v="95.83"/>
    <n v="91.45"/>
    <n v="90.28"/>
    <n v="91.18"/>
    <n v="81.48"/>
    <n v="95.83"/>
    <n v="100"/>
    <n v="94.12"/>
    <n v="62.5"/>
    <n v="75"/>
    <n v="70"/>
    <n v="69.23"/>
    <n v="98.04"/>
    <n v="89.47"/>
    <n v="100"/>
    <n v="100"/>
    <n v="100"/>
    <n v="100"/>
    <n v="83.2"/>
    <n v="96.74"/>
    <n v="76.67"/>
    <n v="100"/>
    <n v="84.85"/>
    <n v="100"/>
    <n v="100"/>
    <n v="92.11"/>
    <n v="74.19"/>
    <n v="87.66"/>
    <n v="87.5"/>
    <n v="93.94"/>
    <n v="100"/>
    <n v="100"/>
    <n v="93.33"/>
    <n v="97.8"/>
    <n v="96"/>
    <n v="88.89"/>
    <n v="98.35"/>
    <n v="97.96"/>
    <n v="98.63"/>
  </r>
  <r>
    <s v="8002"/>
    <x v="108"/>
    <s v="NACIONAL"/>
    <s v="RAMA EJECUTIVA"/>
    <x v="3"/>
    <x v="1"/>
    <s v="BOGOTÁ. D.C."/>
    <s v="BOGOTÁ. D.C."/>
    <s v="MIPG"/>
    <n v="92.15"/>
    <n v="90.75"/>
    <n v="95.37"/>
    <n v="88.12"/>
    <n v="92.14"/>
    <n v="92.5"/>
    <n v="95.79"/>
    <n v="97.12"/>
    <n v="98.76"/>
    <n v="86.44"/>
    <n v="99.37"/>
    <n v="84"/>
    <n v="87.8"/>
    <n v="98.18"/>
    <n v="81.67"/>
    <n v="91.89"/>
    <n v="90.48"/>
    <m/>
    <n v="95.14"/>
    <n v="59.02"/>
    <n v="96.6"/>
    <n v="92.14"/>
    <n v="91.67"/>
    <n v="95.38"/>
    <n v="92.92"/>
    <n v="95.79"/>
    <n v="97.05"/>
    <n v="100"/>
    <n v="91.67"/>
    <n v="100"/>
    <n v="100"/>
    <n v="86.96"/>
    <n v="86.21"/>
    <n v="93.33"/>
    <n v="88.89"/>
    <n v="90.91"/>
    <n v="94.44"/>
    <n v="94.44"/>
    <n v="74.069999999999993"/>
    <n v="84.72"/>
    <n v="47.62"/>
    <n v="0"/>
    <n v="23.08"/>
    <n v="93.6"/>
    <n v="91.43"/>
    <n v="100"/>
    <m/>
    <n v="84.38"/>
    <n v="92.67"/>
    <n v="100"/>
    <x v="1"/>
    <x v="1"/>
    <n v="100"/>
    <n v="100"/>
    <n v="80"/>
    <m/>
    <m/>
    <m/>
    <n v="97.78"/>
    <n v="92.59"/>
    <n v="95.83"/>
    <n v="100"/>
    <n v="91.18"/>
    <n v="62.5"/>
    <n v="50"/>
    <n v="63.64"/>
    <n v="38.46"/>
    <n v="95.24"/>
    <n v="100"/>
    <n v="100"/>
    <n v="100"/>
    <n v="100"/>
    <n v="96"/>
    <n v="85.6"/>
    <n v="98.91"/>
    <n v="100"/>
    <n v="100"/>
    <n v="90.62"/>
    <n v="100"/>
    <n v="100"/>
    <n v="88.6"/>
    <n v="100"/>
    <n v="92.21"/>
    <n v="100"/>
    <n v="93.94"/>
    <n v="100"/>
    <n v="90.91"/>
    <n v="94.81"/>
    <n v="95.6"/>
    <n v="94"/>
    <n v="97.22"/>
    <n v="99.83"/>
    <n v="97.96"/>
    <n v="98.63"/>
  </r>
  <r>
    <s v="8003"/>
    <x v="109"/>
    <s v="NACIONAL"/>
    <s v="RAMA EJECUTIVA"/>
    <x v="0"/>
    <x v="20"/>
    <s v="BOGOTÁ. D.C."/>
    <s v="BOGOTÁ. D.C."/>
    <s v="MIPG"/>
    <n v="83.58"/>
    <n v="86.08"/>
    <n v="90.24"/>
    <n v="77.69"/>
    <n v="79.81"/>
    <n v="88.42"/>
    <n v="95.83"/>
    <n v="86.78"/>
    <n v="95.02"/>
    <n v="81.36"/>
    <n v="95.15"/>
    <n v="57.33"/>
    <n v="82.93"/>
    <n v="94.55"/>
    <n v="62.98"/>
    <n v="74.319999999999993"/>
    <n v="85.71"/>
    <n v="88.67"/>
    <n v="89.05"/>
    <n v="55.83"/>
    <n v="85.06"/>
    <n v="79.81"/>
    <n v="93.06"/>
    <n v="84.2"/>
    <n v="83.94"/>
    <n v="95.83"/>
    <n v="86.48"/>
    <n v="100"/>
    <n v="96.67"/>
    <n v="88.89"/>
    <n v="100"/>
    <n v="65.22"/>
    <n v="91.38"/>
    <n v="93.33"/>
    <n v="96.3"/>
    <n v="54.55"/>
    <n v="77.78"/>
    <n v="61.11"/>
    <n v="62.63"/>
    <n v="78.47"/>
    <n v="0"/>
    <n v="80"/>
    <n v="38.46"/>
    <n v="86.05"/>
    <n v="16.670000000000002"/>
    <m/>
    <m/>
    <n v="57.14"/>
    <n v="78"/>
    <n v="80"/>
    <x v="0"/>
    <x v="4"/>
    <n v="100"/>
    <n v="50"/>
    <n v="80"/>
    <n v="100"/>
    <n v="89.84"/>
    <n v="80.56"/>
    <n v="88.89"/>
    <n v="85.19"/>
    <n v="91.67"/>
    <n v="92.31"/>
    <n v="89.66"/>
    <n v="62.5"/>
    <n v="50"/>
    <n v="56.25"/>
    <n v="34.619999999999997"/>
    <n v="88.89"/>
    <n v="89.47"/>
    <n v="92.86"/>
    <n v="57.14"/>
    <n v="64"/>
    <n v="92.86"/>
    <n v="91.2"/>
    <n v="94.57"/>
    <n v="100"/>
    <n v="100"/>
    <n v="74.75"/>
    <n v="75"/>
    <n v="100"/>
    <n v="73.680000000000007"/>
    <n v="90.32"/>
    <n v="86.76"/>
    <n v="100"/>
    <n v="96.97"/>
    <n v="97.56"/>
    <n v="90.91"/>
    <n v="80.739999999999995"/>
    <n v="84.62"/>
    <n v="90.5"/>
    <n v="61.11"/>
    <n v="92.23"/>
    <n v="87.76"/>
    <n v="87.67"/>
  </r>
  <r>
    <s v="8004"/>
    <x v="110"/>
    <s v="NACIONAL"/>
    <s v="RAMA EJECUTIVA"/>
    <x v="0"/>
    <x v="17"/>
    <s v="BOGOTÁ. D.C."/>
    <s v="BOGOTÁ. D.C."/>
    <s v="MIPG"/>
    <n v="79.5"/>
    <n v="81.27"/>
    <n v="86.19"/>
    <n v="79.959999999999994"/>
    <n v="67.05"/>
    <n v="73.599999999999994"/>
    <n v="83.17"/>
    <n v="83.03"/>
    <n v="89.05"/>
    <n v="77.19"/>
    <n v="90.91"/>
    <n v="73.33"/>
    <n v="75.61"/>
    <n v="94.55"/>
    <n v="75.81"/>
    <n v="79.17"/>
    <n v="95.24"/>
    <n v="92.7"/>
    <n v="72.790000000000006"/>
    <n v="60.61"/>
    <n v="82.28"/>
    <n v="67.05"/>
    <n v="79.63"/>
    <n v="88.89"/>
    <n v="58.69"/>
    <n v="83.17"/>
    <n v="82.64"/>
    <n v="85.42"/>
    <n v="80"/>
    <n v="89.51"/>
    <n v="100"/>
    <n v="69.569999999999993"/>
    <n v="79.31"/>
    <n v="80"/>
    <n v="74.069999999999993"/>
    <n v="81.819999999999993"/>
    <n v="100"/>
    <n v="37.5"/>
    <n v="84.21"/>
    <n v="76.39"/>
    <n v="33.33"/>
    <n v="93.75"/>
    <n v="64.709999999999994"/>
    <n v="94.19"/>
    <n v="31.43"/>
    <n v="100"/>
    <m/>
    <n v="61.46"/>
    <n v="80.67"/>
    <n v="100"/>
    <x v="0"/>
    <x v="1"/>
    <n v="100"/>
    <n v="100"/>
    <n v="80"/>
    <n v="100"/>
    <n v="98.68"/>
    <n v="88.89"/>
    <n v="81.08"/>
    <n v="74.069999999999993"/>
    <n v="58.33"/>
    <n v="30.77"/>
    <n v="88.24"/>
    <n v="75"/>
    <n v="83.33"/>
    <n v="58.82"/>
    <n v="46.67"/>
    <n v="72.41"/>
    <n v="85.71"/>
    <n v="92.86"/>
    <n v="57.14"/>
    <n v="80"/>
    <n v="90.36"/>
    <n v="72"/>
    <n v="89.13"/>
    <n v="85.71"/>
    <n v="100"/>
    <n v="88.29"/>
    <n v="83.33"/>
    <n v="100"/>
    <n v="64.040000000000006"/>
    <n v="61.29"/>
    <n v="54.79"/>
    <n v="87.5"/>
    <n v="84.38"/>
    <n v="82.93"/>
    <n v="63.64"/>
    <n v="75.569999999999993"/>
    <n v="75.819999999999993"/>
    <n v="86"/>
    <n v="63.89"/>
    <n v="90.91"/>
    <n v="94.56"/>
    <n v="82.19"/>
  </r>
  <r>
    <s v="8005"/>
    <x v="111"/>
    <s v="NACIONAL"/>
    <s v="RAMA EJECUTIVA"/>
    <x v="0"/>
    <x v="13"/>
    <s v="BOGOTÁ. D.C."/>
    <s v="BOGOTÁ. D.C."/>
    <s v="MIPG"/>
    <n v="89.82"/>
    <n v="71.89"/>
    <n v="92.27"/>
    <n v="91.02"/>
    <n v="93.62"/>
    <n v="88.48"/>
    <n v="94.71"/>
    <n v="90.67"/>
    <n v="87.81"/>
    <n v="63.56"/>
    <n v="96.67"/>
    <n v="69.33"/>
    <n v="90.24"/>
    <n v="96.36"/>
    <n v="91.04"/>
    <n v="88.82"/>
    <n v="88.1"/>
    <n v="90"/>
    <n v="88.89"/>
    <n v="77.22"/>
    <n v="98.7"/>
    <n v="93.62"/>
    <n v="84.26"/>
    <n v="92.98"/>
    <n v="93.26"/>
    <n v="94.71"/>
    <n v="90.46"/>
    <n v="89.58"/>
    <n v="61.67"/>
    <n v="96.91"/>
    <n v="85.71"/>
    <n v="65.22"/>
    <n v="58.62"/>
    <n v="93.33"/>
    <n v="92.59"/>
    <n v="90.91"/>
    <n v="94.44"/>
    <n v="86.11"/>
    <n v="84.21"/>
    <n v="88.89"/>
    <n v="38.89"/>
    <n v="100"/>
    <n v="69.23"/>
    <n v="97.67"/>
    <n v="100"/>
    <n v="100"/>
    <m/>
    <n v="82.29"/>
    <n v="92.67"/>
    <n v="80"/>
    <x v="0"/>
    <x v="0"/>
    <n v="100"/>
    <n v="100"/>
    <n v="50"/>
    <n v="87.5"/>
    <n v="98.65"/>
    <n v="90.74"/>
    <n v="93.33"/>
    <n v="96.3"/>
    <n v="95.83"/>
    <n v="100"/>
    <n v="67.650000000000006"/>
    <n v="62.5"/>
    <n v="100"/>
    <n v="72.92"/>
    <n v="84.62"/>
    <n v="96.83"/>
    <n v="94.74"/>
    <n v="100"/>
    <n v="100"/>
    <n v="100"/>
    <n v="100"/>
    <n v="73.599999999999994"/>
    <n v="97.83"/>
    <n v="100"/>
    <n v="100"/>
    <n v="93.02"/>
    <n v="70.83"/>
    <n v="100"/>
    <n v="88.6"/>
    <n v="95.16"/>
    <n v="94.81"/>
    <n v="100"/>
    <n v="92.42"/>
    <n v="97.56"/>
    <n v="100"/>
    <n v="82.96"/>
    <n v="85.71"/>
    <n v="90"/>
    <n v="86.11"/>
    <n v="96.69"/>
    <n v="99.32"/>
    <n v="100"/>
  </r>
  <r>
    <s v="8006"/>
    <x v="112"/>
    <s v="NACIONAL"/>
    <s v="RAMA EJECUTIVA"/>
    <x v="0"/>
    <x v="15"/>
    <s v="BOGOTÁ. D.C."/>
    <s v="BOGOTÁ. D.C."/>
    <s v="MIPG"/>
    <n v="88.15"/>
    <n v="88.55"/>
    <n v="92.34"/>
    <n v="85.2"/>
    <n v="88.68"/>
    <n v="89.01"/>
    <n v="87.64"/>
    <n v="91.28"/>
    <n v="95.77"/>
    <n v="84.75"/>
    <n v="92.73"/>
    <n v="88"/>
    <n v="95.12"/>
    <n v="96.36"/>
    <n v="82.39"/>
    <n v="96.05"/>
    <n v="95.24"/>
    <n v="86.61"/>
    <n v="81.290000000000006"/>
    <n v="56.67"/>
    <n v="92.86"/>
    <n v="88.68"/>
    <n v="94.44"/>
    <n v="87.56"/>
    <n v="82.31"/>
    <n v="87.64"/>
    <n v="91.29"/>
    <n v="95.83"/>
    <n v="90"/>
    <n v="96.91"/>
    <n v="100"/>
    <n v="95.65"/>
    <n v="84.48"/>
    <n v="93.33"/>
    <n v="100"/>
    <n v="90.91"/>
    <n v="77.78"/>
    <n v="90.28"/>
    <n v="65.430000000000007"/>
    <n v="91.67"/>
    <n v="22.22"/>
    <n v="100"/>
    <n v="30.77"/>
    <n v="98.84"/>
    <n v="77.14"/>
    <n v="100"/>
    <m/>
    <n v="94.44"/>
    <n v="95.83"/>
    <n v="100"/>
    <x v="0"/>
    <x v="1"/>
    <n v="0"/>
    <n v="100"/>
    <n v="100"/>
    <n v="95.83"/>
    <n v="93.42"/>
    <n v="75"/>
    <n v="80"/>
    <n v="88.89"/>
    <n v="68.42"/>
    <n v="84.62"/>
    <n v="82.35"/>
    <n v="25"/>
    <n v="75"/>
    <n v="43.75"/>
    <n v="84.62"/>
    <n v="85.71"/>
    <n v="94.74"/>
    <n v="100"/>
    <n v="100"/>
    <n v="96"/>
    <n v="98.21"/>
    <n v="91.2"/>
    <n v="98.91"/>
    <n v="93.33"/>
    <n v="100"/>
    <n v="88.29"/>
    <n v="40"/>
    <n v="100"/>
    <n v="91.23"/>
    <n v="90.32"/>
    <n v="74.680000000000007"/>
    <n v="67.5"/>
    <n v="90.91"/>
    <n v="87.8"/>
    <n v="81.819999999999993"/>
    <n v="86.67"/>
    <n v="91.21"/>
    <n v="98"/>
    <n v="100"/>
    <n v="91.74"/>
    <n v="89.8"/>
    <n v="98.63"/>
  </r>
  <r>
    <s v="8007"/>
    <x v="113"/>
    <s v="NACIONAL"/>
    <s v="RAMA EJECUTIVA"/>
    <x v="0"/>
    <x v="14"/>
    <s v="BOGOTÁ. D.C."/>
    <s v="BOGOTÁ. D.C."/>
    <s v="MIPG"/>
    <n v="86.49"/>
    <n v="83.42"/>
    <n v="90.62"/>
    <n v="86.24"/>
    <n v="89.88"/>
    <n v="81.77"/>
    <n v="80.45"/>
    <n v="94.83"/>
    <n v="81.84"/>
    <n v="84.75"/>
    <n v="93.64"/>
    <n v="70.67"/>
    <n v="85.37"/>
    <n v="96.36"/>
    <n v="80.19"/>
    <n v="83.77"/>
    <n v="100"/>
    <n v="81.790000000000006"/>
    <n v="88.89"/>
    <n v="71.209999999999994"/>
    <n v="99.22"/>
    <n v="89.88"/>
    <n v="89.04"/>
    <n v="77.08"/>
    <n v="73.94"/>
    <n v="80.45"/>
    <n v="94.71"/>
    <n v="87.5"/>
    <n v="66.67"/>
    <n v="85.8"/>
    <n v="71.430000000000007"/>
    <n v="100"/>
    <n v="75.86"/>
    <n v="86.67"/>
    <n v="96.3"/>
    <n v="72.73"/>
    <n v="94.44"/>
    <n v="88.89"/>
    <n v="66.67"/>
    <n v="94.44"/>
    <n v="14.29"/>
    <n v="83.33"/>
    <n v="70.59"/>
    <n v="93.02"/>
    <n v="74.290000000000006"/>
    <n v="55.56"/>
    <m/>
    <n v="75"/>
    <n v="84.67"/>
    <n v="93.33"/>
    <x v="0"/>
    <x v="1"/>
    <n v="100"/>
    <n v="100"/>
    <n v="100"/>
    <n v="95.83"/>
    <n v="89.84"/>
    <n v="79.55"/>
    <n v="100"/>
    <n v="74.069999999999993"/>
    <n v="91.67"/>
    <n v="100"/>
    <n v="85.29"/>
    <n v="100"/>
    <n v="83.33"/>
    <n v="55.88"/>
    <n v="80"/>
    <n v="100"/>
    <n v="94.74"/>
    <n v="100"/>
    <n v="100"/>
    <n v="100"/>
    <n v="99.64"/>
    <n v="82.03"/>
    <n v="97.83"/>
    <n v="64.290000000000006"/>
    <n v="62.5"/>
    <n v="89.12"/>
    <n v="54.17"/>
    <n v="100"/>
    <n v="76.319999999999993"/>
    <n v="74.19"/>
    <n v="72.599999999999994"/>
    <n v="87.5"/>
    <n v="81.819999999999993"/>
    <n v="73.17"/>
    <n v="100"/>
    <n v="92.59"/>
    <n v="93.41"/>
    <n v="96"/>
    <n v="97.22"/>
    <n v="99.17"/>
    <n v="93.54"/>
    <n v="100"/>
  </r>
  <r>
    <s v="8008"/>
    <x v="114"/>
    <s v="NACIONAL"/>
    <s v="RAMA EJECUTIVA"/>
    <x v="0"/>
    <x v="19"/>
    <s v="BOGOTÁ. D.C."/>
    <s v="BOGOTÁ. D.C."/>
    <s v="MIPG"/>
    <n v="81.99"/>
    <n v="79.209999999999994"/>
    <n v="93.32"/>
    <n v="72.8"/>
    <n v="87.22"/>
    <n v="81.93"/>
    <n v="84.95"/>
    <n v="91.58"/>
    <n v="97.26"/>
    <n v="69.489999999999995"/>
    <n v="92.81"/>
    <n v="92"/>
    <n v="97.56"/>
    <n v="100"/>
    <n v="61.39"/>
    <n v="54.51"/>
    <n v="95.24"/>
    <n v="85.31"/>
    <n v="62.59"/>
    <n v="43.18"/>
    <n v="85.58"/>
    <n v="87.22"/>
    <n v="88.19"/>
    <n v="82.34"/>
    <n v="73.430000000000007"/>
    <n v="84.95"/>
    <n v="91.39"/>
    <n v="95.83"/>
    <n v="100"/>
    <n v="96.91"/>
    <n v="100"/>
    <n v="56.52"/>
    <n v="77.59"/>
    <n v="93.33"/>
    <n v="100"/>
    <n v="100"/>
    <n v="75"/>
    <n v="0"/>
    <n v="45.45"/>
    <n v="22.22"/>
    <n v="14.29"/>
    <n v="73.33"/>
    <n v="23.53"/>
    <n v="83.14"/>
    <n v="54.29"/>
    <m/>
    <m/>
    <n v="35.42"/>
    <n v="56.86"/>
    <n v="66.67"/>
    <x v="0"/>
    <x v="1"/>
    <n v="100"/>
    <n v="100"/>
    <n v="80"/>
    <n v="87.5"/>
    <n v="93.92"/>
    <n v="75.930000000000007"/>
    <n v="64.44"/>
    <n v="70.37"/>
    <n v="63.16"/>
    <n v="46.15"/>
    <n v="61.76"/>
    <n v="50"/>
    <n v="50"/>
    <n v="35.29"/>
    <n v="43.33"/>
    <n v="73.02"/>
    <n v="94.74"/>
    <n v="85.71"/>
    <n v="85.71"/>
    <n v="96"/>
    <n v="96.07"/>
    <n v="85.6"/>
    <n v="91.85"/>
    <n v="100"/>
    <n v="100"/>
    <n v="79.900000000000006"/>
    <n v="37.5"/>
    <n v="100"/>
    <n v="81.58"/>
    <n v="77.42"/>
    <n v="67.569999999999993"/>
    <n v="95"/>
    <n v="82.81"/>
    <n v="90.24"/>
    <n v="81.819999999999993"/>
    <n v="83.7"/>
    <n v="93.41"/>
    <n v="93.75"/>
    <n v="100"/>
    <n v="99.72"/>
    <n v="87.53"/>
    <n v="94.52"/>
  </r>
  <r>
    <s v="8009"/>
    <x v="115"/>
    <s v="NACIONAL"/>
    <s v="RAMA EJECUTIVA"/>
    <x v="9"/>
    <x v="2"/>
    <s v="BOGOTÁ. D.C."/>
    <s v="BOGOTÁ. D.C."/>
    <s v="MIPG"/>
    <n v="88.4"/>
    <n v="77.52"/>
    <n v="92.27"/>
    <n v="89.08"/>
    <n v="93.78"/>
    <n v="84.68"/>
    <n v="99.04"/>
    <n v="91.55"/>
    <n v="87.78"/>
    <n v="72.88"/>
    <n v="96.06"/>
    <n v="93.33"/>
    <n v="70.73"/>
    <n v="99.09"/>
    <n v="83.95"/>
    <n v="86.75"/>
    <m/>
    <n v="94.1"/>
    <n v="85.61"/>
    <n v="78.33"/>
    <n v="95.97"/>
    <n v="93.78"/>
    <n v="89.04"/>
    <n v="83.08"/>
    <n v="79.790000000000006"/>
    <n v="99.04"/>
    <n v="91.36"/>
    <n v="91.67"/>
    <n v="41.67"/>
    <n v="92.31"/>
    <n v="71.430000000000007"/>
    <n v="69.569999999999993"/>
    <n v="68.97"/>
    <n v="66.67"/>
    <n v="74.069999999999993"/>
    <n v="90.91"/>
    <n v="83.33"/>
    <n v="91.67"/>
    <n v="86.84"/>
    <n v="88.46"/>
    <n v="16.670000000000002"/>
    <n v="100"/>
    <n v="46.15"/>
    <n v="93.6"/>
    <n v="77.14"/>
    <n v="100"/>
    <m/>
    <n v="85.19"/>
    <n v="84.67"/>
    <n v="100"/>
    <x v="5"/>
    <x v="6"/>
    <m/>
    <m/>
    <m/>
    <n v="100"/>
    <n v="93.06"/>
    <n v="89.58"/>
    <n v="88.89"/>
    <n v="92.59"/>
    <n v="84.21"/>
    <n v="100"/>
    <n v="68.97"/>
    <n v="62.5"/>
    <n v="100"/>
    <n v="68.75"/>
    <n v="100"/>
    <n v="92.06"/>
    <n v="94.74"/>
    <n v="100"/>
    <n v="85.71"/>
    <n v="100"/>
    <n v="97.86"/>
    <n v="83.59"/>
    <n v="95.65"/>
    <n v="96.67"/>
    <n v="100"/>
    <n v="70.709999999999994"/>
    <n v="87.5"/>
    <n v="100"/>
    <n v="81.58"/>
    <n v="74.19"/>
    <n v="81.17"/>
    <n v="100"/>
    <n v="96.97"/>
    <n v="100"/>
    <n v="100"/>
    <n v="87.41"/>
    <n v="90.84"/>
    <n v="89.33"/>
    <n v="88.89"/>
    <n v="98.07"/>
    <n v="88.21"/>
    <n v="98.63"/>
  </r>
  <r>
    <s v="8011"/>
    <x v="116"/>
    <s v="NACIONAL"/>
    <s v="RAMA EJECUTIVA"/>
    <x v="9"/>
    <x v="2"/>
    <s v="BOGOTÁ. D.C."/>
    <s v="BOGOTÁ. D.C."/>
    <s v="MIPG"/>
    <n v="79.64"/>
    <n v="90.19"/>
    <n v="91.1"/>
    <n v="74.31"/>
    <n v="84.81"/>
    <n v="74.11"/>
    <n v="45.31"/>
    <n v="95.54"/>
    <n v="86.39"/>
    <n v="91.53"/>
    <n v="92.07"/>
    <n v="81.33"/>
    <n v="97.56"/>
    <n v="100"/>
    <n v="70.47"/>
    <n v="64.91"/>
    <m/>
    <m/>
    <n v="69.44"/>
    <n v="63.33"/>
    <n v="79.739999999999995"/>
    <n v="84.81"/>
    <n v="90.74"/>
    <n v="51.34"/>
    <n v="60.39"/>
    <n v="45.31"/>
    <n v="95.64"/>
    <n v="100"/>
    <n v="87.5"/>
    <n v="78.209999999999994"/>
    <n v="71.430000000000007"/>
    <n v="82.61"/>
    <n v="94.83"/>
    <n v="93.33"/>
    <n v="100"/>
    <n v="100"/>
    <n v="72.22"/>
    <n v="63.89"/>
    <n v="69.14"/>
    <n v="70.14"/>
    <n v="0"/>
    <n v="85"/>
    <n v="38.46"/>
    <n v="81.400000000000006"/>
    <n v="74.290000000000006"/>
    <m/>
    <m/>
    <n v="79.17"/>
    <n v="57.33"/>
    <n v="80"/>
    <x v="5"/>
    <x v="6"/>
    <m/>
    <m/>
    <m/>
    <m/>
    <m/>
    <m/>
    <n v="84.44"/>
    <n v="51.85"/>
    <n v="62.5"/>
    <n v="76.92"/>
    <n v="64.709999999999994"/>
    <n v="62.5"/>
    <n v="50"/>
    <n v="65.62"/>
    <n v="46.15"/>
    <n v="69.84"/>
    <n v="78.95"/>
    <n v="71.430000000000007"/>
    <n v="85.71"/>
    <n v="72"/>
    <n v="92.73"/>
    <n v="88.8"/>
    <n v="93.48"/>
    <n v="66.67"/>
    <n v="62.5"/>
    <n v="43.23"/>
    <n v="40"/>
    <n v="50"/>
    <n v="60.53"/>
    <n v="67.739999999999995"/>
    <n v="57.19"/>
    <n v="37.5"/>
    <n v="40.619999999999997"/>
    <n v="41.46"/>
    <n v="27.27"/>
    <n v="85.93"/>
    <n v="98.9"/>
    <n v="98"/>
    <n v="100"/>
    <n v="100"/>
    <n v="100"/>
    <n v="100"/>
  </r>
  <r>
    <s v="8012"/>
    <x v="117"/>
    <s v="NACIONAL"/>
    <s v="RAMA EJECUTIVA"/>
    <x v="9"/>
    <x v="2"/>
    <s v="BOGOTÁ. D.C."/>
    <s v="BOGOTÁ. D.C."/>
    <s v="MIPG"/>
    <n v="87.99"/>
    <n v="77.97"/>
    <n v="93.36"/>
    <n v="89.65"/>
    <n v="96.58"/>
    <n v="83.86"/>
    <n v="88.08"/>
    <n v="91.97"/>
    <n v="74.010000000000005"/>
    <n v="80.510000000000005"/>
    <n v="95.12"/>
    <n v="85.33"/>
    <n v="92.68"/>
    <n v="98.18"/>
    <n v="83.41"/>
    <n v="86.18"/>
    <m/>
    <m/>
    <n v="91.24"/>
    <n v="88.33"/>
    <n v="97.58"/>
    <n v="96.58"/>
    <n v="92.59"/>
    <n v="80.12"/>
    <n v="73.400000000000006"/>
    <n v="88.08"/>
    <n v="91.79"/>
    <n v="70.83"/>
    <n v="100"/>
    <n v="75.64"/>
    <n v="71.430000000000007"/>
    <n v="78.260000000000005"/>
    <n v="81.03"/>
    <n v="93.33"/>
    <n v="96.3"/>
    <n v="90.91"/>
    <n v="77.78"/>
    <n v="91.67"/>
    <n v="76.319999999999993"/>
    <n v="80.56"/>
    <n v="0"/>
    <n v="83.33"/>
    <n v="76.92"/>
    <n v="97.67"/>
    <n v="82.86"/>
    <m/>
    <m/>
    <n v="61.46"/>
    <n v="91.33"/>
    <n v="100"/>
    <x v="5"/>
    <x v="6"/>
    <m/>
    <m/>
    <m/>
    <m/>
    <m/>
    <m/>
    <n v="100"/>
    <n v="96.3"/>
    <n v="87.5"/>
    <n v="100"/>
    <n v="72.41"/>
    <n v="62.5"/>
    <n v="100"/>
    <n v="87.5"/>
    <n v="100"/>
    <n v="98.41"/>
    <n v="100"/>
    <n v="92.86"/>
    <n v="78.569999999999993"/>
    <n v="100"/>
    <n v="97.82"/>
    <n v="88"/>
    <n v="98.91"/>
    <n v="93.33"/>
    <n v="62.5"/>
    <n v="70.83"/>
    <n v="95.83"/>
    <n v="100"/>
    <n v="72.81"/>
    <n v="80.650000000000006"/>
    <n v="70.78"/>
    <n v="95"/>
    <n v="75.760000000000005"/>
    <n v="95.12"/>
    <n v="100"/>
    <n v="86.67"/>
    <n v="95.05"/>
    <n v="92"/>
    <n v="100"/>
    <n v="99.17"/>
    <n v="83.56"/>
    <n v="100"/>
  </r>
  <r>
    <s v="8013"/>
    <x v="118"/>
    <s v="NACIONAL"/>
    <s v="RAMA EJECUTIVA"/>
    <x v="9"/>
    <x v="2"/>
    <s v="BOGOTÁ. D.C."/>
    <s v="BOGOTÁ. D.C."/>
    <s v="MIPG"/>
    <n v="91.87"/>
    <n v="93.2"/>
    <n v="94.12"/>
    <n v="93.88"/>
    <n v="96.3"/>
    <n v="84.58"/>
    <n v="98.72"/>
    <n v="95.06"/>
    <n v="96.89"/>
    <n v="91.53"/>
    <n v="94.51"/>
    <n v="84"/>
    <n v="92.68"/>
    <n v="98.18"/>
    <n v="94.39"/>
    <n v="93.64"/>
    <m/>
    <m/>
    <n v="93.06"/>
    <n v="81.819999999999993"/>
    <n v="95.42"/>
    <n v="96.3"/>
    <n v="95.83"/>
    <n v="68.78"/>
    <n v="75.680000000000007"/>
    <n v="98.72"/>
    <n v="95.02"/>
    <n v="100"/>
    <n v="66.67"/>
    <n v="96.79"/>
    <n v="100"/>
    <n v="91.3"/>
    <n v="87.93"/>
    <n v="93.33"/>
    <n v="100"/>
    <n v="81.819999999999993"/>
    <n v="83.33"/>
    <n v="100"/>
    <n v="96.49"/>
    <n v="97.22"/>
    <n v="61.9"/>
    <n v="100"/>
    <n v="70.59"/>
    <n v="98.84"/>
    <n v="100"/>
    <n v="100"/>
    <m/>
    <n v="92.71"/>
    <n v="96.67"/>
    <n v="80"/>
    <x v="5"/>
    <x v="6"/>
    <m/>
    <m/>
    <m/>
    <m/>
    <m/>
    <m/>
    <n v="91.11"/>
    <n v="100"/>
    <n v="91.67"/>
    <n v="100"/>
    <n v="88.24"/>
    <n v="87.5"/>
    <n v="83.33"/>
    <n v="88.24"/>
    <n v="60"/>
    <n v="95.24"/>
    <n v="78.95"/>
    <n v="100"/>
    <n v="85.71"/>
    <n v="100"/>
    <n v="98.18"/>
    <n v="93.6"/>
    <n v="97.83"/>
    <n v="66.67"/>
    <n v="87.5"/>
    <n v="69.7"/>
    <n v="26.67"/>
    <n v="100"/>
    <n v="89.47"/>
    <n v="64.52"/>
    <n v="73.38"/>
    <n v="95.83"/>
    <n v="100"/>
    <n v="97.56"/>
    <n v="100"/>
    <n v="93.33"/>
    <n v="94.51"/>
    <n v="88"/>
    <n v="100"/>
    <n v="98.35"/>
    <n v="94.56"/>
    <n v="100"/>
  </r>
  <r>
    <s v="8014"/>
    <x v="119"/>
    <s v="NACIONAL"/>
    <s v="RAMA EJECUTIVA"/>
    <x v="9"/>
    <x v="2"/>
    <s v="BOGOTÁ. D.C."/>
    <s v="BOGOTÁ. D.C."/>
    <s v="MIPG"/>
    <n v="84.54"/>
    <n v="78.38"/>
    <n v="94.27"/>
    <n v="81.02"/>
    <n v="86.46"/>
    <n v="74.84"/>
    <n v="97.06"/>
    <n v="92.8"/>
    <n v="96.94"/>
    <n v="68.64"/>
    <n v="96.95"/>
    <n v="77.33"/>
    <n v="87.8"/>
    <n v="99.09"/>
    <n v="68.38"/>
    <n v="75.900000000000006"/>
    <m/>
    <m/>
    <n v="87.5"/>
    <n v="60"/>
    <n v="92.33"/>
    <n v="86.46"/>
    <n v="79.25"/>
    <n v="69.97"/>
    <n v="71.400000000000006"/>
    <n v="97.06"/>
    <n v="92.63"/>
    <n v="100"/>
    <n v="91.67"/>
    <n v="94.23"/>
    <n v="100"/>
    <n v="78.260000000000005"/>
    <n v="58.62"/>
    <n v="86.67"/>
    <n v="92.59"/>
    <n v="90.91"/>
    <n v="100"/>
    <n v="100"/>
    <n v="94.74"/>
    <n v="67.42"/>
    <n v="0"/>
    <n v="66.67"/>
    <n v="23.08"/>
    <n v="66.86"/>
    <n v="62.86"/>
    <n v="100"/>
    <m/>
    <n v="79.17"/>
    <n v="75"/>
    <n v="75"/>
    <x v="5"/>
    <x v="6"/>
    <m/>
    <m/>
    <m/>
    <m/>
    <m/>
    <m/>
    <n v="82.22"/>
    <n v="81.48"/>
    <n v="91.67"/>
    <n v="92.31"/>
    <n v="94.12"/>
    <n v="62.5"/>
    <n v="50"/>
    <n v="56.25"/>
    <n v="61.54"/>
    <n v="83.93"/>
    <n v="94.74"/>
    <n v="92.86"/>
    <n v="85.71"/>
    <n v="96"/>
    <n v="99.63"/>
    <n v="71.09"/>
    <n v="90.59"/>
    <n v="80"/>
    <n v="100"/>
    <n v="65.91"/>
    <n v="6.67"/>
    <n v="100"/>
    <n v="86.84"/>
    <n v="74.19"/>
    <n v="62.66"/>
    <n v="100"/>
    <n v="96.97"/>
    <n v="100"/>
    <n v="90.91"/>
    <n v="90.37"/>
    <n v="87.91"/>
    <n v="83"/>
    <n v="100"/>
    <n v="95.87"/>
    <n v="92.52"/>
    <n v="98.63"/>
  </r>
  <r>
    <s v="8015"/>
    <x v="120"/>
    <s v="NACIONAL"/>
    <s v="RAMA EJECUTIVA"/>
    <x v="9"/>
    <x v="2"/>
    <s v="BOGOTÁ. D.C."/>
    <s v="BOGOTÁ. D.C."/>
    <s v="MIPG"/>
    <n v="92.23"/>
    <n v="89.48"/>
    <n v="95.51"/>
    <n v="93.72"/>
    <n v="93.9"/>
    <n v="87.18"/>
    <n v="99.76"/>
    <n v="95.54"/>
    <n v="94.31"/>
    <n v="87.29"/>
    <n v="97.41"/>
    <n v="85.33"/>
    <n v="92.68"/>
    <n v="96.36"/>
    <n v="89.93"/>
    <n v="89.04"/>
    <m/>
    <m/>
    <n v="96.53"/>
    <n v="86.67"/>
    <n v="100"/>
    <n v="93.9"/>
    <n v="91.78"/>
    <n v="86.23"/>
    <n v="81.510000000000005"/>
    <n v="99.76"/>
    <n v="95.44"/>
    <n v="90.62"/>
    <n v="91.67"/>
    <n v="96.79"/>
    <n v="100"/>
    <n v="73.91"/>
    <n v="91.38"/>
    <n v="93.33"/>
    <n v="92.59"/>
    <n v="100"/>
    <n v="83.33"/>
    <n v="95.83"/>
    <n v="80.95"/>
    <n v="88.89"/>
    <n v="16.670000000000002"/>
    <n v="100"/>
    <n v="76.92"/>
    <n v="96.51"/>
    <n v="100"/>
    <n v="100"/>
    <m/>
    <n v="92.59"/>
    <n v="89.58"/>
    <n v="80"/>
    <x v="5"/>
    <x v="6"/>
    <m/>
    <m/>
    <m/>
    <m/>
    <m/>
    <m/>
    <n v="97.78"/>
    <n v="96.3"/>
    <n v="91.67"/>
    <n v="100"/>
    <n v="97.06"/>
    <n v="62.5"/>
    <n v="100"/>
    <n v="84.38"/>
    <n v="100"/>
    <n v="100"/>
    <n v="100"/>
    <n v="100"/>
    <n v="100"/>
    <n v="100"/>
    <n v="100"/>
    <n v="85.94"/>
    <n v="98.91"/>
    <n v="100"/>
    <n v="75"/>
    <n v="84.72"/>
    <n v="75"/>
    <n v="100"/>
    <n v="100"/>
    <n v="70.97"/>
    <n v="76.62"/>
    <n v="100"/>
    <n v="100"/>
    <n v="100"/>
    <n v="100"/>
    <n v="94.07"/>
    <n v="92.31"/>
    <n v="98"/>
    <n v="100"/>
    <n v="95.87"/>
    <n v="98.64"/>
    <n v="94.52"/>
  </r>
  <r>
    <s v="8016"/>
    <x v="121"/>
    <s v="NACIONAL"/>
    <s v="RAMA EJECUTIVA"/>
    <x v="9"/>
    <x v="2"/>
    <s v="BOGOTÁ. D.C."/>
    <s v="BOGOTÁ. D.C."/>
    <s v="MIPG"/>
    <n v="87.6"/>
    <n v="87.72"/>
    <n v="92.76"/>
    <n v="83.14"/>
    <n v="87.8"/>
    <n v="90.67"/>
    <n v="80.430000000000007"/>
    <n v="92.02"/>
    <n v="93.33"/>
    <n v="85.09"/>
    <n v="96.95"/>
    <n v="72"/>
    <n v="87.8"/>
    <n v="96.36"/>
    <n v="76.400000000000006"/>
    <n v="78.63"/>
    <m/>
    <m/>
    <n v="93.75"/>
    <n v="50"/>
    <n v="92.81"/>
    <n v="87.8"/>
    <n v="94.06"/>
    <n v="93.96"/>
    <n v="84.59"/>
    <n v="80.430000000000007"/>
    <n v="92.05"/>
    <n v="91.67"/>
    <n v="91.67"/>
    <n v="93.59"/>
    <n v="100"/>
    <n v="86.96"/>
    <n v="87.93"/>
    <n v="93.33"/>
    <n v="88.89"/>
    <n v="90.91"/>
    <n v="72.22"/>
    <n v="87.5"/>
    <n v="78.069999999999993"/>
    <n v="69.23"/>
    <m/>
    <n v="82.5"/>
    <n v="23.53"/>
    <n v="89.53"/>
    <n v="85.71"/>
    <n v="66.67"/>
    <m/>
    <n v="87.04"/>
    <n v="71.33"/>
    <n v="100"/>
    <x v="5"/>
    <x v="6"/>
    <m/>
    <m/>
    <m/>
    <m/>
    <m/>
    <m/>
    <n v="97.78"/>
    <n v="92.59"/>
    <n v="87.5"/>
    <n v="92.31"/>
    <n v="94.12"/>
    <n v="100"/>
    <n v="33.33"/>
    <n v="41.18"/>
    <n v="40"/>
    <n v="95.24"/>
    <n v="100"/>
    <n v="85.71"/>
    <n v="85.71"/>
    <n v="88"/>
    <n v="89.09"/>
    <n v="89.84"/>
    <n v="100"/>
    <n v="100"/>
    <n v="100"/>
    <n v="92.13"/>
    <n v="95.83"/>
    <n v="50"/>
    <n v="89.47"/>
    <n v="95.16"/>
    <n v="77.92"/>
    <n v="80"/>
    <n v="98.48"/>
    <n v="65.849999999999994"/>
    <n v="90.91"/>
    <n v="83.97"/>
    <n v="93.41"/>
    <n v="96"/>
    <n v="94.44"/>
    <n v="94.21"/>
    <n v="99.32"/>
    <n v="100"/>
  </r>
  <r>
    <s v="8019"/>
    <x v="122"/>
    <s v="NACIONAL"/>
    <s v="RAMA EJECUTIVA"/>
    <x v="5"/>
    <x v="20"/>
    <s v="BOGOTÁ. D.C."/>
    <s v="BOGOTÁ. D.C."/>
    <s v="MIPG"/>
    <n v="68.680000000000007"/>
    <n v="64.739999999999995"/>
    <n v="80.02"/>
    <n v="60.9"/>
    <n v="79.069999999999993"/>
    <n v="71.819999999999993"/>
    <n v="43.41"/>
    <n v="73.209999999999994"/>
    <n v="92.29"/>
    <n v="50"/>
    <n v="78.959999999999994"/>
    <n v="81.33"/>
    <n v="90.24"/>
    <n v="98.18"/>
    <n v="53.92"/>
    <n v="66.89"/>
    <n v="90.48"/>
    <m/>
    <n v="52.54"/>
    <n v="45.45"/>
    <n v="66.48"/>
    <n v="79.069999999999993"/>
    <n v="70.55"/>
    <n v="60.86"/>
    <n v="80.42"/>
    <n v="43.41"/>
    <n v="73.08"/>
    <n v="100"/>
    <n v="86.67"/>
    <n v="89.51"/>
    <n v="85.71"/>
    <n v="52.17"/>
    <n v="37.93"/>
    <n v="86.67"/>
    <n v="92.59"/>
    <n v="81.819999999999993"/>
    <n v="55.56"/>
    <n v="56.94"/>
    <n v="50"/>
    <n v="64.39"/>
    <m/>
    <n v="73.33"/>
    <n v="35.29"/>
    <n v="58.14"/>
    <n v="60"/>
    <n v="66.67"/>
    <m/>
    <n v="63.54"/>
    <n v="65.28"/>
    <n v="80"/>
    <x v="0"/>
    <x v="1"/>
    <n v="100"/>
    <n v="100"/>
    <n v="60"/>
    <m/>
    <m/>
    <m/>
    <n v="61.76"/>
    <n v="59.26"/>
    <n v="18.75"/>
    <n v="61.54"/>
    <n v="48.28"/>
    <n v="75"/>
    <n v="33.33"/>
    <n v="50"/>
    <n v="26.67"/>
    <n v="52.94"/>
    <n v="60"/>
    <n v="61.9"/>
    <n v="67.86"/>
    <n v="72"/>
    <n v="71.52"/>
    <n v="64.45"/>
    <n v="78.260000000000005"/>
    <n v="80"/>
    <n v="75"/>
    <n v="53.03"/>
    <n v="45.83"/>
    <n v="50"/>
    <n v="72.81"/>
    <n v="83.87"/>
    <n v="82.79"/>
    <n v="63.33"/>
    <n v="36.36"/>
    <n v="39.020000000000003"/>
    <n v="72.73"/>
    <n v="51.11"/>
    <n v="71.430000000000007"/>
    <n v="54.5"/>
    <n v="77.78"/>
    <n v="90.08"/>
    <n v="70.75"/>
    <n v="89.04"/>
  </r>
  <r>
    <s v="8020"/>
    <x v="123"/>
    <s v="NACIONAL"/>
    <s v="RAMA EJECUTIVA"/>
    <x v="5"/>
    <x v="20"/>
    <s v="BOGOTÁ. D.C."/>
    <s v="BOGOTÁ. D.C."/>
    <s v="MIPG"/>
    <n v="89.91"/>
    <n v="89.38"/>
    <n v="93.82"/>
    <n v="85.42"/>
    <n v="92.62"/>
    <n v="90.41"/>
    <n v="97.06"/>
    <n v="93.81"/>
    <n v="98.01"/>
    <n v="84.75"/>
    <n v="96.34"/>
    <n v="89.33"/>
    <n v="90.24"/>
    <n v="100"/>
    <n v="80.95"/>
    <n v="85.04"/>
    <n v="100"/>
    <m/>
    <n v="86.81"/>
    <n v="70"/>
    <n v="88.18"/>
    <n v="92.62"/>
    <n v="94.44"/>
    <n v="93.63"/>
    <n v="83.33"/>
    <n v="97.06"/>
    <n v="93.67"/>
    <n v="100"/>
    <n v="95"/>
    <n v="96.91"/>
    <n v="100"/>
    <n v="91.3"/>
    <n v="91.38"/>
    <n v="93.33"/>
    <n v="92.59"/>
    <n v="90.91"/>
    <n v="83.33"/>
    <n v="100"/>
    <n v="86.84"/>
    <n v="80.77"/>
    <n v="0"/>
    <n v="0"/>
    <n v="46.15"/>
    <n v="97.09"/>
    <n v="68.569999999999993"/>
    <n v="100"/>
    <m/>
    <n v="87.04"/>
    <n v="85.33"/>
    <n v="80"/>
    <x v="0"/>
    <x v="1"/>
    <n v="100"/>
    <n v="100"/>
    <n v="100"/>
    <m/>
    <m/>
    <m/>
    <n v="86.67"/>
    <n v="92.59"/>
    <n v="79.17"/>
    <n v="92.31"/>
    <n v="88.24"/>
    <n v="62.5"/>
    <n v="75"/>
    <n v="56.25"/>
    <n v="92.31"/>
    <n v="87.3"/>
    <n v="100"/>
    <n v="78.569999999999993"/>
    <n v="75"/>
    <n v="84"/>
    <n v="86.67"/>
    <n v="94.4"/>
    <n v="93.48"/>
    <n v="100"/>
    <n v="100"/>
    <n v="91.43"/>
    <n v="95.83"/>
    <n v="50"/>
    <n v="77.19"/>
    <n v="80.650000000000006"/>
    <n v="87.67"/>
    <n v="100"/>
    <n v="93.94"/>
    <n v="100"/>
    <n v="100"/>
    <n v="92.59"/>
    <n v="89.56"/>
    <n v="94"/>
    <n v="97.22"/>
    <n v="95.87"/>
    <n v="95.24"/>
    <n v="97.26"/>
  </r>
  <r>
    <s v="8021"/>
    <x v="124"/>
    <s v="NACIONAL"/>
    <s v="RAMA EJECUTIVA"/>
    <x v="3"/>
    <x v="0"/>
    <s v="BOGOTÁ. D.C."/>
    <s v="BOGOTÁ. D.C."/>
    <s v="MIPG"/>
    <n v="78.83"/>
    <n v="67.31"/>
    <n v="90.28"/>
    <n v="74"/>
    <n v="79.67"/>
    <n v="76.489999999999995"/>
    <n v="88.67"/>
    <n v="82.49"/>
    <n v="90.3"/>
    <n v="55.08"/>
    <n v="92.45"/>
    <n v="72"/>
    <n v="92.68"/>
    <n v="100"/>
    <n v="73.010000000000005"/>
    <n v="72.3"/>
    <n v="88.1"/>
    <m/>
    <n v="70.83"/>
    <n v="57.58"/>
    <n v="68.260000000000005"/>
    <n v="79.67"/>
    <n v="70.28"/>
    <n v="81.209999999999994"/>
    <n v="85.05"/>
    <n v="88.67"/>
    <n v="82.16"/>
    <n v="89.58"/>
    <n v="90"/>
    <n v="92.59"/>
    <n v="85.71"/>
    <n v="43.48"/>
    <n v="46.55"/>
    <n v="93.33"/>
    <n v="96.3"/>
    <n v="90.91"/>
    <n v="88.89"/>
    <n v="0"/>
    <n v="47.62"/>
    <n v="79.17"/>
    <n v="14.29"/>
    <n v="100"/>
    <n v="47.06"/>
    <n v="87.21"/>
    <n v="77.14"/>
    <m/>
    <m/>
    <n v="55.95"/>
    <n v="72.67"/>
    <n v="93.33"/>
    <x v="0"/>
    <x v="0"/>
    <n v="100"/>
    <n v="100"/>
    <n v="50"/>
    <m/>
    <m/>
    <m/>
    <n v="77.78"/>
    <n v="74.069999999999993"/>
    <n v="70.83"/>
    <n v="61.54"/>
    <n v="67.650000000000006"/>
    <n v="75"/>
    <n v="16.670000000000002"/>
    <n v="64.709999999999994"/>
    <n v="53.33"/>
    <n v="55.36"/>
    <n v="84.21"/>
    <n v="69.05"/>
    <n v="85.71"/>
    <n v="56"/>
    <n v="77.16"/>
    <n v="62.5"/>
    <n v="81.180000000000007"/>
    <n v="92.86"/>
    <n v="100"/>
    <n v="74.260000000000005"/>
    <n v="66.67"/>
    <n v="50"/>
    <n v="93.86"/>
    <n v="82.26"/>
    <n v="81.819999999999993"/>
    <n v="45.83"/>
    <n v="93.94"/>
    <n v="95.12"/>
    <n v="90.91"/>
    <n v="78.52"/>
    <n v="63.74"/>
    <n v="58"/>
    <n v="80.56"/>
    <n v="91.74"/>
    <n v="82.99"/>
    <n v="79.45"/>
  </r>
  <r>
    <s v="8022"/>
    <x v="125"/>
    <s v="NACIONAL"/>
    <s v="RAMA EJECUTIVA"/>
    <x v="3"/>
    <x v="19"/>
    <s v="BOGOTÁ. D.C."/>
    <s v="BOGOTÁ. D.C."/>
    <s v="MIPG"/>
    <n v="85.06"/>
    <n v="82.05"/>
    <n v="93.59"/>
    <n v="82.32"/>
    <n v="84.47"/>
    <n v="81.41"/>
    <n v="67.63"/>
    <n v="94.46"/>
    <n v="94.53"/>
    <n v="75.42"/>
    <n v="96.65"/>
    <n v="81.33"/>
    <n v="90.24"/>
    <n v="98.18"/>
    <n v="73.599999999999994"/>
    <n v="68.239999999999995"/>
    <n v="100"/>
    <m/>
    <n v="92.7"/>
    <n v="62.12"/>
    <n v="94.8"/>
    <n v="84.47"/>
    <n v="85.42"/>
    <n v="83.21"/>
    <n v="75.650000000000006"/>
    <n v="67.63"/>
    <n v="94.4"/>
    <n v="100"/>
    <n v="71.67"/>
    <n v="96.91"/>
    <n v="100"/>
    <n v="73.91"/>
    <n v="72.41"/>
    <n v="93.33"/>
    <n v="92.59"/>
    <n v="90.91"/>
    <n v="83.33"/>
    <n v="66.67"/>
    <n v="81.25"/>
    <n v="83.33"/>
    <n v="0"/>
    <n v="73.33"/>
    <n v="64.709999999999994"/>
    <n v="81.400000000000006"/>
    <n v="65.709999999999994"/>
    <n v="66.67"/>
    <m/>
    <n v="79.17"/>
    <n v="65.28"/>
    <n v="65"/>
    <x v="0"/>
    <x v="1"/>
    <n v="100"/>
    <n v="100"/>
    <n v="100"/>
    <m/>
    <m/>
    <m/>
    <n v="97.78"/>
    <n v="92.59"/>
    <n v="87.5"/>
    <n v="100"/>
    <n v="86.21"/>
    <n v="75"/>
    <n v="100"/>
    <n v="52.94"/>
    <n v="53.33"/>
    <n v="96.83"/>
    <n v="100"/>
    <n v="78.569999999999993"/>
    <n v="89.29"/>
    <n v="96"/>
    <n v="92.36"/>
    <n v="75.599999999999994"/>
    <n v="98.91"/>
    <n v="93.33"/>
    <n v="87.5"/>
    <n v="83.59"/>
    <n v="54.17"/>
    <n v="100"/>
    <n v="70.180000000000007"/>
    <n v="72.58"/>
    <n v="79.790000000000006"/>
    <n v="95.83"/>
    <n v="48.48"/>
    <n v="70.73"/>
    <n v="90.91"/>
    <n v="92.59"/>
    <n v="86.26"/>
    <n v="78"/>
    <n v="100"/>
    <n v="99.17"/>
    <n v="96.94"/>
    <n v="97.95"/>
  </r>
  <r>
    <s v="8023"/>
    <x v="126"/>
    <s v="NACIONAL"/>
    <s v="RAMA EJECUTIVA"/>
    <x v="3"/>
    <x v="13"/>
    <s v="BOGOTÁ. D.C."/>
    <s v="BOGOTÁ. D.C."/>
    <s v="MIPG"/>
    <n v="90.57"/>
    <n v="95.88"/>
    <n v="96.36"/>
    <n v="90.79"/>
    <n v="99.16"/>
    <n v="90.31"/>
    <n v="88.16"/>
    <n v="92.19"/>
    <n v="97.76"/>
    <n v="94.92"/>
    <n v="98.77"/>
    <n v="84"/>
    <n v="92.68"/>
    <n v="100"/>
    <n v="85.73"/>
    <n v="89.32"/>
    <n v="100"/>
    <n v="89.38"/>
    <n v="94.85"/>
    <m/>
    <n v="96.71"/>
    <n v="99.16"/>
    <n v="99.53"/>
    <n v="90.32"/>
    <n v="77.510000000000005"/>
    <n v="88.16"/>
    <n v="92.22"/>
    <n v="100"/>
    <n v="95"/>
    <n v="96.3"/>
    <n v="100"/>
    <n v="95.65"/>
    <n v="98.28"/>
    <n v="93.33"/>
    <n v="96.3"/>
    <n v="90.91"/>
    <n v="77.78"/>
    <n v="83.33"/>
    <n v="86.84"/>
    <n v="88.46"/>
    <n v="0"/>
    <n v="100"/>
    <m/>
    <n v="96.43"/>
    <n v="77.14"/>
    <n v="100"/>
    <m/>
    <n v="85.19"/>
    <n v="92.67"/>
    <n v="80"/>
    <x v="0"/>
    <x v="1"/>
    <n v="100"/>
    <n v="100"/>
    <n v="100"/>
    <n v="95.83"/>
    <n v="98.61"/>
    <n v="73.08"/>
    <n v="95.35"/>
    <n v="96.3"/>
    <n v="83.33"/>
    <n v="100"/>
    <n v="97.06"/>
    <m/>
    <m/>
    <m/>
    <m/>
    <n v="98.39"/>
    <n v="94.74"/>
    <n v="100"/>
    <n v="85.71"/>
    <n v="100"/>
    <n v="94.64"/>
    <n v="99.19"/>
    <n v="100"/>
    <n v="86.67"/>
    <n v="100"/>
    <n v="90.62"/>
    <n v="80"/>
    <n v="100"/>
    <n v="93.86"/>
    <n v="79.03"/>
    <n v="68.83"/>
    <n v="85"/>
    <n v="87.88"/>
    <n v="90.24"/>
    <n v="100"/>
    <n v="91.11"/>
    <n v="93.41"/>
    <n v="98"/>
    <n v="58.33"/>
    <n v="98.35"/>
    <n v="90.82"/>
    <n v="98.63"/>
  </r>
  <r>
    <s v="8024"/>
    <x v="127"/>
    <s v="NACIONAL"/>
    <s v="RAMA EJECUTIVA"/>
    <x v="10"/>
    <x v="4"/>
    <s v="BOGOTÁ. D.C."/>
    <s v="BOGOTÁ. D.C."/>
    <s v="MIPG"/>
    <n v="79.45"/>
    <n v="86.72"/>
    <n v="81.64"/>
    <n v="73.87"/>
    <n v="80.040000000000006"/>
    <n v="75.27"/>
    <n v="79.09"/>
    <n v="94.76"/>
    <n v="92.29"/>
    <n v="83.9"/>
    <n v="82.58"/>
    <n v="72"/>
    <n v="85.37"/>
    <n v="83.18"/>
    <n v="80.67"/>
    <n v="80.260000000000005"/>
    <n v="71.430000000000007"/>
    <n v="75.33"/>
    <n v="62.5"/>
    <n v="60.66"/>
    <n v="70.959999999999994"/>
    <n v="80.040000000000006"/>
    <n v="93.52"/>
    <n v="60.03"/>
    <n v="54.34"/>
    <n v="79.09"/>
    <n v="94.71"/>
    <n v="91.67"/>
    <n v="81.67"/>
    <n v="98.77"/>
    <n v="85.71"/>
    <n v="82.61"/>
    <n v="84.48"/>
    <n v="86.67"/>
    <n v="88.89"/>
    <n v="90.91"/>
    <n v="88.89"/>
    <n v="94.44"/>
    <n v="78.790000000000006"/>
    <n v="83.33"/>
    <n v="14.29"/>
    <n v="80"/>
    <n v="61.54"/>
    <n v="90.7"/>
    <n v="74.290000000000006"/>
    <n v="100"/>
    <m/>
    <n v="54.17"/>
    <n v="84.67"/>
    <n v="100"/>
    <x v="7"/>
    <x v="5"/>
    <n v="100"/>
    <n v="100"/>
    <n v="80"/>
    <n v="75"/>
    <n v="85.81"/>
    <n v="71.59"/>
    <n v="34.619999999999997"/>
    <n v="66.67"/>
    <n v="73.680000000000007"/>
    <n v="84.62"/>
    <n v="64.709999999999994"/>
    <n v="37.5"/>
    <n v="75"/>
    <n v="60.61"/>
    <n v="61.54"/>
    <n v="76.09"/>
    <n v="42.86"/>
    <n v="64.290000000000006"/>
    <n v="46.43"/>
    <n v="56"/>
    <n v="73.150000000000006"/>
    <n v="93.6"/>
    <n v="93.48"/>
    <n v="57.14"/>
    <n v="75"/>
    <n v="61.46"/>
    <n v="66.67"/>
    <n v="0"/>
    <n v="57.02"/>
    <n v="37.1"/>
    <n v="60.27"/>
    <n v="80.83"/>
    <n v="62.5"/>
    <n v="92.68"/>
    <n v="72.73"/>
    <n v="95.56"/>
    <n v="93.96"/>
    <n v="88"/>
    <n v="91.67"/>
    <n v="97.52"/>
    <n v="98.64"/>
    <n v="91.78"/>
  </r>
  <r>
    <s v="8025"/>
    <x v="128"/>
    <s v="NACIONAL"/>
    <s v="RAMA EJECUTIVA"/>
    <x v="3"/>
    <x v="9"/>
    <s v="BOGOTÁ. D.C."/>
    <s v="BOGOTÁ. D.C."/>
    <s v="MIPG"/>
    <n v="84.54"/>
    <n v="82.68"/>
    <n v="92.58"/>
    <n v="81.44"/>
    <n v="86.48"/>
    <n v="92.48"/>
    <n v="67.31"/>
    <n v="83.95"/>
    <n v="92.79"/>
    <n v="77.19"/>
    <n v="95.45"/>
    <n v="90.67"/>
    <n v="82.93"/>
    <n v="96.36"/>
    <n v="84.74"/>
    <n v="81.58"/>
    <n v="100"/>
    <m/>
    <n v="66.67"/>
    <n v="62.31"/>
    <n v="84.5"/>
    <n v="86.48"/>
    <n v="92.59"/>
    <n v="92.42"/>
    <n v="92.81"/>
    <n v="67.31"/>
    <n v="83.58"/>
    <n v="91.67"/>
    <n v="90"/>
    <n v="96.91"/>
    <n v="85.71"/>
    <n v="69.569999999999993"/>
    <n v="91.38"/>
    <n v="86.67"/>
    <n v="77.78"/>
    <n v="90.91"/>
    <n v="83.33"/>
    <n v="88.89"/>
    <n v="81.58"/>
    <n v="81.25"/>
    <n v="14.29"/>
    <n v="80"/>
    <n v="64.709999999999994"/>
    <n v="96.51"/>
    <n v="85.71"/>
    <n v="100"/>
    <m/>
    <n v="66.67"/>
    <n v="86.67"/>
    <n v="80"/>
    <x v="0"/>
    <x v="1"/>
    <n v="100"/>
    <n v="100"/>
    <n v="100"/>
    <m/>
    <m/>
    <m/>
    <n v="0"/>
    <n v="74.069999999999993"/>
    <n v="82.61"/>
    <n v="30"/>
    <n v="70.59"/>
    <n v="100"/>
    <n v="83.33"/>
    <n v="55.88"/>
    <n v="43.33"/>
    <n v="78.569999999999993"/>
    <n v="87.5"/>
    <n v="100"/>
    <n v="83.33"/>
    <n v="72"/>
    <n v="92.73"/>
    <n v="90.4"/>
    <n v="95.65"/>
    <n v="100"/>
    <n v="100"/>
    <n v="87.96"/>
    <n v="86.67"/>
    <n v="100"/>
    <n v="94.74"/>
    <n v="95.16"/>
    <n v="90.91"/>
    <n v="62.5"/>
    <n v="78.790000000000006"/>
    <n v="65.849999999999994"/>
    <n v="63.64"/>
    <n v="66.41"/>
    <n v="95.6"/>
    <n v="96"/>
    <n v="100"/>
    <n v="89.26"/>
    <n v="76.53"/>
    <n v="98.63"/>
  </r>
  <r>
    <s v="8026"/>
    <x v="129"/>
    <s v="NACIONAL"/>
    <s v="RAMA EJECUTIVA"/>
    <x v="6"/>
    <x v="1"/>
    <s v="BOGOTÁ. D.C."/>
    <s v="BOGOTÁ. D.C."/>
    <s v="MIPG"/>
    <n v="74.290000000000006"/>
    <n v="42.13"/>
    <n v="76.94"/>
    <n v="74.760000000000005"/>
    <n v="82.17"/>
    <n v="67.7"/>
    <n v="65.42"/>
    <n v="76.88"/>
    <m/>
    <n v="42.13"/>
    <n v="75.7"/>
    <m/>
    <n v="91.43"/>
    <n v="98.15"/>
    <n v="70.900000000000006"/>
    <n v="66.41"/>
    <n v="85.71"/>
    <m/>
    <n v="74.19"/>
    <n v="37.840000000000003"/>
    <n v="79.349999999999994"/>
    <n v="82.17"/>
    <n v="68.36"/>
    <n v="71.05"/>
    <n v="65.94"/>
    <n v="65.42"/>
    <n v="76.33"/>
    <m/>
    <m/>
    <m/>
    <m/>
    <n v="25"/>
    <n v="49.09"/>
    <n v="93.33"/>
    <n v="96.15"/>
    <n v="83.33"/>
    <n v="33.33"/>
    <n v="58.33"/>
    <n v="43.75"/>
    <n v="33.33"/>
    <n v="0"/>
    <n v="70"/>
    <n v="23.08"/>
    <n v="86.05"/>
    <n v="85.71"/>
    <n v="100"/>
    <m/>
    <n v="48.81"/>
    <n v="71.739999999999995"/>
    <n v="66.67"/>
    <x v="1"/>
    <x v="1"/>
    <n v="100"/>
    <n v="100"/>
    <n v="60"/>
    <m/>
    <m/>
    <m/>
    <n v="89.19"/>
    <n v="70.37"/>
    <n v="68.42"/>
    <n v="38.46"/>
    <n v="75.86"/>
    <n v="12.5"/>
    <n v="50"/>
    <n v="33.33"/>
    <n v="53.85"/>
    <n v="75.290000000000006"/>
    <n v="69.23"/>
    <n v="54.76"/>
    <n v="80"/>
    <n v="84"/>
    <m/>
    <n v="55.73"/>
    <n v="83.7"/>
    <n v="83.33"/>
    <n v="75"/>
    <n v="70.37"/>
    <n v="40"/>
    <n v="50"/>
    <n v="67.569999999999993"/>
    <n v="80.650000000000006"/>
    <n v="58.57"/>
    <n v="85"/>
    <n v="65.62"/>
    <n v="63.41"/>
    <n v="63.64"/>
    <n v="54.58"/>
    <n v="72.53"/>
    <n v="70.209999999999994"/>
    <n v="83.33"/>
    <n v="92.29"/>
    <n v="77.55"/>
    <n v="82.19"/>
  </r>
  <r>
    <s v="8027"/>
    <x v="130"/>
    <s v="NACIONAL"/>
    <s v="RAMA EJECUTIVA"/>
    <x v="5"/>
    <x v="3"/>
    <s v="BOGOTÁ. D.C."/>
    <s v="BOGOTÁ. D.C."/>
    <s v="MIPG"/>
    <n v="80.53"/>
    <n v="68.97"/>
    <n v="89.14"/>
    <n v="80.459999999999994"/>
    <n v="80.22"/>
    <n v="75.34"/>
    <n v="64.290000000000006"/>
    <n v="85.8"/>
    <n v="86.11"/>
    <n v="60.17"/>
    <n v="89.02"/>
    <n v="84"/>
    <n v="95.12"/>
    <n v="100"/>
    <n v="89.97"/>
    <n v="78.069999999999993"/>
    <n v="85.71"/>
    <n v="82.44"/>
    <n v="66.36"/>
    <n v="39.29"/>
    <n v="73.83"/>
    <n v="80.22"/>
    <n v="78.17"/>
    <n v="77.27"/>
    <n v="71.349999999999994"/>
    <n v="64.290000000000006"/>
    <n v="85.55"/>
    <n v="89.58"/>
    <n v="77.78"/>
    <n v="90.12"/>
    <n v="71.430000000000007"/>
    <n v="52.17"/>
    <n v="63.79"/>
    <n v="93.33"/>
    <n v="100"/>
    <n v="90.91"/>
    <n v="100"/>
    <n v="100"/>
    <n v="92.11"/>
    <n v="84.85"/>
    <n v="0"/>
    <n v="100"/>
    <n v="54.55"/>
    <n v="92.94"/>
    <n v="94.29"/>
    <n v="100"/>
    <m/>
    <n v="66.67"/>
    <n v="81.33"/>
    <n v="80"/>
    <x v="1"/>
    <x v="1"/>
    <n v="100"/>
    <n v="100"/>
    <n v="60"/>
    <n v="95.83"/>
    <n v="82.43"/>
    <n v="82.5"/>
    <n v="75"/>
    <n v="70.37"/>
    <n v="55.56"/>
    <n v="69.23"/>
    <n v="58.62"/>
    <n v="42.86"/>
    <n v="66.67"/>
    <n v="0"/>
    <n v="30"/>
    <n v="64.44"/>
    <n v="71.430000000000007"/>
    <n v="69.05"/>
    <n v="57.14"/>
    <n v="58.33"/>
    <n v="81.55"/>
    <n v="65.45"/>
    <n v="94.51"/>
    <n v="90"/>
    <n v="87.5"/>
    <n v="74.239999999999995"/>
    <n v="75"/>
    <n v="0"/>
    <n v="69.3"/>
    <n v="64.709999999999994"/>
    <n v="73.97"/>
    <n v="48.33"/>
    <n v="72.73"/>
    <n v="60.98"/>
    <n v="45.45"/>
    <n v="71.11"/>
    <n v="86.81"/>
    <n v="80"/>
    <n v="91.67"/>
    <n v="96.14"/>
    <n v="84.13"/>
    <n v="93.15"/>
  </r>
  <r>
    <s v="8028"/>
    <x v="131"/>
    <s v="NACIONAL"/>
    <s v="RAMA EJECUTIVA"/>
    <x v="3"/>
    <x v="9"/>
    <s v="BOGOTÁ. D.C."/>
    <s v="BOGOTÁ. D.C."/>
    <s v="MIPG"/>
    <n v="61.38"/>
    <n v="48.86"/>
    <n v="72.81"/>
    <n v="64.81"/>
    <n v="62.6"/>
    <n v="58.14"/>
    <n v="17.63"/>
    <n v="60.23"/>
    <n v="81.34"/>
    <n v="30.63"/>
    <n v="74.3"/>
    <n v="56.94"/>
    <n v="82.93"/>
    <n v="82.73"/>
    <n v="77.77"/>
    <n v="75.88"/>
    <n v="90.48"/>
    <m/>
    <n v="35.71"/>
    <n v="38.46"/>
    <n v="53.71"/>
    <n v="62.6"/>
    <n v="59.15"/>
    <n v="76.19"/>
    <n v="50.52"/>
    <n v="17.63"/>
    <n v="59.93"/>
    <n v="87.5"/>
    <n v="51.67"/>
    <n v="90.12"/>
    <n v="71.430000000000007"/>
    <n v="45.45"/>
    <n v="20"/>
    <n v="93.33"/>
    <n v="85.19"/>
    <n v="81.819999999999993"/>
    <n v="58.33"/>
    <n v="0"/>
    <n v="69.7"/>
    <n v="76.39"/>
    <n v="0"/>
    <n v="76.67"/>
    <n v="54.55"/>
    <n v="97.65"/>
    <n v="62.86"/>
    <m/>
    <m/>
    <n v="79.17"/>
    <n v="75.33"/>
    <n v="73.33"/>
    <x v="1"/>
    <x v="1"/>
    <n v="100"/>
    <n v="100"/>
    <n v="80"/>
    <m/>
    <m/>
    <m/>
    <n v="0"/>
    <n v="14.81"/>
    <n v="58.82"/>
    <n v="50"/>
    <n v="37.93"/>
    <m/>
    <n v="66.67"/>
    <m/>
    <n v="33.33"/>
    <n v="39.020000000000003"/>
    <n v="87.5"/>
    <n v="51.28"/>
    <n v="50"/>
    <n v="39.130000000000003"/>
    <n v="60.24"/>
    <n v="41.46"/>
    <n v="81.319999999999993"/>
    <n v="86.67"/>
    <n v="62.5"/>
    <n v="78.790000000000006"/>
    <n v="60"/>
    <n v="50"/>
    <n v="51.75"/>
    <n v="52.94"/>
    <n v="49.32"/>
    <n v="42.5"/>
    <n v="0"/>
    <n v="14.63"/>
    <n v="0"/>
    <n v="41.48"/>
    <n v="54.03"/>
    <n v="62.33"/>
    <n v="44.44"/>
    <n v="69.73"/>
    <n v="80.27"/>
    <n v="66.94"/>
  </r>
  <r>
    <s v="8029"/>
    <x v="132"/>
    <s v="NACIONAL"/>
    <s v="RAMA EJECUTIVA"/>
    <x v="3"/>
    <x v="13"/>
    <s v="BOGOTÁ. D.C."/>
    <s v="BOGOTÁ. D.C."/>
    <s v="MIPG"/>
    <n v="66.459999999999994"/>
    <n v="46.95"/>
    <n v="74.81"/>
    <n v="64.760000000000005"/>
    <n v="61.96"/>
    <n v="56.9"/>
    <n v="25.33"/>
    <n v="72.91"/>
    <n v="77.73"/>
    <n v="30.63"/>
    <n v="73.459999999999994"/>
    <n v="65.33"/>
    <n v="89.02"/>
    <n v="93.18"/>
    <n v="72.09"/>
    <n v="69.739999999999995"/>
    <n v="64.290000000000006"/>
    <m/>
    <n v="48.74"/>
    <m/>
    <n v="59.77"/>
    <n v="61.96"/>
    <n v="56.84"/>
    <n v="86.27"/>
    <n v="42.28"/>
    <n v="25.33"/>
    <n v="72.5"/>
    <n v="67.709999999999994"/>
    <n v="95.83"/>
    <n v="95.51"/>
    <n v="28.57"/>
    <n v="27.27"/>
    <n v="25.45"/>
    <n v="93.33"/>
    <n v="92.59"/>
    <n v="86.36"/>
    <n v="75"/>
    <n v="0"/>
    <n v="54.32"/>
    <n v="70.14"/>
    <n v="0"/>
    <n v="80"/>
    <m/>
    <n v="92.86"/>
    <n v="60"/>
    <m/>
    <m/>
    <n v="47.92"/>
    <n v="74.67"/>
    <n v="80"/>
    <x v="1"/>
    <x v="2"/>
    <n v="0"/>
    <n v="100"/>
    <n v="10"/>
    <m/>
    <m/>
    <m/>
    <n v="62.86"/>
    <n v="38.89"/>
    <n v="66.67"/>
    <n v="0"/>
    <n v="52.94"/>
    <m/>
    <m/>
    <m/>
    <m/>
    <n v="47.37"/>
    <n v="85.71"/>
    <n v="53.85"/>
    <n v="71.430000000000007"/>
    <n v="50"/>
    <n v="66.67"/>
    <n v="37.799999999999997"/>
    <n v="82.22"/>
    <n v="78.569999999999993"/>
    <n v="87.5"/>
    <n v="91.67"/>
    <n v="83.33"/>
    <n v="50"/>
    <n v="44.74"/>
    <n v="11.76"/>
    <n v="48.53"/>
    <n v="0"/>
    <n v="43.75"/>
    <n v="26.83"/>
    <n v="0"/>
    <n v="51.85"/>
    <n v="62.27"/>
    <n v="50.33"/>
    <n v="88.89"/>
    <n v="84.96"/>
    <n v="76.53"/>
    <n v="89.04"/>
  </r>
  <r>
    <s v="8030"/>
    <x v="133"/>
    <s v="NACIONAL"/>
    <s v="RAMA EJECUTIVA"/>
    <x v="1"/>
    <x v="18"/>
    <s v="BOGOTÁ. D.C."/>
    <s v="BOGOTÁ. D.C."/>
    <s v="MIPG"/>
    <n v="87.05"/>
    <n v="77.7"/>
    <n v="90.84"/>
    <n v="88.45"/>
    <n v="91.56"/>
    <n v="88.58"/>
    <n v="65.510000000000005"/>
    <n v="88.86"/>
    <n v="94.28"/>
    <n v="68.86"/>
    <n v="94.24"/>
    <n v="82.67"/>
    <n v="76.83"/>
    <n v="98.18"/>
    <n v="81.48"/>
    <n v="72.81"/>
    <n v="100"/>
    <n v="87.36"/>
    <n v="95.83"/>
    <n v="70.150000000000006"/>
    <n v="98.7"/>
    <n v="91.56"/>
    <n v="87.5"/>
    <n v="87.57"/>
    <n v="91.32"/>
    <n v="65.510000000000005"/>
    <n v="88.74"/>
    <n v="100"/>
    <n v="71.67"/>
    <n v="96.3"/>
    <n v="100"/>
    <n v="31.52"/>
    <n v="82.76"/>
    <n v="93.33"/>
    <n v="81.48"/>
    <n v="68.180000000000007"/>
    <n v="58.33"/>
    <n v="100"/>
    <n v="84.21"/>
    <n v="92.31"/>
    <n v="16.670000000000002"/>
    <n v="76.67"/>
    <n v="64.709999999999994"/>
    <n v="87.21"/>
    <n v="85.71"/>
    <n v="100"/>
    <m/>
    <n v="68.75"/>
    <n v="72.67"/>
    <n v="80"/>
    <x v="0"/>
    <x v="1"/>
    <n v="100"/>
    <n v="100"/>
    <n v="100"/>
    <n v="91.67"/>
    <n v="94.08"/>
    <n v="75"/>
    <n v="100"/>
    <n v="100"/>
    <n v="95.83"/>
    <n v="100"/>
    <n v="85.29"/>
    <n v="100"/>
    <n v="100"/>
    <n v="51.43"/>
    <n v="80"/>
    <n v="100"/>
    <n v="100"/>
    <n v="100"/>
    <n v="100"/>
    <n v="96"/>
    <n v="98.21"/>
    <n v="82.4"/>
    <n v="93.48"/>
    <n v="90"/>
    <n v="100"/>
    <n v="86.87"/>
    <n v="60"/>
    <n v="100"/>
    <n v="85.09"/>
    <n v="93.55"/>
    <n v="93.51"/>
    <n v="51.67"/>
    <n v="78.790000000000006"/>
    <n v="58.54"/>
    <n v="81.819999999999993"/>
    <n v="77.959999999999994"/>
    <n v="89.01"/>
    <n v="91"/>
    <n v="88.89"/>
    <n v="95.04"/>
    <n v="100"/>
    <n v="89.04"/>
  </r>
  <r>
    <s v="8033"/>
    <x v="134"/>
    <s v="NACIONAL"/>
    <s v="RAMA EJECUTIVA"/>
    <x v="3"/>
    <x v="11"/>
    <s v="BOGOTÁ. D.C."/>
    <s v="BOGOTÁ. D.C."/>
    <s v="MIPG"/>
    <n v="86.12"/>
    <n v="85.9"/>
    <n v="91.78"/>
    <n v="83.61"/>
    <n v="89.32"/>
    <n v="82.07"/>
    <n v="87.22"/>
    <n v="91.75"/>
    <n v="93.03"/>
    <n v="82.2"/>
    <n v="95.06"/>
    <n v="84"/>
    <n v="85.37"/>
    <n v="96.36"/>
    <n v="80.290000000000006"/>
    <n v="77.63"/>
    <n v="88.1"/>
    <m/>
    <n v="88.24"/>
    <m/>
    <n v="87.28"/>
    <n v="89.32"/>
    <n v="88.09"/>
    <n v="67.180000000000007"/>
    <n v="81.05"/>
    <n v="87.22"/>
    <n v="91.7"/>
    <n v="95.83"/>
    <n v="81.67"/>
    <n v="96.91"/>
    <n v="85.71"/>
    <n v="78.260000000000005"/>
    <n v="82.76"/>
    <n v="93.33"/>
    <n v="85.19"/>
    <n v="90.91"/>
    <n v="66.67"/>
    <n v="91.67"/>
    <n v="68.42"/>
    <n v="83.33"/>
    <n v="0"/>
    <n v="83.33"/>
    <m/>
    <n v="96.43"/>
    <n v="77.14"/>
    <n v="33.33"/>
    <m/>
    <n v="66.67"/>
    <n v="78.47"/>
    <n v="93.33"/>
    <x v="0"/>
    <x v="0"/>
    <n v="100"/>
    <n v="100"/>
    <n v="50"/>
    <m/>
    <m/>
    <m/>
    <n v="88.37"/>
    <n v="100"/>
    <n v="72.22"/>
    <n v="100"/>
    <n v="82.35"/>
    <m/>
    <m/>
    <m/>
    <m/>
    <n v="91.94"/>
    <n v="89.47"/>
    <n v="85.71"/>
    <n v="71.430000000000007"/>
    <n v="75"/>
    <n v="83.27"/>
    <n v="82.93"/>
    <n v="94.17"/>
    <n v="86.67"/>
    <n v="25"/>
    <n v="71.88"/>
    <n v="58.33"/>
    <n v="50"/>
    <n v="85.09"/>
    <n v="87.1"/>
    <n v="76.62"/>
    <n v="91.67"/>
    <n v="83.33"/>
    <n v="90.24"/>
    <n v="100"/>
    <n v="86.67"/>
    <n v="90.11"/>
    <n v="90"/>
    <n v="83.33"/>
    <n v="95.87"/>
    <n v="97.28"/>
    <n v="94.52"/>
  </r>
  <r>
    <s v="8034"/>
    <x v="135"/>
    <s v="NACIONAL"/>
    <s v="RAMA EJECUTIVA"/>
    <x v="5"/>
    <x v="1"/>
    <s v="BOGOTÁ. D.C."/>
    <s v="BOGOTÁ. D.C."/>
    <s v="MIPG"/>
    <n v="91.91"/>
    <n v="92.67"/>
    <n v="94.6"/>
    <n v="89.28"/>
    <n v="93.92"/>
    <n v="91.54"/>
    <n v="94.98"/>
    <n v="95.84"/>
    <n v="96.52"/>
    <n v="90.68"/>
    <n v="98.71"/>
    <n v="86.67"/>
    <n v="82.93"/>
    <n v="96.36"/>
    <n v="79.599999999999994"/>
    <n v="86.32"/>
    <m/>
    <n v="88.33"/>
    <n v="99.29"/>
    <m/>
    <n v="99.34"/>
    <n v="93.92"/>
    <n v="93.87"/>
    <n v="90.4"/>
    <m/>
    <n v="94.98"/>
    <n v="95.75"/>
    <n v="95.83"/>
    <n v="95"/>
    <n v="96.91"/>
    <n v="100"/>
    <n v="78.260000000000005"/>
    <n v="94.83"/>
    <n v="93.33"/>
    <n v="81.48"/>
    <n v="90.91"/>
    <n v="77.78"/>
    <n v="63.89"/>
    <n v="89.47"/>
    <n v="80.77"/>
    <n v="50"/>
    <n v="66.67"/>
    <m/>
    <n v="96.43"/>
    <n v="60"/>
    <m/>
    <m/>
    <n v="77.78"/>
    <n v="92.67"/>
    <n v="70"/>
    <x v="5"/>
    <x v="6"/>
    <m/>
    <m/>
    <m/>
    <n v="87.5"/>
    <n v="96.32"/>
    <n v="78.569999999999993"/>
    <n v="100"/>
    <n v="96.3"/>
    <n v="100"/>
    <n v="100"/>
    <n v="100"/>
    <m/>
    <m/>
    <m/>
    <m/>
    <n v="100"/>
    <n v="100"/>
    <n v="100"/>
    <n v="100"/>
    <n v="100"/>
    <n v="98.21"/>
    <n v="91.06"/>
    <n v="96.67"/>
    <n v="100"/>
    <n v="100"/>
    <n v="81.819999999999993"/>
    <n v="95.83"/>
    <n v="100"/>
    <m/>
    <m/>
    <m/>
    <n v="100"/>
    <n v="87.88"/>
    <n v="100"/>
    <n v="100"/>
    <n v="94.07"/>
    <n v="100"/>
    <n v="99"/>
    <n v="88.89"/>
    <n v="96.69"/>
    <n v="93.88"/>
    <n v="100"/>
  </r>
  <r>
    <s v="8035"/>
    <x v="136"/>
    <s v="NACIONAL"/>
    <s v="RAMA EJECUTIVA"/>
    <x v="5"/>
    <x v="1"/>
    <s v="BOGOTÁ. D.C."/>
    <s v="BOGOTÁ. D.C."/>
    <s v="MIPG"/>
    <n v="70.95"/>
    <n v="60.71"/>
    <n v="77.099999999999994"/>
    <n v="67.739999999999995"/>
    <n v="80.760000000000005"/>
    <n v="63.35"/>
    <n v="49.8"/>
    <n v="79.510000000000005"/>
    <n v="94.78"/>
    <n v="42.37"/>
    <n v="80.25"/>
    <n v="80"/>
    <n v="70.73"/>
    <n v="83.64"/>
    <n v="67.45"/>
    <n v="58.07"/>
    <n v="78.569999999999993"/>
    <m/>
    <n v="53.68"/>
    <m/>
    <n v="75.81"/>
    <n v="80.760000000000005"/>
    <n v="70.75"/>
    <n v="65.64"/>
    <n v="53.58"/>
    <n v="49.8"/>
    <n v="79.25"/>
    <n v="95.83"/>
    <n v="100"/>
    <n v="90.74"/>
    <n v="100"/>
    <n v="30.43"/>
    <n v="32.76"/>
    <n v="93.33"/>
    <n v="62.96"/>
    <n v="90.91"/>
    <n v="66.67"/>
    <n v="33.33"/>
    <n v="68.52"/>
    <n v="27.5"/>
    <n v="0"/>
    <n v="91.25"/>
    <m/>
    <n v="76.19"/>
    <n v="71.430000000000007"/>
    <n v="88.89"/>
    <m/>
    <n v="47.92"/>
    <n v="61.11"/>
    <n v="50"/>
    <x v="1"/>
    <x v="2"/>
    <n v="100"/>
    <n v="100"/>
    <n v="50"/>
    <m/>
    <m/>
    <m/>
    <n v="51.16"/>
    <n v="29.63"/>
    <n v="66.67"/>
    <n v="46.15"/>
    <n v="67.650000000000006"/>
    <m/>
    <m/>
    <m/>
    <m/>
    <n v="64.52"/>
    <n v="63.16"/>
    <n v="78.569999999999993"/>
    <n v="57.14"/>
    <n v="75"/>
    <n v="89.94"/>
    <n v="50.41"/>
    <n v="97.78"/>
    <n v="64.290000000000006"/>
    <n v="100"/>
    <n v="60.61"/>
    <n v="45.83"/>
    <n v="100"/>
    <n v="66.67"/>
    <n v="45.16"/>
    <n v="50.34"/>
    <n v="35"/>
    <n v="35.94"/>
    <n v="60.98"/>
    <n v="70"/>
    <n v="64.44"/>
    <n v="64.84"/>
    <n v="63.27"/>
    <n v="80.56"/>
    <n v="93.16"/>
    <n v="91.84"/>
    <n v="89.04"/>
  </r>
  <r>
    <s v="8036"/>
    <x v="137"/>
    <s v="NACIONAL"/>
    <s v="RAMA EJECUTIVA"/>
    <x v="3"/>
    <x v="16"/>
    <s v="BOGOTÁ. D.C."/>
    <s v="BOGOTÁ. D.C."/>
    <s v="MIPG"/>
    <n v="73.27"/>
    <n v="66.58"/>
    <n v="85.6"/>
    <n v="78.34"/>
    <n v="81.099999999999994"/>
    <n v="62.87"/>
    <n v="41.67"/>
    <n v="78.290000000000006"/>
    <n v="94.28"/>
    <n v="51.69"/>
    <n v="85.67"/>
    <n v="74.67"/>
    <n v="92.68"/>
    <n v="92.73"/>
    <n v="72.53"/>
    <n v="50.93"/>
    <n v="73.81"/>
    <m/>
    <n v="94.24"/>
    <n v="34.17"/>
    <n v="93.46"/>
    <n v="81.099999999999994"/>
    <n v="74.540000000000006"/>
    <n v="75.88"/>
    <n v="37.08"/>
    <n v="41.67"/>
    <n v="78.42"/>
    <n v="93.75"/>
    <n v="95"/>
    <n v="93.21"/>
    <n v="100"/>
    <n v="52.17"/>
    <n v="50"/>
    <n v="86.67"/>
    <n v="96.3"/>
    <n v="100"/>
    <n v="75"/>
    <n v="50"/>
    <n v="71.05"/>
    <n v="57.58"/>
    <m/>
    <n v="70"/>
    <n v="15.38"/>
    <n v="98.72"/>
    <n v="0"/>
    <m/>
    <m/>
    <n v="57.14"/>
    <n v="38.89"/>
    <n v="100"/>
    <x v="1"/>
    <x v="0"/>
    <n v="0"/>
    <n v="100"/>
    <n v="30"/>
    <m/>
    <m/>
    <m/>
    <n v="100"/>
    <n v="96.3"/>
    <n v="89.47"/>
    <n v="100"/>
    <n v="85.29"/>
    <n v="25"/>
    <n v="50"/>
    <n v="25"/>
    <n v="42.31"/>
    <n v="96.83"/>
    <n v="94.74"/>
    <n v="92.86"/>
    <n v="85.71"/>
    <n v="88"/>
    <n v="92.73"/>
    <n v="64.8"/>
    <n v="86.96"/>
    <n v="86.67"/>
    <n v="75"/>
    <n v="78.03"/>
    <n v="41.67"/>
    <n v="100"/>
    <n v="42.42"/>
    <n v="0"/>
    <n v="43.75"/>
    <n v="62.5"/>
    <n v="36.36"/>
    <n v="31.71"/>
    <n v="45.45"/>
    <n v="63.7"/>
    <n v="77.66"/>
    <n v="62.33"/>
    <n v="55.56"/>
    <n v="89.92"/>
    <n v="90.48"/>
    <n v="87.67"/>
  </r>
  <r>
    <s v="8037"/>
    <x v="138"/>
    <s v="NACIONAL"/>
    <s v="RAMA EJECUTIVA"/>
    <x v="3"/>
    <x v="3"/>
    <s v="BOGOTÁ. D.C."/>
    <s v="BOGOTÁ. D.C."/>
    <s v="MIPG"/>
    <n v="77.19"/>
    <n v="71.569999999999993"/>
    <n v="84.25"/>
    <n v="74.900000000000006"/>
    <n v="89.38"/>
    <n v="78.56"/>
    <n v="71.88"/>
    <n v="80.83"/>
    <n v="88.43"/>
    <n v="62.71"/>
    <n v="87.19"/>
    <n v="69.33"/>
    <n v="82.93"/>
    <n v="87.73"/>
    <n v="72.540000000000006"/>
    <n v="69.3"/>
    <n v="85.71"/>
    <n v="68.44"/>
    <n v="75.69"/>
    <n v="48.33"/>
    <n v="88.18"/>
    <n v="89.38"/>
    <n v="82.52"/>
    <n v="79.8"/>
    <n v="72.92"/>
    <n v="71.88"/>
    <n v="80.599999999999994"/>
    <n v="96.88"/>
    <n v="95"/>
    <n v="87.04"/>
    <n v="57.14"/>
    <n v="56.52"/>
    <n v="67.239999999999995"/>
    <n v="80"/>
    <n v="88.89"/>
    <n v="90.91"/>
    <n v="77.78"/>
    <n v="69.44"/>
    <n v="56.25"/>
    <n v="50.69"/>
    <n v="0"/>
    <n v="83.75"/>
    <n v="15.38"/>
    <n v="91.86"/>
    <n v="74.290000000000006"/>
    <n v="55.56"/>
    <m/>
    <n v="47.92"/>
    <n v="74"/>
    <n v="80"/>
    <x v="1"/>
    <x v="1"/>
    <n v="100"/>
    <n v="50"/>
    <n v="80"/>
    <n v="75"/>
    <n v="66.89"/>
    <n v="74.069999999999993"/>
    <n v="80"/>
    <n v="66.67"/>
    <n v="83.33"/>
    <n v="92.31"/>
    <n v="67.650000000000006"/>
    <n v="62.5"/>
    <n v="50"/>
    <n v="34.380000000000003"/>
    <n v="61.54"/>
    <n v="87.3"/>
    <n v="89.47"/>
    <n v="78.569999999999993"/>
    <n v="100"/>
    <n v="80"/>
    <n v="92.5"/>
    <n v="79.2"/>
    <n v="86.14"/>
    <n v="93.33"/>
    <n v="62.5"/>
    <n v="81.819999999999993"/>
    <n v="58.33"/>
    <n v="100"/>
    <n v="71.05"/>
    <n v="64.709999999999994"/>
    <n v="75.650000000000006"/>
    <n v="77.5"/>
    <n v="72.73"/>
    <n v="75.61"/>
    <n v="63.64"/>
    <n v="71.11"/>
    <n v="80.22"/>
    <n v="82"/>
    <n v="86.11"/>
    <n v="85.95"/>
    <n v="82.65"/>
    <n v="83.56"/>
  </r>
  <r>
    <s v="8038"/>
    <x v="139"/>
    <s v="NACIONAL"/>
    <s v="RAMA EJECUTIVA"/>
    <x v="0"/>
    <x v="22"/>
    <s v="BOGOTÁ. D.C."/>
    <s v="BOGOTÁ. D.C."/>
    <s v="MIPG"/>
    <n v="80.25"/>
    <n v="61.26"/>
    <n v="83.68"/>
    <n v="75.48"/>
    <n v="82.81"/>
    <n v="74.62"/>
    <n v="77.27"/>
    <n v="88.84"/>
    <n v="73.88"/>
    <n v="55.08"/>
    <n v="87.03"/>
    <n v="65.33"/>
    <n v="85.37"/>
    <n v="77.73"/>
    <n v="64.819999999999993"/>
    <n v="68.42"/>
    <n v="80.95"/>
    <n v="80.97"/>
    <n v="88.24"/>
    <n v="41.04"/>
    <n v="87.92"/>
    <n v="82.81"/>
    <n v="67.81"/>
    <n v="84.34"/>
    <n v="77.989999999999995"/>
    <n v="77.27"/>
    <n v="88.59"/>
    <n v="83.33"/>
    <n v="53.33"/>
    <n v="74.69"/>
    <n v="71.430000000000007"/>
    <n v="52.17"/>
    <n v="50"/>
    <n v="93.33"/>
    <n v="88.89"/>
    <n v="81.819999999999993"/>
    <n v="58.33"/>
    <n v="56.94"/>
    <n v="68.180000000000007"/>
    <n v="70.14"/>
    <m/>
    <n v="80"/>
    <n v="58.82"/>
    <n v="74.42"/>
    <n v="51.43"/>
    <n v="88.89"/>
    <m/>
    <n v="53.7"/>
    <n v="67.36"/>
    <n v="100"/>
    <x v="1"/>
    <x v="1"/>
    <n v="0"/>
    <n v="100"/>
    <n v="60"/>
    <n v="81.819999999999993"/>
    <n v="94.12"/>
    <n v="72.83"/>
    <n v="89.19"/>
    <n v="92.59"/>
    <n v="83.33"/>
    <n v="84.62"/>
    <n v="91.18"/>
    <n v="87.5"/>
    <n v="33.33"/>
    <n v="25.71"/>
    <n v="43.33"/>
    <n v="89.66"/>
    <n v="100"/>
    <n v="92.86"/>
    <n v="100"/>
    <n v="96"/>
    <n v="82.14"/>
    <n v="61.33"/>
    <n v="76.09"/>
    <n v="100"/>
    <n v="75"/>
    <n v="89.9"/>
    <n v="50"/>
    <n v="50"/>
    <n v="68.42"/>
    <n v="87.1"/>
    <n v="79.11"/>
    <n v="100"/>
    <n v="80.3"/>
    <n v="85.37"/>
    <n v="72.73"/>
    <n v="76.3"/>
    <n v="82.42"/>
    <n v="74"/>
    <n v="97.22"/>
    <n v="100"/>
    <n v="93.88"/>
    <n v="94.52"/>
  </r>
  <r>
    <s v="8039"/>
    <x v="140"/>
    <s v="NACIONAL"/>
    <s v="RAMA EJECUTIVA"/>
    <x v="10"/>
    <x v="9"/>
    <s v="BOGOTÁ. D.C."/>
    <s v="BOGOTÁ. D.C."/>
    <s v="MIPG"/>
    <n v="71.91"/>
    <n v="68.91"/>
    <n v="79.86"/>
    <n v="68.91"/>
    <n v="67.28"/>
    <n v="67.72"/>
    <n v="48.82"/>
    <n v="81.489999999999995"/>
    <n v="87.56"/>
    <n v="59.11"/>
    <n v="80.819999999999993"/>
    <n v="64"/>
    <n v="85.37"/>
    <n v="80"/>
    <n v="74.400000000000006"/>
    <n v="54.17"/>
    <n v="88.1"/>
    <m/>
    <n v="68.7"/>
    <n v="41.67"/>
    <n v="73.959999999999994"/>
    <n v="67.28"/>
    <n v="79.63"/>
    <n v="78.84"/>
    <n v="46.71"/>
    <n v="48.82"/>
    <n v="81.28"/>
    <n v="95.83"/>
    <n v="95"/>
    <n v="93.21"/>
    <n v="28.57"/>
    <n v="29.35"/>
    <n v="60.34"/>
    <n v="93.33"/>
    <n v="92.59"/>
    <n v="72.73"/>
    <n v="58.33"/>
    <n v="40.28"/>
    <n v="76.19"/>
    <n v="56.94"/>
    <m/>
    <n v="83.33"/>
    <n v="53.85"/>
    <n v="87.21"/>
    <n v="74.290000000000006"/>
    <n v="100"/>
    <m/>
    <n v="56.25"/>
    <n v="50.67"/>
    <n v="70"/>
    <x v="0"/>
    <x v="2"/>
    <n v="100"/>
    <n v="100"/>
    <n v="70"/>
    <m/>
    <m/>
    <m/>
    <n v="64.86"/>
    <n v="70.37"/>
    <n v="73.680000000000007"/>
    <n v="53.85"/>
    <n v="79.41"/>
    <n v="62.5"/>
    <n v="75"/>
    <n v="28.12"/>
    <n v="30.77"/>
    <n v="77.59"/>
    <n v="71.430000000000007"/>
    <n v="64.290000000000006"/>
    <n v="57.14"/>
    <n v="68"/>
    <n v="73.58"/>
    <n v="69.599999999999994"/>
    <n v="92.39"/>
    <n v="93.33"/>
    <n v="87.5"/>
    <n v="75.760000000000005"/>
    <n v="33.33"/>
    <n v="100"/>
    <n v="53.51"/>
    <n v="38.71"/>
    <n v="46.58"/>
    <n v="52.5"/>
    <n v="39.39"/>
    <n v="56.1"/>
    <n v="81.819999999999993"/>
    <n v="70.930000000000007"/>
    <n v="86.26"/>
    <n v="87"/>
    <n v="86.11"/>
    <n v="88.84"/>
    <n v="85.03"/>
    <n v="95.89"/>
  </r>
  <r>
    <s v="8040"/>
    <x v="141"/>
    <s v="NACIONAL"/>
    <s v="RAMA EJECUTIVA"/>
    <x v="4"/>
    <x v="1"/>
    <s v="BOGOTÁ. D.C."/>
    <s v="BOGOTÁ. D.C."/>
    <s v="MIPG"/>
    <n v="83.77"/>
    <n v="82.41"/>
    <n v="86.84"/>
    <n v="83.6"/>
    <n v="82.94"/>
    <n v="76.2"/>
    <n v="81.599999999999994"/>
    <n v="93.89"/>
    <n v="89.65"/>
    <n v="78.81"/>
    <n v="92.43"/>
    <n v="72"/>
    <n v="75.61"/>
    <n v="91.82"/>
    <n v="73.53"/>
    <n v="45.45"/>
    <n v="80.95"/>
    <m/>
    <n v="97.16"/>
    <m/>
    <n v="96.58"/>
    <n v="82.94"/>
    <n v="85.61"/>
    <n v="90.4"/>
    <n v="54.95"/>
    <n v="81.599999999999994"/>
    <n v="93.76"/>
    <n v="89.13"/>
    <n v="79.63"/>
    <n v="94.44"/>
    <n v="85.71"/>
    <n v="82.61"/>
    <n v="75.86"/>
    <n v="93.33"/>
    <n v="74.069999999999993"/>
    <n v="81.819999999999993"/>
    <n v="50"/>
    <n v="70.83"/>
    <n v="63.64"/>
    <n v="70.45"/>
    <n v="0"/>
    <n v="0"/>
    <m/>
    <n v="98.68"/>
    <n v="62.86"/>
    <m/>
    <m/>
    <n v="37.5"/>
    <n v="41.67"/>
    <n v="70"/>
    <x v="4"/>
    <x v="1"/>
    <n v="100"/>
    <n v="100"/>
    <n v="60"/>
    <m/>
    <m/>
    <m/>
    <n v="100"/>
    <n v="92.59"/>
    <n v="95.65"/>
    <n v="100"/>
    <n v="97.06"/>
    <m/>
    <m/>
    <m/>
    <m/>
    <n v="96.49"/>
    <n v="100"/>
    <n v="100"/>
    <n v="85.71"/>
    <n v="95.83"/>
    <n v="96.36"/>
    <n v="76.83"/>
    <n v="97.78"/>
    <n v="86.67"/>
    <n v="100"/>
    <n v="87.88"/>
    <n v="95.83"/>
    <n v="100"/>
    <n v="56.14"/>
    <n v="35.29"/>
    <n v="58.9"/>
    <n v="100"/>
    <n v="57.81"/>
    <n v="92.68"/>
    <n v="90"/>
    <n v="90.37"/>
    <n v="91.21"/>
    <n v="93"/>
    <n v="100"/>
    <n v="97.02"/>
    <n v="96.6"/>
    <n v="97.26"/>
  </r>
  <r>
    <s v="8041"/>
    <x v="142"/>
    <s v="NACIONAL"/>
    <s v="RAMA EJECUTIVA"/>
    <x v="3"/>
    <x v="18"/>
    <s v="BOGOTÁ. D.C."/>
    <s v="BOGOTÁ. D.C."/>
    <s v="MIPG"/>
    <n v="75.95"/>
    <n v="52.57"/>
    <n v="81.760000000000005"/>
    <n v="76.94"/>
    <n v="75.92"/>
    <n v="72.39"/>
    <n v="47.36"/>
    <n v="77.33"/>
    <n v="82.46"/>
    <n v="35.81"/>
    <n v="83.33"/>
    <n v="76"/>
    <n v="80.489999999999995"/>
    <n v="95.91"/>
    <n v="85.91"/>
    <n v="83.77"/>
    <n v="80.95"/>
    <n v="44.91"/>
    <n v="72.22"/>
    <n v="71.209999999999994"/>
    <n v="76.03"/>
    <n v="75.92"/>
    <n v="67.58"/>
    <n v="87.75"/>
    <n v="74.41"/>
    <n v="47.36"/>
    <n v="76.88"/>
    <n v="90.62"/>
    <n v="60"/>
    <n v="90.74"/>
    <n v="57.14"/>
    <n v="44.32"/>
    <n v="23.64"/>
    <n v="86.67"/>
    <n v="81.48"/>
    <n v="90.91"/>
    <n v="72.22"/>
    <n v="70.83"/>
    <n v="89.47"/>
    <n v="86.11"/>
    <n v="47.62"/>
    <n v="83.33"/>
    <n v="76.47"/>
    <n v="98.26"/>
    <n v="71.430000000000007"/>
    <n v="88.89"/>
    <m/>
    <n v="62.5"/>
    <n v="87.33"/>
    <n v="100"/>
    <x v="0"/>
    <x v="5"/>
    <n v="100"/>
    <n v="50"/>
    <n v="80"/>
    <n v="28.57"/>
    <n v="49.26"/>
    <n v="69.44"/>
    <n v="86.67"/>
    <n v="37.04"/>
    <n v="95.83"/>
    <n v="53.85"/>
    <n v="70.59"/>
    <n v="100"/>
    <n v="83.33"/>
    <n v="61.76"/>
    <n v="66.67"/>
    <n v="73.02"/>
    <n v="94.74"/>
    <n v="64.290000000000006"/>
    <n v="82.14"/>
    <n v="60"/>
    <n v="77.38"/>
    <n v="49.22"/>
    <n v="92.39"/>
    <n v="100"/>
    <n v="100"/>
    <n v="81.569999999999993"/>
    <n v="87.5"/>
    <n v="50"/>
    <n v="80.7"/>
    <n v="74.19"/>
    <n v="71.23"/>
    <n v="23.33"/>
    <n v="34.380000000000003"/>
    <n v="56.1"/>
    <n v="63.64"/>
    <n v="61.3"/>
    <n v="74.73"/>
    <n v="66"/>
    <n v="72.22"/>
    <n v="84.96"/>
    <n v="92.52"/>
    <n v="91.78"/>
  </r>
  <r>
    <s v="8042"/>
    <x v="143"/>
    <s v="NACIONAL"/>
    <s v="RAMA EJECUTIVA"/>
    <x v="4"/>
    <x v="18"/>
    <s v="BOGOTÁ. D.C."/>
    <s v="BOGOTÁ. D.C."/>
    <s v="MIPG"/>
    <n v="76.66"/>
    <n v="73.44"/>
    <n v="86.65"/>
    <n v="69.52"/>
    <n v="72.59"/>
    <n v="82.04"/>
    <n v="73.760000000000005"/>
    <n v="80.849999999999994"/>
    <n v="86.07"/>
    <n v="66.95"/>
    <n v="89.94"/>
    <n v="76"/>
    <n v="82.93"/>
    <n v="94.55"/>
    <n v="68.709999999999994"/>
    <n v="69.739999999999995"/>
    <n v="64.290000000000006"/>
    <m/>
    <n v="72.44"/>
    <n v="56.76"/>
    <n v="64.39"/>
    <n v="72.59"/>
    <n v="83.8"/>
    <n v="69.680000000000007"/>
    <n v="85.45"/>
    <n v="73.760000000000005"/>
    <n v="80.62"/>
    <n v="79.17"/>
    <n v="75"/>
    <n v="93.21"/>
    <n v="85.71"/>
    <n v="69.569999999999993"/>
    <n v="70.69"/>
    <n v="86.67"/>
    <n v="85.19"/>
    <n v="72.73"/>
    <n v="44.44"/>
    <n v="0"/>
    <n v="84.38"/>
    <n v="85.42"/>
    <n v="0"/>
    <n v="70"/>
    <n v="46.15"/>
    <n v="90.7"/>
    <n v="28.57"/>
    <m/>
    <m/>
    <n v="58.33"/>
    <n v="67.33"/>
    <n v="100"/>
    <x v="3"/>
    <x v="5"/>
    <n v="100"/>
    <n v="100"/>
    <n v="30"/>
    <m/>
    <m/>
    <m/>
    <n v="72.97"/>
    <n v="44.44"/>
    <n v="70.83"/>
    <n v="100"/>
    <n v="82.35"/>
    <n v="50"/>
    <n v="25"/>
    <n v="44.44"/>
    <n v="69.23"/>
    <n v="56.9"/>
    <n v="85.71"/>
    <n v="42.86"/>
    <n v="57.14"/>
    <n v="56"/>
    <n v="67.819999999999993"/>
    <n v="79.2"/>
    <n v="89.13"/>
    <n v="80"/>
    <n v="62.5"/>
    <n v="67.97"/>
    <n v="66.67"/>
    <n v="50"/>
    <n v="76.319999999999993"/>
    <n v="96.77"/>
    <n v="85.39"/>
    <n v="25"/>
    <n v="86.36"/>
    <n v="73.17"/>
    <n v="81.819999999999993"/>
    <n v="66.67"/>
    <n v="83.52"/>
    <n v="82"/>
    <n v="88.89"/>
    <n v="89.09"/>
    <n v="76.03"/>
    <n v="97.26"/>
  </r>
  <r>
    <s v="8044"/>
    <x v="144"/>
    <s v="NACIONAL"/>
    <s v="RAMA EJECUTIVA"/>
    <x v="3"/>
    <x v="9"/>
    <s v="BOGOTÁ. D.C."/>
    <s v="BOGOTÁ. D.C."/>
    <s v="MIPG"/>
    <n v="77.84"/>
    <n v="72.16"/>
    <n v="89.95"/>
    <n v="75.84"/>
    <n v="72.34"/>
    <n v="65.73"/>
    <n v="69.16"/>
    <n v="87.76"/>
    <n v="87.06"/>
    <n v="64.41"/>
    <n v="91.98"/>
    <n v="84"/>
    <n v="87.8"/>
    <n v="98.18"/>
    <n v="62.39"/>
    <n v="66.22"/>
    <n v="97.62"/>
    <m/>
    <n v="86.76"/>
    <m/>
    <n v="84.25"/>
    <n v="72.34"/>
    <n v="78.77"/>
    <n v="75.25"/>
    <n v="43.85"/>
    <n v="69.16"/>
    <n v="87.55"/>
    <n v="87.5"/>
    <n v="91.67"/>
    <n v="89.51"/>
    <n v="71.430000000000007"/>
    <n v="69.569999999999993"/>
    <n v="65.52"/>
    <n v="93.33"/>
    <n v="85.19"/>
    <n v="100"/>
    <n v="66.67"/>
    <n v="0"/>
    <n v="68.75"/>
    <n v="77.78"/>
    <n v="0"/>
    <n v="70"/>
    <m/>
    <n v="79.760000000000005"/>
    <n v="34.29"/>
    <m/>
    <m/>
    <n v="42.86"/>
    <n v="70"/>
    <n v="80"/>
    <x v="0"/>
    <x v="0"/>
    <n v="100"/>
    <n v="100"/>
    <n v="90"/>
    <m/>
    <m/>
    <m/>
    <n v="97.67"/>
    <n v="92.59"/>
    <n v="77.78"/>
    <n v="76.92"/>
    <n v="79.41"/>
    <m/>
    <m/>
    <m/>
    <m/>
    <n v="95.16"/>
    <n v="84.21"/>
    <n v="64.290000000000006"/>
    <n v="82.14"/>
    <n v="70.83"/>
    <n v="77.209999999999994"/>
    <n v="66.67"/>
    <n v="94.44"/>
    <n v="100"/>
    <n v="62.5"/>
    <n v="72.73"/>
    <n v="58.33"/>
    <n v="50"/>
    <n v="58.77"/>
    <n v="10"/>
    <n v="50"/>
    <n v="80.83"/>
    <n v="65.62"/>
    <n v="73.17"/>
    <n v="90"/>
    <n v="77.78"/>
    <n v="78.02"/>
    <n v="78"/>
    <n v="97.22"/>
    <n v="94.21"/>
    <n v="98.64"/>
    <n v="97.26"/>
  </r>
  <r>
    <s v="8047"/>
    <x v="145"/>
    <s v="NACIONAL"/>
    <s v="RAMA EJECUTIVA"/>
    <x v="11"/>
    <x v="1"/>
    <s v="BOGOTÁ. D.C."/>
    <s v="BOGOTÁ. D.C."/>
    <s v="MIPG"/>
    <n v="72.650000000000006"/>
    <n v="54.17"/>
    <n v="78.09"/>
    <n v="68.55"/>
    <n v="68.63"/>
    <n v="67.28"/>
    <n v="48.07"/>
    <n v="84.66"/>
    <m/>
    <n v="54.17"/>
    <n v="76.430000000000007"/>
    <m/>
    <n v="80"/>
    <n v="93.52"/>
    <n v="57.54"/>
    <n v="84.19"/>
    <n v="78.569999999999993"/>
    <m/>
    <n v="66.91"/>
    <m/>
    <n v="77.37"/>
    <n v="68.63"/>
    <n v="76.650000000000006"/>
    <n v="92.42"/>
    <n v="42.65"/>
    <n v="48.07"/>
    <n v="84.3"/>
    <m/>
    <m/>
    <m/>
    <m/>
    <n v="43.18"/>
    <n v="65.45"/>
    <n v="80"/>
    <n v="92.31"/>
    <n v="66.67"/>
    <n v="86.67"/>
    <n v="83.33"/>
    <n v="35.42"/>
    <n v="87.18"/>
    <n v="0"/>
    <n v="0"/>
    <m/>
    <n v="80.95"/>
    <n v="13.33"/>
    <m/>
    <m/>
    <n v="68.52"/>
    <n v="86.67"/>
    <n v="100"/>
    <x v="1"/>
    <x v="0"/>
    <n v="100"/>
    <n v="100"/>
    <n v="30"/>
    <m/>
    <m/>
    <m/>
    <n v="72.09"/>
    <n v="70.37"/>
    <n v="72.22"/>
    <n v="61.54"/>
    <n v="58.82"/>
    <m/>
    <m/>
    <m/>
    <m/>
    <n v="72.58"/>
    <n v="88.89"/>
    <n v="57.14"/>
    <n v="80"/>
    <n v="79.17"/>
    <m/>
    <n v="68.290000000000006"/>
    <n v="86.11"/>
    <n v="92.86"/>
    <n v="100"/>
    <n v="95.1"/>
    <n v="83.33"/>
    <n v="50"/>
    <n v="47.3"/>
    <n v="24.19"/>
    <n v="48.53"/>
    <n v="62.5"/>
    <n v="31.25"/>
    <n v="63.41"/>
    <n v="70"/>
    <n v="68.75"/>
    <n v="89.01"/>
    <n v="83.67"/>
    <n v="83.33"/>
    <n v="88.71"/>
    <n v="91.38"/>
    <n v="100"/>
  </r>
  <r>
    <s v="8050"/>
    <x v="146"/>
    <s v="NACIONAL"/>
    <s v="RAMA EJECUTIVA"/>
    <x v="11"/>
    <x v="2"/>
    <s v="BOGOTÁ. D.C."/>
    <s v="BOGOTÁ. D.C."/>
    <s v="MIPG"/>
    <n v="91.55"/>
    <n v="95.65"/>
    <n v="93.99"/>
    <n v="92.46"/>
    <n v="96.6"/>
    <n v="84.28"/>
    <n v="100"/>
    <n v="98.74"/>
    <m/>
    <n v="95.65"/>
    <n v="97.93"/>
    <m/>
    <n v="74.290000000000006"/>
    <n v="95.37"/>
    <n v="91.97"/>
    <n v="87.28"/>
    <n v="90.48"/>
    <m/>
    <n v="93.62"/>
    <m/>
    <n v="98.54"/>
    <n v="96.6"/>
    <n v="97.52"/>
    <n v="89.39"/>
    <n v="63.56"/>
    <n v="100"/>
    <n v="98.71"/>
    <m/>
    <m/>
    <m/>
    <m/>
    <n v="100"/>
    <n v="93.1"/>
    <n v="93.33"/>
    <n v="69.23"/>
    <n v="83.33"/>
    <n v="80"/>
    <n v="100"/>
    <n v="92.11"/>
    <n v="90.28"/>
    <n v="0"/>
    <n v="100"/>
    <m/>
    <n v="98.68"/>
    <n v="100"/>
    <n v="88.89"/>
    <m/>
    <n v="68.52"/>
    <n v="95.83"/>
    <n v="80"/>
    <x v="0"/>
    <x v="1"/>
    <n v="100"/>
    <n v="100"/>
    <n v="60"/>
    <m/>
    <m/>
    <m/>
    <n v="100"/>
    <n v="100"/>
    <n v="86.96"/>
    <n v="100"/>
    <n v="82.35"/>
    <m/>
    <m/>
    <m/>
    <m/>
    <n v="100"/>
    <n v="94.44"/>
    <n v="100"/>
    <n v="100"/>
    <n v="95.83"/>
    <m/>
    <n v="96.75"/>
    <n v="98.61"/>
    <n v="100"/>
    <n v="100"/>
    <n v="85.86"/>
    <n v="70.83"/>
    <n v="100"/>
    <n v="85.59"/>
    <n v="40.32"/>
    <n v="62.34"/>
    <n v="100"/>
    <n v="100"/>
    <n v="100"/>
    <n v="100"/>
    <n v="99.17"/>
    <n v="97.8"/>
    <n v="97.96"/>
    <n v="100"/>
    <n v="99.17"/>
    <n v="98.64"/>
    <n v="100"/>
  </r>
  <r>
    <s v="8062"/>
    <x v="147"/>
    <s v="NACIONAL"/>
    <s v="RAMA EJECUTIVA"/>
    <x v="3"/>
    <x v="3"/>
    <s v="BOGOTÁ. D.C."/>
    <s v="BOGOTÁ. D.C."/>
    <s v="MIPG"/>
    <n v="88.23"/>
    <n v="73.989999999999995"/>
    <n v="95.02"/>
    <n v="88.22"/>
    <n v="96.71"/>
    <n v="84.92"/>
    <n v="89.82"/>
    <n v="89.45"/>
    <n v="89.05"/>
    <n v="66.099999999999994"/>
    <n v="98.17"/>
    <n v="88"/>
    <n v="85.37"/>
    <n v="100"/>
    <n v="79.22"/>
    <n v="95.18"/>
    <n v="88.1"/>
    <m/>
    <n v="90.97"/>
    <n v="71.67"/>
    <n v="98.69"/>
    <n v="96.71"/>
    <n v="86.34"/>
    <n v="93.43"/>
    <n v="79.91"/>
    <n v="89.82"/>
    <n v="89.21"/>
    <n v="91.67"/>
    <n v="61.67"/>
    <n v="98.15"/>
    <n v="85.71"/>
    <n v="69.569999999999993"/>
    <n v="62.07"/>
    <n v="93.33"/>
    <n v="85.19"/>
    <n v="90.91"/>
    <n v="83.33"/>
    <n v="76.39"/>
    <n v="75.760000000000005"/>
    <n v="91.67"/>
    <n v="38.89"/>
    <n v="92.5"/>
    <m/>
    <n v="95.35"/>
    <n v="65.709999999999994"/>
    <n v="88.89"/>
    <m/>
    <n v="85.19"/>
    <n v="97.92"/>
    <n v="100"/>
    <x v="0"/>
    <x v="0"/>
    <n v="100"/>
    <n v="100"/>
    <n v="50"/>
    <m/>
    <m/>
    <m/>
    <n v="100"/>
    <n v="96.3"/>
    <n v="95.83"/>
    <n v="100"/>
    <n v="67.650000000000006"/>
    <n v="62.5"/>
    <n v="50"/>
    <n v="68.75"/>
    <n v="84.62"/>
    <n v="98.41"/>
    <n v="100"/>
    <n v="100"/>
    <n v="85.71"/>
    <n v="100"/>
    <n v="98.18"/>
    <n v="76.8"/>
    <n v="98.37"/>
    <n v="100"/>
    <n v="100"/>
    <n v="93.94"/>
    <n v="70.83"/>
    <n v="100"/>
    <n v="85.96"/>
    <n v="64.52"/>
    <n v="83.12"/>
    <n v="100"/>
    <n v="89.39"/>
    <n v="90.24"/>
    <n v="100"/>
    <n v="84.44"/>
    <n v="84.62"/>
    <n v="78"/>
    <n v="100"/>
    <n v="90.91"/>
    <n v="87.76"/>
    <n v="98.63"/>
  </r>
  <r>
    <s v="8110"/>
    <x v="148"/>
    <s v="NACIONAL"/>
    <s v="RAMA EJECUTIVA"/>
    <x v="3"/>
    <x v="19"/>
    <s v="BOGOTÁ. D.C."/>
    <s v="BOGOTÁ. D.C."/>
    <s v="MIPG"/>
    <n v="74.849999999999994"/>
    <n v="59.19"/>
    <n v="80.2"/>
    <n v="67.91"/>
    <n v="76.239999999999995"/>
    <n v="75.63"/>
    <n v="58.16"/>
    <n v="83.26"/>
    <n v="72.510000000000005"/>
    <n v="51.35"/>
    <n v="83.17"/>
    <n v="70.67"/>
    <n v="75.61"/>
    <n v="90"/>
    <n v="57.82"/>
    <n v="60.06"/>
    <n v="73.81"/>
    <m/>
    <n v="65.44"/>
    <n v="42.86"/>
    <n v="83.31"/>
    <n v="76.239999999999995"/>
    <n v="73.239999999999995"/>
    <n v="77.27"/>
    <m/>
    <n v="58.16"/>
    <n v="83.08"/>
    <n v="65.62"/>
    <n v="56.67"/>
    <n v="89.51"/>
    <n v="57.14"/>
    <n v="40.909999999999997"/>
    <n v="56.36"/>
    <n v="86.67"/>
    <n v="74.069999999999993"/>
    <n v="90.91"/>
    <n v="55.56"/>
    <n v="0"/>
    <n v="50"/>
    <n v="62.88"/>
    <n v="0"/>
    <n v="70"/>
    <n v="36.36"/>
    <n v="78.819999999999993"/>
    <n v="20"/>
    <m/>
    <m/>
    <n v="63.1"/>
    <n v="52.94"/>
    <n v="80"/>
    <x v="4"/>
    <x v="2"/>
    <n v="100"/>
    <n v="100"/>
    <n v="50"/>
    <m/>
    <m/>
    <m/>
    <n v="74.42"/>
    <n v="51.85"/>
    <n v="77.78"/>
    <n v="53.85"/>
    <n v="61.76"/>
    <n v="57.14"/>
    <n v="66.67"/>
    <m/>
    <n v="30"/>
    <n v="72.58"/>
    <n v="89.47"/>
    <n v="92.86"/>
    <n v="57.14"/>
    <n v="91.67"/>
    <n v="92.36"/>
    <n v="64.63"/>
    <n v="84.07"/>
    <n v="96.67"/>
    <n v="100"/>
    <n v="70.83"/>
    <n v="40"/>
    <n v="50"/>
    <m/>
    <m/>
    <m/>
    <n v="37.5"/>
    <n v="61.29"/>
    <n v="53.66"/>
    <n v="54.55"/>
    <n v="60"/>
    <n v="78.02"/>
    <n v="74"/>
    <n v="80.56"/>
    <n v="97.91"/>
    <n v="93.2"/>
    <n v="86.3"/>
  </r>
  <r>
    <s v="8112"/>
    <x v="149"/>
    <s v="NACIONAL"/>
    <s v="RAMA EJECUTIVA"/>
    <x v="3"/>
    <x v="14"/>
    <s v="BOGOTÁ. D.C."/>
    <s v="BOGOTÁ. D.C."/>
    <s v="MIPG"/>
    <n v="75.180000000000007"/>
    <n v="52.52"/>
    <n v="90.28"/>
    <n v="72.02"/>
    <n v="78.569999999999993"/>
    <n v="69.260000000000005"/>
    <n v="70.8"/>
    <n v="81.650000000000006"/>
    <n v="74"/>
    <n v="40.68"/>
    <n v="94.34"/>
    <n v="80"/>
    <n v="80.489999999999995"/>
    <n v="99.55"/>
    <n v="55.78"/>
    <n v="56.37"/>
    <n v="95.24"/>
    <m/>
    <n v="72.260000000000005"/>
    <n v="45.95"/>
    <n v="90.2"/>
    <n v="78.569999999999993"/>
    <n v="75.930000000000007"/>
    <n v="81.819999999999993"/>
    <n v="54.43"/>
    <n v="70.8"/>
    <n v="81.430000000000007"/>
    <n v="82.29"/>
    <n v="55"/>
    <n v="86.42"/>
    <n v="28.57"/>
    <n v="56.52"/>
    <n v="22.41"/>
    <n v="93.33"/>
    <n v="85.19"/>
    <n v="72.73"/>
    <n v="66.67"/>
    <n v="0"/>
    <n v="43.75"/>
    <n v="64.58"/>
    <n v="16.670000000000002"/>
    <n v="70"/>
    <n v="53.85"/>
    <n v="64.099999999999994"/>
    <n v="50"/>
    <m/>
    <m/>
    <n v="33.33"/>
    <n v="55.33"/>
    <n v="80"/>
    <x v="0"/>
    <x v="1"/>
    <n v="100"/>
    <n v="100"/>
    <n v="80"/>
    <m/>
    <m/>
    <m/>
    <n v="82.22"/>
    <n v="77.78"/>
    <n v="70.83"/>
    <n v="53.85"/>
    <n v="62.07"/>
    <n v="62.5"/>
    <n v="50"/>
    <n v="22.22"/>
    <n v="46.15"/>
    <n v="82.54"/>
    <n v="100"/>
    <n v="92.86"/>
    <n v="85.71"/>
    <n v="88"/>
    <n v="98.18"/>
    <n v="62.4"/>
    <n v="93.48"/>
    <n v="40"/>
    <n v="100"/>
    <n v="93.94"/>
    <n v="87.5"/>
    <n v="100"/>
    <n v="65.790000000000006"/>
    <n v="25.81"/>
    <n v="60.76"/>
    <n v="85"/>
    <n v="72.73"/>
    <n v="73.17"/>
    <n v="81.819999999999993"/>
    <n v="71.849999999999994"/>
    <n v="74.73"/>
    <n v="58"/>
    <n v="97.22"/>
    <n v="88.5"/>
    <n v="85.71"/>
    <n v="93.15"/>
  </r>
  <r>
    <s v="8115"/>
    <x v="150"/>
    <s v="NACIONAL"/>
    <s v="RAMA EJECUTIVA"/>
    <x v="10"/>
    <x v="9"/>
    <s v="BOGOTÁ. D.C."/>
    <s v="BOGOTÁ. D.C."/>
    <s v="MIPG"/>
    <n v="86.29"/>
    <n v="90.48"/>
    <n v="90.27"/>
    <n v="84.81"/>
    <n v="85.47"/>
    <n v="88.07"/>
    <n v="82.18"/>
    <n v="88.92"/>
    <n v="98.01"/>
    <n v="86.44"/>
    <n v="93.64"/>
    <n v="87.5"/>
    <n v="80.489999999999995"/>
    <n v="92.73"/>
    <n v="88.76"/>
    <n v="82.91"/>
    <n v="100"/>
    <n v="94.14"/>
    <n v="75.540000000000006"/>
    <n v="45.95"/>
    <n v="82.01"/>
    <n v="85.47"/>
    <n v="90.28"/>
    <n v="89.27"/>
    <n v="85.05"/>
    <n v="82.18"/>
    <n v="88.67"/>
    <n v="95.83"/>
    <n v="100"/>
    <n v="98.77"/>
    <n v="100"/>
    <n v="82.61"/>
    <n v="87.93"/>
    <n v="93.33"/>
    <n v="77.78"/>
    <n v="90.91"/>
    <n v="61.11"/>
    <n v="94.44"/>
    <n v="100"/>
    <n v="89.74"/>
    <n v="22.22"/>
    <n v="100"/>
    <n v="53.85"/>
    <n v="94.77"/>
    <n v="88.57"/>
    <n v="100"/>
    <m/>
    <n v="90.74"/>
    <n v="76.67"/>
    <n v="100"/>
    <x v="0"/>
    <x v="1"/>
    <n v="100"/>
    <n v="100"/>
    <n v="100"/>
    <n v="87.5"/>
    <n v="98.68"/>
    <n v="93.75"/>
    <n v="71.11"/>
    <n v="88.89"/>
    <n v="78.95"/>
    <n v="38.46"/>
    <n v="79.41"/>
    <n v="50"/>
    <n v="50"/>
    <n v="11.11"/>
    <n v="53.85"/>
    <n v="80.95"/>
    <n v="78.95"/>
    <n v="78.569999999999993"/>
    <n v="78.569999999999993"/>
    <n v="68"/>
    <n v="88.93"/>
    <n v="86.4"/>
    <n v="95.65"/>
    <n v="100"/>
    <n v="100"/>
    <n v="83.84"/>
    <n v="100"/>
    <n v="50"/>
    <n v="99.12"/>
    <n v="82.26"/>
    <n v="79.22"/>
    <n v="97.5"/>
    <n v="72.73"/>
    <n v="87.8"/>
    <n v="100"/>
    <n v="88.89"/>
    <n v="89.01"/>
    <n v="88"/>
    <n v="94.44"/>
    <n v="92.79"/>
    <n v="79.2"/>
    <n v="92.47"/>
  </r>
  <r>
    <s v="8116"/>
    <x v="151"/>
    <s v="NACIONAL"/>
    <s v="RAMA EJECUTIVA"/>
    <x v="10"/>
    <x v="3"/>
    <s v="BOGOTÁ. D.C."/>
    <s v="BOGOTÁ. D.C."/>
    <s v="MIPG"/>
    <n v="75.52"/>
    <n v="81.5"/>
    <n v="81.7"/>
    <n v="74.959999999999994"/>
    <n v="79.11"/>
    <n v="75.510000000000005"/>
    <n v="58.95"/>
    <n v="78.87"/>
    <n v="88.56"/>
    <n v="77.97"/>
    <n v="85.74"/>
    <n v="56"/>
    <n v="85.37"/>
    <n v="97.73"/>
    <n v="78.14"/>
    <n v="78.599999999999994"/>
    <n v="76.19"/>
    <n v="85.07"/>
    <n v="53.9"/>
    <m/>
    <n v="75.27"/>
    <n v="79.11"/>
    <n v="88.21"/>
    <n v="74.33"/>
    <n v="59.08"/>
    <n v="58.95"/>
    <n v="78.67"/>
    <n v="95.83"/>
    <n v="91.67"/>
    <n v="78.400000000000006"/>
    <n v="100"/>
    <n v="73.91"/>
    <n v="84.48"/>
    <n v="86.67"/>
    <n v="85.19"/>
    <n v="81.819999999999993"/>
    <n v="88.89"/>
    <n v="72.22"/>
    <n v="73.680000000000007"/>
    <n v="78.33"/>
    <n v="66.67"/>
    <n v="92.5"/>
    <m/>
    <n v="98.21"/>
    <n v="51.43"/>
    <n v="77.78"/>
    <m/>
    <n v="85.42"/>
    <n v="77.08"/>
    <n v="75"/>
    <x v="1"/>
    <x v="1"/>
    <n v="100"/>
    <n v="100"/>
    <n v="20"/>
    <n v="81.25"/>
    <n v="95.83"/>
    <n v="78.569999999999993"/>
    <n v="44.19"/>
    <n v="48.15"/>
    <n v="69.569999999999993"/>
    <n v="61.54"/>
    <n v="58.82"/>
    <m/>
    <m/>
    <m/>
    <m/>
    <n v="58.06"/>
    <n v="57.89"/>
    <n v="90.48"/>
    <n v="53.57"/>
    <n v="83.33"/>
    <n v="88.69"/>
    <n v="83.74"/>
    <n v="93.33"/>
    <n v="100"/>
    <n v="100"/>
    <n v="55.47"/>
    <n v="66.67"/>
    <n v="100"/>
    <n v="73.680000000000007"/>
    <n v="40.32"/>
    <n v="59.42"/>
    <n v="55.83"/>
    <n v="50"/>
    <n v="58.54"/>
    <n v="80"/>
    <n v="66.67"/>
    <n v="85.71"/>
    <n v="74"/>
    <n v="97.22"/>
    <n v="84.85"/>
    <n v="56.8"/>
    <n v="78.08"/>
  </r>
  <r>
    <s v="8117"/>
    <x v="152"/>
    <s v="NACIONAL"/>
    <s v="RAMA EJECUTIVA"/>
    <x v="10"/>
    <x v="3"/>
    <s v="BOGOTÁ. D.C."/>
    <s v="BOGOTÁ. D.C."/>
    <s v="MIPG"/>
    <n v="74.77"/>
    <n v="70.42"/>
    <n v="83.94"/>
    <n v="74.98"/>
    <n v="71.94"/>
    <n v="67.37"/>
    <n v="69.11"/>
    <n v="78.87"/>
    <n v="95.77"/>
    <n v="56.78"/>
    <n v="86.89"/>
    <n v="64"/>
    <n v="87.8"/>
    <n v="92.73"/>
    <n v="72.709999999999994"/>
    <n v="56.19"/>
    <n v="90.48"/>
    <m/>
    <n v="75.69"/>
    <n v="43.24"/>
    <n v="82.35"/>
    <n v="71.94"/>
    <n v="76.849999999999994"/>
    <n v="72.75"/>
    <n v="51.63"/>
    <n v="69.11"/>
    <n v="78.58"/>
    <n v="91.67"/>
    <n v="86.67"/>
    <n v="98.15"/>
    <n v="100"/>
    <n v="52.17"/>
    <n v="56.9"/>
    <n v="93.33"/>
    <n v="88.89"/>
    <n v="90.91"/>
    <n v="83.33"/>
    <n v="0"/>
    <n v="86.84"/>
    <n v="8.33"/>
    <n v="16.670000000000002"/>
    <n v="73.33"/>
    <n v="15.38"/>
    <n v="95.35"/>
    <n v="36.67"/>
    <n v="77.78"/>
    <m/>
    <n v="70.83"/>
    <n v="50"/>
    <n v="66.67"/>
    <x v="1"/>
    <x v="1"/>
    <n v="100"/>
    <n v="100"/>
    <n v="80"/>
    <m/>
    <m/>
    <m/>
    <n v="77.78"/>
    <n v="74.069999999999993"/>
    <n v="87.5"/>
    <n v="84.62"/>
    <n v="67.650000000000006"/>
    <n v="62.5"/>
    <n v="0"/>
    <n v="44.44"/>
    <n v="38.46"/>
    <n v="88.89"/>
    <n v="94.74"/>
    <n v="57.14"/>
    <n v="71.430000000000007"/>
    <n v="68"/>
    <n v="74.55"/>
    <n v="64.8"/>
    <n v="91.3"/>
    <n v="73.33"/>
    <n v="100"/>
    <n v="75.25"/>
    <n v="20"/>
    <n v="50"/>
    <n v="49.12"/>
    <n v="51.61"/>
    <n v="53.12"/>
    <n v="97.5"/>
    <n v="57.58"/>
    <n v="73.17"/>
    <n v="100"/>
    <n v="73.44"/>
    <n v="78.02"/>
    <n v="70.83"/>
    <n v="13.33"/>
    <n v="88.98"/>
    <n v="82.31"/>
    <n v="91.78"/>
  </r>
  <r>
    <s v="8176"/>
    <x v="153"/>
    <s v="NACIONAL"/>
    <s v="RAMA EJECUTIVA"/>
    <x v="9"/>
    <x v="15"/>
    <s v="BOGOTÁ. D.C."/>
    <s v="BOGOTÁ. D.C."/>
    <s v="MIPG"/>
    <n v="88.7"/>
    <n v="92.95"/>
    <n v="95.59"/>
    <n v="85.65"/>
    <n v="95.45"/>
    <n v="86.12"/>
    <n v="75.77"/>
    <n v="97.5"/>
    <n v="97.26"/>
    <n v="90.68"/>
    <n v="97.56"/>
    <m/>
    <n v="83.78"/>
    <n v="100"/>
    <n v="78.95"/>
    <n v="75.680000000000007"/>
    <n v="97.62"/>
    <m/>
    <n v="88.49"/>
    <n v="72.73"/>
    <n v="94.78"/>
    <n v="95.45"/>
    <n v="94.44"/>
    <n v="88.89"/>
    <n v="73.400000000000006"/>
    <n v="75.77"/>
    <n v="97.51"/>
    <n v="95.83"/>
    <n v="100"/>
    <n v="96.91"/>
    <n v="100"/>
    <n v="91.3"/>
    <n v="87.93"/>
    <n v="93.33"/>
    <n v="85.19"/>
    <n v="85.71"/>
    <n v="73.33"/>
    <n v="0"/>
    <n v="81.819999999999993"/>
    <n v="79.55"/>
    <n v="19.05"/>
    <n v="100"/>
    <n v="64.709999999999994"/>
    <n v="88.37"/>
    <n v="71.430000000000007"/>
    <n v="88.89"/>
    <m/>
    <n v="64.58"/>
    <n v="78.47"/>
    <n v="80"/>
    <x v="0"/>
    <x v="0"/>
    <n v="100"/>
    <n v="100"/>
    <n v="90"/>
    <m/>
    <m/>
    <m/>
    <n v="91.11"/>
    <n v="92.59"/>
    <n v="84.21"/>
    <n v="92.31"/>
    <n v="82.35"/>
    <n v="100"/>
    <n v="66.67"/>
    <n v="58.82"/>
    <n v="80"/>
    <n v="92.06"/>
    <n v="100"/>
    <n v="100"/>
    <n v="95"/>
    <n v="96"/>
    <m/>
    <n v="92.8"/>
    <n v="95.65"/>
    <n v="100"/>
    <n v="100"/>
    <n v="84.85"/>
    <n v="70.83"/>
    <n v="100"/>
    <n v="88.6"/>
    <n v="79.03"/>
    <n v="63.64"/>
    <n v="78.33"/>
    <n v="48.44"/>
    <n v="92.68"/>
    <n v="81.819999999999993"/>
    <n v="95.56"/>
    <n v="94.51"/>
    <n v="96"/>
    <n v="97.22"/>
    <n v="100"/>
    <n v="100"/>
    <n v="100"/>
  </r>
  <r>
    <s v="8187"/>
    <x v="154"/>
    <s v="NACIONAL"/>
    <s v="RAMA EJECUTIVA"/>
    <x v="13"/>
    <x v="2"/>
    <s v="BOGOTÁ. D.C."/>
    <s v="BOGOTÁ. D.C."/>
    <s v="MIPG"/>
    <n v="33.31"/>
    <n v="27.17"/>
    <n v="41.5"/>
    <n v="31.85"/>
    <n v="36.47"/>
    <n v="22.94"/>
    <n v="43.59"/>
    <n v="37.32"/>
    <m/>
    <n v="27.17"/>
    <n v="49.56"/>
    <m/>
    <n v="16.22"/>
    <n v="73.150000000000006"/>
    <n v="29.22"/>
    <n v="17.239999999999998"/>
    <m/>
    <m/>
    <n v="20.93"/>
    <m/>
    <n v="21.11"/>
    <n v="36.47"/>
    <n v="22.02"/>
    <n v="16.36"/>
    <n v="25.4"/>
    <n v="43.59"/>
    <n v="37.39"/>
    <m/>
    <m/>
    <m/>
    <m/>
    <n v="22.83"/>
    <n v="25.86"/>
    <n v="33.33"/>
    <n v="11.11"/>
    <n v="28.57"/>
    <n v="16.670000000000002"/>
    <n v="68.06"/>
    <n v="0"/>
    <n v="11.11"/>
    <n v="0"/>
    <n v="0"/>
    <m/>
    <n v="27.4"/>
    <n v="48.57"/>
    <m/>
    <m/>
    <n v="16.670000000000002"/>
    <n v="13.64"/>
    <n v="44.44"/>
    <x v="5"/>
    <x v="6"/>
    <m/>
    <m/>
    <m/>
    <m/>
    <m/>
    <m/>
    <n v="0"/>
    <n v="7.41"/>
    <n v="47.37"/>
    <n v="20"/>
    <n v="17.239999999999998"/>
    <m/>
    <m/>
    <m/>
    <m/>
    <n v="25.93"/>
    <n v="25"/>
    <n v="21.43"/>
    <n v="0"/>
    <n v="7.69"/>
    <n v="19.57"/>
    <n v="24.72"/>
    <n v="18.75"/>
    <n v="28.57"/>
    <n v="37.5"/>
    <n v="0"/>
    <n v="25"/>
    <n v="0"/>
    <n v="44.44"/>
    <n v="22.58"/>
    <n v="15.25"/>
    <n v="52.5"/>
    <n v="56.25"/>
    <n v="26.83"/>
    <n v="60"/>
    <n v="32.71"/>
    <n v="46.32"/>
    <n v="16"/>
    <n v="58.33"/>
    <n v="41.56"/>
    <n v="30.18"/>
    <n v="46.77"/>
  </r>
  <r>
    <s v="8309"/>
    <x v="155"/>
    <s v="NACIONAL"/>
    <s v="RAMA EJECUTIVA"/>
    <x v="14"/>
    <x v="6"/>
    <s v="BOGOTÁ. D.C."/>
    <s v="BOGOTÁ. D.C."/>
    <s v="MIPG"/>
    <n v="82.32"/>
    <n v="85.22"/>
    <n v="91.42"/>
    <n v="87.85"/>
    <n v="90.8"/>
    <n v="80.27"/>
    <n v="85.45"/>
    <n v="81.489999999999995"/>
    <m/>
    <n v="85.22"/>
    <n v="96.55"/>
    <n v="62.67"/>
    <n v="92.68"/>
    <n v="98.15"/>
    <n v="83.74"/>
    <n v="82.88"/>
    <m/>
    <m/>
    <n v="90.07"/>
    <m/>
    <n v="95.01"/>
    <n v="90.8"/>
    <n v="93.87"/>
    <n v="86.9"/>
    <n v="58.74"/>
    <n v="85.45"/>
    <n v="81.260000000000005"/>
    <m/>
    <m/>
    <m/>
    <m/>
    <n v="95.65"/>
    <n v="87.93"/>
    <n v="93.33"/>
    <n v="96.3"/>
    <n v="90.91"/>
    <n v="100"/>
    <n v="100"/>
    <n v="81.58"/>
    <n v="93.06"/>
    <n v="66.67"/>
    <n v="93.75"/>
    <m/>
    <n v="90.48"/>
    <n v="77.14"/>
    <n v="100"/>
    <m/>
    <n v="64.58"/>
    <n v="89.58"/>
    <n v="80"/>
    <x v="5"/>
    <x v="6"/>
    <m/>
    <m/>
    <m/>
    <m/>
    <m/>
    <m/>
    <n v="93.02"/>
    <n v="92.59"/>
    <n v="86.96"/>
    <n v="92.31"/>
    <n v="85.29"/>
    <m/>
    <m/>
    <m/>
    <m/>
    <n v="95.16"/>
    <n v="100"/>
    <n v="100"/>
    <n v="100"/>
    <n v="95.83"/>
    <n v="93.58"/>
    <n v="91.46"/>
    <n v="97.22"/>
    <n v="93.33"/>
    <n v="100"/>
    <n v="81.06"/>
    <n v="80"/>
    <n v="100"/>
    <n v="72.069999999999993"/>
    <n v="40.32"/>
    <n v="59.74"/>
    <n v="95"/>
    <n v="81.819999999999993"/>
    <n v="82.93"/>
    <n v="100"/>
    <n v="79.17"/>
    <n v="80.22"/>
    <n v="80"/>
    <n v="86.11"/>
    <n v="85.12"/>
    <n v="69.05"/>
    <n v="79.45"/>
  </r>
  <r>
    <s v="8432"/>
    <x v="156"/>
    <s v="NACIONAL"/>
    <s v="RAMA EJECUTIVA"/>
    <x v="3"/>
    <x v="5"/>
    <s v="BOGOTÁ. D.C."/>
    <s v="BOGOTÁ. D.C."/>
    <s v="MIPG"/>
    <n v="70.22"/>
    <n v="51.03"/>
    <n v="82.36"/>
    <n v="73.150000000000006"/>
    <n v="80"/>
    <n v="67.23"/>
    <n v="56.3"/>
    <n v="69.540000000000006"/>
    <n v="68.41"/>
    <n v="41.23"/>
    <n v="86.33"/>
    <n v="73.33"/>
    <n v="75.61"/>
    <n v="92.73"/>
    <n v="70.72"/>
    <n v="54.6"/>
    <m/>
    <m/>
    <n v="71.319999999999993"/>
    <n v="34.479999999999997"/>
    <n v="81.53"/>
    <n v="80"/>
    <n v="69.95"/>
    <n v="56.41"/>
    <m/>
    <n v="56.3"/>
    <n v="69.260000000000005"/>
    <n v="87.5"/>
    <n v="76.67"/>
    <n v="59.88"/>
    <n v="28.57"/>
    <n v="43.48"/>
    <n v="37.93"/>
    <n v="93.33"/>
    <n v="66.67"/>
    <n v="100"/>
    <n v="25"/>
    <n v="0"/>
    <n v="28.57"/>
    <n v="50.76"/>
    <m/>
    <n v="70"/>
    <n v="54.55"/>
    <n v="90.91"/>
    <n v="60"/>
    <n v="88.89"/>
    <m/>
    <n v="44.05"/>
    <n v="47.06"/>
    <n v="95"/>
    <x v="5"/>
    <x v="6"/>
    <m/>
    <m/>
    <m/>
    <m/>
    <m/>
    <m/>
    <n v="81.400000000000006"/>
    <n v="70.37"/>
    <n v="66.67"/>
    <n v="46.15"/>
    <n v="70.59"/>
    <n v="57.14"/>
    <n v="66.67"/>
    <m/>
    <n v="10"/>
    <n v="77.42"/>
    <n v="84.21"/>
    <n v="85.71"/>
    <n v="64.290000000000006"/>
    <n v="78.260000000000005"/>
    <n v="83.27"/>
    <n v="60.98"/>
    <n v="81.319999999999993"/>
    <n v="80"/>
    <n v="37.5"/>
    <n v="46.88"/>
    <n v="70.83"/>
    <n v="50"/>
    <m/>
    <m/>
    <m/>
    <n v="72.5"/>
    <n v="62.12"/>
    <n v="46.34"/>
    <n v="54.55"/>
    <n v="51.91"/>
    <n v="67.95"/>
    <n v="68.67"/>
    <n v="66.67"/>
    <n v="75.81"/>
    <n v="74.599999999999994"/>
    <n v="83.56"/>
  </r>
  <r>
    <s v="8467"/>
    <x v="157"/>
    <s v="NACIONAL"/>
    <s v="ÓRGANO AUTÓNOMO"/>
    <x v="14"/>
    <x v="5"/>
    <s v="BOGOTÁ. D.C."/>
    <s v="BOGOTÁ. D.C."/>
    <s v="MIPG"/>
    <n v="50.28"/>
    <n v="29.82"/>
    <n v="68.7"/>
    <n v="38.07"/>
    <n v="57.95"/>
    <n v="35.840000000000003"/>
    <n v="47.93"/>
    <n v="62.37"/>
    <m/>
    <n v="29.82"/>
    <n v="71.19"/>
    <m/>
    <m/>
    <n v="95.83"/>
    <n v="11.84"/>
    <n v="25.36"/>
    <n v="22.22"/>
    <m/>
    <n v="49.38"/>
    <m/>
    <n v="35.64"/>
    <n v="57.95"/>
    <n v="31.6"/>
    <n v="40.14"/>
    <m/>
    <n v="47.93"/>
    <n v="61.54"/>
    <m/>
    <m/>
    <m/>
    <m/>
    <n v="18.18"/>
    <n v="22.41"/>
    <m/>
    <m/>
    <m/>
    <n v="60"/>
    <n v="0"/>
    <n v="11.11"/>
    <n v="0"/>
    <n v="0"/>
    <n v="0"/>
    <m/>
    <n v="12.33"/>
    <n v="10.34"/>
    <m/>
    <m/>
    <n v="25"/>
    <n v="21.88"/>
    <n v="44.44"/>
    <x v="8"/>
    <x v="7"/>
    <n v="0"/>
    <n v="50"/>
    <n v="0"/>
    <m/>
    <m/>
    <m/>
    <n v="0"/>
    <n v="29.63"/>
    <n v="42.86"/>
    <n v="70"/>
    <n v="65.52"/>
    <m/>
    <m/>
    <m/>
    <m/>
    <n v="39.22"/>
    <n v="33.33"/>
    <n v="26.19"/>
    <n v="25"/>
    <n v="44.93"/>
    <m/>
    <n v="36.450000000000003"/>
    <n v="22.5"/>
    <n v="46.67"/>
    <n v="37.5"/>
    <n v="34.78"/>
    <n v="66.67"/>
    <n v="50"/>
    <m/>
    <m/>
    <m/>
    <n v="44.17"/>
    <n v="45.45"/>
    <n v="48.78"/>
    <n v="70"/>
    <n v="47.06"/>
    <n v="58.24"/>
    <n v="44.68"/>
    <n v="72.22"/>
    <n v="82.55"/>
    <n v="61.9"/>
    <n v="68.55"/>
  </r>
  <r>
    <s v="8468"/>
    <x v="158"/>
    <s v="NACIONAL"/>
    <s v="ÓRGANO AUTÓNOMO"/>
    <x v="14"/>
    <x v="23"/>
    <s v="BOGOTÁ. D.C."/>
    <s v="BOGOTÁ. D.C."/>
    <s v="MIPG"/>
    <n v="51.97"/>
    <n v="30.7"/>
    <n v="71.22"/>
    <n v="39.630000000000003"/>
    <n v="59.38"/>
    <n v="38.15"/>
    <n v="47.93"/>
    <n v="63.84"/>
    <m/>
    <n v="30.7"/>
    <n v="74.05"/>
    <m/>
    <m/>
    <n v="95.83"/>
    <n v="13.91"/>
    <n v="25.36"/>
    <n v="23.68"/>
    <m/>
    <n v="51.28"/>
    <m/>
    <n v="38.78"/>
    <n v="59.38"/>
    <n v="34.57"/>
    <n v="40.14"/>
    <m/>
    <n v="47.93"/>
    <n v="63.05"/>
    <m/>
    <m/>
    <m/>
    <m/>
    <n v="18.18"/>
    <n v="24.14"/>
    <m/>
    <m/>
    <m/>
    <n v="60"/>
    <n v="0"/>
    <n v="11.11"/>
    <n v="0"/>
    <n v="0"/>
    <n v="0"/>
    <m/>
    <n v="12.33"/>
    <n v="20"/>
    <m/>
    <m/>
    <n v="25"/>
    <n v="21.88"/>
    <n v="44.44"/>
    <x v="9"/>
    <x v="8"/>
    <n v="0"/>
    <n v="100"/>
    <n v="10"/>
    <m/>
    <m/>
    <m/>
    <n v="0"/>
    <n v="33.33"/>
    <n v="42.86"/>
    <n v="70"/>
    <n v="65.52"/>
    <m/>
    <m/>
    <m/>
    <m/>
    <n v="44.79"/>
    <n v="33.33"/>
    <n v="26.19"/>
    <n v="25"/>
    <n v="46.97"/>
    <m/>
    <n v="38.08"/>
    <n v="27.5"/>
    <n v="46.67"/>
    <n v="37.5"/>
    <n v="34.78"/>
    <n v="66.67"/>
    <n v="50"/>
    <m/>
    <m/>
    <m/>
    <n v="44.17"/>
    <n v="45.45"/>
    <n v="48.78"/>
    <n v="70"/>
    <n v="47.9"/>
    <n v="60.44"/>
    <n v="46.81"/>
    <n v="72.22"/>
    <n v="82.92"/>
    <n v="66.39"/>
    <n v="75"/>
  </r>
  <r>
    <s v="0261"/>
    <x v="159"/>
    <s v="NACIONAL"/>
    <s v="ÓRGANO AUTÓNOMO"/>
    <x v="15"/>
    <x v="20"/>
    <s v="BOGOTÁ. D.C."/>
    <s v="BOGOTÁ. D.C."/>
    <s v="MECI"/>
    <m/>
    <m/>
    <m/>
    <m/>
    <m/>
    <m/>
    <m/>
    <m/>
    <n v="89.19"/>
    <n v="89.72"/>
    <m/>
    <m/>
    <m/>
    <m/>
    <n v="85.78"/>
    <m/>
    <m/>
    <m/>
    <n v="97.81"/>
    <n v="73.02"/>
    <n v="96.09"/>
    <m/>
    <n v="91.39"/>
    <n v="92.42"/>
    <m/>
    <m/>
    <n v="97.24"/>
    <n v="86.46"/>
    <n v="66.67"/>
    <n v="96.15"/>
    <n v="100"/>
    <n v="95.65"/>
    <n v="82.76"/>
    <m/>
    <m/>
    <m/>
    <n v="100"/>
    <n v="88.89"/>
    <n v="86.84"/>
    <n v="100"/>
    <m/>
    <n v="97.5"/>
    <n v="58.82"/>
    <n v="96.51"/>
    <n v="80"/>
    <n v="100"/>
    <m/>
    <m/>
    <m/>
    <m/>
    <x v="5"/>
    <x v="6"/>
    <m/>
    <m/>
    <m/>
    <m/>
    <m/>
    <m/>
    <n v="100"/>
    <n v="95.83"/>
    <n v="95.83"/>
    <n v="100"/>
    <n v="97.06"/>
    <n v="100"/>
    <n v="66.67"/>
    <n v="64.709999999999994"/>
    <n v="85.71"/>
    <n v="100"/>
    <n v="100"/>
    <n v="100"/>
    <n v="85.71"/>
    <n v="90"/>
    <n v="91.76"/>
    <n v="86.07"/>
    <n v="97.73"/>
    <n v="100"/>
    <n v="100"/>
    <n v="87.88"/>
    <n v="87.5"/>
    <n v="100"/>
    <m/>
    <m/>
    <m/>
    <m/>
    <m/>
    <m/>
    <m/>
    <n v="95.18"/>
    <n v="96.55"/>
    <n v="96.67"/>
    <m/>
    <n v="97.73"/>
    <m/>
    <n v="100"/>
  </r>
  <r>
    <s v="0262"/>
    <x v="160"/>
    <s v="NACIONAL"/>
    <s v="ÓRGANO AUTÓNOMO"/>
    <x v="15"/>
    <x v="20"/>
    <s v="VALLE DEL CAUCA"/>
    <s v="CALI"/>
    <s v="MECI"/>
    <m/>
    <m/>
    <m/>
    <m/>
    <m/>
    <m/>
    <m/>
    <m/>
    <n v="92.45"/>
    <n v="89.72"/>
    <m/>
    <m/>
    <m/>
    <m/>
    <n v="83.73"/>
    <m/>
    <m/>
    <m/>
    <n v="96.35"/>
    <n v="75.44"/>
    <n v="98.35"/>
    <m/>
    <n v="89.47"/>
    <n v="84.84"/>
    <m/>
    <m/>
    <n v="95.39"/>
    <n v="91.67"/>
    <n v="70.83"/>
    <n v="98.08"/>
    <n v="100"/>
    <n v="95.65"/>
    <n v="86.21"/>
    <m/>
    <m/>
    <m/>
    <n v="83.33"/>
    <n v="100"/>
    <n v="86.67"/>
    <n v="96.67"/>
    <n v="0"/>
    <n v="93.75"/>
    <n v="30.77"/>
    <n v="88.95"/>
    <n v="94.29"/>
    <n v="100"/>
    <m/>
    <m/>
    <m/>
    <m/>
    <x v="5"/>
    <x v="6"/>
    <m/>
    <m/>
    <m/>
    <m/>
    <m/>
    <m/>
    <n v="100"/>
    <n v="100"/>
    <n v="87.5"/>
    <n v="100"/>
    <n v="94.12"/>
    <n v="50"/>
    <n v="75"/>
    <n v="81.25"/>
    <n v="83.33"/>
    <n v="100"/>
    <n v="100"/>
    <n v="100"/>
    <n v="100"/>
    <n v="100"/>
    <n v="95.69"/>
    <n v="82.79"/>
    <n v="98.86"/>
    <n v="100"/>
    <n v="100"/>
    <n v="68.150000000000006"/>
    <n v="95.83"/>
    <n v="100"/>
    <m/>
    <m/>
    <m/>
    <m/>
    <m/>
    <m/>
    <m/>
    <n v="92.77"/>
    <n v="100"/>
    <n v="100"/>
    <m/>
    <n v="95.45"/>
    <m/>
    <n v="100"/>
  </r>
  <r>
    <s v="0263"/>
    <x v="161"/>
    <s v="NACIONAL"/>
    <s v="ÓRGANO AUTÓNOMO"/>
    <x v="15"/>
    <x v="20"/>
    <s v="QUINDÍO"/>
    <s v="ARMENIA"/>
    <s v="MECI"/>
    <m/>
    <m/>
    <m/>
    <m/>
    <m/>
    <m/>
    <m/>
    <m/>
    <n v="76.819999999999993"/>
    <n v="48"/>
    <m/>
    <n v="80.95"/>
    <m/>
    <m/>
    <n v="59.28"/>
    <m/>
    <m/>
    <m/>
    <n v="77.69"/>
    <n v="43.86"/>
    <n v="71.739999999999995"/>
    <m/>
    <n v="70.099999999999994"/>
    <n v="85.48"/>
    <m/>
    <m/>
    <n v="82.33"/>
    <n v="83.33"/>
    <n v="50"/>
    <n v="81.41"/>
    <n v="71.430000000000007"/>
    <n v="54.55"/>
    <n v="45.45"/>
    <m/>
    <m/>
    <m/>
    <n v="58.33"/>
    <n v="0"/>
    <n v="28.57"/>
    <n v="0"/>
    <m/>
    <n v="0"/>
    <n v="15.38"/>
    <n v="97.44"/>
    <n v="20"/>
    <m/>
    <m/>
    <m/>
    <m/>
    <m/>
    <x v="5"/>
    <x v="6"/>
    <m/>
    <m/>
    <m/>
    <m/>
    <m/>
    <m/>
    <n v="95.12"/>
    <n v="87.5"/>
    <n v="66.67"/>
    <n v="84.62"/>
    <n v="51.72"/>
    <n v="62.5"/>
    <n v="25"/>
    <n v="50"/>
    <n v="16.670000000000002"/>
    <n v="70.37"/>
    <n v="77.78"/>
    <n v="69.23"/>
    <n v="67.86"/>
    <n v="55"/>
    <n v="67.97"/>
    <n v="56.97"/>
    <n v="87.5"/>
    <n v="100"/>
    <n v="100"/>
    <n v="88.19"/>
    <n v="33.33"/>
    <n v="0"/>
    <m/>
    <m/>
    <m/>
    <m/>
    <m/>
    <m/>
    <m/>
    <n v="74.7"/>
    <n v="41.38"/>
    <n v="39.29"/>
    <m/>
    <n v="100"/>
    <m/>
    <n v="100"/>
  </r>
  <r>
    <s v="0264"/>
    <x v="162"/>
    <s v="NACIONAL"/>
    <s v="ÓRGANO AUTÓNOMO"/>
    <x v="15"/>
    <x v="20"/>
    <s v="CHOCÓ"/>
    <s v="QUIBDÓ"/>
    <s v="MECI"/>
    <m/>
    <m/>
    <m/>
    <m/>
    <m/>
    <m/>
    <m/>
    <m/>
    <n v="74.22"/>
    <n v="70.790000000000006"/>
    <m/>
    <n v="66.67"/>
    <m/>
    <m/>
    <n v="71.36"/>
    <m/>
    <m/>
    <m/>
    <n v="74.540000000000006"/>
    <n v="31.58"/>
    <n v="87.82"/>
    <m/>
    <n v="83.01"/>
    <n v="75.14"/>
    <m/>
    <m/>
    <n v="82.72"/>
    <n v="83.33"/>
    <n v="50"/>
    <n v="75"/>
    <n v="57.14"/>
    <n v="51.09"/>
    <n v="68.97"/>
    <m/>
    <m/>
    <m/>
    <n v="83.33"/>
    <n v="61.11"/>
    <n v="72.38"/>
    <n v="55"/>
    <n v="0"/>
    <n v="91.25"/>
    <n v="46.15"/>
    <n v="89.53"/>
    <n v="48.57"/>
    <n v="77.78"/>
    <m/>
    <m/>
    <m/>
    <m/>
    <x v="5"/>
    <x v="6"/>
    <m/>
    <m/>
    <m/>
    <m/>
    <m/>
    <m/>
    <n v="74.8"/>
    <n v="75"/>
    <n v="90.48"/>
    <n v="61.54"/>
    <n v="68.97"/>
    <n v="50"/>
    <n v="75"/>
    <n v="18.75"/>
    <n v="33.33"/>
    <n v="88.89"/>
    <n v="88.89"/>
    <n v="92.31"/>
    <n v="85.71"/>
    <n v="85"/>
    <n v="87.84"/>
    <n v="72.13"/>
    <n v="98.3"/>
    <n v="100"/>
    <n v="100"/>
    <n v="54.63"/>
    <n v="66.67"/>
    <n v="100"/>
    <m/>
    <m/>
    <m/>
    <m/>
    <m/>
    <m/>
    <m/>
    <n v="75.599999999999994"/>
    <n v="86.21"/>
    <n v="85.83"/>
    <m/>
    <n v="88.64"/>
    <m/>
    <n v="87.5"/>
  </r>
  <r>
    <s v="0265"/>
    <x v="163"/>
    <s v="NACIONAL"/>
    <s v="ÓRGANO AUTÓNOMO"/>
    <x v="15"/>
    <x v="20"/>
    <s v="ANTIOQUIA"/>
    <s v="APARTADÓ"/>
    <s v="MECI"/>
    <m/>
    <m/>
    <m/>
    <m/>
    <m/>
    <m/>
    <m/>
    <m/>
    <n v="63.02"/>
    <n v="55.14"/>
    <m/>
    <n v="57.14"/>
    <m/>
    <m/>
    <n v="64.790000000000006"/>
    <m/>
    <m/>
    <m/>
    <n v="64.150000000000006"/>
    <n v="52.63"/>
    <n v="76.62"/>
    <m/>
    <n v="69.98"/>
    <n v="36.76"/>
    <m/>
    <m/>
    <n v="78.11"/>
    <n v="70.83"/>
    <n v="70.83"/>
    <n v="64.099999999999994"/>
    <n v="28.57"/>
    <n v="47.83"/>
    <n v="53.45"/>
    <m/>
    <m/>
    <m/>
    <n v="83.33"/>
    <n v="0"/>
    <n v="63.81"/>
    <n v="82.5"/>
    <n v="0"/>
    <n v="0"/>
    <n v="61.54"/>
    <n v="83.72"/>
    <n v="40"/>
    <m/>
    <m/>
    <m/>
    <m/>
    <m/>
    <x v="5"/>
    <x v="6"/>
    <m/>
    <m/>
    <m/>
    <m/>
    <m/>
    <m/>
    <n v="72.73"/>
    <n v="41.67"/>
    <n v="68.42"/>
    <n v="92.31"/>
    <n v="62.07"/>
    <n v="62.5"/>
    <n v="75"/>
    <n v="37.5"/>
    <n v="83.33"/>
    <n v="72.97"/>
    <n v="69.23"/>
    <n v="58.97"/>
    <n v="67.86"/>
    <n v="80"/>
    <n v="78.69"/>
    <n v="61.89"/>
    <n v="80.400000000000006"/>
    <n v="46.67"/>
    <n v="62.5"/>
    <n v="22.83"/>
    <n v="29.17"/>
    <n v="50"/>
    <m/>
    <m/>
    <m/>
    <m/>
    <m/>
    <m/>
    <m/>
    <n v="62.65"/>
    <n v="72.41"/>
    <n v="73.33"/>
    <m/>
    <n v="100"/>
    <m/>
    <n v="96.88"/>
  </r>
  <r>
    <s v="0266"/>
    <x v="164"/>
    <s v="NACIONAL"/>
    <s v="ÓRGANO AUTÓNOMO"/>
    <x v="15"/>
    <x v="20"/>
    <s v="CALDAS"/>
    <s v="MANIZALES"/>
    <s v="MECI"/>
    <m/>
    <m/>
    <m/>
    <m/>
    <m/>
    <m/>
    <m/>
    <m/>
    <n v="96.03"/>
    <n v="83.18"/>
    <m/>
    <n v="80.95"/>
    <m/>
    <m/>
    <n v="73.680000000000007"/>
    <m/>
    <m/>
    <m/>
    <n v="83.21"/>
    <n v="68.42"/>
    <n v="92.48"/>
    <m/>
    <n v="92.34"/>
    <n v="86.36"/>
    <m/>
    <m/>
    <n v="92.47"/>
    <n v="100"/>
    <n v="85.71"/>
    <n v="94.23"/>
    <n v="100"/>
    <n v="60.87"/>
    <n v="91.38"/>
    <m/>
    <m/>
    <m/>
    <n v="66.67"/>
    <n v="62.5"/>
    <n v="66.67"/>
    <n v="54.17"/>
    <n v="0"/>
    <n v="88.75"/>
    <n v="15.38"/>
    <n v="92.44"/>
    <n v="74.290000000000006"/>
    <n v="77.78"/>
    <m/>
    <m/>
    <m/>
    <m/>
    <x v="5"/>
    <x v="6"/>
    <m/>
    <m/>
    <m/>
    <m/>
    <m/>
    <m/>
    <n v="87.8"/>
    <n v="91.67"/>
    <n v="79.17"/>
    <n v="92.31"/>
    <n v="73.53"/>
    <n v="62.5"/>
    <n v="25"/>
    <n v="71.88"/>
    <n v="75"/>
    <n v="88.89"/>
    <n v="88.89"/>
    <n v="100"/>
    <n v="71.430000000000007"/>
    <n v="90"/>
    <n v="96.08"/>
    <n v="87.7"/>
    <n v="98.86"/>
    <n v="86.67"/>
    <n v="100"/>
    <n v="79.8"/>
    <n v="95.83"/>
    <n v="100"/>
    <m/>
    <m/>
    <m/>
    <m/>
    <m/>
    <m/>
    <m/>
    <n v="87.95"/>
    <n v="93.1"/>
    <n v="93.33"/>
    <m/>
    <n v="92.42"/>
    <m/>
    <n v="93.75"/>
  </r>
  <r>
    <s v="0267"/>
    <x v="165"/>
    <s v="NACIONAL"/>
    <s v="ÓRGANO AUTÓNOMO"/>
    <x v="15"/>
    <x v="20"/>
    <s v="CÓRDOBA"/>
    <s v="MONTERÍA"/>
    <s v="MECI"/>
    <m/>
    <m/>
    <m/>
    <m/>
    <m/>
    <m/>
    <m/>
    <m/>
    <n v="63.54"/>
    <n v="21.11"/>
    <m/>
    <n v="74.599999999999994"/>
    <m/>
    <m/>
    <n v="68.72"/>
    <m/>
    <m/>
    <m/>
    <n v="72"/>
    <n v="63.16"/>
    <n v="88.47"/>
    <m/>
    <n v="70.540000000000006"/>
    <n v="41.22"/>
    <m/>
    <m/>
    <n v="68.84"/>
    <n v="83.33"/>
    <n v="58.33"/>
    <n v="46.15"/>
    <n v="71.430000000000007"/>
    <n v="8.33"/>
    <n v="25.45"/>
    <m/>
    <m/>
    <m/>
    <n v="77.78"/>
    <n v="34.72"/>
    <n v="28.57"/>
    <n v="47.22"/>
    <n v="0"/>
    <n v="83.75"/>
    <n v="15.38"/>
    <n v="96.51"/>
    <n v="54.29"/>
    <m/>
    <m/>
    <m/>
    <m/>
    <m/>
    <x v="5"/>
    <x v="6"/>
    <m/>
    <m/>
    <m/>
    <m/>
    <m/>
    <m/>
    <n v="85.37"/>
    <n v="62.5"/>
    <n v="73.680000000000007"/>
    <n v="76.92"/>
    <n v="58.62"/>
    <n v="62.5"/>
    <n v="50"/>
    <n v="59.38"/>
    <n v="83.33"/>
    <n v="85.19"/>
    <n v="94.44"/>
    <n v="92.31"/>
    <n v="71.430000000000007"/>
    <n v="95"/>
    <n v="87.58"/>
    <n v="53.91"/>
    <n v="91.48"/>
    <n v="0"/>
    <n v="87.5"/>
    <n v="44.79"/>
    <n v="41.67"/>
    <n v="100"/>
    <m/>
    <m/>
    <m/>
    <m/>
    <m/>
    <m/>
    <m/>
    <n v="49.32"/>
    <n v="24.14"/>
    <n v="21.67"/>
    <m/>
    <n v="95.45"/>
    <m/>
    <n v="68.75"/>
  </r>
  <r>
    <s v="0268"/>
    <x v="166"/>
    <s v="NACIONAL"/>
    <s v="ÓRGANO AUTÓNOMO"/>
    <x v="15"/>
    <x v="20"/>
    <s v="TOLIMA"/>
    <s v="IBAGUÉ"/>
    <s v="MECI"/>
    <m/>
    <m/>
    <m/>
    <m/>
    <m/>
    <m/>
    <m/>
    <m/>
    <n v="77.12"/>
    <n v="70.09"/>
    <m/>
    <n v="71.430000000000007"/>
    <m/>
    <m/>
    <n v="83.13"/>
    <m/>
    <m/>
    <m/>
    <n v="92.7"/>
    <n v="77.19"/>
    <n v="94.74"/>
    <m/>
    <n v="84.69"/>
    <n v="76.67"/>
    <m/>
    <m/>
    <n v="77.8"/>
    <n v="90.62"/>
    <n v="21.43"/>
    <n v="85.9"/>
    <n v="57.14"/>
    <n v="73.91"/>
    <n v="70.69"/>
    <m/>
    <m/>
    <m/>
    <n v="88.89"/>
    <n v="100"/>
    <n v="77.78"/>
    <n v="62.5"/>
    <n v="33.33"/>
    <n v="100"/>
    <n v="53.85"/>
    <n v="95.93"/>
    <n v="74.290000000000006"/>
    <n v="100"/>
    <m/>
    <m/>
    <m/>
    <m/>
    <x v="5"/>
    <x v="6"/>
    <m/>
    <m/>
    <m/>
    <m/>
    <m/>
    <m/>
    <n v="95.12"/>
    <n v="100"/>
    <n v="91.67"/>
    <n v="92.31"/>
    <n v="88.24"/>
    <n v="62.5"/>
    <n v="100"/>
    <n v="75"/>
    <n v="91.67"/>
    <n v="96.3"/>
    <n v="94.44"/>
    <n v="100"/>
    <n v="85.71"/>
    <n v="100"/>
    <n v="92.16"/>
    <n v="75.41"/>
    <n v="96.59"/>
    <n v="100"/>
    <n v="100"/>
    <n v="64.06"/>
    <n v="54.17"/>
    <n v="100"/>
    <m/>
    <m/>
    <m/>
    <m/>
    <m/>
    <m/>
    <m/>
    <n v="80.72"/>
    <n v="68.97"/>
    <n v="68.33"/>
    <m/>
    <n v="87.12"/>
    <m/>
    <n v="93.75"/>
  </r>
  <r>
    <s v="0269"/>
    <x v="167"/>
    <s v="NACIONAL"/>
    <s v="ÓRGANO AUTÓNOMO"/>
    <x v="15"/>
    <x v="20"/>
    <s v="RISARALDA"/>
    <s v="PEREIRA"/>
    <s v="MECI"/>
    <m/>
    <m/>
    <m/>
    <m/>
    <m/>
    <m/>
    <m/>
    <m/>
    <n v="86.2"/>
    <n v="51.4"/>
    <m/>
    <n v="79.37"/>
    <m/>
    <m/>
    <n v="68.45"/>
    <m/>
    <m/>
    <m/>
    <n v="68.61"/>
    <n v="49.12"/>
    <n v="77.94"/>
    <m/>
    <n v="77.03"/>
    <n v="68.95"/>
    <m/>
    <m/>
    <n v="84.19"/>
    <n v="87.5"/>
    <n v="58.33"/>
    <n v="90.38"/>
    <n v="100"/>
    <n v="56.52"/>
    <n v="46.55"/>
    <m/>
    <m/>
    <m/>
    <n v="75"/>
    <n v="0"/>
    <n v="63.64"/>
    <n v="16.670000000000002"/>
    <n v="0"/>
    <n v="76.67"/>
    <n v="53.85"/>
    <n v="95.93"/>
    <n v="16.670000000000002"/>
    <n v="88.89"/>
    <m/>
    <m/>
    <m/>
    <m/>
    <x v="5"/>
    <x v="6"/>
    <m/>
    <m/>
    <m/>
    <m/>
    <m/>
    <m/>
    <n v="75.61"/>
    <n v="54.17"/>
    <n v="83.33"/>
    <n v="46.15"/>
    <n v="67.650000000000006"/>
    <n v="62.5"/>
    <n v="50"/>
    <n v="40.619999999999997"/>
    <n v="58.33"/>
    <n v="77.78"/>
    <n v="88.89"/>
    <n v="69.23"/>
    <n v="71.430000000000007"/>
    <n v="60"/>
    <n v="75.819999999999993"/>
    <n v="62.3"/>
    <n v="96.59"/>
    <n v="86.67"/>
    <n v="62.5"/>
    <n v="65.89"/>
    <n v="53.33"/>
    <n v="50"/>
    <m/>
    <m/>
    <m/>
    <m/>
    <m/>
    <m/>
    <m/>
    <n v="71.08"/>
    <n v="65.52"/>
    <n v="64.290000000000006"/>
    <m/>
    <n v="100"/>
    <m/>
    <n v="100"/>
  </r>
  <r>
    <s v="0270"/>
    <x v="168"/>
    <s v="NACIONAL"/>
    <s v="ÓRGANO AUTÓNOMO"/>
    <x v="15"/>
    <x v="20"/>
    <s v="MAGDALENA"/>
    <s v="SANTA MARTA"/>
    <s v="MECI"/>
    <m/>
    <m/>
    <m/>
    <m/>
    <m/>
    <m/>
    <m/>
    <m/>
    <n v="76.69"/>
    <n v="66"/>
    <m/>
    <n v="84.13"/>
    <m/>
    <m/>
    <n v="73.849999999999994"/>
    <m/>
    <m/>
    <m/>
    <n v="62.81"/>
    <n v="56.14"/>
    <n v="80.62"/>
    <m/>
    <n v="82.54"/>
    <n v="56.12"/>
    <m/>
    <m/>
    <n v="88.94"/>
    <n v="90.62"/>
    <n v="58.33"/>
    <n v="71.790000000000006"/>
    <n v="71.430000000000007"/>
    <n v="54.55"/>
    <n v="72.73"/>
    <m/>
    <m/>
    <m/>
    <n v="77.78"/>
    <n v="50"/>
    <n v="69.569999999999993"/>
    <n v="96.67"/>
    <m/>
    <n v="70"/>
    <n v="30.77"/>
    <n v="90.7"/>
    <n v="68.569999999999993"/>
    <m/>
    <m/>
    <m/>
    <m/>
    <m/>
    <x v="5"/>
    <x v="6"/>
    <m/>
    <m/>
    <m/>
    <m/>
    <m/>
    <m/>
    <n v="63.33"/>
    <n v="50"/>
    <n v="78.95"/>
    <n v="61.54"/>
    <n v="67.650000000000006"/>
    <n v="62.5"/>
    <n v="75"/>
    <n v="53.12"/>
    <n v="58.33"/>
    <n v="71.430000000000007"/>
    <n v="72.22"/>
    <n v="69.23"/>
    <n v="53.57"/>
    <n v="90"/>
    <n v="80"/>
    <n v="74.180000000000007"/>
    <n v="94.32"/>
    <n v="71.430000000000007"/>
    <n v="62.5"/>
    <n v="52.08"/>
    <n v="0"/>
    <n v="0"/>
    <m/>
    <m/>
    <m/>
    <m/>
    <m/>
    <m/>
    <m/>
    <n v="78.31"/>
    <n v="79.31"/>
    <n v="80"/>
    <m/>
    <n v="100"/>
    <m/>
    <n v="100"/>
  </r>
  <r>
    <s v="0271"/>
    <x v="169"/>
    <s v="NACIONAL"/>
    <s v="ÓRGANO AUTÓNOMO"/>
    <x v="15"/>
    <x v="20"/>
    <s v="SANTANDER"/>
    <s v="BUCARAMANGA"/>
    <s v="MECI"/>
    <m/>
    <m/>
    <m/>
    <m/>
    <m/>
    <m/>
    <m/>
    <m/>
    <n v="81.510000000000005"/>
    <n v="56.07"/>
    <m/>
    <n v="66.67"/>
    <m/>
    <m/>
    <n v="70.239999999999995"/>
    <m/>
    <m/>
    <m/>
    <n v="59.52"/>
    <n v="73.680000000000007"/>
    <n v="66.739999999999995"/>
    <m/>
    <n v="77.989999999999995"/>
    <n v="73.39"/>
    <m/>
    <m/>
    <n v="75.23"/>
    <n v="89.58"/>
    <n v="58.33"/>
    <n v="88.46"/>
    <n v="57.14"/>
    <n v="47.83"/>
    <n v="55.17"/>
    <m/>
    <m/>
    <m/>
    <n v="61.11"/>
    <n v="0"/>
    <n v="59.09"/>
    <n v="45.83"/>
    <n v="16.670000000000002"/>
    <n v="66.67"/>
    <n v="30.77"/>
    <n v="88.95"/>
    <n v="68.569999999999993"/>
    <n v="66.67"/>
    <m/>
    <m/>
    <m/>
    <m/>
    <x v="5"/>
    <x v="6"/>
    <m/>
    <m/>
    <m/>
    <m/>
    <m/>
    <m/>
    <n v="53.33"/>
    <n v="54.17"/>
    <n v="66.67"/>
    <n v="53.85"/>
    <n v="64.709999999999994"/>
    <n v="50"/>
    <n v="100"/>
    <n v="75"/>
    <n v="83.33"/>
    <n v="59.52"/>
    <n v="50"/>
    <n v="69.23"/>
    <n v="39.29"/>
    <n v="55"/>
    <n v="70.59"/>
    <n v="69.67"/>
    <n v="89.77"/>
    <n v="78.569999999999993"/>
    <n v="100"/>
    <n v="68.180000000000007"/>
    <n v="60"/>
    <n v="50"/>
    <m/>
    <m/>
    <m/>
    <m/>
    <m/>
    <m/>
    <m/>
    <n v="71.08"/>
    <n v="55.17"/>
    <n v="54.17"/>
    <m/>
    <n v="90.91"/>
    <m/>
    <n v="56.25"/>
  </r>
  <r>
    <s v="0354"/>
    <x v="170"/>
    <s v="NACIONAL"/>
    <s v="ÓRGANO AUTÓNOMO"/>
    <x v="16"/>
    <x v="5"/>
    <s v="CALDAS"/>
    <s v="MANIZALES"/>
    <s v="MECI"/>
    <m/>
    <m/>
    <m/>
    <m/>
    <m/>
    <m/>
    <m/>
    <m/>
    <m/>
    <n v="78.260000000000005"/>
    <m/>
    <m/>
    <n v="45.71"/>
    <m/>
    <n v="68.06"/>
    <m/>
    <n v="92.86"/>
    <m/>
    <n v="77.27"/>
    <n v="67.69"/>
    <n v="93.24"/>
    <m/>
    <n v="90.97"/>
    <n v="87.92"/>
    <m/>
    <m/>
    <n v="89.7"/>
    <m/>
    <m/>
    <m/>
    <m/>
    <n v="95.65"/>
    <n v="79.31"/>
    <n v="86.67"/>
    <n v="38.46"/>
    <n v="50"/>
    <n v="77.78"/>
    <n v="88.89"/>
    <n v="51.85"/>
    <n v="56.82"/>
    <m/>
    <n v="0"/>
    <n v="76.47"/>
    <n v="83.33"/>
    <n v="60"/>
    <n v="66.67"/>
    <m/>
    <m/>
    <m/>
    <m/>
    <x v="0"/>
    <x v="0"/>
    <n v="100"/>
    <n v="100"/>
    <n v="70"/>
    <m/>
    <m/>
    <m/>
    <n v="90.24"/>
    <n v="66.67"/>
    <n v="73.680000000000007"/>
    <n v="61.54"/>
    <n v="76.47"/>
    <n v="100"/>
    <n v="100"/>
    <n v="50"/>
    <n v="73.33"/>
    <n v="86.67"/>
    <n v="94.44"/>
    <n v="92.86"/>
    <n v="85.71"/>
    <n v="100"/>
    <n v="98.18"/>
    <n v="88"/>
    <n v="94.02"/>
    <n v="100"/>
    <n v="100"/>
    <n v="82.41"/>
    <n v="75"/>
    <n v="100"/>
    <m/>
    <m/>
    <m/>
    <m/>
    <m/>
    <m/>
    <m/>
    <n v="85.83"/>
    <n v="95.6"/>
    <n v="93.88"/>
    <n v="97.22"/>
    <n v="94.21"/>
    <m/>
    <n v="94.52"/>
  </r>
  <r>
    <s v="0355"/>
    <x v="171"/>
    <s v="NACIONAL"/>
    <s v="ÓRGANO AUTÓNOMO"/>
    <x v="16"/>
    <x v="5"/>
    <s v="CAUCA"/>
    <s v="POPAYÁN"/>
    <s v="MECI"/>
    <m/>
    <m/>
    <m/>
    <m/>
    <m/>
    <m/>
    <m/>
    <m/>
    <m/>
    <n v="49.1"/>
    <m/>
    <m/>
    <n v="42.86"/>
    <m/>
    <n v="44.16"/>
    <m/>
    <n v="78.569999999999993"/>
    <m/>
    <n v="46.83"/>
    <n v="30.95"/>
    <n v="81.17"/>
    <m/>
    <n v="75.959999999999994"/>
    <n v="71.5"/>
    <m/>
    <m/>
    <n v="66.37"/>
    <m/>
    <m/>
    <m/>
    <m/>
    <n v="45.65"/>
    <n v="51.72"/>
    <n v="80"/>
    <n v="34.619999999999997"/>
    <n v="50"/>
    <n v="66.67"/>
    <n v="65.28"/>
    <n v="22.92"/>
    <n v="11.11"/>
    <m/>
    <n v="0"/>
    <n v="17.649999999999999"/>
    <n v="60.47"/>
    <n v="34.29"/>
    <n v="77.78"/>
    <m/>
    <m/>
    <m/>
    <m/>
    <x v="0"/>
    <x v="1"/>
    <n v="50"/>
    <n v="50"/>
    <n v="40"/>
    <m/>
    <m/>
    <m/>
    <n v="45.56"/>
    <n v="16.670000000000002"/>
    <n v="57.89"/>
    <n v="46.15"/>
    <n v="58.82"/>
    <n v="50"/>
    <n v="0"/>
    <n v="36.36"/>
    <n v="13.33"/>
    <n v="67.36"/>
    <n v="66.67"/>
    <n v="92.86"/>
    <n v="32.14"/>
    <n v="88.41"/>
    <n v="90.91"/>
    <n v="71.47"/>
    <n v="81.25"/>
    <n v="73.33"/>
    <n v="100"/>
    <n v="65.62"/>
    <n v="0"/>
    <n v="50"/>
    <m/>
    <m/>
    <m/>
    <m/>
    <m/>
    <m/>
    <m/>
    <n v="48.71"/>
    <n v="56.78"/>
    <n v="52.48"/>
    <n v="52.78"/>
    <n v="86.72"/>
    <m/>
    <n v="74.66"/>
  </r>
  <r>
    <s v="0356"/>
    <x v="172"/>
    <s v="NACIONAL"/>
    <s v="ÓRGANO AUTÓNOMO"/>
    <x v="16"/>
    <x v="5"/>
    <s v="BOGOTÁ. D.C."/>
    <s v="BOGOTÁ. D.C."/>
    <s v="MECI"/>
    <m/>
    <m/>
    <m/>
    <m/>
    <m/>
    <m/>
    <m/>
    <m/>
    <m/>
    <n v="57.41"/>
    <m/>
    <m/>
    <n v="54.29"/>
    <m/>
    <n v="70.069999999999993"/>
    <m/>
    <n v="95.24"/>
    <m/>
    <n v="76.27"/>
    <n v="52.31"/>
    <n v="86.36"/>
    <m/>
    <n v="76.7"/>
    <n v="82.69"/>
    <m/>
    <m/>
    <n v="76.010000000000005"/>
    <m/>
    <m/>
    <m/>
    <m/>
    <n v="50"/>
    <n v="56.36"/>
    <n v="73.33"/>
    <n v="53.85"/>
    <n v="83.33"/>
    <n v="61.11"/>
    <n v="100"/>
    <n v="51.39"/>
    <n v="11.11"/>
    <m/>
    <n v="83.33"/>
    <n v="23.53"/>
    <n v="88.46"/>
    <n v="77.14"/>
    <n v="100"/>
    <m/>
    <m/>
    <m/>
    <m/>
    <x v="0"/>
    <x v="1"/>
    <n v="0"/>
    <n v="100"/>
    <n v="100"/>
    <m/>
    <m/>
    <m/>
    <n v="68.180000000000007"/>
    <n v="66.67"/>
    <n v="83.33"/>
    <n v="92.31"/>
    <n v="73.53"/>
    <n v="25"/>
    <n v="50"/>
    <n v="55.88"/>
    <n v="60"/>
    <n v="75.97"/>
    <n v="76.92"/>
    <n v="85.71"/>
    <n v="85.71"/>
    <n v="87.5"/>
    <n v="93.58"/>
    <n v="65.33"/>
    <n v="90.22"/>
    <n v="100"/>
    <n v="75"/>
    <n v="79.430000000000007"/>
    <n v="66.67"/>
    <n v="100"/>
    <m/>
    <m/>
    <m/>
    <m/>
    <m/>
    <m/>
    <m/>
    <n v="60"/>
    <n v="79.12"/>
    <n v="82.98"/>
    <n v="61.11"/>
    <n v="89.83"/>
    <m/>
    <n v="84.25"/>
  </r>
  <r>
    <s v="0357"/>
    <x v="173"/>
    <s v="NACIONAL"/>
    <s v="ÓRGANO AUTÓNOMO"/>
    <x v="16"/>
    <x v="5"/>
    <s v="CÓRDOBA"/>
    <s v="MONTERÍA"/>
    <s v="MECI"/>
    <m/>
    <m/>
    <m/>
    <m/>
    <m/>
    <m/>
    <m/>
    <m/>
    <m/>
    <n v="59.26"/>
    <m/>
    <m/>
    <n v="51.43"/>
    <m/>
    <n v="70.599999999999994"/>
    <m/>
    <n v="83.33"/>
    <m/>
    <n v="80.290000000000006"/>
    <n v="51.54"/>
    <n v="87.7"/>
    <m/>
    <n v="75"/>
    <n v="66.67"/>
    <m/>
    <m/>
    <n v="83.88"/>
    <m/>
    <m/>
    <m/>
    <m/>
    <n v="54.55"/>
    <n v="60"/>
    <n v="73.33"/>
    <n v="53.85"/>
    <n v="50"/>
    <n v="61.11"/>
    <n v="0"/>
    <n v="69.52"/>
    <n v="84.72"/>
    <m/>
    <n v="56.67"/>
    <n v="35.29"/>
    <n v="85.9"/>
    <n v="71.430000000000007"/>
    <n v="77.78"/>
    <m/>
    <m/>
    <m/>
    <m/>
    <x v="2"/>
    <x v="1"/>
    <n v="100"/>
    <n v="50"/>
    <n v="60"/>
    <m/>
    <m/>
    <m/>
    <n v="82.93"/>
    <n v="75"/>
    <n v="83.33"/>
    <n v="84.62"/>
    <n v="82.35"/>
    <n v="87.5"/>
    <n v="33.33"/>
    <n v="38.24"/>
    <n v="50"/>
    <n v="90"/>
    <n v="100"/>
    <n v="71.430000000000007"/>
    <n v="85.71"/>
    <n v="87.5"/>
    <n v="86.91"/>
    <n v="67.2"/>
    <n v="84.78"/>
    <n v="83.33"/>
    <n v="87.5"/>
    <n v="57.64"/>
    <n v="13.33"/>
    <n v="100"/>
    <m/>
    <m/>
    <m/>
    <m/>
    <m/>
    <m/>
    <m/>
    <n v="66.67"/>
    <n v="91.21"/>
    <n v="85.71"/>
    <n v="86.11"/>
    <n v="92.02"/>
    <m/>
    <n v="89.04"/>
  </r>
  <r>
    <s v="0358"/>
    <x v="174"/>
    <s v="NACIONAL"/>
    <s v="ÓRGANO AUTÓNOMO"/>
    <x v="16"/>
    <x v="5"/>
    <s v="BOGOTÁ. D.C."/>
    <s v="BOGOTÁ. D.C."/>
    <s v="MECI"/>
    <m/>
    <m/>
    <m/>
    <m/>
    <m/>
    <m/>
    <m/>
    <m/>
    <m/>
    <n v="14.94"/>
    <m/>
    <m/>
    <m/>
    <m/>
    <n v="61.44"/>
    <m/>
    <m/>
    <m/>
    <n v="53.41"/>
    <n v="38.46"/>
    <n v="72.790000000000006"/>
    <m/>
    <n v="65.84"/>
    <n v="34.090000000000003"/>
    <m/>
    <m/>
    <n v="60.86"/>
    <m/>
    <m/>
    <m/>
    <m/>
    <n v="0"/>
    <n v="16.36"/>
    <m/>
    <m/>
    <m/>
    <n v="77.78"/>
    <n v="0"/>
    <n v="63.64"/>
    <n v="33.33"/>
    <m/>
    <n v="60"/>
    <n v="23.53"/>
    <n v="96.51"/>
    <n v="10"/>
    <m/>
    <m/>
    <m/>
    <m/>
    <m/>
    <x v="5"/>
    <x v="6"/>
    <m/>
    <m/>
    <m/>
    <m/>
    <m/>
    <m/>
    <n v="0"/>
    <n v="25"/>
    <n v="82.61"/>
    <n v="30"/>
    <n v="65.52"/>
    <n v="100"/>
    <n v="16.670000000000002"/>
    <n v="9.09"/>
    <n v="35.71"/>
    <n v="64.709999999999994"/>
    <n v="87.5"/>
    <n v="61.54"/>
    <n v="83.33"/>
    <n v="60"/>
    <n v="76.08"/>
    <n v="44.35"/>
    <n v="93.18"/>
    <n v="50"/>
    <n v="0"/>
    <n v="29.81"/>
    <n v="40"/>
    <n v="100"/>
    <m/>
    <m/>
    <m/>
    <m/>
    <m/>
    <m/>
    <m/>
    <n v="31.03"/>
    <n v="31.03"/>
    <n v="25"/>
    <m/>
    <n v="95.45"/>
    <m/>
    <n v="75"/>
  </r>
  <r>
    <s v="0359"/>
    <x v="175"/>
    <s v="NACIONAL"/>
    <s v="ÓRGANO AUTÓNOMO"/>
    <x v="16"/>
    <x v="5"/>
    <s v="BOYACÁ"/>
    <s v="TUNJA"/>
    <s v="MECI"/>
    <m/>
    <m/>
    <m/>
    <m/>
    <m/>
    <m/>
    <m/>
    <m/>
    <m/>
    <n v="37.380000000000003"/>
    <m/>
    <m/>
    <n v="77.14"/>
    <m/>
    <n v="57.22"/>
    <m/>
    <n v="66.67"/>
    <m/>
    <n v="58.89"/>
    <n v="30.7"/>
    <n v="60.47"/>
    <m/>
    <n v="64.81"/>
    <n v="41.82"/>
    <m/>
    <m/>
    <n v="83.39"/>
    <m/>
    <m/>
    <m/>
    <m/>
    <n v="33.33"/>
    <n v="43.64"/>
    <n v="86.67"/>
    <n v="84.62"/>
    <n v="33.33"/>
    <n v="58.33"/>
    <n v="0"/>
    <n v="45.05"/>
    <n v="55.13"/>
    <n v="0"/>
    <n v="0"/>
    <n v="15.38"/>
    <n v="73.260000000000005"/>
    <n v="71.430000000000007"/>
    <m/>
    <m/>
    <m/>
    <m/>
    <m/>
    <x v="4"/>
    <x v="9"/>
    <n v="0"/>
    <n v="100"/>
    <n v="70"/>
    <m/>
    <m/>
    <m/>
    <n v="0"/>
    <n v="66.67"/>
    <n v="55.56"/>
    <n v="60"/>
    <n v="55.88"/>
    <n v="57.14"/>
    <n v="25"/>
    <n v="31.25"/>
    <n v="19.23"/>
    <n v="48.57"/>
    <n v="62.5"/>
    <n v="69.05"/>
    <n v="25"/>
    <n v="58.33"/>
    <n v="63.03"/>
    <n v="52.8"/>
    <n v="80.430000000000007"/>
    <n v="50"/>
    <n v="87.5"/>
    <n v="17.39"/>
    <n v="62.5"/>
    <n v="0"/>
    <m/>
    <m/>
    <m/>
    <m/>
    <m/>
    <m/>
    <m/>
    <n v="58.82"/>
    <n v="82.97"/>
    <n v="86.22"/>
    <n v="100"/>
    <n v="97.52"/>
    <m/>
    <n v="91.78"/>
  </r>
  <r>
    <s v="0360"/>
    <x v="176"/>
    <s v="NACIONAL"/>
    <s v="ÓRGANO AUTÓNOMO"/>
    <x v="16"/>
    <x v="5"/>
    <s v="META"/>
    <s v="VILLAVICENCIO"/>
    <s v="MECI"/>
    <m/>
    <m/>
    <m/>
    <m/>
    <m/>
    <m/>
    <m/>
    <m/>
    <m/>
    <n v="50.47"/>
    <m/>
    <m/>
    <n v="45.71"/>
    <m/>
    <n v="49.78"/>
    <m/>
    <n v="73.81"/>
    <m/>
    <n v="82.11"/>
    <n v="71.430000000000007"/>
    <n v="79.72"/>
    <m/>
    <n v="81.02"/>
    <n v="76.099999999999994"/>
    <m/>
    <m/>
    <n v="81.790000000000006"/>
    <m/>
    <m/>
    <m/>
    <m/>
    <n v="47.62"/>
    <n v="58.18"/>
    <n v="80"/>
    <n v="34.619999999999997"/>
    <n v="50"/>
    <n v="58.33"/>
    <n v="0"/>
    <n v="0"/>
    <n v="11.11"/>
    <n v="0"/>
    <n v="0"/>
    <n v="38.46"/>
    <n v="82.05"/>
    <n v="10"/>
    <m/>
    <m/>
    <m/>
    <m/>
    <m/>
    <x v="3"/>
    <x v="5"/>
    <n v="50"/>
    <n v="75"/>
    <n v="90"/>
    <m/>
    <m/>
    <m/>
    <n v="0"/>
    <n v="66.67"/>
    <n v="95.65"/>
    <n v="100"/>
    <n v="85.29"/>
    <n v="57.14"/>
    <n v="50"/>
    <n v="75"/>
    <n v="75"/>
    <n v="71.430000000000007"/>
    <n v="100"/>
    <n v="61.54"/>
    <n v="83.33"/>
    <n v="79.17"/>
    <n v="75.760000000000005"/>
    <n v="71.2"/>
    <n v="94.57"/>
    <n v="64.290000000000006"/>
    <n v="87.5"/>
    <n v="81.709999999999994"/>
    <n v="66.67"/>
    <n v="50"/>
    <m/>
    <m/>
    <m/>
    <m/>
    <m/>
    <m/>
    <m/>
    <n v="49.58"/>
    <n v="95.6"/>
    <n v="89.36"/>
    <n v="97.22"/>
    <n v="93.94"/>
    <m/>
    <n v="90.41"/>
  </r>
  <r>
    <s v="0361"/>
    <x v="177"/>
    <s v="NACIONAL"/>
    <s v="ÓRGANO AUTÓNOMO"/>
    <x v="16"/>
    <x v="5"/>
    <s v="HUILA"/>
    <s v="NEIVA"/>
    <s v="MECI"/>
    <m/>
    <m/>
    <m/>
    <m/>
    <m/>
    <m/>
    <m/>
    <m/>
    <m/>
    <n v="37.61"/>
    <m/>
    <m/>
    <n v="40"/>
    <m/>
    <n v="67.56"/>
    <m/>
    <n v="73.81"/>
    <m/>
    <n v="53.72"/>
    <n v="44.44"/>
    <n v="60.45"/>
    <m/>
    <n v="61.11"/>
    <n v="62.1"/>
    <m/>
    <m/>
    <n v="58.2"/>
    <m/>
    <m/>
    <m/>
    <m/>
    <n v="35.869999999999997"/>
    <n v="32.76"/>
    <n v="80"/>
    <n v="26.92"/>
    <n v="33.33"/>
    <n v="58.33"/>
    <n v="0"/>
    <n v="55.56"/>
    <n v="53.79"/>
    <n v="0"/>
    <n v="73.33"/>
    <n v="61.54"/>
    <n v="82.05"/>
    <n v="65.709999999999994"/>
    <n v="77.78"/>
    <m/>
    <m/>
    <m/>
    <m/>
    <x v="0"/>
    <x v="2"/>
    <n v="0"/>
    <n v="50"/>
    <n v="50"/>
    <m/>
    <m/>
    <m/>
    <n v="43.33"/>
    <n v="37.5"/>
    <n v="52.63"/>
    <n v="69.23"/>
    <n v="64.709999999999994"/>
    <n v="25"/>
    <n v="50"/>
    <n v="22.22"/>
    <n v="46.15"/>
    <n v="39.58"/>
    <n v="55.56"/>
    <n v="57.14"/>
    <n v="53.57"/>
    <n v="66.67"/>
    <n v="71.760000000000005"/>
    <n v="50.8"/>
    <n v="75.540000000000006"/>
    <n v="63.33"/>
    <n v="75"/>
    <n v="61.11"/>
    <n v="0"/>
    <n v="50"/>
    <m/>
    <m/>
    <m/>
    <m/>
    <m/>
    <m/>
    <m/>
    <n v="38.270000000000003"/>
    <n v="52.75"/>
    <n v="48.98"/>
    <n v="36.840000000000003"/>
    <n v="76.42"/>
    <m/>
    <n v="64.38"/>
  </r>
  <r>
    <s v="0362"/>
    <x v="178"/>
    <s v="NACIONAL"/>
    <s v="ÓRGANO AUTÓNOMO"/>
    <x v="16"/>
    <x v="5"/>
    <s v="CHOCÓ"/>
    <s v="QUIBDÓ"/>
    <s v="MECI"/>
    <m/>
    <m/>
    <m/>
    <m/>
    <m/>
    <m/>
    <m/>
    <m/>
    <m/>
    <n v="34.78"/>
    <m/>
    <m/>
    <n v="68.569999999999993"/>
    <m/>
    <n v="58.8"/>
    <m/>
    <n v="73.81"/>
    <m/>
    <n v="49.4"/>
    <n v="20"/>
    <n v="78.239999999999995"/>
    <m/>
    <n v="55.09"/>
    <n v="44.05"/>
    <m/>
    <m/>
    <n v="71.88"/>
    <m/>
    <m/>
    <m/>
    <m/>
    <n v="47.83"/>
    <n v="24.14"/>
    <n v="73.33"/>
    <n v="73.08"/>
    <n v="50"/>
    <n v="61.11"/>
    <n v="91.67"/>
    <n v="50"/>
    <n v="70.45"/>
    <m/>
    <n v="100"/>
    <n v="17.649999999999999"/>
    <n v="61.05"/>
    <n v="68.569999999999993"/>
    <n v="100"/>
    <m/>
    <m/>
    <m/>
    <m/>
    <x v="10"/>
    <x v="1"/>
    <n v="0"/>
    <n v="100"/>
    <n v="80"/>
    <m/>
    <m/>
    <m/>
    <n v="0"/>
    <n v="45.83"/>
    <n v="61.11"/>
    <n v="60"/>
    <n v="44.83"/>
    <n v="28.57"/>
    <n v="16.670000000000002"/>
    <n v="9.09"/>
    <n v="21.43"/>
    <n v="67.5"/>
    <n v="75"/>
    <n v="69.23"/>
    <n v="50"/>
    <n v="91.67"/>
    <n v="83.27"/>
    <n v="51.6"/>
    <n v="59.24"/>
    <n v="53.33"/>
    <n v="100"/>
    <n v="23.19"/>
    <n v="29.17"/>
    <n v="50"/>
    <m/>
    <m/>
    <m/>
    <m/>
    <m/>
    <m/>
    <m/>
    <n v="60.83"/>
    <n v="60.44"/>
    <n v="37.76"/>
    <n v="94.44"/>
    <n v="84.68"/>
    <m/>
    <n v="58.22"/>
  </r>
  <r>
    <s v="0363"/>
    <x v="179"/>
    <s v="NACIONAL"/>
    <s v="ÓRGANO AUTÓNOMO"/>
    <x v="16"/>
    <x v="5"/>
    <s v="CESAR"/>
    <s v="VALLEDUPAR"/>
    <s v="MECI"/>
    <m/>
    <m/>
    <m/>
    <m/>
    <m/>
    <m/>
    <m/>
    <m/>
    <m/>
    <n v="40.65"/>
    <m/>
    <m/>
    <n v="60"/>
    <m/>
    <n v="70.67"/>
    <m/>
    <n v="85.71"/>
    <m/>
    <n v="69.91"/>
    <n v="24.39"/>
    <n v="80.95"/>
    <m/>
    <n v="67.25"/>
    <n v="68.33"/>
    <m/>
    <m/>
    <n v="66.48"/>
    <m/>
    <m/>
    <m/>
    <m/>
    <n v="42.39"/>
    <n v="37.93"/>
    <n v="80"/>
    <n v="57.69"/>
    <n v="33.33"/>
    <n v="94.44"/>
    <n v="90.28"/>
    <n v="59.72"/>
    <n v="55.3"/>
    <m/>
    <n v="100"/>
    <n v="17.649999999999999"/>
    <n v="83.72"/>
    <n v="77.14"/>
    <n v="88.89"/>
    <m/>
    <m/>
    <m/>
    <m/>
    <x v="1"/>
    <x v="1"/>
    <n v="100"/>
    <n v="100"/>
    <n v="60"/>
    <m/>
    <m/>
    <m/>
    <n v="81.819999999999993"/>
    <n v="45.83"/>
    <n v="73.680000000000007"/>
    <n v="76.92"/>
    <n v="79.41"/>
    <n v="62.5"/>
    <n v="0"/>
    <n v="9.09"/>
    <n v="20"/>
    <n v="84.21"/>
    <n v="69.23"/>
    <n v="50"/>
    <n v="85.71"/>
    <n v="83.33"/>
    <n v="81.819999999999993"/>
    <n v="56"/>
    <n v="83.97"/>
    <n v="80"/>
    <n v="100"/>
    <n v="49.22"/>
    <n v="95.83"/>
    <n v="50"/>
    <m/>
    <m/>
    <m/>
    <m/>
    <m/>
    <m/>
    <m/>
    <n v="48.12"/>
    <n v="64.84"/>
    <n v="51.53"/>
    <n v="75"/>
    <n v="80.83"/>
    <m/>
    <n v="69.86"/>
  </r>
  <r>
    <s v="0364"/>
    <x v="180"/>
    <s v="NACIONAL"/>
    <s v="ÓRGANO AUTÓNOMO"/>
    <x v="16"/>
    <x v="5"/>
    <s v="RISARALDA"/>
    <s v="PEREIRA"/>
    <s v="MECI"/>
    <m/>
    <m/>
    <m/>
    <m/>
    <m/>
    <m/>
    <m/>
    <m/>
    <m/>
    <n v="63.48"/>
    <m/>
    <m/>
    <n v="22.58"/>
    <m/>
    <n v="71.959999999999994"/>
    <m/>
    <n v="69.05"/>
    <m/>
    <n v="43.5"/>
    <n v="66.150000000000006"/>
    <n v="72.260000000000005"/>
    <m/>
    <n v="76.930000000000007"/>
    <n v="59.94"/>
    <m/>
    <m/>
    <n v="88.84"/>
    <m/>
    <m/>
    <m/>
    <m/>
    <n v="69.569999999999993"/>
    <n v="56.9"/>
    <n v="41.67"/>
    <n v="18.18"/>
    <n v="50"/>
    <n v="66.67"/>
    <n v="86.11"/>
    <n v="50"/>
    <n v="90.91"/>
    <m/>
    <n v="0"/>
    <n v="47.06"/>
    <n v="89.53"/>
    <n v="71.430000000000007"/>
    <m/>
    <m/>
    <m/>
    <m/>
    <m/>
    <x v="4"/>
    <x v="3"/>
    <n v="100"/>
    <n v="100"/>
    <n v="50"/>
    <m/>
    <m/>
    <m/>
    <n v="46.97"/>
    <n v="16.670000000000002"/>
    <n v="70.83"/>
    <n v="0"/>
    <n v="55.88"/>
    <n v="75"/>
    <n v="66.67"/>
    <n v="67.650000000000006"/>
    <n v="53.33"/>
    <n v="64.34"/>
    <n v="69.23"/>
    <n v="50"/>
    <n v="57.14"/>
    <n v="70.83"/>
    <n v="72.73"/>
    <n v="69.33"/>
    <n v="85.33"/>
    <n v="50"/>
    <n v="87.5"/>
    <n v="57.69"/>
    <n v="66.67"/>
    <n v="50"/>
    <m/>
    <m/>
    <m/>
    <m/>
    <m/>
    <m/>
    <m/>
    <n v="72.5"/>
    <n v="94.51"/>
    <n v="89.8"/>
    <n v="94.44"/>
    <n v="96.69"/>
    <m/>
    <n v="100"/>
  </r>
  <r>
    <s v="0365"/>
    <x v="181"/>
    <s v="NACIONAL"/>
    <s v="ÓRGANO AUTÓNOMO"/>
    <x v="16"/>
    <x v="5"/>
    <s v="BOGOTÁ. D.C."/>
    <s v="BOGOTÁ. D.C."/>
    <s v="MECI"/>
    <m/>
    <m/>
    <m/>
    <m/>
    <m/>
    <m/>
    <m/>
    <m/>
    <m/>
    <n v="61.81"/>
    <m/>
    <m/>
    <n v="57.14"/>
    <m/>
    <n v="61.08"/>
    <m/>
    <n v="83.33"/>
    <m/>
    <n v="66.13"/>
    <n v="56.94"/>
    <n v="75.52"/>
    <m/>
    <n v="74.540000000000006"/>
    <n v="91.53"/>
    <m/>
    <m/>
    <n v="85.43"/>
    <m/>
    <m/>
    <m/>
    <m/>
    <n v="57.95"/>
    <n v="61.82"/>
    <n v="93.33"/>
    <n v="50"/>
    <n v="50"/>
    <n v="83.33"/>
    <n v="72.22"/>
    <n v="45.45"/>
    <n v="36.11"/>
    <n v="0"/>
    <n v="0"/>
    <n v="46.15"/>
    <n v="87.79"/>
    <n v="31.43"/>
    <n v="77.78"/>
    <m/>
    <m/>
    <m/>
    <m/>
    <x v="1"/>
    <x v="0"/>
    <n v="100"/>
    <n v="100"/>
    <n v="50"/>
    <m/>
    <m/>
    <m/>
    <n v="81.819999999999993"/>
    <n v="54.17"/>
    <n v="63.16"/>
    <n v="69.23"/>
    <n v="58.82"/>
    <n v="50"/>
    <n v="25"/>
    <n v="44.44"/>
    <n v="73.08"/>
    <n v="72.73"/>
    <n v="69.23"/>
    <n v="85.71"/>
    <n v="57.14"/>
    <n v="66.67"/>
    <n v="78.180000000000007"/>
    <n v="65.599999999999994"/>
    <n v="85.87"/>
    <n v="100"/>
    <n v="100"/>
    <n v="92.93"/>
    <n v="40"/>
    <n v="100"/>
    <m/>
    <m/>
    <m/>
    <m/>
    <m/>
    <m/>
    <m/>
    <n v="75.62"/>
    <n v="84.62"/>
    <n v="84.69"/>
    <n v="97.22"/>
    <n v="86.73"/>
    <m/>
    <n v="98.63"/>
  </r>
  <r>
    <s v="0367"/>
    <x v="182"/>
    <s v="NACIONAL"/>
    <s v="ÓRGANO AUTÓNOMO"/>
    <x v="15"/>
    <x v="20"/>
    <s v="CAUCA"/>
    <s v="POPAYÁN"/>
    <s v="MECI"/>
    <m/>
    <m/>
    <m/>
    <m/>
    <m/>
    <m/>
    <m/>
    <m/>
    <n v="86.85"/>
    <n v="68.22"/>
    <m/>
    <n v="90.48"/>
    <m/>
    <m/>
    <n v="73.540000000000006"/>
    <m/>
    <m/>
    <m/>
    <n v="87.59"/>
    <n v="78.95"/>
    <n v="94.74"/>
    <m/>
    <n v="89.47"/>
    <n v="80.64"/>
    <m/>
    <m/>
    <n v="92.01"/>
    <n v="80.209999999999994"/>
    <n v="79.17"/>
    <n v="92.31"/>
    <n v="100"/>
    <n v="69.569999999999993"/>
    <n v="70.69"/>
    <m/>
    <m/>
    <m/>
    <n v="55.56"/>
    <n v="62.5"/>
    <n v="39.39"/>
    <n v="85.83"/>
    <m/>
    <n v="83.33"/>
    <n v="76.92"/>
    <n v="95.35"/>
    <n v="57.14"/>
    <n v="44.44"/>
    <m/>
    <m/>
    <m/>
    <m/>
    <x v="5"/>
    <x v="6"/>
    <m/>
    <m/>
    <m/>
    <m/>
    <m/>
    <m/>
    <n v="92.68"/>
    <n v="95.83"/>
    <n v="83.33"/>
    <n v="92.31"/>
    <n v="82.35"/>
    <n v="62.5"/>
    <n v="100"/>
    <n v="81.25"/>
    <n v="83.33"/>
    <n v="94.44"/>
    <n v="94.44"/>
    <n v="100"/>
    <n v="85.71"/>
    <n v="100"/>
    <n v="94.12"/>
    <n v="82.79"/>
    <n v="97.73"/>
    <n v="93.33"/>
    <n v="100"/>
    <n v="71.67"/>
    <n v="66.67"/>
    <n v="100"/>
    <m/>
    <m/>
    <m/>
    <m/>
    <m/>
    <m/>
    <m/>
    <n v="86.75"/>
    <n v="79.31"/>
    <n v="80"/>
    <m/>
    <n v="99.24"/>
    <m/>
    <n v="100"/>
  </r>
  <r>
    <s v="0368"/>
    <x v="183"/>
    <s v="NACIONAL"/>
    <s v="ÓRGANO AUTÓNOMO"/>
    <x v="15"/>
    <x v="20"/>
    <s v="LA GUAJIRA"/>
    <s v="RIOHACHA"/>
    <s v="MECI"/>
    <m/>
    <m/>
    <m/>
    <m/>
    <m/>
    <m/>
    <m/>
    <m/>
    <n v="93.92"/>
    <n v="72.900000000000006"/>
    <m/>
    <n v="69.84"/>
    <m/>
    <m/>
    <n v="72.91"/>
    <m/>
    <m/>
    <m/>
    <n v="84"/>
    <n v="38.6"/>
    <n v="87.97"/>
    <m/>
    <n v="89.47"/>
    <n v="83.72"/>
    <m/>
    <m/>
    <n v="83.6"/>
    <n v="91.67"/>
    <n v="100"/>
    <n v="96.79"/>
    <n v="85.71"/>
    <n v="43.48"/>
    <n v="77.59"/>
    <m/>
    <m/>
    <m/>
    <n v="77.78"/>
    <n v="63.89"/>
    <n v="53.85"/>
    <n v="55"/>
    <n v="0"/>
    <n v="73.33"/>
    <n v="53.85"/>
    <n v="98.72"/>
    <n v="53.33"/>
    <m/>
    <m/>
    <m/>
    <m/>
    <m/>
    <x v="5"/>
    <x v="6"/>
    <m/>
    <m/>
    <m/>
    <m/>
    <m/>
    <m/>
    <n v="80.489999999999995"/>
    <n v="95.83"/>
    <n v="84.21"/>
    <n v="76.92"/>
    <n v="82.76"/>
    <n v="62.5"/>
    <n v="75"/>
    <n v="18.75"/>
    <n v="58.33"/>
    <n v="88.89"/>
    <n v="88.89"/>
    <n v="84.62"/>
    <n v="71.430000000000007"/>
    <n v="85"/>
    <n v="86.27"/>
    <n v="82.79"/>
    <n v="98.86"/>
    <n v="93.33"/>
    <n v="100"/>
    <n v="78.39"/>
    <n v="66.67"/>
    <n v="100"/>
    <m/>
    <m/>
    <m/>
    <m/>
    <m/>
    <m/>
    <m/>
    <n v="73.489999999999995"/>
    <n v="82.76"/>
    <n v="79.17"/>
    <m/>
    <n v="96.97"/>
    <m/>
    <n v="100"/>
  </r>
  <r>
    <s v="0369"/>
    <x v="184"/>
    <s v="NACIONAL"/>
    <s v="ÓRGANO AUTÓNOMO"/>
    <x v="15"/>
    <x v="20"/>
    <s v="ANTIOQUIA"/>
    <s v="EL SANTUARIO"/>
    <s v="MECI"/>
    <m/>
    <m/>
    <m/>
    <m/>
    <m/>
    <m/>
    <m/>
    <m/>
    <n v="92.71"/>
    <n v="88.79"/>
    <m/>
    <m/>
    <m/>
    <m/>
    <n v="71.97"/>
    <m/>
    <m/>
    <m/>
    <n v="89.78"/>
    <n v="77.78"/>
    <n v="96.24"/>
    <m/>
    <n v="94.02"/>
    <n v="66.180000000000007"/>
    <m/>
    <m/>
    <n v="95.85"/>
    <n v="100"/>
    <n v="83.33"/>
    <n v="87.18"/>
    <n v="100"/>
    <n v="95.65"/>
    <n v="86.21"/>
    <m/>
    <m/>
    <m/>
    <n v="100"/>
    <n v="94.44"/>
    <n v="54.44"/>
    <n v="77.5"/>
    <m/>
    <n v="73.33"/>
    <n v="82.35"/>
    <n v="88.95"/>
    <n v="45.71"/>
    <n v="77.78"/>
    <m/>
    <m/>
    <m/>
    <m/>
    <x v="5"/>
    <x v="6"/>
    <m/>
    <m/>
    <m/>
    <m/>
    <m/>
    <m/>
    <n v="90.24"/>
    <n v="91.67"/>
    <n v="91.67"/>
    <n v="100"/>
    <n v="85.29"/>
    <n v="100"/>
    <n v="100"/>
    <n v="67.650000000000006"/>
    <n v="85.71"/>
    <n v="92.59"/>
    <n v="100"/>
    <n v="100"/>
    <n v="100"/>
    <n v="100"/>
    <n v="98.04"/>
    <n v="90.98"/>
    <n v="97.16"/>
    <n v="80"/>
    <n v="100"/>
    <n v="55.56"/>
    <n v="45.83"/>
    <n v="100"/>
    <m/>
    <m/>
    <m/>
    <m/>
    <m/>
    <m/>
    <m/>
    <n v="96.39"/>
    <n v="96.55"/>
    <n v="96.67"/>
    <m/>
    <n v="100"/>
    <m/>
    <n v="93.75"/>
  </r>
  <r>
    <s v="0370"/>
    <x v="185"/>
    <s v="NACIONAL"/>
    <s v="ÓRGANO AUTÓNOMO"/>
    <x v="16"/>
    <x v="5"/>
    <s v="CAQUETÁ"/>
    <s v="FLORENCIA"/>
    <s v="MECI"/>
    <m/>
    <m/>
    <m/>
    <m/>
    <m/>
    <m/>
    <m/>
    <m/>
    <m/>
    <n v="10.34"/>
    <m/>
    <m/>
    <m/>
    <m/>
    <n v="53.55"/>
    <m/>
    <m/>
    <m/>
    <n v="54.8"/>
    <n v="57.5"/>
    <n v="58.33"/>
    <m/>
    <n v="46.61"/>
    <n v="70.7"/>
    <m/>
    <m/>
    <n v="67.55"/>
    <m/>
    <m/>
    <m/>
    <m/>
    <n v="0"/>
    <n v="10.91"/>
    <m/>
    <m/>
    <m/>
    <n v="66.67"/>
    <n v="0"/>
    <n v="0"/>
    <n v="0"/>
    <n v="0"/>
    <n v="0"/>
    <n v="76.47"/>
    <n v="69.23"/>
    <n v="40"/>
    <m/>
    <m/>
    <m/>
    <m/>
    <m/>
    <x v="5"/>
    <x v="6"/>
    <m/>
    <m/>
    <m/>
    <m/>
    <m/>
    <m/>
    <n v="43.94"/>
    <n v="33.33"/>
    <n v="66.67"/>
    <n v="61.54"/>
    <n v="70.59"/>
    <n v="100"/>
    <n v="66.67"/>
    <n v="18.18"/>
    <n v="57.14"/>
    <n v="62.16"/>
    <n v="46.15"/>
    <n v="46.15"/>
    <n v="57.14"/>
    <n v="45"/>
    <n v="58.17"/>
    <n v="25.56"/>
    <n v="67.61"/>
    <n v="100"/>
    <n v="87.5"/>
    <n v="55.73"/>
    <n v="60"/>
    <n v="50"/>
    <m/>
    <m/>
    <m/>
    <m/>
    <m/>
    <m/>
    <m/>
    <n v="37.93"/>
    <n v="37.93"/>
    <n v="37.04"/>
    <m/>
    <n v="96.97"/>
    <m/>
    <n v="100"/>
  </r>
  <r>
    <s v="0371"/>
    <x v="186"/>
    <s v="NACIONAL"/>
    <s v="ÓRGANO AUTÓNOMO"/>
    <x v="16"/>
    <x v="5"/>
    <s v="BOGOTÁ. D.C."/>
    <s v="BOGOTÁ. D.C."/>
    <s v="MECI"/>
    <m/>
    <m/>
    <m/>
    <m/>
    <m/>
    <m/>
    <m/>
    <m/>
    <m/>
    <n v="39.78"/>
    <m/>
    <m/>
    <n v="48.57"/>
    <m/>
    <n v="42.43"/>
    <m/>
    <n v="92.86"/>
    <m/>
    <n v="50.43"/>
    <n v="49.23"/>
    <n v="60.26"/>
    <m/>
    <n v="63.89"/>
    <n v="49.74"/>
    <m/>
    <m/>
    <n v="68.150000000000006"/>
    <m/>
    <m/>
    <m/>
    <m/>
    <n v="51.09"/>
    <n v="37.93"/>
    <n v="86.67"/>
    <n v="42.31"/>
    <n v="83.33"/>
    <n v="58.33"/>
    <n v="50"/>
    <n v="33.33"/>
    <n v="29.55"/>
    <n v="0"/>
    <n v="0"/>
    <n v="23.53"/>
    <n v="56.98"/>
    <n v="0"/>
    <m/>
    <m/>
    <m/>
    <m/>
    <m/>
    <x v="0"/>
    <x v="0"/>
    <n v="100"/>
    <n v="100"/>
    <n v="70"/>
    <m/>
    <m/>
    <m/>
    <n v="54.55"/>
    <n v="41.67"/>
    <n v="63.16"/>
    <n v="53.85"/>
    <n v="41.38"/>
    <n v="87.5"/>
    <n v="16.670000000000002"/>
    <n v="52.94"/>
    <n v="26.67"/>
    <n v="41.82"/>
    <n v="76.92"/>
    <n v="64.290000000000006"/>
    <n v="50"/>
    <n v="62.5"/>
    <n v="73.94"/>
    <n v="52"/>
    <n v="79.349999999999994"/>
    <n v="40"/>
    <n v="37.5"/>
    <n v="49.49"/>
    <n v="80"/>
    <n v="100"/>
    <m/>
    <m/>
    <m/>
    <m/>
    <m/>
    <m/>
    <m/>
    <n v="47.29"/>
    <n v="63.92"/>
    <n v="61.56"/>
    <n v="69.44"/>
    <n v="86.67"/>
    <m/>
    <n v="77.400000000000006"/>
  </r>
  <r>
    <s v="0373"/>
    <x v="187"/>
    <s v="NACIONAL"/>
    <s v="ÓRGANO AUTÓNOMO"/>
    <x v="15"/>
    <x v="20"/>
    <s v="NARIÑO"/>
    <s v="PASTO"/>
    <s v="MECI"/>
    <m/>
    <m/>
    <m/>
    <m/>
    <m/>
    <m/>
    <m/>
    <m/>
    <n v="64.319999999999993"/>
    <n v="50.93"/>
    <m/>
    <n v="79.37"/>
    <m/>
    <m/>
    <n v="52.09"/>
    <m/>
    <m/>
    <m/>
    <n v="42.17"/>
    <n v="33.869999999999997"/>
    <n v="52.03"/>
    <m/>
    <n v="54.01"/>
    <n v="47.31"/>
    <m/>
    <m/>
    <n v="64.42"/>
    <n v="64.58"/>
    <n v="52.08"/>
    <n v="75"/>
    <n v="28.57"/>
    <n v="32.61"/>
    <n v="53.45"/>
    <m/>
    <m/>
    <m/>
    <n v="55.56"/>
    <n v="29.17"/>
    <n v="17.95"/>
    <n v="33.33"/>
    <m/>
    <n v="72.5"/>
    <n v="11.76"/>
    <n v="69.19"/>
    <n v="57.14"/>
    <m/>
    <m/>
    <m/>
    <m/>
    <m/>
    <x v="5"/>
    <x v="6"/>
    <m/>
    <m/>
    <m/>
    <m/>
    <m/>
    <m/>
    <n v="0"/>
    <n v="50"/>
    <n v="61.11"/>
    <n v="20"/>
    <n v="34.479999999999997"/>
    <n v="57.14"/>
    <n v="16.670000000000002"/>
    <n v="29.41"/>
    <n v="28.57"/>
    <n v="50"/>
    <n v="87.5"/>
    <n v="35.9"/>
    <n v="45.83"/>
    <n v="45"/>
    <n v="49.02"/>
    <n v="54"/>
    <n v="53.41"/>
    <n v="33.33"/>
    <n v="87.5"/>
    <n v="44.79"/>
    <n v="40"/>
    <n v="50"/>
    <m/>
    <m/>
    <m/>
    <m/>
    <m/>
    <m/>
    <m/>
    <n v="52.41"/>
    <n v="65.52"/>
    <n v="67.86"/>
    <m/>
    <n v="77.27"/>
    <m/>
    <n v="62.5"/>
  </r>
  <r>
    <s v="0878"/>
    <x v="188"/>
    <s v="NACIONAL"/>
    <s v="ORGANISMO DE CONTROL Y VIGILANCIA"/>
    <x v="17"/>
    <x v="23"/>
    <s v="BOGOTÁ. D.C."/>
    <s v="BOGOTÁ. D.C."/>
    <s v="MECI"/>
    <m/>
    <m/>
    <m/>
    <m/>
    <m/>
    <m/>
    <m/>
    <m/>
    <m/>
    <n v="71.88"/>
    <m/>
    <n v="69.84"/>
    <m/>
    <m/>
    <n v="77.709999999999994"/>
    <m/>
    <m/>
    <m/>
    <n v="94.81"/>
    <m/>
    <m/>
    <m/>
    <n v="90.78"/>
    <n v="48.73"/>
    <m/>
    <m/>
    <n v="84.78"/>
    <m/>
    <m/>
    <m/>
    <m/>
    <n v="81.52"/>
    <n v="72.41"/>
    <m/>
    <m/>
    <m/>
    <n v="44.44"/>
    <n v="0"/>
    <n v="75.44"/>
    <n v="50.83"/>
    <n v="100"/>
    <n v="80"/>
    <m/>
    <n v="98.82"/>
    <n v="40"/>
    <n v="88.89"/>
    <m/>
    <m/>
    <m/>
    <m/>
    <x v="5"/>
    <x v="6"/>
    <m/>
    <m/>
    <m/>
    <m/>
    <m/>
    <m/>
    <n v="97.5"/>
    <n v="83.33"/>
    <n v="95.65"/>
    <n v="100"/>
    <n v="97.06"/>
    <m/>
    <m/>
    <m/>
    <m/>
    <m/>
    <m/>
    <m/>
    <m/>
    <m/>
    <m/>
    <n v="84.17"/>
    <n v="100"/>
    <n v="50"/>
    <n v="50"/>
    <n v="46.6"/>
    <n v="58.33"/>
    <n v="0"/>
    <m/>
    <m/>
    <m/>
    <m/>
    <m/>
    <m/>
    <m/>
    <n v="81.99"/>
    <n v="75"/>
    <n v="70"/>
    <m/>
    <n v="96.97"/>
    <m/>
    <n v="93.75"/>
  </r>
  <r>
    <s v="0882"/>
    <x v="189"/>
    <s v="NACIONAL"/>
    <s v="ÓRGANO AUTÓNOMO"/>
    <x v="15"/>
    <x v="20"/>
    <s v="CASANARE"/>
    <s v="YOPAL"/>
    <s v="MECI"/>
    <m/>
    <m/>
    <m/>
    <m/>
    <m/>
    <m/>
    <m/>
    <m/>
    <n v="71.88"/>
    <n v="38"/>
    <m/>
    <n v="65.08"/>
    <m/>
    <m/>
    <n v="72.59"/>
    <m/>
    <m/>
    <m/>
    <n v="57.26"/>
    <n v="35.090000000000003"/>
    <n v="65.790000000000006"/>
    <m/>
    <n v="63.52"/>
    <n v="66.95"/>
    <m/>
    <m/>
    <n v="72.81"/>
    <n v="91.67"/>
    <n v="54.17"/>
    <n v="71.790000000000006"/>
    <n v="28.57"/>
    <n v="40.909999999999997"/>
    <n v="29.09"/>
    <m/>
    <m/>
    <m/>
    <n v="66.67"/>
    <n v="0"/>
    <n v="72.81"/>
    <n v="63.89"/>
    <n v="0"/>
    <n v="76.67"/>
    <m/>
    <n v="93.6"/>
    <n v="62.86"/>
    <m/>
    <m/>
    <m/>
    <m/>
    <m/>
    <x v="5"/>
    <x v="6"/>
    <m/>
    <m/>
    <m/>
    <m/>
    <m/>
    <m/>
    <n v="63.64"/>
    <n v="45.83"/>
    <n v="52.63"/>
    <n v="92.31"/>
    <n v="50"/>
    <n v="37.5"/>
    <n v="50"/>
    <n v="21.88"/>
    <n v="66.67"/>
    <n v="61.22"/>
    <n v="53.85"/>
    <n v="51.28"/>
    <n v="25"/>
    <n v="65"/>
    <n v="73.459999999999994"/>
    <n v="47.54"/>
    <n v="84.94"/>
    <n v="86.67"/>
    <n v="75"/>
    <n v="58.08"/>
    <n v="33.33"/>
    <n v="50"/>
    <m/>
    <m/>
    <m/>
    <m/>
    <m/>
    <m/>
    <m/>
    <n v="67.47"/>
    <n v="41.38"/>
    <n v="38.33"/>
    <m/>
    <n v="69.319999999999993"/>
    <m/>
    <n v="100"/>
  </r>
  <r>
    <s v="0883"/>
    <x v="190"/>
    <s v="NACIONAL"/>
    <s v="ÓRGANO AUTÓNOMO"/>
    <x v="15"/>
    <x v="20"/>
    <s v="SUCRE"/>
    <s v="SINCELEJO"/>
    <s v="MECI"/>
    <m/>
    <m/>
    <m/>
    <m/>
    <m/>
    <m/>
    <m/>
    <m/>
    <n v="67.709999999999994"/>
    <n v="24.44"/>
    <m/>
    <n v="80.95"/>
    <m/>
    <m/>
    <n v="26.06"/>
    <m/>
    <m/>
    <m/>
    <n v="36.840000000000003"/>
    <n v="49.21"/>
    <n v="47.8"/>
    <m/>
    <n v="52.72"/>
    <n v="21.7"/>
    <m/>
    <m/>
    <n v="61.3"/>
    <n v="70.83"/>
    <n v="20.83"/>
    <n v="71.790000000000006"/>
    <n v="85.71"/>
    <n v="0"/>
    <n v="30.91"/>
    <m/>
    <m/>
    <m/>
    <n v="66.67"/>
    <n v="54.17"/>
    <n v="0"/>
    <n v="0"/>
    <n v="0"/>
    <n v="0"/>
    <n v="41.18"/>
    <n v="32.049999999999997"/>
    <n v="10"/>
    <m/>
    <m/>
    <m/>
    <m/>
    <m/>
    <x v="5"/>
    <x v="6"/>
    <m/>
    <m/>
    <m/>
    <m/>
    <m/>
    <m/>
    <n v="36.67"/>
    <n v="37.5"/>
    <n v="42.11"/>
    <n v="46.15"/>
    <n v="27.59"/>
    <n v="50"/>
    <n v="50"/>
    <n v="52.94"/>
    <n v="35.71"/>
    <n v="38.1"/>
    <n v="44.44"/>
    <n v="38.46"/>
    <n v="35.71"/>
    <n v="35"/>
    <n v="55.56"/>
    <n v="45.22"/>
    <n v="61.93"/>
    <n v="14.29"/>
    <n v="12.5"/>
    <n v="29.35"/>
    <n v="66.67"/>
    <n v="0"/>
    <m/>
    <m/>
    <m/>
    <m/>
    <m/>
    <m/>
    <m/>
    <n v="42.47"/>
    <n v="50"/>
    <n v="50"/>
    <m/>
    <n v="89.02"/>
    <m/>
    <n v="59.38"/>
  </r>
  <r>
    <s v="0884"/>
    <x v="191"/>
    <s v="NACIONAL"/>
    <s v="ÓRGANO AUTÓNOMO"/>
    <x v="15"/>
    <x v="20"/>
    <s v="HUILA"/>
    <s v="NEIVA"/>
    <s v="MECI"/>
    <m/>
    <m/>
    <m/>
    <m/>
    <m/>
    <m/>
    <m/>
    <m/>
    <n v="95.18"/>
    <n v="88.79"/>
    <m/>
    <n v="80.95"/>
    <m/>
    <m/>
    <n v="77.28"/>
    <m/>
    <m/>
    <m/>
    <n v="90.51"/>
    <n v="78.95"/>
    <n v="94.3"/>
    <m/>
    <n v="94.26"/>
    <n v="66.819999999999993"/>
    <m/>
    <m/>
    <n v="95.85"/>
    <n v="94.79"/>
    <n v="83.33"/>
    <n v="98.08"/>
    <n v="100"/>
    <n v="95.65"/>
    <n v="86.21"/>
    <m/>
    <m/>
    <m/>
    <n v="88.89"/>
    <n v="68.06"/>
    <n v="78.12"/>
    <n v="88.33"/>
    <n v="0"/>
    <n v="73.33"/>
    <n v="53.85"/>
    <n v="93.02"/>
    <n v="60"/>
    <n v="66.67"/>
    <m/>
    <m/>
    <m/>
    <m/>
    <x v="5"/>
    <x v="6"/>
    <m/>
    <m/>
    <m/>
    <m/>
    <m/>
    <m/>
    <n v="95.12"/>
    <n v="95.83"/>
    <n v="91.67"/>
    <n v="92.31"/>
    <n v="79.41"/>
    <n v="62.5"/>
    <n v="50"/>
    <n v="84.38"/>
    <n v="91.67"/>
    <n v="94.44"/>
    <n v="100"/>
    <n v="97.44"/>
    <n v="67.86"/>
    <n v="95"/>
    <n v="91.5"/>
    <n v="95.08"/>
    <n v="93.18"/>
    <n v="100"/>
    <n v="87.5"/>
    <n v="44.79"/>
    <n v="26.67"/>
    <n v="100"/>
    <m/>
    <m/>
    <m/>
    <m/>
    <m/>
    <m/>
    <m/>
    <n v="97.59"/>
    <n v="93.1"/>
    <n v="93.33"/>
    <m/>
    <n v="100"/>
    <m/>
    <n v="100"/>
  </r>
  <r>
    <s v="0885"/>
    <x v="192"/>
    <s v="NACIONAL"/>
    <s v="ÓRGANO AUTÓNOMO"/>
    <x v="15"/>
    <x v="20"/>
    <s v="ATLÁNTICO"/>
    <s v="BARRANQUILLA"/>
    <s v="MECI"/>
    <m/>
    <m/>
    <m/>
    <m/>
    <m/>
    <m/>
    <m/>
    <m/>
    <n v="71.69"/>
    <n v="46.67"/>
    <m/>
    <n v="66.67"/>
    <m/>
    <m/>
    <n v="46.4"/>
    <m/>
    <m/>
    <m/>
    <n v="92.31"/>
    <n v="26.47"/>
    <n v="84.34"/>
    <m/>
    <n v="78.47"/>
    <n v="84.34"/>
    <m/>
    <m/>
    <n v="71.22"/>
    <n v="83.33"/>
    <n v="28.57"/>
    <n v="73.72"/>
    <n v="71.430000000000007"/>
    <n v="8.33"/>
    <n v="63.64"/>
    <m/>
    <m/>
    <m/>
    <n v="66.67"/>
    <n v="0"/>
    <n v="28.57"/>
    <n v="0"/>
    <m/>
    <n v="0"/>
    <n v="15.38"/>
    <n v="73.08"/>
    <n v="16.670000000000002"/>
    <m/>
    <m/>
    <m/>
    <m/>
    <m/>
    <x v="5"/>
    <x v="6"/>
    <m/>
    <m/>
    <m/>
    <m/>
    <m/>
    <m/>
    <n v="87.8"/>
    <n v="95.83"/>
    <n v="95.83"/>
    <n v="100"/>
    <n v="89.66"/>
    <n v="62.5"/>
    <n v="0"/>
    <n v="11.11"/>
    <n v="16.670000000000002"/>
    <n v="88.89"/>
    <n v="100"/>
    <n v="76.92"/>
    <n v="78.569999999999993"/>
    <n v="70"/>
    <n v="77.78"/>
    <n v="63.48"/>
    <n v="97.16"/>
    <n v="80"/>
    <n v="100"/>
    <n v="81.819999999999993"/>
    <n v="83.33"/>
    <n v="100"/>
    <m/>
    <m/>
    <m/>
    <m/>
    <m/>
    <m/>
    <m/>
    <n v="47.95"/>
    <n v="100"/>
    <n v="100"/>
    <m/>
    <n v="86.36"/>
    <m/>
    <n v="100"/>
  </r>
  <r>
    <s v="0886"/>
    <x v="193"/>
    <s v="NACIONAL"/>
    <s v="ÓRGANO AUTÓNOMO"/>
    <x v="15"/>
    <x v="20"/>
    <s v="SANTANDER"/>
    <s v="SAN GIL"/>
    <s v="MECI"/>
    <m/>
    <m/>
    <m/>
    <m/>
    <m/>
    <m/>
    <m/>
    <m/>
    <n v="91.93"/>
    <n v="57.94"/>
    <m/>
    <n v="74.599999999999994"/>
    <m/>
    <m/>
    <n v="65.94"/>
    <m/>
    <m/>
    <m/>
    <n v="51.17"/>
    <n v="26.32"/>
    <n v="73.55"/>
    <m/>
    <n v="72.73"/>
    <n v="93.75"/>
    <m/>
    <m/>
    <n v="79.260000000000005"/>
    <n v="91.67"/>
    <n v="83.33"/>
    <n v="92.95"/>
    <n v="100"/>
    <n v="86.96"/>
    <n v="50"/>
    <m/>
    <m/>
    <m/>
    <n v="55.56"/>
    <n v="88.89"/>
    <n v="53.85"/>
    <n v="83.33"/>
    <n v="0"/>
    <n v="97.5"/>
    <n v="7.69"/>
    <n v="80.81"/>
    <n v="54.29"/>
    <n v="66.67"/>
    <m/>
    <m/>
    <m/>
    <m/>
    <x v="5"/>
    <x v="6"/>
    <m/>
    <m/>
    <m/>
    <m/>
    <m/>
    <m/>
    <n v="34.44"/>
    <n v="41.67"/>
    <n v="68.42"/>
    <n v="61.54"/>
    <n v="58.62"/>
    <n v="25"/>
    <n v="25"/>
    <n v="28.12"/>
    <n v="16.670000000000002"/>
    <n v="61.9"/>
    <n v="44.44"/>
    <n v="76.92"/>
    <n v="57.14"/>
    <n v="65"/>
    <n v="82.35"/>
    <n v="60.25"/>
    <n v="89.2"/>
    <n v="100"/>
    <n v="100"/>
    <n v="93.14"/>
    <n v="86.67"/>
    <n v="50"/>
    <m/>
    <m/>
    <m/>
    <m/>
    <m/>
    <m/>
    <m/>
    <n v="75.900000000000006"/>
    <n v="55.17"/>
    <n v="55"/>
    <m/>
    <n v="93.18"/>
    <m/>
    <n v="84.38"/>
  </r>
  <r>
    <s v="0887"/>
    <x v="194"/>
    <s v="NACIONAL"/>
    <s v="ÓRGANO AUTÓNOMO"/>
    <x v="15"/>
    <x v="20"/>
    <s v="BOYACÁ"/>
    <s v="TUNJA"/>
    <s v="MECI"/>
    <m/>
    <m/>
    <m/>
    <m/>
    <m/>
    <m/>
    <m/>
    <m/>
    <n v="86.46"/>
    <n v="43"/>
    <m/>
    <n v="84.13"/>
    <m/>
    <m/>
    <n v="90.14"/>
    <m/>
    <m/>
    <m/>
    <n v="45.97"/>
    <n v="37.72"/>
    <n v="77.55"/>
    <m/>
    <n v="70.81"/>
    <n v="67.459999999999994"/>
    <m/>
    <m/>
    <n v="78.8"/>
    <n v="81.25"/>
    <n v="91.67"/>
    <n v="94.23"/>
    <n v="71.430000000000007"/>
    <n v="36.36"/>
    <n v="45.45"/>
    <m/>
    <m/>
    <m/>
    <n v="94.44"/>
    <n v="94.44"/>
    <n v="94.74"/>
    <n v="93.33"/>
    <n v="22.22"/>
    <n v="100"/>
    <n v="53.85"/>
    <n v="96.51"/>
    <n v="91.43"/>
    <n v="100"/>
    <m/>
    <m/>
    <m/>
    <m/>
    <x v="5"/>
    <x v="6"/>
    <m/>
    <m/>
    <m/>
    <m/>
    <m/>
    <m/>
    <n v="45.45"/>
    <n v="50"/>
    <n v="68.42"/>
    <n v="53.85"/>
    <n v="26.47"/>
    <n v="50"/>
    <n v="75"/>
    <n v="31.25"/>
    <n v="37.5"/>
    <n v="59.18"/>
    <n v="76.92"/>
    <n v="92.31"/>
    <n v="57.14"/>
    <n v="80"/>
    <n v="94.64"/>
    <n v="54.1"/>
    <n v="94.32"/>
    <n v="80"/>
    <n v="87.5"/>
    <n v="62.12"/>
    <n v="40"/>
    <n v="50"/>
    <m/>
    <m/>
    <m/>
    <m/>
    <m/>
    <m/>
    <m/>
    <n v="62.65"/>
    <n v="58.62"/>
    <n v="60"/>
    <m/>
    <n v="97.73"/>
    <m/>
    <n v="100"/>
  </r>
  <r>
    <s v="0888"/>
    <x v="195"/>
    <s v="NACIONAL"/>
    <s v="ÓRGANO AUTÓNOMO"/>
    <x v="15"/>
    <x v="20"/>
    <s v="BOYACÁ"/>
    <s v="GARAGOA"/>
    <s v="MECI"/>
    <m/>
    <m/>
    <m/>
    <m/>
    <m/>
    <m/>
    <m/>
    <m/>
    <n v="84.64"/>
    <n v="42.76"/>
    <m/>
    <n v="79.37"/>
    <m/>
    <m/>
    <n v="72.790000000000006"/>
    <m/>
    <m/>
    <m/>
    <n v="50.85"/>
    <n v="34.92"/>
    <n v="84.21"/>
    <m/>
    <n v="68.180000000000007"/>
    <n v="56.28"/>
    <m/>
    <m/>
    <n v="68.63"/>
    <n v="100"/>
    <n v="70.83"/>
    <n v="75"/>
    <n v="85.71"/>
    <n v="55.43"/>
    <n v="37.93"/>
    <m/>
    <m/>
    <m/>
    <n v="25"/>
    <n v="0"/>
    <n v="83.33"/>
    <n v="80.56"/>
    <n v="28.57"/>
    <n v="56.67"/>
    <n v="17.649999999999999"/>
    <n v="87.21"/>
    <n v="80"/>
    <m/>
    <m/>
    <m/>
    <m/>
    <m/>
    <x v="5"/>
    <x v="6"/>
    <m/>
    <m/>
    <m/>
    <m/>
    <m/>
    <m/>
    <n v="62.6"/>
    <n v="54.17"/>
    <n v="58.33"/>
    <n v="38.46"/>
    <n v="35.29"/>
    <n v="87.5"/>
    <n v="33.33"/>
    <n v="20.59"/>
    <n v="42.86"/>
    <n v="70.37"/>
    <n v="77.78"/>
    <n v="92.31"/>
    <n v="85.71"/>
    <n v="85"/>
    <n v="94.12"/>
    <n v="51.64"/>
    <n v="90.34"/>
    <n v="57.14"/>
    <n v="62.5"/>
    <n v="52.78"/>
    <n v="33.33"/>
    <n v="100"/>
    <m/>
    <m/>
    <m/>
    <m/>
    <m/>
    <m/>
    <m/>
    <n v="62.35"/>
    <n v="62.07"/>
    <n v="58.33"/>
    <m/>
    <n v="78.790000000000006"/>
    <m/>
    <n v="100"/>
  </r>
  <r>
    <s v="0889"/>
    <x v="196"/>
    <s v="NACIONAL"/>
    <s v="ÓRGANO AUTÓNOMO"/>
    <x v="15"/>
    <x v="20"/>
    <s v="CUNDINAMARCA"/>
    <s v="GACHALÁ"/>
    <s v="MECI"/>
    <m/>
    <m/>
    <m/>
    <m/>
    <m/>
    <m/>
    <m/>
    <m/>
    <n v="85.42"/>
    <n v="75.7"/>
    <m/>
    <n v="79.37"/>
    <m/>
    <m/>
    <n v="73.98"/>
    <m/>
    <m/>
    <m/>
    <n v="81.510000000000005"/>
    <n v="62.28"/>
    <n v="91.73"/>
    <m/>
    <n v="92.7"/>
    <n v="86.87"/>
    <m/>
    <m/>
    <n v="90.32"/>
    <n v="79.17"/>
    <n v="83.33"/>
    <n v="88.46"/>
    <n v="100"/>
    <n v="82.61"/>
    <n v="79.31"/>
    <m/>
    <m/>
    <m/>
    <n v="77.78"/>
    <n v="72.22"/>
    <n v="54.39"/>
    <n v="83.33"/>
    <n v="0"/>
    <n v="93.75"/>
    <n v="23.08"/>
    <n v="97.67"/>
    <n v="62.86"/>
    <n v="77.78"/>
    <m/>
    <m/>
    <m/>
    <m/>
    <x v="5"/>
    <x v="6"/>
    <m/>
    <m/>
    <m/>
    <m/>
    <m/>
    <m/>
    <n v="82.11"/>
    <n v="83.33"/>
    <n v="83.33"/>
    <n v="84.62"/>
    <n v="76.47"/>
    <n v="62.5"/>
    <n v="50"/>
    <n v="68.75"/>
    <n v="54.17"/>
    <n v="81.48"/>
    <n v="94.44"/>
    <n v="100"/>
    <n v="85.71"/>
    <n v="100"/>
    <n v="98.04"/>
    <n v="87.7"/>
    <n v="98.58"/>
    <n v="100"/>
    <n v="100"/>
    <n v="77.78"/>
    <n v="83.33"/>
    <n v="100"/>
    <m/>
    <m/>
    <m/>
    <m/>
    <m/>
    <m/>
    <m/>
    <n v="78.31"/>
    <n v="93.1"/>
    <n v="93.33"/>
    <m/>
    <n v="97.73"/>
    <m/>
    <n v="100"/>
  </r>
  <r>
    <s v="0890"/>
    <x v="197"/>
    <s v="NACIONAL"/>
    <s v="ÓRGANO AUTÓNOMO"/>
    <x v="15"/>
    <x v="20"/>
    <s v="BOLÍVAR"/>
    <s v="CARTAGENA DE INDIAS"/>
    <s v="MECI"/>
    <m/>
    <m/>
    <m/>
    <m/>
    <m/>
    <m/>
    <m/>
    <m/>
    <n v="75.78"/>
    <n v="20.25"/>
    <m/>
    <n v="85.71"/>
    <m/>
    <m/>
    <n v="35.47"/>
    <m/>
    <m/>
    <m/>
    <n v="29.56"/>
    <n v="27.94"/>
    <n v="48.75"/>
    <m/>
    <n v="46.37"/>
    <n v="59.85"/>
    <m/>
    <m/>
    <n v="51.82"/>
    <n v="75"/>
    <n v="79.17"/>
    <n v="81.41"/>
    <n v="57.14"/>
    <n v="14.77"/>
    <n v="21.82"/>
    <m/>
    <m/>
    <m/>
    <n v="50"/>
    <n v="58.33"/>
    <n v="14.29"/>
    <n v="0"/>
    <m/>
    <n v="0"/>
    <n v="30.77"/>
    <n v="42.31"/>
    <n v="0"/>
    <n v="66.67"/>
    <m/>
    <m/>
    <m/>
    <m/>
    <x v="5"/>
    <x v="6"/>
    <m/>
    <m/>
    <m/>
    <m/>
    <m/>
    <m/>
    <n v="28.79"/>
    <n v="25"/>
    <n v="52.63"/>
    <n v="15.38"/>
    <n v="24.14"/>
    <n v="25"/>
    <n v="50"/>
    <n v="11.11"/>
    <n v="29.17"/>
    <n v="35.56"/>
    <n v="61.54"/>
    <n v="43.59"/>
    <n v="42.86"/>
    <n v="30"/>
    <n v="52.93"/>
    <n v="37.840000000000003"/>
    <n v="58.64"/>
    <n v="64.290000000000006"/>
    <n v="87.5"/>
    <n v="50.36"/>
    <n v="54.17"/>
    <n v="50"/>
    <m/>
    <m/>
    <m/>
    <m/>
    <m/>
    <m/>
    <m/>
    <n v="36.450000000000003"/>
    <n v="31.03"/>
    <n v="28.57"/>
    <m/>
    <n v="71.97"/>
    <m/>
    <n v="62.5"/>
  </r>
  <r>
    <s v="0891"/>
    <x v="198"/>
    <s v="NACIONAL"/>
    <s v="ÓRGANO AUTÓNOMO"/>
    <x v="15"/>
    <x v="20"/>
    <s v="BOLÍVAR"/>
    <s v="MAGANGUÉ"/>
    <s v="MECI"/>
    <m/>
    <m/>
    <m/>
    <m/>
    <m/>
    <m/>
    <m/>
    <m/>
    <n v="89.97"/>
    <n v="77.099999999999994"/>
    <m/>
    <n v="63.33"/>
    <m/>
    <m/>
    <n v="58.94"/>
    <m/>
    <m/>
    <m/>
    <n v="44.14"/>
    <n v="18.18"/>
    <n v="64.2"/>
    <m/>
    <n v="74.12"/>
    <n v="62.63"/>
    <m/>
    <m/>
    <n v="73.709999999999994"/>
    <n v="86.46"/>
    <n v="95.83"/>
    <n v="89.1"/>
    <n v="100"/>
    <n v="63.04"/>
    <n v="77.59"/>
    <m/>
    <m/>
    <m/>
    <n v="77.78"/>
    <n v="65.28"/>
    <n v="33.33"/>
    <n v="16.670000000000002"/>
    <m/>
    <n v="66.67"/>
    <n v="7.69"/>
    <n v="87.84"/>
    <n v="40"/>
    <m/>
    <m/>
    <m/>
    <m/>
    <m/>
    <x v="5"/>
    <x v="6"/>
    <m/>
    <m/>
    <m/>
    <m/>
    <m/>
    <m/>
    <n v="36.36"/>
    <n v="91.67"/>
    <n v="62.5"/>
    <n v="23.08"/>
    <n v="6.9"/>
    <n v="25"/>
    <n v="0"/>
    <n v="11.11"/>
    <n v="33.33"/>
    <n v="61.26"/>
    <n v="46.15"/>
    <n v="53.85"/>
    <n v="57.14"/>
    <n v="43.33"/>
    <n v="68.239999999999995"/>
    <n v="70.930000000000007"/>
    <n v="79.17"/>
    <n v="0"/>
    <n v="87.5"/>
    <n v="82.32"/>
    <n v="73.33"/>
    <n v="50"/>
    <m/>
    <m/>
    <m/>
    <m/>
    <m/>
    <m/>
    <m/>
    <n v="75.3"/>
    <n v="82.76"/>
    <n v="85.71"/>
    <m/>
    <n v="55.21"/>
    <m/>
    <n v="68.75"/>
  </r>
  <r>
    <s v="0893"/>
    <x v="199"/>
    <s v="NACIONAL"/>
    <s v="ÓRGANO AUTÓNOMO"/>
    <x v="15"/>
    <x v="20"/>
    <s v="ARCHIPIÉLAGO DE SAN ANDRÉS. PROVIDENCIA Y SANTA CATALINA"/>
    <s v="SAN ANDRÉS"/>
    <s v="MECI"/>
    <m/>
    <m/>
    <m/>
    <m/>
    <m/>
    <m/>
    <m/>
    <m/>
    <n v="55.86"/>
    <n v="41.41"/>
    <m/>
    <n v="68.25"/>
    <m/>
    <m/>
    <n v="67"/>
    <m/>
    <m/>
    <m/>
    <n v="63.11"/>
    <n v="22.5"/>
    <n v="84.85"/>
    <m/>
    <n v="57.14"/>
    <n v="11.54"/>
    <m/>
    <m/>
    <n v="73.23"/>
    <n v="67.709999999999994"/>
    <n v="41.67"/>
    <n v="58.33"/>
    <n v="28.57"/>
    <n v="23.81"/>
    <n v="47.27"/>
    <m/>
    <m/>
    <m/>
    <n v="94.44"/>
    <n v="80.56"/>
    <n v="73.91"/>
    <n v="93.33"/>
    <m/>
    <n v="66.67"/>
    <n v="5.88"/>
    <n v="70.349999999999994"/>
    <n v="82.86"/>
    <n v="88.89"/>
    <m/>
    <m/>
    <m/>
    <m/>
    <x v="5"/>
    <x v="6"/>
    <m/>
    <m/>
    <m/>
    <m/>
    <m/>
    <m/>
    <n v="78.790000000000006"/>
    <n v="75"/>
    <n v="95.83"/>
    <n v="23.08"/>
    <n v="27.59"/>
    <n v="50"/>
    <n v="16.670000000000002"/>
    <n v="9.09"/>
    <n v="21.43"/>
    <n v="87.3"/>
    <n v="92.31"/>
    <n v="84.62"/>
    <n v="85.71"/>
    <n v="88.33"/>
    <n v="80"/>
    <n v="52.01"/>
    <n v="63.27"/>
    <n v="14.29"/>
    <n v="0"/>
    <n v="13.04"/>
    <n v="0"/>
    <n v="50"/>
    <m/>
    <m/>
    <m/>
    <m/>
    <m/>
    <m/>
    <m/>
    <n v="47.56"/>
    <n v="68.97"/>
    <n v="68.33"/>
    <m/>
    <n v="90.15"/>
    <m/>
    <n v="93.75"/>
  </r>
  <r>
    <s v="0894"/>
    <x v="200"/>
    <s v="NACIONAL"/>
    <s v="ÓRGANO AUTÓNOMO"/>
    <x v="15"/>
    <x v="20"/>
    <s v="META"/>
    <s v="VILLAVICENCIO"/>
    <s v="MECI"/>
    <m/>
    <m/>
    <m/>
    <m/>
    <m/>
    <m/>
    <m/>
    <m/>
    <n v="81.88"/>
    <n v="59.81"/>
    <m/>
    <n v="77.78"/>
    <m/>
    <m/>
    <n v="57.64"/>
    <m/>
    <m/>
    <m/>
    <n v="45.72"/>
    <n v="33.33"/>
    <n v="78.28"/>
    <m/>
    <n v="73.92"/>
    <n v="65.5"/>
    <m/>
    <m/>
    <n v="83.64"/>
    <n v="80.209999999999994"/>
    <n v="71.430000000000007"/>
    <n v="85.9"/>
    <n v="71.430000000000007"/>
    <n v="69.569999999999993"/>
    <n v="60.34"/>
    <m/>
    <m/>
    <m/>
    <n v="88.89"/>
    <n v="0"/>
    <n v="22.92"/>
    <n v="55.83"/>
    <n v="0"/>
    <n v="93.75"/>
    <n v="0"/>
    <n v="77.91"/>
    <n v="40"/>
    <n v="88.89"/>
    <m/>
    <m/>
    <m/>
    <m/>
    <x v="5"/>
    <x v="6"/>
    <m/>
    <m/>
    <m/>
    <m/>
    <m/>
    <m/>
    <n v="48.48"/>
    <n v="50"/>
    <n v="52.63"/>
    <n v="15.38"/>
    <n v="47.06"/>
    <n v="25"/>
    <n v="50"/>
    <n v="28.12"/>
    <n v="50"/>
    <n v="64.86"/>
    <n v="69.23"/>
    <n v="61.54"/>
    <n v="42.86"/>
    <n v="90"/>
    <n v="85.88"/>
    <n v="72.540000000000006"/>
    <n v="76.14"/>
    <n v="83.33"/>
    <n v="87.5"/>
    <n v="49.65"/>
    <n v="33.33"/>
    <n v="50"/>
    <m/>
    <m/>
    <m/>
    <m/>
    <m/>
    <m/>
    <m/>
    <n v="73.489999999999995"/>
    <n v="65.52"/>
    <n v="61.67"/>
    <m/>
    <n v="97.73"/>
    <m/>
    <n v="87.5"/>
  </r>
  <r>
    <s v="0895"/>
    <x v="201"/>
    <s v="NACIONAL"/>
    <s v="ÓRGANO AUTÓNOMO"/>
    <x v="6"/>
    <x v="20"/>
    <s v="SANTANDER"/>
    <s v="BARRANCABERMEJA"/>
    <s v="MECI"/>
    <m/>
    <m/>
    <m/>
    <m/>
    <m/>
    <m/>
    <m/>
    <m/>
    <n v="68.23"/>
    <n v="26.26"/>
    <m/>
    <m/>
    <m/>
    <m/>
    <n v="54.09"/>
    <m/>
    <m/>
    <m/>
    <n v="27.36"/>
    <n v="17.649999999999999"/>
    <n v="45.19"/>
    <m/>
    <n v="48.8"/>
    <n v="44.94"/>
    <m/>
    <m/>
    <n v="28.92"/>
    <n v="79.17"/>
    <n v="56.25"/>
    <n v="66.03"/>
    <n v="57.14"/>
    <n v="9.52"/>
    <n v="30.91"/>
    <m/>
    <m/>
    <m/>
    <n v="50"/>
    <n v="0"/>
    <n v="28.57"/>
    <n v="0"/>
    <n v="0"/>
    <n v="0"/>
    <m/>
    <n v="72.09"/>
    <n v="54.29"/>
    <m/>
    <m/>
    <m/>
    <m/>
    <m/>
    <x v="5"/>
    <x v="6"/>
    <m/>
    <m/>
    <m/>
    <m/>
    <m/>
    <m/>
    <n v="22.73"/>
    <n v="29.17"/>
    <n v="47.37"/>
    <n v="0"/>
    <n v="27.59"/>
    <n v="25"/>
    <n v="0"/>
    <n v="11.11"/>
    <n v="8.33"/>
    <n v="35.14"/>
    <n v="38.46"/>
    <n v="38.46"/>
    <n v="53.57"/>
    <n v="36.67"/>
    <n v="48.37"/>
    <n v="40.98"/>
    <n v="59.09"/>
    <n v="43.33"/>
    <n v="75"/>
    <n v="34.78"/>
    <n v="58.33"/>
    <n v="0"/>
    <m/>
    <m/>
    <m/>
    <m/>
    <m/>
    <m/>
    <m/>
    <n v="30.49"/>
    <n v="48.28"/>
    <n v="46.43"/>
    <m/>
    <n v="40.619999999999997"/>
    <m/>
    <n v="50"/>
  </r>
  <r>
    <s v="0896"/>
    <x v="202"/>
    <s v="NACIONAL"/>
    <s v="ORGANISMO DE CONTROL Y VIGILANCIA"/>
    <x v="18"/>
    <x v="23"/>
    <s v="BOGOTÁ. D.C."/>
    <s v="BOGOTÁ. D.C."/>
    <s v="MECI"/>
    <m/>
    <m/>
    <m/>
    <m/>
    <m/>
    <m/>
    <m/>
    <m/>
    <m/>
    <n v="70.19"/>
    <m/>
    <n v="60.32"/>
    <m/>
    <m/>
    <n v="85.71"/>
    <m/>
    <m/>
    <m/>
    <n v="94.81"/>
    <m/>
    <m/>
    <m/>
    <n v="83.17"/>
    <n v="86.36"/>
    <m/>
    <m/>
    <n v="76.12"/>
    <m/>
    <m/>
    <m/>
    <m/>
    <n v="43.48"/>
    <n v="74.14"/>
    <m/>
    <m/>
    <m/>
    <n v="60"/>
    <n v="83.33"/>
    <n v="73.680000000000007"/>
    <n v="95"/>
    <n v="100"/>
    <n v="70"/>
    <m/>
    <n v="88.24"/>
    <n v="97.14"/>
    <n v="100"/>
    <m/>
    <m/>
    <m/>
    <m/>
    <x v="5"/>
    <x v="6"/>
    <m/>
    <m/>
    <m/>
    <m/>
    <m/>
    <m/>
    <n v="90"/>
    <n v="100"/>
    <n v="91.3"/>
    <n v="100"/>
    <n v="97.06"/>
    <m/>
    <m/>
    <m/>
    <m/>
    <m/>
    <m/>
    <m/>
    <m/>
    <m/>
    <m/>
    <n v="71.94"/>
    <n v="97.7"/>
    <n v="100"/>
    <n v="100"/>
    <n v="80.39"/>
    <n v="70.83"/>
    <n v="100"/>
    <m/>
    <m/>
    <m/>
    <m/>
    <m/>
    <m/>
    <m/>
    <n v="60.29"/>
    <n v="92.86"/>
    <n v="93.33"/>
    <m/>
    <n v="84.09"/>
    <m/>
    <n v="93.75"/>
  </r>
  <r>
    <s v="0907"/>
    <x v="203"/>
    <s v="NACIONAL"/>
    <s v="ÓRGANO AUTÓNOMO"/>
    <x v="15"/>
    <x v="20"/>
    <s v="CESAR"/>
    <s v="VALLEDUPAR"/>
    <s v="MECI"/>
    <m/>
    <m/>
    <m/>
    <m/>
    <m/>
    <m/>
    <m/>
    <m/>
    <n v="87.89"/>
    <n v="93.46"/>
    <m/>
    <n v="87.3"/>
    <m/>
    <m/>
    <n v="69.75"/>
    <m/>
    <m/>
    <m/>
    <n v="87.88"/>
    <n v="71.930000000000007"/>
    <n v="97.74"/>
    <m/>
    <n v="95.93"/>
    <n v="93.22"/>
    <m/>
    <m/>
    <n v="96.31"/>
    <n v="88.54"/>
    <n v="83.33"/>
    <n v="85.9"/>
    <n v="100"/>
    <n v="95.65"/>
    <n v="91.38"/>
    <m/>
    <m/>
    <m/>
    <n v="66.67"/>
    <n v="54.17"/>
    <n v="44.44"/>
    <n v="86.67"/>
    <n v="0"/>
    <n v="66.67"/>
    <n v="23.08"/>
    <n v="95.35"/>
    <n v="57.14"/>
    <n v="77.78"/>
    <m/>
    <m/>
    <m/>
    <m/>
    <x v="5"/>
    <x v="6"/>
    <m/>
    <m/>
    <m/>
    <m/>
    <m/>
    <m/>
    <n v="95.12"/>
    <n v="91.67"/>
    <n v="78.95"/>
    <n v="92.31"/>
    <n v="82.35"/>
    <n v="62.5"/>
    <n v="50"/>
    <n v="75"/>
    <n v="83.33"/>
    <n v="96.3"/>
    <n v="100"/>
    <n v="100"/>
    <n v="100"/>
    <n v="100"/>
    <n v="98.04"/>
    <n v="96.72"/>
    <n v="94.89"/>
    <n v="100"/>
    <n v="100"/>
    <n v="88.89"/>
    <n v="66.67"/>
    <n v="100"/>
    <m/>
    <m/>
    <m/>
    <m/>
    <m/>
    <m/>
    <m/>
    <n v="93.98"/>
    <n v="96.55"/>
    <n v="96.67"/>
    <m/>
    <n v="100"/>
    <m/>
    <n v="100"/>
  </r>
  <r>
    <s v="0908"/>
    <x v="204"/>
    <s v="NACIONAL"/>
    <s v="ÓRGANO AUTÓNOMO"/>
    <x v="15"/>
    <x v="20"/>
    <s v="NORTE DE SANTANDER"/>
    <s v="SAN JOSÉ DE CÚCUTA"/>
    <s v="MECI"/>
    <m/>
    <m/>
    <m/>
    <m/>
    <m/>
    <m/>
    <m/>
    <m/>
    <n v="94.79"/>
    <n v="85.98"/>
    <m/>
    <n v="79.37"/>
    <m/>
    <m/>
    <n v="79.11"/>
    <m/>
    <m/>
    <m/>
    <n v="76.64"/>
    <n v="64.91"/>
    <n v="81.2"/>
    <m/>
    <n v="89.23"/>
    <n v="86.11"/>
    <m/>
    <m/>
    <n v="94.82"/>
    <n v="100"/>
    <n v="58.33"/>
    <n v="100"/>
    <n v="100"/>
    <n v="78.260000000000005"/>
    <n v="87.93"/>
    <m/>
    <m/>
    <m/>
    <n v="77.78"/>
    <n v="80.56"/>
    <n v="71.569999999999993"/>
    <n v="73.33"/>
    <n v="83.33"/>
    <n v="80"/>
    <n v="38.46"/>
    <n v="91.86"/>
    <n v="71.430000000000007"/>
    <n v="100"/>
    <m/>
    <m/>
    <m/>
    <m/>
    <x v="5"/>
    <x v="6"/>
    <m/>
    <m/>
    <m/>
    <m/>
    <m/>
    <m/>
    <n v="65.849999999999994"/>
    <n v="79.17"/>
    <n v="83.33"/>
    <n v="69.23"/>
    <n v="88.24"/>
    <n v="62.5"/>
    <n v="75"/>
    <n v="56.25"/>
    <n v="91.67"/>
    <n v="72.22"/>
    <n v="94.44"/>
    <n v="76.92"/>
    <n v="85.71"/>
    <n v="90"/>
    <n v="80.39"/>
    <n v="88.93"/>
    <n v="89.77"/>
    <n v="100"/>
    <n v="100"/>
    <n v="78.28"/>
    <n v="87.5"/>
    <n v="50"/>
    <m/>
    <m/>
    <m/>
    <m/>
    <m/>
    <m/>
    <m/>
    <n v="95.18"/>
    <n v="82.76"/>
    <n v="82.5"/>
    <m/>
    <n v="100"/>
    <m/>
    <n v="100"/>
  </r>
  <r>
    <s v="0925"/>
    <x v="205"/>
    <s v="NACIONAL"/>
    <s v="RAMA LEGISLATIVA"/>
    <x v="19"/>
    <x v="23"/>
    <s v="BOGOTÁ. D.C."/>
    <s v="BOGOTÁ. D.C."/>
    <s v="MECI"/>
    <m/>
    <m/>
    <m/>
    <m/>
    <m/>
    <m/>
    <m/>
    <m/>
    <n v="69.53"/>
    <n v="29.91"/>
    <m/>
    <n v="74.599999999999994"/>
    <m/>
    <m/>
    <n v="69.77"/>
    <m/>
    <m/>
    <m/>
    <n v="69.92"/>
    <m/>
    <m/>
    <m/>
    <n v="60.44"/>
    <n v="55.47"/>
    <m/>
    <m/>
    <n v="65.39"/>
    <n v="79.17"/>
    <n v="41.67"/>
    <n v="77.56"/>
    <n v="28.57"/>
    <n v="26.09"/>
    <n v="20.69"/>
    <m/>
    <m/>
    <m/>
    <n v="22.22"/>
    <n v="12.5"/>
    <n v="25.64"/>
    <n v="73.33"/>
    <n v="50"/>
    <n v="53.33"/>
    <m/>
    <n v="85.88"/>
    <n v="0"/>
    <n v="55.56"/>
    <m/>
    <m/>
    <m/>
    <m/>
    <x v="5"/>
    <x v="6"/>
    <m/>
    <m/>
    <m/>
    <m/>
    <m/>
    <m/>
    <n v="85"/>
    <n v="70.83"/>
    <n v="77.78"/>
    <n v="100"/>
    <n v="31.03"/>
    <m/>
    <m/>
    <m/>
    <m/>
    <m/>
    <m/>
    <m/>
    <m/>
    <m/>
    <m/>
    <n v="45.42"/>
    <n v="80.459999999999994"/>
    <n v="71.430000000000007"/>
    <n v="37.5"/>
    <n v="55.09"/>
    <n v="54.17"/>
    <n v="0"/>
    <m/>
    <m/>
    <m/>
    <m/>
    <m/>
    <m/>
    <m/>
    <n v="54.22"/>
    <n v="46.43"/>
    <n v="47.5"/>
    <m/>
    <n v="88.64"/>
    <m/>
    <n v="68.75"/>
  </r>
  <r>
    <s v="1528"/>
    <x v="206"/>
    <s v="NACIONAL"/>
    <s v="ÓRGANO AUTÓNOMO"/>
    <x v="15"/>
    <x v="23"/>
    <s v="SUCRE"/>
    <s v="SAN MARCOS"/>
    <s v="MECI"/>
    <m/>
    <m/>
    <m/>
    <m/>
    <m/>
    <m/>
    <m/>
    <m/>
    <n v="69.400000000000006"/>
    <n v="42"/>
    <m/>
    <n v="50.79"/>
    <m/>
    <m/>
    <n v="53.25"/>
    <m/>
    <m/>
    <m/>
    <n v="66.67"/>
    <n v="67.86"/>
    <n v="75"/>
    <m/>
    <n v="63.61"/>
    <n v="76.25"/>
    <m/>
    <m/>
    <n v="69.319999999999993"/>
    <n v="84.38"/>
    <n v="70.83"/>
    <n v="59.62"/>
    <n v="57.14"/>
    <n v="54.55"/>
    <n v="40"/>
    <m/>
    <m/>
    <m/>
    <n v="63.89"/>
    <n v="0"/>
    <n v="10.26"/>
    <n v="38.33"/>
    <n v="0"/>
    <n v="56.67"/>
    <m/>
    <n v="82.43"/>
    <n v="37.14"/>
    <m/>
    <m/>
    <m/>
    <m/>
    <m/>
    <x v="5"/>
    <x v="6"/>
    <m/>
    <m/>
    <m/>
    <m/>
    <m/>
    <m/>
    <n v="63.41"/>
    <n v="41.67"/>
    <n v="78.95"/>
    <n v="76.92"/>
    <n v="76.47"/>
    <n v="62.5"/>
    <n v="25"/>
    <n v="75"/>
    <n v="66.67"/>
    <n v="62.96"/>
    <n v="77.78"/>
    <n v="92.31"/>
    <n v="82.14"/>
    <n v="75"/>
    <n v="88.24"/>
    <n v="50.52"/>
    <n v="79.17"/>
    <n v="73.33"/>
    <n v="100"/>
    <n v="71.91"/>
    <n v="66.67"/>
    <n v="100"/>
    <m/>
    <m/>
    <m/>
    <m/>
    <m/>
    <m/>
    <m/>
    <n v="57.83"/>
    <n v="51.72"/>
    <n v="52.5"/>
    <m/>
    <n v="87.88"/>
    <m/>
    <n v="93.75"/>
  </r>
  <r>
    <s v="2195"/>
    <x v="207"/>
    <s v="NACIONAL"/>
    <s v="ÓRGANO AUTÓNOMO"/>
    <x v="15"/>
    <x v="23"/>
    <s v="BOGOTÁ. D.C."/>
    <s v="BOGOTÁ. D.C."/>
    <s v="MECI"/>
    <m/>
    <m/>
    <m/>
    <m/>
    <m/>
    <m/>
    <m/>
    <m/>
    <m/>
    <n v="73.959999999999994"/>
    <m/>
    <m/>
    <m/>
    <m/>
    <n v="73.31"/>
    <m/>
    <m/>
    <m/>
    <n v="67.680000000000007"/>
    <m/>
    <n v="66.17"/>
    <m/>
    <n v="86.59"/>
    <n v="83.7"/>
    <m/>
    <m/>
    <n v="88.47"/>
    <m/>
    <m/>
    <m/>
    <m/>
    <n v="71.430000000000007"/>
    <n v="74.55"/>
    <m/>
    <m/>
    <m/>
    <n v="44.44"/>
    <n v="91.67"/>
    <n v="74.069999999999993"/>
    <n v="50"/>
    <n v="0"/>
    <n v="0"/>
    <m/>
    <n v="89.29"/>
    <n v="68.569999999999993"/>
    <m/>
    <m/>
    <m/>
    <m/>
    <m/>
    <x v="5"/>
    <x v="6"/>
    <m/>
    <m/>
    <m/>
    <m/>
    <m/>
    <m/>
    <n v="57.14"/>
    <n v="41.67"/>
    <n v="83.33"/>
    <n v="38.46"/>
    <n v="85.29"/>
    <m/>
    <m/>
    <m/>
    <m/>
    <n v="66.67"/>
    <n v="50"/>
    <n v="51.28"/>
    <n v="70"/>
    <n v="47.37"/>
    <m/>
    <n v="80.42"/>
    <n v="94.19"/>
    <n v="78.569999999999993"/>
    <n v="100"/>
    <n v="80.41"/>
    <n v="100"/>
    <n v="50"/>
    <m/>
    <m/>
    <m/>
    <m/>
    <m/>
    <m/>
    <m/>
    <n v="86.57"/>
    <n v="84.48"/>
    <n v="85.19"/>
    <m/>
    <n v="94.7"/>
    <m/>
    <n v="87.5"/>
  </r>
  <r>
    <s v="5252"/>
    <x v="208"/>
    <s v="NACIONAL"/>
    <s v="RAMA EJECUTIVA"/>
    <x v="3"/>
    <x v="1"/>
    <s v="BOGOTÁ. D.C."/>
    <s v="BOGOTÁ. D.C."/>
    <s v="MECI"/>
    <m/>
    <m/>
    <m/>
    <m/>
    <m/>
    <m/>
    <m/>
    <m/>
    <m/>
    <n v="33.04"/>
    <m/>
    <n v="62.5"/>
    <n v="92.68"/>
    <m/>
    <n v="66.27"/>
    <m/>
    <m/>
    <m/>
    <n v="51.94"/>
    <m/>
    <n v="63.56"/>
    <m/>
    <n v="64.31"/>
    <n v="69.19"/>
    <n v="38.1"/>
    <m/>
    <n v="68.010000000000005"/>
    <m/>
    <m/>
    <m/>
    <m/>
    <n v="47.83"/>
    <n v="12.07"/>
    <n v="93.33"/>
    <n v="92.59"/>
    <n v="100"/>
    <n v="25"/>
    <n v="25"/>
    <n v="41.67"/>
    <n v="45.45"/>
    <n v="0"/>
    <n v="0"/>
    <m/>
    <n v="79.760000000000005"/>
    <n v="82.86"/>
    <n v="100"/>
    <m/>
    <m/>
    <m/>
    <m/>
    <x v="5"/>
    <x v="6"/>
    <m/>
    <m/>
    <m/>
    <m/>
    <m/>
    <m/>
    <n v="46.51"/>
    <n v="66.67"/>
    <n v="61.11"/>
    <n v="23.08"/>
    <n v="51.72"/>
    <m/>
    <m/>
    <m/>
    <m/>
    <n v="55.38"/>
    <n v="57.89"/>
    <n v="46.15"/>
    <n v="57.14"/>
    <n v="54.17"/>
    <n v="72.73"/>
    <n v="47.43"/>
    <n v="86.67"/>
    <n v="100"/>
    <n v="87.5"/>
    <n v="60.61"/>
    <n v="33.33"/>
    <n v="50"/>
    <n v="43.24"/>
    <n v="0"/>
    <n v="44.44"/>
    <m/>
    <m/>
    <m/>
    <m/>
    <n v="58.41"/>
    <n v="74.73"/>
    <n v="54.5"/>
    <n v="46.67"/>
    <n v="70.739999999999995"/>
    <m/>
    <n v="70.16"/>
  </r>
  <r>
    <s v="5258"/>
    <x v="209"/>
    <s v="NACIONAL"/>
    <s v="ÓRGANO AUTÓNOMO"/>
    <x v="16"/>
    <x v="5"/>
    <s v="BOGOTÁ. D.C."/>
    <s v="BOGOTÁ. D.C."/>
    <s v="MECI"/>
    <m/>
    <m/>
    <m/>
    <m/>
    <m/>
    <m/>
    <m/>
    <m/>
    <m/>
    <n v="18.809999999999999"/>
    <m/>
    <m/>
    <m/>
    <m/>
    <n v="49.54"/>
    <m/>
    <m/>
    <m/>
    <n v="61.9"/>
    <n v="47.62"/>
    <n v="55.35"/>
    <m/>
    <n v="49.28"/>
    <n v="79.55"/>
    <m/>
    <m/>
    <n v="49.21"/>
    <m/>
    <m/>
    <m/>
    <m/>
    <n v="19.32"/>
    <n v="20"/>
    <m/>
    <m/>
    <m/>
    <n v="58.33"/>
    <n v="29.17"/>
    <n v="49.43"/>
    <n v="42.5"/>
    <m/>
    <n v="0"/>
    <n v="58.82"/>
    <n v="54.65"/>
    <n v="57.14"/>
    <m/>
    <m/>
    <m/>
    <m/>
    <m/>
    <x v="5"/>
    <x v="6"/>
    <m/>
    <m/>
    <m/>
    <m/>
    <m/>
    <m/>
    <n v="73.33"/>
    <n v="45.83"/>
    <n v="79.17"/>
    <n v="69.23"/>
    <n v="50"/>
    <n v="87.5"/>
    <n v="50"/>
    <n v="29.41"/>
    <n v="64.290000000000006"/>
    <n v="66.67"/>
    <n v="61.11"/>
    <n v="46.15"/>
    <n v="10.71"/>
    <n v="45"/>
    <n v="53.33"/>
    <n v="37.700000000000003"/>
    <n v="64.77"/>
    <n v="80"/>
    <n v="87.5"/>
    <n v="82.32"/>
    <n v="66.67"/>
    <n v="50"/>
    <m/>
    <m/>
    <m/>
    <m/>
    <m/>
    <m/>
    <m/>
    <n v="28.31"/>
    <n v="27.59"/>
    <n v="27.59"/>
    <m/>
    <n v="74.239999999999995"/>
    <m/>
    <n v="81.25"/>
  </r>
  <r>
    <s v="5388"/>
    <x v="210"/>
    <s v="NACIONAL"/>
    <s v="ORGANISMO DE CONTROL Y VIGILANCIA"/>
    <x v="4"/>
    <x v="23"/>
    <s v="BOGOTÁ. D.C."/>
    <s v="BOGOTÁ. D.C."/>
    <s v="MECI"/>
    <m/>
    <m/>
    <m/>
    <m/>
    <m/>
    <m/>
    <m/>
    <m/>
    <m/>
    <n v="49.23"/>
    <m/>
    <n v="65.08"/>
    <m/>
    <m/>
    <n v="57.82"/>
    <m/>
    <m/>
    <m/>
    <n v="56.69"/>
    <m/>
    <n v="75.2"/>
    <m/>
    <n v="75.489999999999995"/>
    <n v="66.52"/>
    <m/>
    <m/>
    <n v="72.03"/>
    <m/>
    <m/>
    <m/>
    <m/>
    <n v="48.86"/>
    <n v="52.73"/>
    <m/>
    <m/>
    <m/>
    <n v="41.67"/>
    <n v="0"/>
    <n v="56.25"/>
    <n v="43.33"/>
    <n v="0"/>
    <n v="0"/>
    <m/>
    <n v="87.01"/>
    <n v="10"/>
    <m/>
    <m/>
    <m/>
    <m/>
    <m/>
    <x v="5"/>
    <x v="6"/>
    <m/>
    <m/>
    <m/>
    <m/>
    <m/>
    <m/>
    <n v="65.62"/>
    <n v="37.5"/>
    <n v="60.87"/>
    <n v="46.15"/>
    <n v="61.76"/>
    <m/>
    <m/>
    <m/>
    <m/>
    <n v="62.5"/>
    <n v="76.92"/>
    <n v="53.85"/>
    <n v="46.43"/>
    <n v="84.21"/>
    <n v="85.29"/>
    <n v="62.08"/>
    <n v="93.1"/>
    <n v="71.430000000000007"/>
    <n v="100"/>
    <n v="60.19"/>
    <n v="20"/>
    <n v="100"/>
    <m/>
    <m/>
    <m/>
    <m/>
    <m/>
    <m/>
    <m/>
    <n v="61.4"/>
    <n v="63.79"/>
    <n v="64.17"/>
    <m/>
    <n v="77.27"/>
    <m/>
    <n v="87.5"/>
  </r>
  <r>
    <s v="5389"/>
    <x v="211"/>
    <s v="NACIONAL"/>
    <s v="ORGANISMO DE CONTROL Y VIGILANCIA"/>
    <x v="20"/>
    <x v="23"/>
    <s v="BOGOTÁ. D.C."/>
    <s v="BOGOTÁ. D.C."/>
    <s v="MECI"/>
    <m/>
    <m/>
    <m/>
    <m/>
    <m/>
    <m/>
    <m/>
    <m/>
    <n v="86.2"/>
    <n v="69.16"/>
    <m/>
    <n v="80.95"/>
    <m/>
    <m/>
    <n v="86.46"/>
    <m/>
    <m/>
    <m/>
    <n v="84.62"/>
    <m/>
    <m/>
    <m/>
    <n v="85.44"/>
    <n v="90.77"/>
    <m/>
    <m/>
    <n v="85.07"/>
    <n v="87.5"/>
    <n v="70.83"/>
    <n v="90.38"/>
    <n v="85.71"/>
    <n v="69.569999999999993"/>
    <n v="72.41"/>
    <m/>
    <m/>
    <m/>
    <n v="55.56"/>
    <n v="94.44"/>
    <n v="68.75"/>
    <n v="52.5"/>
    <n v="0"/>
    <n v="60"/>
    <m/>
    <n v="94.12"/>
    <n v="97.14"/>
    <n v="77.78"/>
    <m/>
    <m/>
    <m/>
    <m/>
    <x v="5"/>
    <x v="6"/>
    <m/>
    <m/>
    <m/>
    <m/>
    <m/>
    <m/>
    <n v="92.5"/>
    <n v="87.5"/>
    <n v="83.33"/>
    <n v="92.31"/>
    <n v="73.53"/>
    <m/>
    <m/>
    <m/>
    <m/>
    <m/>
    <m/>
    <m/>
    <m/>
    <m/>
    <m/>
    <n v="75"/>
    <n v="98.85"/>
    <n v="100"/>
    <n v="100"/>
    <n v="83.84"/>
    <n v="91.67"/>
    <n v="100"/>
    <m/>
    <m/>
    <m/>
    <m/>
    <m/>
    <m/>
    <m/>
    <n v="72.290000000000006"/>
    <n v="92.86"/>
    <n v="89.17"/>
    <m/>
    <n v="93.18"/>
    <m/>
    <n v="100"/>
  </r>
  <r>
    <s v="5396"/>
    <x v="212"/>
    <s v="NACIONAL"/>
    <s v="ORGANIZACIÓN ELECTORAL"/>
    <x v="21"/>
    <x v="23"/>
    <s v="BOGOTÁ. D.C."/>
    <s v="BOGOTÁ. D.C."/>
    <s v="MECI"/>
    <m/>
    <m/>
    <m/>
    <m/>
    <m/>
    <m/>
    <m/>
    <m/>
    <m/>
    <n v="26.04"/>
    <m/>
    <n v="53.33"/>
    <m/>
    <m/>
    <n v="64.150000000000006"/>
    <m/>
    <m/>
    <m/>
    <n v="46.72"/>
    <n v="39.68"/>
    <m/>
    <m/>
    <n v="63.68"/>
    <n v="86.89"/>
    <m/>
    <m/>
    <n v="47.06"/>
    <m/>
    <m/>
    <m/>
    <m/>
    <n v="14.29"/>
    <n v="27.27"/>
    <m/>
    <m/>
    <m/>
    <n v="44.44"/>
    <n v="0"/>
    <n v="34.85"/>
    <n v="33.33"/>
    <n v="14.29"/>
    <n v="56.67"/>
    <n v="11.76"/>
    <n v="91.86"/>
    <n v="60"/>
    <n v="44.44"/>
    <m/>
    <m/>
    <m/>
    <m/>
    <x v="5"/>
    <x v="6"/>
    <m/>
    <m/>
    <m/>
    <m/>
    <m/>
    <m/>
    <n v="39.39"/>
    <n v="62.5"/>
    <n v="66.67"/>
    <n v="30.77"/>
    <n v="34.479999999999997"/>
    <n v="62.5"/>
    <n v="16.670000000000002"/>
    <n v="38.24"/>
    <n v="35.71"/>
    <m/>
    <m/>
    <m/>
    <m/>
    <m/>
    <m/>
    <n v="44"/>
    <n v="90.91"/>
    <n v="93.33"/>
    <n v="87.5"/>
    <n v="92.82"/>
    <n v="45.83"/>
    <n v="100"/>
    <m/>
    <m/>
    <m/>
    <m/>
    <m/>
    <m/>
    <m/>
    <n v="25.37"/>
    <n v="35.71"/>
    <n v="39.29"/>
    <m/>
    <n v="62.5"/>
    <m/>
    <n v="87.5"/>
  </r>
  <r>
    <s v="5440"/>
    <x v="213"/>
    <s v="NACIONAL"/>
    <s v="RAMA LEGISLATIVA"/>
    <x v="22"/>
    <x v="23"/>
    <s v="BOGOTÁ. D.C."/>
    <s v="BOGOTÁ. D.C."/>
    <s v="MECI"/>
    <m/>
    <m/>
    <m/>
    <m/>
    <m/>
    <m/>
    <m/>
    <m/>
    <n v="87.76"/>
    <n v="94.39"/>
    <m/>
    <n v="80.95"/>
    <m/>
    <m/>
    <n v="74.040000000000006"/>
    <m/>
    <m/>
    <m/>
    <n v="85.19"/>
    <m/>
    <m/>
    <m/>
    <n v="86.89"/>
    <n v="59.52"/>
    <m/>
    <m/>
    <n v="93.98"/>
    <n v="79.17"/>
    <n v="83.33"/>
    <n v="94.23"/>
    <n v="85.71"/>
    <n v="86.96"/>
    <n v="96.55"/>
    <m/>
    <m/>
    <m/>
    <n v="66.67"/>
    <n v="0"/>
    <n v="28.57"/>
    <n v="43.33"/>
    <n v="0"/>
    <n v="100"/>
    <m/>
    <n v="84.71"/>
    <n v="0"/>
    <n v="66.67"/>
    <m/>
    <m/>
    <m/>
    <m/>
    <x v="5"/>
    <x v="6"/>
    <m/>
    <m/>
    <m/>
    <m/>
    <m/>
    <m/>
    <n v="82.5"/>
    <n v="87.5"/>
    <n v="91.3"/>
    <n v="76.92"/>
    <n v="85.29"/>
    <m/>
    <m/>
    <m/>
    <m/>
    <m/>
    <m/>
    <m/>
    <m/>
    <m/>
    <m/>
    <n v="80.83"/>
    <n v="95.4"/>
    <n v="60"/>
    <n v="75"/>
    <n v="48.61"/>
    <n v="70.83"/>
    <n v="100"/>
    <m/>
    <m/>
    <m/>
    <m/>
    <m/>
    <m/>
    <m/>
    <n v="93.98"/>
    <n v="100"/>
    <n v="93.33"/>
    <m/>
    <n v="97.73"/>
    <m/>
    <n v="100"/>
  </r>
  <r>
    <s v="5794"/>
    <x v="214"/>
    <s v="NACIONAL"/>
    <s v="ORGANISMO DE CONTROL Y VIGILANCIA"/>
    <x v="23"/>
    <x v="23"/>
    <s v="BOGOTÁ. D.C."/>
    <s v="BOGOTÁ. D.C."/>
    <s v="MECI"/>
    <m/>
    <m/>
    <m/>
    <m/>
    <m/>
    <m/>
    <m/>
    <m/>
    <m/>
    <n v="35.049999999999997"/>
    <m/>
    <n v="68.25"/>
    <m/>
    <m/>
    <n v="67.28"/>
    <m/>
    <m/>
    <m/>
    <n v="65.83"/>
    <m/>
    <m/>
    <m/>
    <n v="65.069999999999993"/>
    <n v="48.92"/>
    <m/>
    <m/>
    <n v="69.5"/>
    <m/>
    <m/>
    <m/>
    <m/>
    <n v="40.909999999999997"/>
    <n v="32.729999999999997"/>
    <m/>
    <m/>
    <m/>
    <n v="22.22"/>
    <n v="45.83"/>
    <n v="54.39"/>
    <n v="43.75"/>
    <n v="0"/>
    <n v="0"/>
    <m/>
    <n v="78.819999999999993"/>
    <n v="71.430000000000007"/>
    <n v="44.44"/>
    <m/>
    <m/>
    <m/>
    <m/>
    <x v="5"/>
    <x v="6"/>
    <m/>
    <m/>
    <m/>
    <m/>
    <m/>
    <m/>
    <n v="87.5"/>
    <n v="62.5"/>
    <n v="65.22"/>
    <n v="61.54"/>
    <n v="48.28"/>
    <m/>
    <m/>
    <m/>
    <m/>
    <m/>
    <m/>
    <m/>
    <m/>
    <m/>
    <m/>
    <n v="55.28"/>
    <n v="78.16"/>
    <n v="42.86"/>
    <n v="62.5"/>
    <n v="42.39"/>
    <n v="58.33"/>
    <n v="100"/>
    <m/>
    <m/>
    <m/>
    <m/>
    <m/>
    <m/>
    <m/>
    <n v="58.82"/>
    <n v="32.14"/>
    <n v="34.479999999999997"/>
    <m/>
    <n v="84.09"/>
    <m/>
    <n v="93.75"/>
  </r>
  <r>
    <s v="5860"/>
    <x v="215"/>
    <s v="NACIONAL"/>
    <s v="ÓRGANO AUTÓNOMO"/>
    <x v="16"/>
    <x v="5"/>
    <s v="VALLE DEL CAUCA"/>
    <s v="BUENAVENTURA"/>
    <s v="MECI"/>
    <m/>
    <m/>
    <m/>
    <m/>
    <m/>
    <m/>
    <m/>
    <m/>
    <m/>
    <n v="35.24"/>
    <m/>
    <m/>
    <n v="45.71"/>
    <m/>
    <n v="35.06"/>
    <m/>
    <n v="54.76"/>
    <m/>
    <n v="35.14"/>
    <n v="49.15"/>
    <n v="62.25"/>
    <m/>
    <n v="56.78"/>
    <n v="58.33"/>
    <m/>
    <m/>
    <n v="64.11"/>
    <m/>
    <m/>
    <m/>
    <m/>
    <n v="7.69"/>
    <n v="37.93"/>
    <n v="46.67"/>
    <n v="50"/>
    <n v="50"/>
    <n v="41.67"/>
    <n v="58.33"/>
    <n v="22.22"/>
    <n v="11.11"/>
    <n v="0"/>
    <n v="56.67"/>
    <n v="7.69"/>
    <n v="46.15"/>
    <n v="0"/>
    <m/>
    <m/>
    <m/>
    <m/>
    <m/>
    <x v="11"/>
    <x v="3"/>
    <n v="100"/>
    <n v="50"/>
    <n v="70"/>
    <m/>
    <m/>
    <m/>
    <n v="26.67"/>
    <n v="12.5"/>
    <n v="75"/>
    <n v="46.15"/>
    <n v="37.93"/>
    <n v="50"/>
    <n v="50"/>
    <n v="46.88"/>
    <n v="61.54"/>
    <n v="53.47"/>
    <n v="44.44"/>
    <n v="42.86"/>
    <n v="57.14"/>
    <n v="79.17"/>
    <n v="65.45"/>
    <n v="53.53"/>
    <n v="61.41"/>
    <n v="76.67"/>
    <n v="87.5"/>
    <n v="42.39"/>
    <n v="33.33"/>
    <n v="0"/>
    <m/>
    <m/>
    <m/>
    <m/>
    <m/>
    <m/>
    <m/>
    <n v="36.36"/>
    <n v="60"/>
    <n v="54.29"/>
    <n v="38.89"/>
    <n v="93.11"/>
    <m/>
    <n v="84.82"/>
  </r>
  <r>
    <s v="5891"/>
    <x v="216"/>
    <s v="NACIONAL"/>
    <s v="ÓRGANO AUTÓNOMO"/>
    <x v="15"/>
    <x v="20"/>
    <s v="ANTIOQUIA"/>
    <s v="MEDELLÍN"/>
    <s v="MECI"/>
    <m/>
    <m/>
    <m/>
    <m/>
    <m/>
    <m/>
    <m/>
    <m/>
    <n v="93.49"/>
    <n v="91.59"/>
    <m/>
    <n v="92.06"/>
    <m/>
    <m/>
    <n v="80.930000000000007"/>
    <m/>
    <m/>
    <m/>
    <n v="82.48"/>
    <n v="74.599999999999994"/>
    <n v="90.98"/>
    <m/>
    <n v="93.54"/>
    <n v="87.88"/>
    <m/>
    <m/>
    <n v="98.04"/>
    <n v="91.67"/>
    <n v="83.33"/>
    <n v="96.79"/>
    <n v="100"/>
    <n v="91.3"/>
    <n v="89.66"/>
    <m/>
    <m/>
    <m/>
    <n v="72.22"/>
    <n v="100"/>
    <n v="75.239999999999995"/>
    <n v="73.33"/>
    <n v="0"/>
    <n v="100"/>
    <n v="70.59"/>
    <n v="93.02"/>
    <n v="74.290000000000006"/>
    <n v="100"/>
    <m/>
    <m/>
    <m/>
    <m/>
    <x v="5"/>
    <x v="6"/>
    <m/>
    <m/>
    <m/>
    <m/>
    <m/>
    <m/>
    <n v="87.8"/>
    <n v="75"/>
    <n v="87.5"/>
    <n v="92.31"/>
    <n v="79.41"/>
    <n v="75"/>
    <n v="50"/>
    <n v="73.53"/>
    <n v="92.86"/>
    <n v="83.33"/>
    <n v="88.89"/>
    <n v="92.31"/>
    <n v="71.430000000000007"/>
    <n v="95"/>
    <n v="94.12"/>
    <n v="90.16"/>
    <n v="98.3"/>
    <n v="100"/>
    <n v="87.5"/>
    <n v="78.790000000000006"/>
    <n v="100"/>
    <n v="100"/>
    <m/>
    <m/>
    <m/>
    <m/>
    <m/>
    <m/>
    <m/>
    <n v="98.8"/>
    <n v="96.55"/>
    <n v="94.17"/>
    <m/>
    <n v="96.59"/>
    <m/>
    <n v="100"/>
  </r>
  <r>
    <s v="5916"/>
    <x v="217"/>
    <s v="NACIONAL"/>
    <s v="ÓRGANO AUTÓNOMO"/>
    <x v="15"/>
    <x v="20"/>
    <s v="GUAINÍA"/>
    <s v="INÍRIDA"/>
    <s v="MECI"/>
    <m/>
    <m/>
    <m/>
    <m/>
    <m/>
    <m/>
    <m/>
    <m/>
    <n v="41.93"/>
    <n v="18.93"/>
    <m/>
    <n v="58.33"/>
    <m/>
    <m/>
    <n v="42.28"/>
    <m/>
    <m/>
    <m/>
    <n v="30.99"/>
    <n v="37.5"/>
    <n v="66.86"/>
    <m/>
    <n v="51.91"/>
    <n v="58.84"/>
    <m/>
    <m/>
    <n v="50.22"/>
    <n v="72.92"/>
    <n v="37.5"/>
    <n v="24.36"/>
    <n v="0"/>
    <n v="22.83"/>
    <n v="5.17"/>
    <m/>
    <m/>
    <m/>
    <n v="25"/>
    <n v="0"/>
    <n v="28.57"/>
    <n v="0"/>
    <n v="0"/>
    <n v="0"/>
    <n v="7.69"/>
    <n v="70.510000000000005"/>
    <n v="13.33"/>
    <m/>
    <m/>
    <m/>
    <m/>
    <m/>
    <x v="5"/>
    <x v="6"/>
    <m/>
    <m/>
    <m/>
    <m/>
    <m/>
    <m/>
    <n v="0"/>
    <n v="13.33"/>
    <n v="80"/>
    <n v="40"/>
    <n v="13.79"/>
    <n v="28.57"/>
    <n v="50"/>
    <n v="40.619999999999997"/>
    <n v="33.33"/>
    <n v="58.82"/>
    <n v="62.5"/>
    <n v="66.67"/>
    <n v="45.83"/>
    <n v="50"/>
    <n v="73.459999999999994"/>
    <n v="27.46"/>
    <n v="85.23"/>
    <n v="78.569999999999993"/>
    <n v="75"/>
    <n v="47.92"/>
    <n v="33.33"/>
    <n v="0"/>
    <m/>
    <m/>
    <m/>
    <m/>
    <m/>
    <m/>
    <m/>
    <n v="43.67"/>
    <n v="20.69"/>
    <n v="17.86"/>
    <m/>
    <n v="66.67"/>
    <m/>
    <n v="62.5"/>
  </r>
  <r>
    <s v="5920"/>
    <x v="218"/>
    <s v="NACIONAL"/>
    <s v="ÓRGANO AUTÓNOMO"/>
    <x v="15"/>
    <x v="20"/>
    <s v="PUTUMAYO"/>
    <s v="MOCOA"/>
    <s v="MECI"/>
    <m/>
    <m/>
    <m/>
    <m/>
    <m/>
    <m/>
    <m/>
    <m/>
    <n v="91.67"/>
    <n v="44"/>
    <m/>
    <n v="65.08"/>
    <m/>
    <m/>
    <n v="55.4"/>
    <m/>
    <m/>
    <m/>
    <n v="40.98"/>
    <n v="24.24"/>
    <n v="74.83"/>
    <m/>
    <n v="72.099999999999994"/>
    <n v="53.86"/>
    <m/>
    <m/>
    <n v="76.28"/>
    <n v="87.5"/>
    <n v="83.33"/>
    <n v="92.31"/>
    <n v="100"/>
    <n v="40.909999999999997"/>
    <n v="47.27"/>
    <m/>
    <m/>
    <m/>
    <n v="58.33"/>
    <n v="51.39"/>
    <n v="28.57"/>
    <n v="16.670000000000002"/>
    <m/>
    <n v="76.67"/>
    <n v="15.38"/>
    <n v="71.95"/>
    <n v="51.43"/>
    <m/>
    <m/>
    <m/>
    <m/>
    <m/>
    <x v="5"/>
    <x v="6"/>
    <m/>
    <m/>
    <m/>
    <m/>
    <m/>
    <m/>
    <n v="45.45"/>
    <n v="33.33"/>
    <n v="50"/>
    <n v="53.85"/>
    <n v="31.03"/>
    <n v="25"/>
    <n v="25"/>
    <n v="11.11"/>
    <n v="50"/>
    <n v="38.1"/>
    <n v="76.92"/>
    <n v="92.31"/>
    <n v="67.86"/>
    <n v="90"/>
    <n v="95.6"/>
    <n v="67.209999999999994"/>
    <n v="78.900000000000006"/>
    <n v="76.67"/>
    <n v="50"/>
    <n v="35.76"/>
    <n v="80"/>
    <n v="50"/>
    <m/>
    <m/>
    <m/>
    <m/>
    <m/>
    <m/>
    <m/>
    <n v="56.63"/>
    <n v="65.52"/>
    <n v="64.290000000000006"/>
    <m/>
    <n v="100"/>
    <m/>
    <n v="87.5"/>
  </r>
  <r>
    <s v="6194"/>
    <x v="219"/>
    <s v="NACIONAL"/>
    <s v="RAMA JUDICIAL"/>
    <x v="24"/>
    <x v="23"/>
    <s v="BOGOTÁ. D.C."/>
    <s v="BOGOTÁ. D.C."/>
    <s v="MECI"/>
    <m/>
    <m/>
    <m/>
    <m/>
    <m/>
    <m/>
    <m/>
    <m/>
    <m/>
    <n v="86.54"/>
    <m/>
    <n v="71.430000000000007"/>
    <m/>
    <m/>
    <n v="90.82"/>
    <m/>
    <m/>
    <m/>
    <n v="92.59"/>
    <m/>
    <m/>
    <m/>
    <n v="89.56"/>
    <n v="76.34"/>
    <m/>
    <m/>
    <n v="91.92"/>
    <m/>
    <m/>
    <m/>
    <m/>
    <n v="91.3"/>
    <n v="84.48"/>
    <m/>
    <m/>
    <m/>
    <n v="100"/>
    <n v="75"/>
    <n v="89.52"/>
    <n v="89.17"/>
    <n v="50"/>
    <n v="66.67"/>
    <m/>
    <n v="97.65"/>
    <n v="85.71"/>
    <n v="100"/>
    <m/>
    <m/>
    <m/>
    <m/>
    <x v="5"/>
    <x v="6"/>
    <m/>
    <m/>
    <m/>
    <m/>
    <m/>
    <m/>
    <n v="97.5"/>
    <n v="95.83"/>
    <n v="100"/>
    <n v="100"/>
    <n v="79.41"/>
    <m/>
    <m/>
    <m/>
    <m/>
    <m/>
    <m/>
    <m/>
    <m/>
    <m/>
    <m/>
    <n v="84.17"/>
    <n v="95.98"/>
    <n v="100"/>
    <n v="87.5"/>
    <n v="64.510000000000005"/>
    <n v="46.67"/>
    <n v="100"/>
    <m/>
    <m/>
    <m/>
    <m/>
    <m/>
    <m/>
    <m/>
    <n v="88.24"/>
    <n v="100"/>
    <n v="99.17"/>
    <m/>
    <n v="97.73"/>
    <m/>
    <n v="93.75"/>
  </r>
  <r>
    <s v="6195"/>
    <x v="220"/>
    <s v="NACIONAL"/>
    <s v="RAMA JUDICIAL"/>
    <x v="4"/>
    <x v="23"/>
    <s v="BOGOTÁ. D.C."/>
    <s v="BOGOTÁ. D.C."/>
    <s v="MECI"/>
    <m/>
    <m/>
    <m/>
    <m/>
    <m/>
    <m/>
    <m/>
    <m/>
    <m/>
    <n v="58.65"/>
    <m/>
    <n v="74.599999999999994"/>
    <m/>
    <m/>
    <n v="72.25"/>
    <m/>
    <m/>
    <m/>
    <n v="71.540000000000006"/>
    <m/>
    <n v="78.47"/>
    <m/>
    <n v="79.19"/>
    <n v="79.569999999999993"/>
    <m/>
    <m/>
    <n v="82.92"/>
    <m/>
    <m/>
    <m/>
    <m/>
    <n v="30.43"/>
    <n v="65.52"/>
    <m/>
    <m/>
    <m/>
    <n v="50"/>
    <n v="52.78"/>
    <n v="53.03"/>
    <n v="86.67"/>
    <n v="0"/>
    <n v="0"/>
    <m/>
    <n v="91.18"/>
    <n v="60"/>
    <n v="0"/>
    <m/>
    <m/>
    <m/>
    <m/>
    <x v="5"/>
    <x v="6"/>
    <m/>
    <m/>
    <m/>
    <m/>
    <m/>
    <m/>
    <n v="67.5"/>
    <n v="62.5"/>
    <n v="66.67"/>
    <n v="92.31"/>
    <n v="73.53"/>
    <m/>
    <m/>
    <m/>
    <m/>
    <n v="66.040000000000006"/>
    <n v="72.22"/>
    <n v="84.62"/>
    <n v="71.430000000000007"/>
    <n v="73.680000000000007"/>
    <n v="89.8"/>
    <n v="67.069999999999993"/>
    <n v="95.4"/>
    <n v="100"/>
    <n v="75"/>
    <n v="75.930000000000007"/>
    <n v="0"/>
    <n v="50"/>
    <m/>
    <m/>
    <m/>
    <m/>
    <m/>
    <m/>
    <m/>
    <n v="73.53"/>
    <n v="75.86"/>
    <n v="78.33"/>
    <m/>
    <n v="88.64"/>
    <m/>
    <n v="100"/>
  </r>
  <r>
    <s v="6346"/>
    <x v="221"/>
    <s v="NACIONAL"/>
    <s v="ÓRGANO AUTÓNOMO"/>
    <x v="15"/>
    <x v="23"/>
    <s v="BOGOTÁ. D.C."/>
    <s v="BOGOTÁ. D.C."/>
    <s v="MECI"/>
    <m/>
    <m/>
    <m/>
    <m/>
    <m/>
    <m/>
    <m/>
    <m/>
    <n v="75.52"/>
    <n v="41.5"/>
    <m/>
    <n v="73.02"/>
    <m/>
    <m/>
    <n v="59.29"/>
    <m/>
    <m/>
    <m/>
    <n v="84.67"/>
    <n v="38.6"/>
    <m/>
    <m/>
    <n v="66.03"/>
    <n v="41.41"/>
    <m/>
    <m/>
    <n v="68.75"/>
    <n v="85.42"/>
    <n v="52.08"/>
    <n v="83.33"/>
    <n v="42.86"/>
    <n v="47.73"/>
    <n v="30.91"/>
    <m/>
    <m/>
    <m/>
    <n v="66.67"/>
    <n v="77.78"/>
    <n v="65.790000000000006"/>
    <n v="75.83"/>
    <n v="16.670000000000002"/>
    <n v="83.33"/>
    <n v="30.77"/>
    <n v="69.77"/>
    <n v="31.43"/>
    <n v="77.78"/>
    <m/>
    <m/>
    <m/>
    <m/>
    <x v="5"/>
    <x v="6"/>
    <m/>
    <m/>
    <m/>
    <m/>
    <m/>
    <m/>
    <n v="65.849999999999994"/>
    <n v="91.67"/>
    <n v="87.5"/>
    <n v="100"/>
    <n v="91.18"/>
    <n v="50"/>
    <n v="25"/>
    <n v="28.12"/>
    <n v="58.33"/>
    <m/>
    <m/>
    <m/>
    <m/>
    <m/>
    <m/>
    <n v="45.08"/>
    <n v="94.32"/>
    <n v="28.57"/>
    <n v="62.5"/>
    <n v="46.97"/>
    <n v="25"/>
    <n v="0"/>
    <m/>
    <m/>
    <m/>
    <m/>
    <m/>
    <m/>
    <m/>
    <n v="58.43"/>
    <n v="39.29"/>
    <n v="43.33"/>
    <m/>
    <n v="84.09"/>
    <m/>
    <n v="87.5"/>
  </r>
  <r>
    <s v="6396"/>
    <x v="222"/>
    <s v="NACIONAL"/>
    <s v="RAMA EJECUTIVA"/>
    <x v="13"/>
    <x v="20"/>
    <s v="BOGOTÁ. D.C."/>
    <s v="BOGOTÁ. D.C."/>
    <s v="MECI"/>
    <m/>
    <m/>
    <m/>
    <m/>
    <m/>
    <m/>
    <m/>
    <m/>
    <m/>
    <n v="22.42"/>
    <m/>
    <m/>
    <m/>
    <m/>
    <n v="49.88"/>
    <m/>
    <m/>
    <m/>
    <n v="37.96"/>
    <m/>
    <n v="32.76"/>
    <m/>
    <n v="42.74"/>
    <n v="41.06"/>
    <m/>
    <m/>
    <n v="59.36"/>
    <m/>
    <m/>
    <m/>
    <m/>
    <n v="30.68"/>
    <n v="18.18"/>
    <m/>
    <m/>
    <m/>
    <n v="40"/>
    <n v="22.22"/>
    <n v="6.45"/>
    <n v="53.33"/>
    <n v="0"/>
    <n v="37.14"/>
    <m/>
    <n v="64.290000000000006"/>
    <n v="80"/>
    <m/>
    <m/>
    <m/>
    <m/>
    <m/>
    <x v="5"/>
    <x v="6"/>
    <m/>
    <m/>
    <m/>
    <m/>
    <m/>
    <m/>
    <n v="30"/>
    <n v="33.33"/>
    <n v="72.73"/>
    <n v="30"/>
    <n v="24.14"/>
    <m/>
    <m/>
    <m/>
    <m/>
    <n v="25.2"/>
    <n v="66.67"/>
    <n v="43.59"/>
    <n v="50"/>
    <n v="16.670000000000002"/>
    <n v="24.31"/>
    <n v="33.619999999999997"/>
    <n v="55.7"/>
    <n v="14.29"/>
    <n v="87.5"/>
    <n v="40.22"/>
    <n v="41.67"/>
    <n v="50"/>
    <m/>
    <m/>
    <m/>
    <m/>
    <m/>
    <m/>
    <m/>
    <n v="43.75"/>
    <n v="37.93"/>
    <n v="31.67"/>
    <m/>
    <n v="71.97"/>
    <m/>
    <n v="50"/>
  </r>
  <r>
    <s v="6397"/>
    <x v="223"/>
    <s v="NACIONAL"/>
    <s v="RAMA EJECUTIVA"/>
    <x v="13"/>
    <x v="20"/>
    <s v="CHOCÓ"/>
    <s v="QUIBDÓ"/>
    <s v="MECI"/>
    <m/>
    <m/>
    <m/>
    <m/>
    <m/>
    <m/>
    <m/>
    <m/>
    <m/>
    <n v="71.150000000000006"/>
    <m/>
    <m/>
    <m/>
    <m/>
    <n v="65.61"/>
    <m/>
    <m/>
    <m/>
    <n v="53.28"/>
    <m/>
    <n v="68.180000000000007"/>
    <m/>
    <n v="85.72"/>
    <n v="53.09"/>
    <m/>
    <m/>
    <n v="86.5"/>
    <m/>
    <m/>
    <m/>
    <m/>
    <n v="100"/>
    <n v="60.34"/>
    <m/>
    <m/>
    <m/>
    <n v="69.44"/>
    <n v="25"/>
    <n v="14.29"/>
    <n v="0"/>
    <n v="50"/>
    <n v="73.33"/>
    <m/>
    <n v="78.239999999999995"/>
    <n v="60"/>
    <m/>
    <m/>
    <m/>
    <m/>
    <m/>
    <x v="5"/>
    <x v="6"/>
    <m/>
    <m/>
    <m/>
    <m/>
    <m/>
    <m/>
    <n v="55.56"/>
    <n v="33.33"/>
    <n v="66.67"/>
    <n v="61.54"/>
    <n v="58.82"/>
    <m/>
    <m/>
    <m/>
    <m/>
    <n v="64.959999999999994"/>
    <n v="57.14"/>
    <n v="46.15"/>
    <n v="71.430000000000007"/>
    <n v="60"/>
    <n v="68.239999999999995"/>
    <n v="80.69"/>
    <n v="92.82"/>
    <n v="70"/>
    <n v="75"/>
    <n v="39.58"/>
    <n v="13.33"/>
    <n v="100"/>
    <m/>
    <m/>
    <m/>
    <m/>
    <m/>
    <m/>
    <m/>
    <n v="94.12"/>
    <n v="55.17"/>
    <n v="53.57"/>
    <m/>
    <n v="93.18"/>
    <m/>
    <n v="93.75"/>
  </r>
  <r>
    <s v="6399"/>
    <x v="224"/>
    <s v="NACIONAL"/>
    <s v="RAMA EJECUTIVA"/>
    <x v="13"/>
    <x v="20"/>
    <s v="MAGDALENA"/>
    <s v="SANTA MARTA"/>
    <s v="MECI"/>
    <m/>
    <m/>
    <m/>
    <m/>
    <m/>
    <m/>
    <m/>
    <m/>
    <m/>
    <n v="47.42"/>
    <m/>
    <m/>
    <m/>
    <m/>
    <n v="62.54"/>
    <m/>
    <m/>
    <m/>
    <n v="93.98"/>
    <n v="29.63"/>
    <n v="83.88"/>
    <m/>
    <n v="71.36"/>
    <n v="80.180000000000007"/>
    <m/>
    <m/>
    <n v="79.7"/>
    <m/>
    <m/>
    <m/>
    <m/>
    <n v="40.909999999999997"/>
    <n v="54.55"/>
    <m/>
    <m/>
    <m/>
    <n v="58.33"/>
    <n v="0"/>
    <n v="25.64"/>
    <n v="85"/>
    <m/>
    <n v="56.67"/>
    <n v="27.27"/>
    <n v="76.47"/>
    <n v="62.86"/>
    <m/>
    <m/>
    <m/>
    <m/>
    <m/>
    <x v="5"/>
    <x v="6"/>
    <m/>
    <m/>
    <m/>
    <m/>
    <m/>
    <m/>
    <n v="94.29"/>
    <n v="88.89"/>
    <n v="91.3"/>
    <n v="100"/>
    <n v="97.06"/>
    <n v="14.29"/>
    <n v="33.33"/>
    <m/>
    <n v="22.22"/>
    <n v="88.24"/>
    <n v="85.71"/>
    <n v="74.36"/>
    <n v="82.14"/>
    <n v="80"/>
    <n v="78.69"/>
    <n v="58.33"/>
    <n v="88.51"/>
    <n v="100"/>
    <n v="100"/>
    <n v="71.459999999999994"/>
    <n v="79.17"/>
    <n v="0"/>
    <m/>
    <m/>
    <m/>
    <m/>
    <m/>
    <m/>
    <m/>
    <n v="63.24"/>
    <n v="75.86"/>
    <n v="76.67"/>
    <m/>
    <n v="90.91"/>
    <m/>
    <n v="100"/>
  </r>
  <r>
    <s v="6404"/>
    <x v="225"/>
    <s v="NACIONAL"/>
    <s v="RAMA EJECUTIVA"/>
    <x v="13"/>
    <x v="20"/>
    <s v="BOGOTÁ. D.C."/>
    <s v="BOGOTÁ. D.C."/>
    <s v="MECI"/>
    <m/>
    <m/>
    <m/>
    <m/>
    <m/>
    <m/>
    <m/>
    <m/>
    <m/>
    <n v="53.87"/>
    <m/>
    <m/>
    <m/>
    <m/>
    <n v="65.569999999999993"/>
    <m/>
    <m/>
    <m/>
    <n v="73.88"/>
    <m/>
    <n v="80.47"/>
    <m/>
    <n v="69.7"/>
    <n v="78.33"/>
    <m/>
    <m/>
    <n v="85.77"/>
    <m/>
    <m/>
    <m/>
    <m/>
    <n v="55.68"/>
    <n v="47.27"/>
    <m/>
    <m/>
    <m/>
    <n v="75"/>
    <n v="88.89"/>
    <n v="33.33"/>
    <n v="43.33"/>
    <n v="33.33"/>
    <n v="56.67"/>
    <m/>
    <n v="77.38"/>
    <n v="71.430000000000007"/>
    <n v="66.67"/>
    <m/>
    <m/>
    <m/>
    <m/>
    <x v="5"/>
    <x v="6"/>
    <m/>
    <m/>
    <m/>
    <m/>
    <m/>
    <m/>
    <n v="93.02"/>
    <n v="70.37"/>
    <n v="86.96"/>
    <n v="100"/>
    <n v="27.59"/>
    <m/>
    <m/>
    <m/>
    <m/>
    <n v="83.67"/>
    <n v="100"/>
    <n v="69.23"/>
    <n v="85.71"/>
    <n v="80"/>
    <n v="69.599999999999994"/>
    <n v="63.33"/>
    <n v="78.48"/>
    <n v="73.33"/>
    <n v="100"/>
    <n v="79.41"/>
    <n v="0"/>
    <n v="50"/>
    <m/>
    <m/>
    <m/>
    <m/>
    <m/>
    <m/>
    <m/>
    <n v="70.959999999999994"/>
    <n v="79.31"/>
    <n v="73.33"/>
    <m/>
    <n v="100"/>
    <m/>
    <n v="100"/>
  </r>
  <r>
    <s v="8043"/>
    <x v="226"/>
    <s v="NACIONAL"/>
    <s v="RAMA EJECUTIVA"/>
    <x v="1"/>
    <x v="24"/>
    <s v="BOGOTÁ. D.C."/>
    <s v="BOGOTÁ. D.C."/>
    <s v="MECI"/>
    <m/>
    <m/>
    <m/>
    <m/>
    <m/>
    <m/>
    <m/>
    <m/>
    <n v="86.51"/>
    <n v="67.8"/>
    <m/>
    <n v="81.33"/>
    <n v="82.93"/>
    <m/>
    <n v="72.97"/>
    <m/>
    <m/>
    <m/>
    <n v="66.91"/>
    <m/>
    <n v="73.260000000000005"/>
    <m/>
    <n v="81.13"/>
    <n v="87.3"/>
    <n v="71.459999999999994"/>
    <m/>
    <n v="89.63"/>
    <n v="86.96"/>
    <n v="66.67"/>
    <n v="91.67"/>
    <n v="85.71"/>
    <n v="69.569999999999993"/>
    <n v="63.79"/>
    <n v="93.33"/>
    <n v="85.19"/>
    <n v="72.73"/>
    <n v="66.67"/>
    <n v="0"/>
    <n v="63.16"/>
    <n v="83.33"/>
    <n v="0"/>
    <n v="72.5"/>
    <m/>
    <n v="92.86"/>
    <n v="60"/>
    <m/>
    <m/>
    <m/>
    <m/>
    <m/>
    <x v="5"/>
    <x v="6"/>
    <m/>
    <m/>
    <m/>
    <m/>
    <m/>
    <m/>
    <n v="76.739999999999995"/>
    <n v="44.44"/>
    <n v="72.22"/>
    <n v="69.23"/>
    <n v="70.59"/>
    <m/>
    <m/>
    <m/>
    <m/>
    <n v="69.349999999999994"/>
    <n v="84.21"/>
    <n v="64.290000000000006"/>
    <n v="70"/>
    <n v="70.83"/>
    <n v="75"/>
    <n v="73.98"/>
    <n v="90"/>
    <n v="86.67"/>
    <n v="100"/>
    <n v="87.88"/>
    <n v="80"/>
    <n v="50"/>
    <n v="79.819999999999993"/>
    <n v="67.739999999999995"/>
    <n v="68.83"/>
    <m/>
    <m/>
    <m/>
    <m/>
    <n v="74.069999999999993"/>
    <n v="92.31"/>
    <n v="92"/>
    <n v="83.33"/>
    <n v="98.35"/>
    <m/>
    <n v="98.63"/>
  </r>
  <r>
    <s v="8066"/>
    <x v="227"/>
    <s v="NACIONAL"/>
    <s v="RAMA JUDICIAL"/>
    <x v="25"/>
    <x v="23"/>
    <s v="BOGOTÁ. D.C."/>
    <s v="BOGOTÁ. D.C."/>
    <s v="MECI"/>
    <m/>
    <m/>
    <m/>
    <m/>
    <m/>
    <m/>
    <m/>
    <m/>
    <m/>
    <n v="54.64"/>
    <m/>
    <n v="60.32"/>
    <m/>
    <m/>
    <n v="64.38"/>
    <m/>
    <m/>
    <m/>
    <n v="87.69"/>
    <m/>
    <m/>
    <m/>
    <n v="83.13"/>
    <n v="81.42"/>
    <m/>
    <m/>
    <n v="82.84"/>
    <m/>
    <m/>
    <m/>
    <m/>
    <n v="40.909999999999997"/>
    <n v="63.64"/>
    <m/>
    <m/>
    <m/>
    <n v="44.44"/>
    <n v="0"/>
    <n v="61.54"/>
    <n v="90"/>
    <n v="0"/>
    <n v="100"/>
    <m/>
    <n v="58.82"/>
    <n v="74.290000000000006"/>
    <n v="22.22"/>
    <m/>
    <m/>
    <m/>
    <m/>
    <x v="5"/>
    <x v="6"/>
    <m/>
    <m/>
    <m/>
    <m/>
    <m/>
    <m/>
    <n v="100"/>
    <n v="95.83"/>
    <n v="72.22"/>
    <n v="69.23"/>
    <n v="82.35"/>
    <m/>
    <m/>
    <m/>
    <m/>
    <m/>
    <m/>
    <m/>
    <m/>
    <m/>
    <m/>
    <n v="71.67"/>
    <n v="99.14"/>
    <n v="85.71"/>
    <n v="87.5"/>
    <n v="77.78"/>
    <n v="80"/>
    <n v="100"/>
    <m/>
    <m/>
    <m/>
    <m/>
    <m/>
    <m/>
    <m/>
    <n v="58.82"/>
    <n v="96.43"/>
    <n v="96.67"/>
    <m/>
    <n v="100"/>
    <m/>
    <n v="81.25"/>
  </r>
  <r>
    <s v="8077"/>
    <x v="228"/>
    <s v="NACIONAL"/>
    <s v="ORGANISMO DE CONTROL Y VIGILANCIA"/>
    <x v="26"/>
    <x v="23"/>
    <s v="BOGOTÁ. D.C."/>
    <s v="BOGOTÁ. D.C."/>
    <s v="MECI"/>
    <m/>
    <m/>
    <m/>
    <m/>
    <m/>
    <m/>
    <m/>
    <m/>
    <m/>
    <n v="71.88"/>
    <m/>
    <n v="88.89"/>
    <m/>
    <m/>
    <n v="77.3"/>
    <m/>
    <m/>
    <m/>
    <n v="94.81"/>
    <m/>
    <m/>
    <m/>
    <n v="90.78"/>
    <n v="48.73"/>
    <m/>
    <m/>
    <n v="83.54"/>
    <m/>
    <m/>
    <m/>
    <m/>
    <n v="81.52"/>
    <n v="72.41"/>
    <m/>
    <m/>
    <m/>
    <n v="44.44"/>
    <n v="0"/>
    <n v="75.44"/>
    <n v="50.83"/>
    <n v="66.67"/>
    <n v="80"/>
    <m/>
    <n v="98.82"/>
    <n v="40"/>
    <n v="88.89"/>
    <m/>
    <m/>
    <m/>
    <m/>
    <x v="5"/>
    <x v="6"/>
    <m/>
    <m/>
    <m/>
    <m/>
    <m/>
    <m/>
    <n v="97.5"/>
    <n v="83.33"/>
    <n v="95.65"/>
    <n v="100"/>
    <n v="97.06"/>
    <m/>
    <m/>
    <m/>
    <m/>
    <m/>
    <m/>
    <m/>
    <m/>
    <m/>
    <m/>
    <n v="84.17"/>
    <n v="100"/>
    <n v="50"/>
    <n v="50"/>
    <n v="46.6"/>
    <n v="58.33"/>
    <n v="0"/>
    <m/>
    <m/>
    <m/>
    <m/>
    <m/>
    <m/>
    <m/>
    <n v="81.99"/>
    <n v="75"/>
    <n v="71.67"/>
    <m/>
    <n v="90.15"/>
    <m/>
    <n v="93.75"/>
  </r>
  <r>
    <s v="8304"/>
    <x v="229"/>
    <s v="NACIONAL"/>
    <s v="SISTEMA INTEGRAL DE VERDAD JUSTICIA REPARACIÓN Y NO REPETICIÓN"/>
    <x v="9"/>
    <x v="23"/>
    <s v="BOGOTÁ. D.C."/>
    <s v="BOGOTÁ. D.C."/>
    <s v="MECI"/>
    <m/>
    <m/>
    <m/>
    <m/>
    <m/>
    <m/>
    <m/>
    <m/>
    <m/>
    <n v="45.62"/>
    <m/>
    <n v="80.95"/>
    <m/>
    <m/>
    <n v="73.12"/>
    <m/>
    <m/>
    <m/>
    <n v="78.91"/>
    <m/>
    <n v="78.94"/>
    <m/>
    <n v="71.28"/>
    <n v="77.27"/>
    <m/>
    <m/>
    <n v="73.13"/>
    <m/>
    <m/>
    <m/>
    <m/>
    <n v="23.86"/>
    <n v="50.91"/>
    <m/>
    <m/>
    <m/>
    <n v="69.44"/>
    <n v="91.67"/>
    <n v="38.89"/>
    <n v="80.83"/>
    <n v="50"/>
    <n v="86.25"/>
    <m/>
    <n v="91.76"/>
    <n v="54.29"/>
    <m/>
    <m/>
    <m/>
    <m/>
    <m/>
    <x v="5"/>
    <x v="6"/>
    <m/>
    <m/>
    <m/>
    <m/>
    <m/>
    <m/>
    <n v="82.5"/>
    <n v="75"/>
    <n v="91.3"/>
    <n v="76.92"/>
    <n v="68.97"/>
    <m/>
    <m/>
    <m/>
    <m/>
    <n v="72.33"/>
    <n v="88.89"/>
    <n v="76.92"/>
    <n v="82.14"/>
    <n v="68.42"/>
    <n v="83.01"/>
    <n v="55.69"/>
    <n v="91.95"/>
    <n v="76.67"/>
    <n v="100"/>
    <n v="71.209999999999994"/>
    <n v="75"/>
    <n v="100"/>
    <m/>
    <m/>
    <m/>
    <m/>
    <m/>
    <m/>
    <m/>
    <n v="59.19"/>
    <n v="72.41"/>
    <n v="71.55"/>
    <m/>
    <n v="68.180000000000007"/>
    <m/>
    <n v="100"/>
  </r>
  <r>
    <s v="8314"/>
    <x v="230"/>
    <s v="NACIONAL"/>
    <s v="SISTEMA INTEGRAL DE VERDAD JUSTICIA REPARACIÓN Y NO REPETICIÓN"/>
    <x v="9"/>
    <x v="13"/>
    <s v="BOGOTÁ. D.C."/>
    <s v="BOGOTÁ. D.C."/>
    <s v="MECI"/>
    <m/>
    <m/>
    <m/>
    <m/>
    <m/>
    <m/>
    <m/>
    <m/>
    <m/>
    <n v="40.72"/>
    <m/>
    <n v="58.73"/>
    <m/>
    <m/>
    <n v="71.709999999999994"/>
    <m/>
    <m/>
    <m/>
    <n v="76.150000000000006"/>
    <m/>
    <n v="78.63"/>
    <m/>
    <n v="72.36"/>
    <n v="76.14"/>
    <m/>
    <m/>
    <n v="72.48"/>
    <m/>
    <m/>
    <m/>
    <m/>
    <n v="34.090000000000003"/>
    <n v="47.27"/>
    <m/>
    <m/>
    <m/>
    <n v="44.44"/>
    <n v="0"/>
    <n v="57.89"/>
    <n v="80"/>
    <n v="0"/>
    <n v="73.33"/>
    <m/>
    <n v="84.12"/>
    <n v="68.569999999999993"/>
    <m/>
    <m/>
    <m/>
    <m/>
    <m/>
    <x v="5"/>
    <x v="6"/>
    <m/>
    <m/>
    <m/>
    <m/>
    <m/>
    <m/>
    <n v="92.5"/>
    <n v="70.83"/>
    <n v="77.78"/>
    <n v="92.31"/>
    <n v="55.88"/>
    <m/>
    <m/>
    <m/>
    <m/>
    <n v="81.13"/>
    <n v="82.35"/>
    <n v="46.15"/>
    <n v="80"/>
    <n v="63.16"/>
    <m/>
    <n v="55.33"/>
    <n v="95.4"/>
    <n v="90"/>
    <n v="87.5"/>
    <n v="71.97"/>
    <n v="62.5"/>
    <n v="50"/>
    <m/>
    <m/>
    <m/>
    <m/>
    <m/>
    <m/>
    <m/>
    <n v="52.21"/>
    <n v="58.62"/>
    <n v="57.5"/>
    <m/>
    <n v="81.06"/>
    <m/>
    <n v="93.7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6">
  <r>
    <s v="0002"/>
    <x v="0"/>
    <s v="NACIONAL"/>
    <s v="RAMA EJECUTIVA"/>
    <x v="0"/>
    <x v="0"/>
    <s v="BOGOTÁ. D.C."/>
    <s v="BOGOTÁ. D.C."/>
    <s v="NO"/>
    <n v="1"/>
    <s v="Naciòn - MIPG"/>
    <s v="MIPG"/>
    <n v="76.41"/>
    <n v="78.41"/>
    <n v="81.91"/>
    <n v="76.41"/>
    <n v="88.45"/>
    <n v="70"/>
    <n v="69.069999999999993"/>
    <n v="87.68"/>
    <n v="86.74"/>
    <n v="89.66"/>
    <n v="91.67"/>
    <n v="86.46"/>
    <n v="75"/>
    <n v="72.5"/>
    <n v="78.790000000000006"/>
    <n v="66.67"/>
    <n v="71.430000000000007"/>
    <n v="84.2"/>
    <n v="70.83"/>
    <n v="81.58"/>
    <n v="100"/>
    <n v="76.92"/>
    <n v="88.89"/>
    <n v="77.34"/>
    <n v="73.87"/>
    <n v="83.33"/>
    <n v="0"/>
    <n v="65.040000000000006"/>
    <n v="82.14"/>
    <n v="42.86"/>
    <n v="55"/>
    <n v="28.57"/>
    <n v="92.94"/>
    <n v="74.290000000000006"/>
    <m/>
    <m/>
    <n v="79.03"/>
    <n v="81.67"/>
    <n v="81.25"/>
    <n v="76.19"/>
    <n v="97.73"/>
    <n v="100"/>
    <n v="95"/>
    <n v="100"/>
    <n v="100"/>
    <n v="75"/>
    <n v="89.36"/>
    <n v="96.43"/>
    <n v="95.97"/>
    <n v="72.400000000000006"/>
    <n v="64.22"/>
    <n v="62.16"/>
    <n v="75"/>
    <n v="63.41"/>
    <n v="60.78"/>
    <n v="73.08"/>
    <n v="44.67"/>
    <n v="100"/>
    <n v="16.670000000000002"/>
    <n v="47.44"/>
    <n v="28.57"/>
    <n v="80.13"/>
    <n v="66.67"/>
    <n v="65.22"/>
    <n v="100"/>
    <n v="71.430000000000007"/>
    <n v="74.069999999999993"/>
    <n v="92.59"/>
    <n v="88.45"/>
    <n v="91.14"/>
    <n v="88.89"/>
    <n v="93.02"/>
    <n v="65.34"/>
    <n v="55"/>
    <n v="81.819999999999993"/>
    <n v="73.680000000000007"/>
    <n v="44.7"/>
    <n v="85.71"/>
    <n v="52.81"/>
    <n v="60.98"/>
    <n v="27.5"/>
    <n v="54.08"/>
    <n v="69.069999999999993"/>
    <n v="64.86"/>
    <n v="69.569999999999993"/>
    <n v="80"/>
    <n v="87.1"/>
    <n v="66.67"/>
    <n v="87.68"/>
    <n v="80.739999999999995"/>
    <n v="87.55"/>
    <n v="92.91"/>
    <n v="78.930000000000007"/>
    <n v="93.87"/>
    <n v="94.26"/>
  </r>
  <r>
    <s v="0004"/>
    <x v="1"/>
    <s v="NACIONAL"/>
    <s v="RAMA EJECUTIVA"/>
    <x v="0"/>
    <x v="1"/>
    <s v="BOGOTÁ. D.C."/>
    <s v="BOGOTÁ. D.C."/>
    <s v="NO"/>
    <n v="1"/>
    <s v="Naciòn - MIPG"/>
    <s v="MIPG"/>
    <n v="88.31"/>
    <n v="94.21"/>
    <n v="95.83"/>
    <n v="88.83"/>
    <n v="93.83"/>
    <n v="79.819999999999993"/>
    <n v="91.35"/>
    <n v="94.89"/>
    <n v="96.42"/>
    <n v="100"/>
    <n v="85"/>
    <n v="96.18"/>
    <n v="100"/>
    <n v="92.68"/>
    <n v="90.91"/>
    <n v="97.22"/>
    <n v="94.25"/>
    <n v="97.11"/>
    <n v="90.67"/>
    <n v="94.74"/>
    <n v="100"/>
    <n v="92.31"/>
    <n v="100"/>
    <n v="93.75"/>
    <n v="87.19"/>
    <n v="94.44"/>
    <n v="62.5"/>
    <n v="92.68"/>
    <n v="87.82"/>
    <n v="23.81"/>
    <n v="93.75"/>
    <n v="50"/>
    <n v="97.65"/>
    <n v="88.57"/>
    <n v="44.44"/>
    <m/>
    <n v="96.67"/>
    <n v="90"/>
    <n v="100"/>
    <n v="100"/>
    <n v="100"/>
    <n v="100"/>
    <n v="100"/>
    <n v="100"/>
    <n v="100"/>
    <n v="100"/>
    <n v="96.98"/>
    <n v="100"/>
    <n v="95.97"/>
    <n v="94"/>
    <n v="75.23"/>
    <n v="72.97"/>
    <n v="50"/>
    <n v="82.93"/>
    <n v="64.709999999999994"/>
    <n v="84.62"/>
    <n v="88.89"/>
    <n v="100"/>
    <n v="75"/>
    <n v="84"/>
    <n v="100"/>
    <n v="85.9"/>
    <n v="79.37"/>
    <n v="82.61"/>
    <n v="92.31"/>
    <n v="57.14"/>
    <n v="85.19"/>
    <n v="90.74"/>
    <n v="93.83"/>
    <n v="98.1"/>
    <n v="97.22"/>
    <n v="98.84"/>
    <n v="64.39"/>
    <n v="65"/>
    <n v="72.73"/>
    <n v="62.39"/>
    <n v="56.06"/>
    <n v="71.430000000000007"/>
    <n v="72.56"/>
    <n v="90.24"/>
    <n v="60"/>
    <n v="67.650000000000006"/>
    <n v="91.35"/>
    <n v="91.89"/>
    <n v="91.3"/>
    <n v="94.29"/>
    <n v="90.91"/>
    <n v="91.67"/>
    <n v="94.89"/>
    <n v="94.08"/>
    <n v="93.98"/>
    <n v="96.81"/>
    <n v="83.1"/>
    <n v="97.13"/>
    <n v="95.9"/>
  </r>
  <r>
    <s v="0005"/>
    <x v="2"/>
    <s v="NACIONAL"/>
    <s v="RAMA EJECUTIVA"/>
    <x v="0"/>
    <x v="2"/>
    <s v="BOGOTÁ. D.C."/>
    <s v="BOGOTÁ. D.C."/>
    <s v="NO"/>
    <n v="1"/>
    <s v="Naciòn - MIPG"/>
    <s v="MIPG"/>
    <n v="81.31"/>
    <n v="76.599999999999994"/>
    <n v="89.29"/>
    <n v="82.85"/>
    <n v="93.83"/>
    <n v="79.61"/>
    <n v="78.42"/>
    <n v="78.92"/>
    <n v="84.23"/>
    <n v="100"/>
    <n v="71.67"/>
    <n v="79.510000000000005"/>
    <n v="75"/>
    <n v="70.34"/>
    <n v="77.42"/>
    <n v="75"/>
    <n v="67.06"/>
    <n v="93.64"/>
    <n v="64"/>
    <n v="84.21"/>
    <n v="100"/>
    <n v="84.62"/>
    <n v="77.78"/>
    <n v="92.97"/>
    <n v="69.42"/>
    <n v="55.56"/>
    <n v="68.06"/>
    <n v="56.1"/>
    <n v="85.71"/>
    <n v="16.670000000000002"/>
    <n v="60"/>
    <n v="14.29"/>
    <n v="90"/>
    <n v="71.430000000000007"/>
    <n v="33.33"/>
    <m/>
    <n v="74.73"/>
    <n v="61.67"/>
    <n v="75"/>
    <n v="100"/>
    <n v="93.18"/>
    <n v="100"/>
    <n v="95"/>
    <n v="66.67"/>
    <n v="100"/>
    <n v="75"/>
    <n v="86.45"/>
    <n v="85.71"/>
    <n v="83.06"/>
    <n v="90.4"/>
    <n v="94.74"/>
    <n v="97.3"/>
    <n v="93.75"/>
    <n v="93.48"/>
    <n v="100"/>
    <n v="92.31"/>
    <n v="54"/>
    <n v="100"/>
    <n v="33.33"/>
    <n v="57.69"/>
    <n v="42.86"/>
    <n v="95.51"/>
    <n v="96.83"/>
    <n v="100"/>
    <n v="96.15"/>
    <n v="100"/>
    <n v="88.89"/>
    <n v="98.15"/>
    <n v="93.83"/>
    <n v="91.14"/>
    <n v="84.72"/>
    <n v="96.51"/>
    <n v="56.45"/>
    <n v="55"/>
    <n v="45.45"/>
    <n v="52.25"/>
    <n v="95.45"/>
    <n v="42.86"/>
    <n v="83.84"/>
    <n v="78.05"/>
    <n v="62.5"/>
    <n v="90.2"/>
    <n v="78.42"/>
    <n v="78.38"/>
    <n v="91.3"/>
    <n v="80"/>
    <n v="87.1"/>
    <n v="66.67"/>
    <n v="78.92"/>
    <n v="68.09"/>
    <n v="84.34"/>
    <n v="79.790000000000006"/>
    <n v="75.62"/>
    <n v="80.459999999999994"/>
    <n v="82.38"/>
  </r>
  <r>
    <s v="0006"/>
    <x v="3"/>
    <s v="NACIONAL"/>
    <s v="RAMA EJECUTIVA"/>
    <x v="0"/>
    <x v="3"/>
    <s v="BOGOTÁ. D.C."/>
    <s v="BOGOTÁ. D.C."/>
    <s v="NO"/>
    <n v="1"/>
    <s v="Naciòn - MIPG"/>
    <s v="MIPG"/>
    <n v="75.13"/>
    <n v="71.38"/>
    <n v="80.67"/>
    <n v="77.66"/>
    <n v="87.61"/>
    <n v="74.08"/>
    <n v="46.5"/>
    <n v="80.3"/>
    <n v="75.36"/>
    <n v="75.86"/>
    <n v="61.67"/>
    <n v="81.209999999999994"/>
    <n v="37.5"/>
    <n v="67.48"/>
    <n v="81.819999999999993"/>
    <n v="55.56"/>
    <n v="67.819999999999993"/>
    <n v="82.95"/>
    <n v="56"/>
    <n v="89.74"/>
    <n v="91.67"/>
    <n v="92.31"/>
    <n v="70"/>
    <n v="88.28"/>
    <n v="80.67"/>
    <n v="61.11"/>
    <n v="77.78"/>
    <n v="85.29"/>
    <n v="96.15"/>
    <n v="27.78"/>
    <n v="91.25"/>
    <n v="60"/>
    <n v="77.650000000000006"/>
    <n v="97.14"/>
    <n v="100"/>
    <m/>
    <n v="95"/>
    <n v="85"/>
    <n v="100"/>
    <n v="100"/>
    <n v="100"/>
    <n v="100"/>
    <n v="100"/>
    <n v="100"/>
    <n v="100"/>
    <n v="100"/>
    <n v="79.14"/>
    <n v="78.569999999999993"/>
    <n v="88.71"/>
    <n v="73"/>
    <n v="68.06"/>
    <n v="71.62"/>
    <n v="43.75"/>
    <n v="80.430000000000007"/>
    <n v="61.11"/>
    <n v="55"/>
    <n v="39.29"/>
    <n v="50"/>
    <n v="50"/>
    <n v="12.5"/>
    <n v="33.33"/>
    <n v="72.17"/>
    <n v="69.05"/>
    <n v="47.83"/>
    <n v="75.64"/>
    <n v="39.29"/>
    <n v="70.37"/>
    <n v="82.1"/>
    <n v="87.61"/>
    <n v="82.28"/>
    <n v="80.56"/>
    <n v="84.88"/>
    <n v="51.42"/>
    <n v="67.5"/>
    <n v="63.64"/>
    <n v="38.96"/>
    <n v="28.03"/>
    <n v="42.86"/>
    <n v="81.510000000000005"/>
    <n v="78.05"/>
    <n v="33.33"/>
    <n v="85.71"/>
    <n v="46.5"/>
    <n v="35.14"/>
    <n v="56.52"/>
    <n v="36.67"/>
    <n v="48.39"/>
    <n v="58.33"/>
    <n v="80.3"/>
    <n v="65.75"/>
    <n v="85.54"/>
    <n v="90.96"/>
    <n v="63.81"/>
    <n v="90.56"/>
    <n v="84.43"/>
  </r>
  <r>
    <s v="0009"/>
    <x v="4"/>
    <s v="NACIONAL"/>
    <s v="RAMA EJECUTIVA"/>
    <x v="0"/>
    <x v="4"/>
    <s v="BOGOTÁ. D.C."/>
    <s v="BOGOTÁ. D.C."/>
    <s v="NO"/>
    <n v="1"/>
    <s v="Naciòn - MIPG"/>
    <s v="MIPG"/>
    <n v="88.57"/>
    <n v="91.55"/>
    <n v="94.87"/>
    <n v="83.18"/>
    <n v="86.18"/>
    <n v="88.74"/>
    <n v="96.9"/>
    <n v="96.61"/>
    <n v="91.4"/>
    <n v="96.55"/>
    <n v="71.67"/>
    <n v="93.4"/>
    <n v="87.5"/>
    <n v="91.87"/>
    <n v="87.88"/>
    <n v="94.44"/>
    <n v="88.51"/>
    <n v="97.98"/>
    <n v="80"/>
    <n v="92.11"/>
    <n v="100"/>
    <n v="88.46"/>
    <n v="100"/>
    <n v="91.41"/>
    <n v="83.87"/>
    <n v="55.56"/>
    <n v="84.72"/>
    <n v="80.489999999999995"/>
    <n v="92.31"/>
    <n v="42.86"/>
    <n v="95"/>
    <n v="57.14"/>
    <n v="92.35"/>
    <n v="88.57"/>
    <n v="100"/>
    <m/>
    <n v="80.36"/>
    <n v="77.78"/>
    <n v="75"/>
    <n v="100"/>
    <n v="90.48"/>
    <n v="100"/>
    <n v="100"/>
    <n v="66.67"/>
    <n v="100"/>
    <n v="50"/>
    <n v="78.66"/>
    <n v="80.77"/>
    <n v="81.03"/>
    <n v="73.33"/>
    <n v="84.21"/>
    <n v="94.59"/>
    <n v="62.5"/>
    <n v="89.13"/>
    <n v="94.44"/>
    <n v="73.08"/>
    <n v="68"/>
    <n v="100"/>
    <n v="100"/>
    <n v="57.69"/>
    <n v="64.290000000000006"/>
    <n v="87.82"/>
    <n v="85.71"/>
    <n v="86.96"/>
    <n v="92.31"/>
    <n v="100"/>
    <n v="77.78"/>
    <n v="88.89"/>
    <n v="86.18"/>
    <n v="93.67"/>
    <n v="93.06"/>
    <n v="94.19"/>
    <n v="80.72"/>
    <n v="81.819999999999993"/>
    <n v="81.819999999999993"/>
    <n v="75.45"/>
    <n v="100"/>
    <n v="71.430000000000007"/>
    <n v="89.02"/>
    <n v="90.24"/>
    <n v="95"/>
    <n v="87.25"/>
    <n v="96.9"/>
    <n v="100"/>
    <n v="100"/>
    <n v="100"/>
    <n v="100"/>
    <n v="83.33"/>
    <n v="96.61"/>
    <n v="98.03"/>
    <n v="93.98"/>
    <n v="100"/>
    <n v="90.13"/>
    <n v="95.53"/>
    <n v="95.9"/>
  </r>
  <r>
    <s v="0011"/>
    <x v="5"/>
    <s v="NACIONAL"/>
    <s v="RAMA EJECUTIVA"/>
    <x v="0"/>
    <x v="5"/>
    <s v="BOGOTÁ. D.C."/>
    <s v="BOGOTÁ. D.C."/>
    <s v="NO"/>
    <n v="1"/>
    <s v="Naciòn - MIPG"/>
    <s v="MIPG"/>
    <n v="96.24"/>
    <n v="97.81"/>
    <n v="96.28"/>
    <n v="96.25"/>
    <n v="98.86"/>
    <n v="96.1"/>
    <n v="95.24"/>
    <n v="97.97"/>
    <n v="99.28"/>
    <n v="100"/>
    <n v="96.67"/>
    <n v="99.31"/>
    <n v="100"/>
    <n v="96.75"/>
    <n v="93.94"/>
    <n v="97.22"/>
    <n v="98.85"/>
    <n v="99.42"/>
    <n v="82.67"/>
    <n v="92.11"/>
    <n v="100"/>
    <n v="88.46"/>
    <n v="100"/>
    <n v="97.66"/>
    <n v="92.61"/>
    <n v="94.44"/>
    <n v="100"/>
    <n v="100"/>
    <n v="97.44"/>
    <n v="29.17"/>
    <n v="100"/>
    <n v="57.14"/>
    <n v="97.65"/>
    <n v="100"/>
    <n v="100"/>
    <m/>
    <n v="86.67"/>
    <n v="90"/>
    <n v="86.67"/>
    <n v="85.71"/>
    <n v="100"/>
    <n v="100"/>
    <n v="100"/>
    <n v="100"/>
    <n v="100"/>
    <n v="100"/>
    <n v="99.32"/>
    <n v="100"/>
    <n v="99.22"/>
    <n v="98.82"/>
    <n v="99.12"/>
    <n v="100"/>
    <n v="100"/>
    <n v="100"/>
    <n v="100"/>
    <n v="96.15"/>
    <n v="88.67"/>
    <n v="100"/>
    <n v="83.33"/>
    <n v="85.9"/>
    <n v="92.86"/>
    <n v="99.36"/>
    <n v="100"/>
    <n v="100"/>
    <n v="96.15"/>
    <n v="100"/>
    <n v="100"/>
    <n v="100"/>
    <n v="98.86"/>
    <n v="98.42"/>
    <n v="97.22"/>
    <n v="99.42"/>
    <n v="88.44"/>
    <n v="87.5"/>
    <n v="81.819999999999993"/>
    <n v="94.59"/>
    <n v="97.73"/>
    <n v="57.14"/>
    <n v="98.88"/>
    <n v="99.19"/>
    <n v="100"/>
    <n v="98.53"/>
    <n v="95.24"/>
    <n v="97.3"/>
    <n v="91.3"/>
    <n v="94.29"/>
    <n v="96.97"/>
    <n v="100"/>
    <n v="97.97"/>
    <n v="97.7"/>
    <n v="100"/>
    <n v="100"/>
    <n v="93.38"/>
    <n v="98.45"/>
    <n v="98.36"/>
  </r>
  <r>
    <s v="0012"/>
    <x v="6"/>
    <s v="NACIONAL"/>
    <s v="RAMA EJECUTIVA"/>
    <x v="0"/>
    <x v="6"/>
    <s v="BOGOTÁ. D.C."/>
    <s v="BOGOTÁ. D.C."/>
    <s v="NO"/>
    <n v="1"/>
    <s v="Naciòn - MIPG"/>
    <s v="MIPG"/>
    <n v="96.69"/>
    <n v="99.22"/>
    <n v="97.77"/>
    <n v="95.01"/>
    <n v="98.56"/>
    <n v="97.45"/>
    <n v="100"/>
    <n v="98.41"/>
    <n v="99.28"/>
    <n v="100"/>
    <n v="96.67"/>
    <n v="99.31"/>
    <n v="100"/>
    <n v="99.19"/>
    <n v="100"/>
    <n v="97.22"/>
    <n v="98.85"/>
    <n v="100"/>
    <n v="92"/>
    <n v="92.11"/>
    <n v="100"/>
    <n v="88.46"/>
    <n v="100"/>
    <n v="97.66"/>
    <n v="93.71"/>
    <n v="83.33"/>
    <n v="100"/>
    <n v="99.19"/>
    <n v="96.15"/>
    <n v="28.57"/>
    <n v="100"/>
    <n v="71.430000000000007"/>
    <n v="100"/>
    <n v="97.14"/>
    <n v="100"/>
    <m/>
    <n v="98.33"/>
    <n v="95"/>
    <n v="100"/>
    <n v="100"/>
    <n v="97.73"/>
    <n v="94.44"/>
    <n v="100"/>
    <n v="100"/>
    <n v="100"/>
    <n v="100"/>
    <n v="94.05"/>
    <n v="100"/>
    <n v="99.22"/>
    <n v="87.06"/>
    <n v="91.28"/>
    <n v="95.95"/>
    <n v="100"/>
    <n v="90.24"/>
    <n v="100"/>
    <n v="84.62"/>
    <n v="88"/>
    <n v="100"/>
    <n v="100"/>
    <n v="80.77"/>
    <n v="92.86"/>
    <n v="98.82"/>
    <n v="97.62"/>
    <n v="95.65"/>
    <n v="100"/>
    <n v="100"/>
    <n v="100"/>
    <n v="99.38"/>
    <n v="98.56"/>
    <n v="98.41"/>
    <n v="98.61"/>
    <n v="98.24"/>
    <n v="98.75"/>
    <n v="100"/>
    <n v="90.91"/>
    <n v="99.12"/>
    <n v="100"/>
    <n v="100"/>
    <n v="95.73"/>
    <n v="95.12"/>
    <n v="100"/>
    <n v="95.1"/>
    <n v="100"/>
    <n v="100"/>
    <n v="100"/>
    <n v="100"/>
    <n v="100"/>
    <n v="100"/>
    <n v="98.41"/>
    <n v="98.68"/>
    <n v="100"/>
    <n v="93.62"/>
    <n v="98.1"/>
    <n v="98.68"/>
    <n v="95.08"/>
  </r>
  <r>
    <s v="0013"/>
    <x v="7"/>
    <s v="NACIONAL"/>
    <s v="RAMA EJECUTIVA"/>
    <x v="0"/>
    <x v="7"/>
    <s v="BOGOTÁ. D.C."/>
    <s v="BOGOTÁ. D.C."/>
    <s v="NO"/>
    <n v="1"/>
    <s v="Naciòn - MIPG"/>
    <s v="MIPG"/>
    <n v="89.11"/>
    <n v="80.209999999999994"/>
    <n v="95.78"/>
    <n v="90.48"/>
    <n v="93"/>
    <n v="85.2"/>
    <n v="88.57"/>
    <n v="90.38"/>
    <n v="85.84"/>
    <n v="93.1"/>
    <n v="86.67"/>
    <n v="79.510000000000005"/>
    <n v="87.5"/>
    <n v="74.58"/>
    <n v="80.650000000000006"/>
    <n v="83.33"/>
    <n v="71.760000000000005"/>
    <n v="99.13"/>
    <n v="76"/>
    <n v="94.87"/>
    <n v="100"/>
    <n v="92.31"/>
    <n v="100"/>
    <n v="96.09"/>
    <n v="83.21"/>
    <n v="66.67"/>
    <n v="100"/>
    <n v="85.37"/>
    <n v="75.599999999999994"/>
    <n v="57.14"/>
    <n v="53.75"/>
    <n v="71.430000000000007"/>
    <n v="96.47"/>
    <n v="71.430000000000007"/>
    <n v="100"/>
    <m/>
    <n v="70.97"/>
    <n v="55"/>
    <n v="71.88"/>
    <n v="100"/>
    <n v="100"/>
    <n v="100"/>
    <n v="100"/>
    <n v="100"/>
    <n v="100"/>
    <n v="100"/>
    <n v="84.58"/>
    <n v="85.71"/>
    <n v="92.97"/>
    <n v="75.290000000000006"/>
    <n v="99.12"/>
    <n v="100"/>
    <n v="100"/>
    <n v="97.83"/>
    <n v="100"/>
    <n v="100"/>
    <n v="94"/>
    <n v="100"/>
    <n v="100"/>
    <n v="88.46"/>
    <n v="100"/>
    <n v="99.79"/>
    <n v="100"/>
    <n v="100"/>
    <n v="100"/>
    <n v="100"/>
    <n v="100"/>
    <n v="99.38"/>
    <n v="93"/>
    <n v="94.3"/>
    <n v="87.5"/>
    <n v="100"/>
    <n v="82.15"/>
    <n v="87.5"/>
    <n v="90.91"/>
    <n v="76.8"/>
    <n v="69.7"/>
    <n v="85.71"/>
    <n v="78.66"/>
    <n v="90.24"/>
    <n v="70"/>
    <n v="75.489999999999995"/>
    <n v="88.57"/>
    <n v="89.19"/>
    <n v="95.65"/>
    <n v="94.29"/>
    <n v="93.94"/>
    <n v="58.33"/>
    <n v="90.38"/>
    <n v="75.510000000000005"/>
    <n v="97.59"/>
    <n v="95.21"/>
    <n v="90.67"/>
    <n v="98.23"/>
    <n v="91.39"/>
  </r>
  <r>
    <s v="0016"/>
    <x v="8"/>
    <s v="NACIONAL"/>
    <s v="RAMA EJECUTIVA"/>
    <x v="0"/>
    <x v="8"/>
    <s v="BOGOTÁ. D.C."/>
    <s v="BOGOTÁ. D.C."/>
    <s v="NO"/>
    <n v="1"/>
    <s v="Naciòn - MIPG"/>
    <s v="MIPG"/>
    <n v="95.86"/>
    <n v="94.44"/>
    <n v="97.41"/>
    <n v="94.41"/>
    <n v="98.48"/>
    <n v="96.74"/>
    <n v="99.05"/>
    <n v="97.66"/>
    <n v="99.1"/>
    <n v="100"/>
    <n v="95"/>
    <n v="99.31"/>
    <n v="100"/>
    <n v="91.06"/>
    <n v="96.97"/>
    <n v="88.89"/>
    <n v="88.51"/>
    <n v="99.13"/>
    <n v="82.67"/>
    <n v="100"/>
    <n v="100"/>
    <n v="100"/>
    <n v="100"/>
    <n v="96.88"/>
    <n v="87.5"/>
    <n v="83.33"/>
    <n v="91.67"/>
    <n v="78.86"/>
    <n v="90.48"/>
    <n v="16.670000000000002"/>
    <n v="100"/>
    <n v="35.71"/>
    <n v="100"/>
    <n v="100"/>
    <n v="100"/>
    <m/>
    <n v="91.94"/>
    <n v="85"/>
    <n v="93.75"/>
    <n v="100"/>
    <n v="95.24"/>
    <n v="88.89"/>
    <n v="100"/>
    <n v="100"/>
    <n v="100"/>
    <n v="100"/>
    <n v="97.79"/>
    <n v="100"/>
    <n v="95.16"/>
    <n v="98.4"/>
    <n v="98.25"/>
    <n v="100"/>
    <n v="100"/>
    <n v="97.83"/>
    <n v="100"/>
    <n v="96.15"/>
    <n v="82"/>
    <n v="100"/>
    <n v="66.67"/>
    <n v="80.77"/>
    <n v="85.71"/>
    <n v="100"/>
    <n v="100"/>
    <n v="100"/>
    <n v="100"/>
    <n v="100"/>
    <n v="100"/>
    <n v="100"/>
    <n v="98.48"/>
    <n v="98.76"/>
    <n v="97.33"/>
    <n v="100"/>
    <n v="95.33"/>
    <n v="95"/>
    <n v="90.91"/>
    <n v="94.74"/>
    <n v="100"/>
    <n v="100"/>
    <n v="95.73"/>
    <n v="100"/>
    <n v="100"/>
    <n v="93.14"/>
    <n v="99.05"/>
    <n v="100"/>
    <n v="100"/>
    <n v="100"/>
    <n v="100"/>
    <n v="100"/>
    <n v="97.66"/>
    <n v="96.71"/>
    <n v="97.59"/>
    <n v="95.92"/>
    <n v="98.11"/>
    <n v="98.79"/>
    <n v="92.62"/>
  </r>
  <r>
    <s v="0018"/>
    <x v="9"/>
    <s v="NACIONAL"/>
    <s v="RAMA EJECUTIVA"/>
    <x v="1"/>
    <x v="9"/>
    <s v="BOGOTÁ. D.C."/>
    <s v="BOGOTÁ. D.C."/>
    <s v="NO"/>
    <n v="1"/>
    <s v="Naciòn - MIPG"/>
    <s v="MIPG"/>
    <n v="90.24"/>
    <n v="91"/>
    <n v="92.56"/>
    <n v="85.06"/>
    <n v="91.36"/>
    <n v="90.69"/>
    <n v="94.92"/>
    <n v="95.29"/>
    <n v="92.29"/>
    <n v="93.1"/>
    <n v="86.67"/>
    <n v="92.01"/>
    <n v="100"/>
    <n v="90.24"/>
    <n v="90.91"/>
    <n v="83.33"/>
    <n v="90.8"/>
    <n v="95.95"/>
    <n v="73.33"/>
    <n v="89.47"/>
    <n v="100"/>
    <n v="88.46"/>
    <n v="88.89"/>
    <n v="96.09"/>
    <n v="82.7"/>
    <n v="94.44"/>
    <n v="88.89"/>
    <n v="69.7"/>
    <n v="92.31"/>
    <n v="14.29"/>
    <n v="100"/>
    <n v="78.569999999999993"/>
    <n v="98.82"/>
    <n v="65.709999999999994"/>
    <n v="77.78"/>
    <m/>
    <n v="86.67"/>
    <n v="90"/>
    <n v="80"/>
    <n v="100"/>
    <n v="95.45"/>
    <n v="88.89"/>
    <n v="100"/>
    <n v="100"/>
    <n v="100"/>
    <n v="100"/>
    <n v="82.88"/>
    <n v="88.46"/>
    <n v="83.93"/>
    <n v="76.19"/>
    <n v="87.46"/>
    <n v="92.79"/>
    <n v="81.25"/>
    <n v="95.12"/>
    <n v="84.31"/>
    <n v="76.92"/>
    <n v="72.73"/>
    <n v="100"/>
    <n v="83.33"/>
    <n v="55.56"/>
    <n v="71.430000000000007"/>
    <n v="88.25"/>
    <n v="93.65"/>
    <n v="82.61"/>
    <n v="79.489999999999995"/>
    <n v="85.71"/>
    <n v="77.78"/>
    <n v="82.72"/>
    <n v="91.36"/>
    <n v="96.5"/>
    <n v="95.83"/>
    <n v="97.06"/>
    <n v="78.12"/>
    <n v="77.5"/>
    <n v="90.91"/>
    <n v="80.7"/>
    <n v="62.88"/>
    <n v="71.430000000000007"/>
    <n v="93.5"/>
    <n v="88.62"/>
    <n v="100"/>
    <n v="94.12"/>
    <n v="94.92"/>
    <n v="100"/>
    <n v="100"/>
    <n v="100"/>
    <n v="100"/>
    <n v="75"/>
    <n v="95.29"/>
    <n v="91.45"/>
    <n v="97.59"/>
    <n v="95.74"/>
    <n v="89.29"/>
    <n v="98.68"/>
    <n v="95.08"/>
  </r>
  <r>
    <s v="0020"/>
    <x v="10"/>
    <s v="NACIONAL"/>
    <s v="RAMA EJECUTIVA"/>
    <x v="1"/>
    <x v="10"/>
    <s v="BOGOTÁ. D.C."/>
    <s v="BOGOTÁ. D.C."/>
    <s v="NO"/>
    <n v="1"/>
    <s v="Naciòn - MIPG"/>
    <s v="MIPG"/>
    <n v="95.85"/>
    <n v="98.9"/>
    <n v="98.07"/>
    <n v="94.38"/>
    <n v="98.97"/>
    <n v="95.1"/>
    <n v="98.1"/>
    <n v="98.91"/>
    <n v="99.64"/>
    <n v="100"/>
    <n v="100"/>
    <n v="99.31"/>
    <n v="100"/>
    <n v="98.37"/>
    <n v="100"/>
    <n v="97.22"/>
    <n v="97.7"/>
    <n v="100"/>
    <n v="82.67"/>
    <n v="100"/>
    <n v="100"/>
    <n v="100"/>
    <n v="100"/>
    <n v="97.66"/>
    <n v="90.32"/>
    <n v="83.33"/>
    <n v="100"/>
    <n v="95.12"/>
    <n v="80.95"/>
    <n v="23.81"/>
    <n v="100"/>
    <n v="80"/>
    <n v="92.94"/>
    <n v="100"/>
    <n v="100"/>
    <m/>
    <n v="92.47"/>
    <n v="91.67"/>
    <n v="90.62"/>
    <n v="100"/>
    <n v="100"/>
    <n v="100"/>
    <n v="100"/>
    <n v="100"/>
    <n v="100"/>
    <n v="100"/>
    <n v="95.64"/>
    <n v="96.43"/>
    <n v="99.19"/>
    <n v="94"/>
    <n v="96.49"/>
    <n v="100"/>
    <n v="93.75"/>
    <n v="97.83"/>
    <n v="100"/>
    <n v="92.31"/>
    <n v="88.89"/>
    <n v="100"/>
    <n v="100"/>
    <n v="80"/>
    <n v="100"/>
    <n v="97.22"/>
    <n v="98.41"/>
    <n v="95.65"/>
    <n v="92.31"/>
    <n v="100"/>
    <n v="96.3"/>
    <n v="95.68"/>
    <n v="98.97"/>
    <n v="99.37"/>
    <n v="98.61"/>
    <n v="100"/>
    <n v="81.599999999999994"/>
    <n v="82.5"/>
    <n v="90.91"/>
    <n v="76.8"/>
    <n v="82.58"/>
    <n v="85.71"/>
    <n v="99.8"/>
    <n v="99.19"/>
    <n v="100"/>
    <n v="100"/>
    <n v="98.1"/>
    <n v="100"/>
    <n v="100"/>
    <n v="94.29"/>
    <n v="100"/>
    <n v="100"/>
    <n v="98.91"/>
    <n v="99.34"/>
    <n v="100"/>
    <n v="100"/>
    <n v="92.48"/>
    <n v="97.57"/>
    <n v="98.36"/>
  </r>
  <r>
    <s v="0021"/>
    <x v="11"/>
    <s v="NACIONAL"/>
    <s v="RAMA EJECUTIVA"/>
    <x v="1"/>
    <x v="11"/>
    <s v="BOGOTÁ. D.C."/>
    <s v="BOGOTÁ. D.C."/>
    <s v="NO"/>
    <n v="1"/>
    <s v="Naciòn - MIPG"/>
    <s v="MIPG"/>
    <n v="90.82"/>
    <n v="82.51"/>
    <n v="92.11"/>
    <n v="90.61"/>
    <n v="97.94"/>
    <n v="87.7"/>
    <n v="95.24"/>
    <n v="95.94"/>
    <n v="82.53"/>
    <n v="73.28"/>
    <n v="88.33"/>
    <n v="95.14"/>
    <n v="37.5"/>
    <n v="82.93"/>
    <n v="78.790000000000006"/>
    <n v="66.67"/>
    <n v="82.76"/>
    <n v="95.95"/>
    <n v="69.33"/>
    <n v="92.11"/>
    <n v="100"/>
    <n v="88.46"/>
    <n v="100"/>
    <n v="92.58"/>
    <n v="88.87"/>
    <n v="66.67"/>
    <n v="100"/>
    <n v="90.24"/>
    <n v="84.52"/>
    <n v="23.81"/>
    <n v="55"/>
    <n v="92.86"/>
    <n v="97.06"/>
    <n v="94.29"/>
    <n v="100"/>
    <m/>
    <n v="91.94"/>
    <n v="95"/>
    <n v="87.5"/>
    <n v="100"/>
    <n v="97.62"/>
    <n v="100"/>
    <n v="95"/>
    <n v="100"/>
    <n v="100"/>
    <n v="75"/>
    <n v="87.59"/>
    <n v="92.86"/>
    <n v="92.74"/>
    <n v="71"/>
    <n v="93.86"/>
    <n v="100"/>
    <n v="75"/>
    <n v="97.83"/>
    <n v="94.44"/>
    <n v="92.31"/>
    <n v="88"/>
    <n v="100"/>
    <n v="100"/>
    <n v="76.92"/>
    <n v="100"/>
    <n v="91.67"/>
    <n v="95.24"/>
    <n v="95.65"/>
    <n v="69.23"/>
    <n v="100"/>
    <n v="92.59"/>
    <n v="88.89"/>
    <n v="97.94"/>
    <n v="94.3"/>
    <n v="88.89"/>
    <n v="98.84"/>
    <n v="81.7"/>
    <n v="87.5"/>
    <n v="72.73"/>
    <n v="81.58"/>
    <n v="85.61"/>
    <n v="57.14"/>
    <n v="85.47"/>
    <n v="91.87"/>
    <n v="77.5"/>
    <n v="84.31"/>
    <n v="95.24"/>
    <n v="100"/>
    <n v="100"/>
    <n v="100"/>
    <n v="100"/>
    <n v="83.33"/>
    <n v="95.94"/>
    <n v="89.47"/>
    <n v="98.8"/>
    <n v="100"/>
    <n v="90.77"/>
    <n v="98.9"/>
    <n v="99.18"/>
  </r>
  <r>
    <s v="0022"/>
    <x v="12"/>
    <s v="NACIONAL"/>
    <s v="RAMA EJECUTIVA"/>
    <x v="1"/>
    <x v="12"/>
    <s v="BOGOTÁ. D.C."/>
    <s v="BOGOTÁ. D.C."/>
    <s v="NO"/>
    <n v="1"/>
    <s v="Naciòn - MIPG"/>
    <s v="MIPG"/>
    <n v="80.98"/>
    <n v="76.680000000000007"/>
    <n v="91.07"/>
    <n v="77.31"/>
    <n v="76.58"/>
    <n v="78.180000000000007"/>
    <n v="78.430000000000007"/>
    <n v="88.33"/>
    <n v="88.53"/>
    <n v="93.1"/>
    <n v="73.33"/>
    <n v="87.5"/>
    <n v="87.5"/>
    <n v="68.290000000000006"/>
    <n v="54.55"/>
    <n v="63.89"/>
    <n v="68.97"/>
    <n v="90.12"/>
    <n v="88"/>
    <n v="97.44"/>
    <n v="91.67"/>
    <n v="100"/>
    <n v="100"/>
    <n v="91.41"/>
    <n v="77.2"/>
    <n v="77.78"/>
    <n v="0"/>
    <n v="82.93"/>
    <n v="53.57"/>
    <n v="42.86"/>
    <n v="55"/>
    <n v="50"/>
    <n v="96.1"/>
    <n v="74.290000000000006"/>
    <m/>
    <m/>
    <n v="75.27"/>
    <n v="73.33"/>
    <n v="75"/>
    <n v="85.71"/>
    <n v="95.24"/>
    <n v="100"/>
    <n v="90"/>
    <n v="100"/>
    <n v="100"/>
    <n v="100"/>
    <n v="68.61"/>
    <n v="75"/>
    <n v="73.150000000000006"/>
    <n v="55.88"/>
    <n v="73.33"/>
    <n v="75.86"/>
    <n v="33.33"/>
    <n v="80"/>
    <n v="61.54"/>
    <n v="69.569999999999993"/>
    <n v="44.79"/>
    <n v="100"/>
    <n v="40"/>
    <n v="48.15"/>
    <n v="28.57"/>
    <n v="80.739999999999995"/>
    <n v="85.71"/>
    <n v="75"/>
    <n v="69.23"/>
    <n v="71.430000000000007"/>
    <n v="62.96"/>
    <n v="87.04"/>
    <n v="76.58"/>
    <n v="82.28"/>
    <n v="66.67"/>
    <n v="95.35"/>
    <n v="76.790000000000006"/>
    <n v="72.5"/>
    <n v="81.819999999999993"/>
    <n v="75.44"/>
    <n v="86.36"/>
    <n v="85.71"/>
    <n v="75.47"/>
    <n v="73.17"/>
    <n v="70"/>
    <n v="77.3"/>
    <n v="78.430000000000007"/>
    <n v="83.78"/>
    <n v="73.91"/>
    <n v="85.71"/>
    <n v="81.819999999999993"/>
    <n v="75"/>
    <n v="88.33"/>
    <n v="86.84"/>
    <n v="93.57"/>
    <n v="88.65"/>
    <n v="81.91"/>
    <n v="92.05"/>
    <n v="96.72"/>
  </r>
  <r>
    <s v="0027"/>
    <x v="13"/>
    <s v="NACIONAL"/>
    <s v="RAMA EJECUTIVA"/>
    <x v="2"/>
    <x v="13"/>
    <s v="BOGOTÁ. D.C."/>
    <s v="BOGOTÁ. D.C."/>
    <s v="NO"/>
    <n v="1"/>
    <s v="Naciòn - MIPG"/>
    <s v="MIPG"/>
    <n v="85.77"/>
    <n v="81.33"/>
    <n v="91.89"/>
    <n v="87.14"/>
    <n v="91"/>
    <n v="88.8"/>
    <n v="71.430000000000007"/>
    <n v="86.27"/>
    <n v="93.73"/>
    <n v="100"/>
    <n v="85"/>
    <n v="97.22"/>
    <n v="62.5"/>
    <n v="72.03"/>
    <n v="83.87"/>
    <n v="72.22"/>
    <n v="68.239999999999995"/>
    <n v="95.09"/>
    <n v="73.33"/>
    <n v="92.11"/>
    <n v="100"/>
    <n v="88.46"/>
    <n v="100"/>
    <n v="94.53"/>
    <n v="81.77"/>
    <n v="77.78"/>
    <n v="88.89"/>
    <n v="73.17"/>
    <n v="59.85"/>
    <n v="66.67"/>
    <n v="100"/>
    <n v="42.86"/>
    <n v="98.82"/>
    <n v="82.86"/>
    <m/>
    <m/>
    <n v="65.430000000000007"/>
    <n v="39.58"/>
    <n v="83.33"/>
    <n v="66.67"/>
    <n v="100"/>
    <n v="100"/>
    <n v="100"/>
    <n v="100"/>
    <n v="100"/>
    <n v="100"/>
    <n v="74.930000000000007"/>
    <n v="75"/>
    <n v="80"/>
    <n v="76.8"/>
    <n v="92.98"/>
    <n v="91.89"/>
    <n v="93.75"/>
    <n v="97.83"/>
    <n v="100"/>
    <n v="84.62"/>
    <n v="84"/>
    <n v="100"/>
    <n v="50"/>
    <n v="92.31"/>
    <n v="78.569999999999993"/>
    <n v="92.95"/>
    <n v="93.65"/>
    <n v="95.65"/>
    <n v="88.46"/>
    <n v="100"/>
    <n v="85.19"/>
    <n v="96.3"/>
    <n v="91"/>
    <n v="92.25"/>
    <n v="83.33"/>
    <n v="99.71"/>
    <n v="83.02"/>
    <n v="95"/>
    <n v="81.819999999999993"/>
    <n v="69.14"/>
    <n v="76.52"/>
    <n v="100"/>
    <n v="89.43"/>
    <n v="89.43"/>
    <n v="92.5"/>
    <n v="88.73"/>
    <n v="71.430000000000007"/>
    <n v="67.569999999999993"/>
    <n v="69.569999999999993"/>
    <n v="74.290000000000006"/>
    <n v="84.85"/>
    <n v="100"/>
    <n v="86.27"/>
    <n v="82.31"/>
    <n v="86.75"/>
    <n v="74.459999999999994"/>
    <n v="82.38"/>
    <n v="94.09"/>
    <n v="83.61"/>
  </r>
  <r>
    <s v="0028"/>
    <x v="14"/>
    <s v="NACIONAL"/>
    <s v="RAMA EJECUTIVA"/>
    <x v="2"/>
    <x v="14"/>
    <s v="BOGOTÁ. D.C."/>
    <s v="BOGOTÁ. D.C."/>
    <s v="NO"/>
    <n v="1"/>
    <s v="Naciòn - MIPG"/>
    <s v="MIPG"/>
    <n v="92.04"/>
    <n v="94.52"/>
    <n v="94.27"/>
    <n v="89.16"/>
    <n v="94.44"/>
    <n v="90.51"/>
    <n v="87.63"/>
    <n v="97.43"/>
    <n v="98.33"/>
    <n v="100"/>
    <n v="95.83"/>
    <n v="97.52"/>
    <n v="100"/>
    <n v="91.87"/>
    <n v="96.97"/>
    <n v="94.44"/>
    <n v="88.51"/>
    <n v="96.44"/>
    <n v="77.33"/>
    <n v="97.37"/>
    <n v="91.67"/>
    <n v="96.15"/>
    <n v="100"/>
    <n v="99.22"/>
    <n v="82.4"/>
    <n v="100"/>
    <n v="0"/>
    <n v="90.24"/>
    <n v="97.22"/>
    <n v="14.29"/>
    <n v="87.5"/>
    <n v="92.86"/>
    <n v="90.59"/>
    <n v="60"/>
    <n v="88.89"/>
    <m/>
    <n v="77.59"/>
    <n v="61.11"/>
    <n v="80"/>
    <n v="100"/>
    <n v="100"/>
    <n v="100"/>
    <n v="100"/>
    <n v="100"/>
    <n v="100"/>
    <n v="100"/>
    <n v="87.67"/>
    <n v="89.29"/>
    <n v="85.48"/>
    <n v="91.6"/>
    <n v="92.4"/>
    <n v="84.68"/>
    <n v="93.75"/>
    <n v="97.83"/>
    <n v="94.44"/>
    <n v="96.15"/>
    <n v="90"/>
    <n v="100"/>
    <n v="100"/>
    <n v="88.46"/>
    <n v="85.71"/>
    <n v="96.15"/>
    <n v="95.24"/>
    <n v="86.96"/>
    <n v="96.15"/>
    <n v="85.71"/>
    <n v="100"/>
    <n v="96.3"/>
    <n v="94.44"/>
    <n v="100"/>
    <n v="100"/>
    <n v="100"/>
    <n v="86.95"/>
    <n v="90"/>
    <n v="90.91"/>
    <n v="82.88"/>
    <n v="86.36"/>
    <n v="85.71"/>
    <n v="83.84"/>
    <n v="78.05"/>
    <n v="97.5"/>
    <n v="83.33"/>
    <n v="87.63"/>
    <n v="83.78"/>
    <n v="100"/>
    <n v="86.67"/>
    <n v="87.1"/>
    <n v="58.33"/>
    <n v="97.43"/>
    <n v="94.52"/>
    <n v="97.59"/>
    <n v="100"/>
    <n v="94.76"/>
    <n v="99.12"/>
    <n v="95.9"/>
  </r>
  <r>
    <s v="0029"/>
    <x v="15"/>
    <s v="NACIONAL"/>
    <s v="RAMA EJECUTIVA"/>
    <x v="2"/>
    <x v="15"/>
    <s v="BOGOTÁ. D.C."/>
    <s v="BOGOTÁ. D.C."/>
    <s v="NO"/>
    <n v="1"/>
    <s v="Naciòn - MIPG"/>
    <s v="MIPG"/>
    <n v="82.98"/>
    <n v="84.59"/>
    <n v="93.45"/>
    <n v="82.94"/>
    <n v="89.45"/>
    <n v="80.84"/>
    <n v="70.790000000000006"/>
    <n v="86.49"/>
    <n v="92.65"/>
    <n v="86.21"/>
    <n v="100"/>
    <n v="92.01"/>
    <n v="100"/>
    <n v="78.05"/>
    <n v="96.97"/>
    <n v="83.33"/>
    <n v="70.11"/>
    <n v="96.53"/>
    <n v="69.33"/>
    <n v="94.74"/>
    <n v="91.67"/>
    <n v="92.31"/>
    <n v="88.89"/>
    <n v="96.09"/>
    <n v="72.72"/>
    <n v="66.67"/>
    <n v="69.44"/>
    <n v="72.73"/>
    <n v="65.38"/>
    <n v="0"/>
    <n v="91.25"/>
    <n v="30"/>
    <n v="86.47"/>
    <n v="65.709999999999994"/>
    <n v="77.78"/>
    <m/>
    <n v="80.56"/>
    <n v="76.67"/>
    <n v="84.38"/>
    <n v="83.33"/>
    <n v="100"/>
    <n v="100"/>
    <n v="100"/>
    <n v="100"/>
    <n v="100"/>
    <n v="100"/>
    <n v="85.31"/>
    <n v="78.569999999999993"/>
    <n v="91.94"/>
    <n v="83"/>
    <n v="84.21"/>
    <n v="91.89"/>
    <n v="87.5"/>
    <n v="78.260000000000005"/>
    <n v="83.33"/>
    <n v="92.31"/>
    <n v="62.22"/>
    <n v="100"/>
    <n v="50"/>
    <n v="48"/>
    <n v="75"/>
    <n v="90.17"/>
    <n v="87.3"/>
    <n v="95.65"/>
    <n v="91.03"/>
    <n v="100"/>
    <n v="81.48"/>
    <n v="91.98"/>
    <n v="89.45"/>
    <n v="94.3"/>
    <n v="87.5"/>
    <n v="100"/>
    <n v="74.53"/>
    <n v="95"/>
    <n v="81.819999999999993"/>
    <n v="61.04"/>
    <n v="67.42"/>
    <n v="28.57"/>
    <n v="72.08"/>
    <n v="81.3"/>
    <n v="70"/>
    <n v="68.37"/>
    <n v="70.790000000000006"/>
    <n v="75.680000000000007"/>
    <n v="82.61"/>
    <n v="65.709999999999994"/>
    <n v="90.91"/>
    <n v="50"/>
    <n v="86.49"/>
    <n v="78.95"/>
    <n v="90.96"/>
    <n v="91.3"/>
    <n v="82.28"/>
    <n v="88.74"/>
    <n v="70.489999999999995"/>
  </r>
  <r>
    <s v="0030"/>
    <x v="16"/>
    <s v="NACIONAL"/>
    <s v="RAMA EJECUTIVA"/>
    <x v="2"/>
    <x v="16"/>
    <s v="BOGOTÁ. D.C."/>
    <s v="BOGOTÁ. D.C."/>
    <s v="NO"/>
    <n v="1"/>
    <s v="Naciòn - MIPG"/>
    <s v="MIPG"/>
    <n v="85.24"/>
    <n v="84.86"/>
    <n v="87.29"/>
    <n v="89.12"/>
    <n v="86.29"/>
    <n v="80.94"/>
    <n v="91.18"/>
    <n v="82.6"/>
    <n v="91.94"/>
    <n v="89.66"/>
    <n v="100"/>
    <n v="88.54"/>
    <n v="100"/>
    <n v="78.81"/>
    <n v="96.77"/>
    <n v="72.22"/>
    <n v="74.12"/>
    <n v="91.37"/>
    <n v="54.67"/>
    <n v="92.11"/>
    <n v="83.33"/>
    <n v="92.31"/>
    <n v="88.89"/>
    <n v="91.41"/>
    <n v="83.08"/>
    <n v="83.33"/>
    <n v="41.67"/>
    <n v="70.83"/>
    <n v="82.14"/>
    <n v="16.670000000000002"/>
    <n v="43.75"/>
    <n v="50"/>
    <n v="100"/>
    <n v="88.57"/>
    <n v="100"/>
    <m/>
    <n v="87.1"/>
    <n v="80"/>
    <n v="87.5"/>
    <n v="100"/>
    <n v="100"/>
    <n v="100"/>
    <n v="100"/>
    <n v="100"/>
    <n v="100"/>
    <n v="100"/>
    <n v="98.26"/>
    <n v="96.43"/>
    <n v="99.22"/>
    <n v="98.82"/>
    <n v="98.25"/>
    <n v="97.3"/>
    <n v="100"/>
    <n v="97.83"/>
    <n v="100"/>
    <n v="100"/>
    <n v="53.33"/>
    <n v="100"/>
    <n v="75"/>
    <n v="52"/>
    <n v="25"/>
    <n v="92.09"/>
    <n v="96.83"/>
    <n v="91.3"/>
    <n v="88.46"/>
    <n v="85.71"/>
    <n v="85.19"/>
    <n v="90.12"/>
    <n v="86.29"/>
    <n v="91.46"/>
    <n v="82.64"/>
    <n v="98.84"/>
    <n v="67.989999999999995"/>
    <n v="55"/>
    <n v="81.819999999999993"/>
    <n v="79.819999999999993"/>
    <n v="58.33"/>
    <n v="71.430000000000007"/>
    <n v="79.58"/>
    <n v="76.42"/>
    <n v="97.5"/>
    <n v="77.040000000000006"/>
    <n v="91.18"/>
    <n v="89.19"/>
    <n v="100"/>
    <n v="91.43"/>
    <n v="93.94"/>
    <n v="91.67"/>
    <n v="82.6"/>
    <n v="72.11"/>
    <n v="87.95"/>
    <n v="89.36"/>
    <n v="85.37"/>
    <n v="84.11"/>
    <n v="79.510000000000005"/>
  </r>
  <r>
    <s v="0031"/>
    <x v="17"/>
    <s v="NACIONAL"/>
    <s v="RAMA EJECUTIVA"/>
    <x v="2"/>
    <x v="16"/>
    <s v="BOGOTÁ. D.C."/>
    <s v="BOGOTÁ. D.C."/>
    <s v="NO"/>
    <n v="1"/>
    <s v="Naciòn - MIPG"/>
    <s v="MIPG"/>
    <n v="92.03"/>
    <n v="98.28"/>
    <n v="93.45"/>
    <n v="91.12"/>
    <n v="91.93"/>
    <n v="88.99"/>
    <n v="96.19"/>
    <n v="97.26"/>
    <n v="97.13"/>
    <n v="100"/>
    <n v="91.67"/>
    <n v="96.18"/>
    <n v="100"/>
    <n v="99.19"/>
    <n v="96.97"/>
    <n v="100"/>
    <n v="100"/>
    <n v="97.88"/>
    <n v="84"/>
    <n v="81.58"/>
    <n v="100"/>
    <n v="73.08"/>
    <n v="100"/>
    <n v="97.66"/>
    <n v="88.96"/>
    <n v="100"/>
    <n v="94.44"/>
    <n v="97.56"/>
    <n v="84.52"/>
    <n v="12.5"/>
    <n v="100"/>
    <n v="71.430000000000007"/>
    <n v="96.47"/>
    <n v="85.71"/>
    <n v="100"/>
    <m/>
    <n v="95.16"/>
    <n v="95"/>
    <n v="93.75"/>
    <n v="100"/>
    <n v="100"/>
    <n v="100"/>
    <n v="100"/>
    <n v="100"/>
    <n v="100"/>
    <n v="100"/>
    <n v="92.11"/>
    <n v="96.43"/>
    <n v="98.44"/>
    <n v="82.35"/>
    <n v="91.81"/>
    <n v="96.4"/>
    <n v="87.5"/>
    <n v="95.65"/>
    <n v="96.3"/>
    <n v="84.62"/>
    <n v="66"/>
    <n v="100"/>
    <n v="83.33"/>
    <n v="46.15"/>
    <n v="85.71"/>
    <n v="95.99"/>
    <n v="95.24"/>
    <n v="100"/>
    <n v="96.15"/>
    <n v="82.14"/>
    <n v="100"/>
    <n v="94.44"/>
    <n v="91.93"/>
    <n v="94.3"/>
    <n v="87.5"/>
    <n v="100"/>
    <n v="78.58"/>
    <n v="65"/>
    <n v="81.819999999999993"/>
    <n v="85.09"/>
    <n v="97.73"/>
    <n v="85.71"/>
    <n v="90.85"/>
    <n v="92.68"/>
    <n v="87.5"/>
    <n v="90.69"/>
    <n v="96.19"/>
    <n v="97.3"/>
    <n v="100"/>
    <n v="91.43"/>
    <n v="93.94"/>
    <n v="100"/>
    <n v="97.26"/>
    <n v="98.03"/>
    <n v="98.8"/>
    <n v="97.87"/>
    <n v="91.57"/>
    <n v="98.23"/>
    <n v="99.18"/>
  </r>
  <r>
    <s v="0032"/>
    <x v="18"/>
    <s v="NACIONAL"/>
    <s v="RAMA EJECUTIVA"/>
    <x v="3"/>
    <x v="14"/>
    <s v="BOGOTÁ. D.C."/>
    <s v="BOGOTÁ. D.C."/>
    <s v="NO"/>
    <n v="1"/>
    <s v="Naciòn - MIPG"/>
    <s v="MIPG"/>
    <n v="94.01"/>
    <n v="95.62"/>
    <n v="97.33"/>
    <n v="93.74"/>
    <n v="98.15"/>
    <n v="91.88"/>
    <n v="91.75"/>
    <n v="96.09"/>
    <n v="98.57"/>
    <n v="100"/>
    <n v="91.67"/>
    <n v="98.96"/>
    <n v="100"/>
    <n v="93.5"/>
    <n v="96.97"/>
    <n v="94.44"/>
    <n v="90.8"/>
    <n v="99.42"/>
    <n v="84"/>
    <n v="97.44"/>
    <n v="100"/>
    <n v="96.15"/>
    <n v="100"/>
    <n v="97.66"/>
    <n v="87.68"/>
    <n v="77.78"/>
    <n v="61.11"/>
    <n v="92.68"/>
    <n v="87.18"/>
    <n v="20"/>
    <n v="53.75"/>
    <n v="80"/>
    <n v="96.47"/>
    <n v="91.43"/>
    <n v="88.89"/>
    <m/>
    <n v="96.67"/>
    <n v="90"/>
    <n v="100"/>
    <n v="100"/>
    <n v="95.24"/>
    <n v="87.5"/>
    <n v="100"/>
    <n v="100"/>
    <n v="100"/>
    <n v="100"/>
    <n v="98"/>
    <n v="100"/>
    <n v="98.44"/>
    <n v="95.88"/>
    <n v="94.3"/>
    <n v="98.65"/>
    <n v="93.75"/>
    <n v="100"/>
    <n v="100"/>
    <n v="76.92"/>
    <n v="89.29"/>
    <n v="100"/>
    <n v="75"/>
    <n v="75"/>
    <n v="100"/>
    <n v="99.68"/>
    <n v="99.21"/>
    <n v="100"/>
    <n v="100"/>
    <n v="100"/>
    <n v="100"/>
    <n v="100"/>
    <n v="98.15"/>
    <n v="98.73"/>
    <n v="100"/>
    <n v="97.67"/>
    <n v="75.62"/>
    <n v="82.5"/>
    <n v="72.73"/>
    <n v="85.96"/>
    <n v="47.73"/>
    <n v="28.57"/>
    <n v="96.04"/>
    <n v="92.68"/>
    <n v="90"/>
    <n v="98.53"/>
    <n v="91.75"/>
    <n v="100"/>
    <n v="86.96"/>
    <n v="100"/>
    <n v="100"/>
    <n v="66.67"/>
    <n v="96.09"/>
    <n v="94.74"/>
    <n v="98.8"/>
    <n v="94.68"/>
    <n v="87.36"/>
    <n v="95.25"/>
    <n v="93.03"/>
  </r>
  <r>
    <s v="0033"/>
    <x v="19"/>
    <s v="NACIONAL"/>
    <s v="RAMA EJECUTIVA"/>
    <x v="2"/>
    <x v="11"/>
    <s v="BOGOTÁ. D.C."/>
    <s v="BOGOTÁ. D.C."/>
    <s v="NO"/>
    <n v="1"/>
    <s v="Naciòn - MIPG"/>
    <s v="MIPG"/>
    <n v="84.39"/>
    <n v="75.28"/>
    <n v="86.16"/>
    <n v="74.39"/>
    <n v="94.44"/>
    <n v="90.3"/>
    <n v="91.19"/>
    <n v="91.67"/>
    <n v="94.71"/>
    <n v="97.41"/>
    <n v="81.67"/>
    <n v="95.14"/>
    <n v="100"/>
    <n v="60.83"/>
    <n v="53.33"/>
    <n v="44.44"/>
    <n v="57.47"/>
    <n v="86.34"/>
    <n v="78.67"/>
    <n v="89.47"/>
    <n v="83.33"/>
    <n v="88.46"/>
    <n v="88.89"/>
    <n v="80.86"/>
    <n v="74.58"/>
    <n v="44.44"/>
    <n v="68.06"/>
    <n v="73.98"/>
    <n v="82.14"/>
    <n v="16.670000000000002"/>
    <n v="62.5"/>
    <n v="20"/>
    <n v="88.82"/>
    <n v="82.86"/>
    <m/>
    <m/>
    <n v="75.290000000000006"/>
    <n v="75.930000000000007"/>
    <n v="73.33"/>
    <n v="85.71"/>
    <n v="93.18"/>
    <n v="83.33"/>
    <n v="100"/>
    <n v="100"/>
    <n v="100"/>
    <n v="100"/>
    <n v="74.58"/>
    <n v="66.67"/>
    <n v="77.680000000000007"/>
    <n v="75"/>
    <n v="70.400000000000006"/>
    <n v="71.11"/>
    <n v="43.75"/>
    <n v="78.260000000000005"/>
    <n v="73.81"/>
    <n v="61.54"/>
    <n v="50"/>
    <n v="100"/>
    <n v="50"/>
    <n v="40"/>
    <n v="66.67"/>
    <n v="73.150000000000006"/>
    <n v="72.55"/>
    <n v="68.75"/>
    <n v="61.54"/>
    <n v="80.95"/>
    <n v="74.069999999999993"/>
    <n v="75.31"/>
    <n v="94.44"/>
    <n v="84.18"/>
    <n v="70.83"/>
    <n v="95.35"/>
    <n v="89.41"/>
    <n v="95"/>
    <n v="90.91"/>
    <n v="91.23"/>
    <n v="100"/>
    <n v="28.57"/>
    <n v="96.95"/>
    <n v="95.12"/>
    <n v="100"/>
    <n v="97.06"/>
    <n v="91.19"/>
    <n v="97.3"/>
    <n v="86.96"/>
    <n v="97.14"/>
    <n v="93.94"/>
    <n v="83.33"/>
    <n v="91.67"/>
    <n v="80.92"/>
    <n v="93.98"/>
    <n v="100"/>
    <n v="95.27"/>
    <n v="97.35"/>
    <n v="91.8"/>
  </r>
  <r>
    <s v="0034"/>
    <x v="20"/>
    <s v="NACIONAL"/>
    <s v="RAMA EJECUTIVA"/>
    <x v="2"/>
    <x v="7"/>
    <s v="BOGOTÁ. D.C."/>
    <s v="BOGOTÁ. D.C."/>
    <s v="NO"/>
    <n v="1"/>
    <s v="Naciòn - MIPG"/>
    <s v="MIPG"/>
    <n v="82.02"/>
    <n v="82.13"/>
    <n v="87.28"/>
    <n v="76.739999999999995"/>
    <n v="84.68"/>
    <n v="85.15"/>
    <n v="88.24"/>
    <n v="86.03"/>
    <n v="93.37"/>
    <n v="93.1"/>
    <n v="96.67"/>
    <n v="89.93"/>
    <n v="100"/>
    <n v="72.88"/>
    <n v="90.32"/>
    <n v="80.56"/>
    <n v="65.88"/>
    <n v="88.73"/>
    <n v="72"/>
    <n v="86.84"/>
    <n v="75"/>
    <n v="88.46"/>
    <n v="88.89"/>
    <n v="85.16"/>
    <n v="77.11"/>
    <n v="88.89"/>
    <n v="0"/>
    <n v="73.17"/>
    <n v="85.71"/>
    <n v="12.5"/>
    <n v="62.5"/>
    <n v="71.430000000000007"/>
    <n v="89.41"/>
    <n v="71.430000000000007"/>
    <n v="100"/>
    <m/>
    <n v="91.94"/>
    <n v="80"/>
    <n v="96.88"/>
    <n v="100"/>
    <n v="84.09"/>
    <n v="77.78"/>
    <n v="95"/>
    <n v="100"/>
    <n v="75"/>
    <n v="75"/>
    <n v="72.16"/>
    <n v="71.430000000000007"/>
    <n v="76.61"/>
    <n v="73.5"/>
    <n v="78.7"/>
    <n v="81.08"/>
    <n v="75"/>
    <n v="82.61"/>
    <n v="88.89"/>
    <n v="55"/>
    <n v="50"/>
    <n v="100"/>
    <n v="66.67"/>
    <n v="38.46"/>
    <n v="50"/>
    <n v="82.32"/>
    <n v="88.89"/>
    <n v="73.91"/>
    <n v="75.64"/>
    <n v="67.86"/>
    <n v="74.069999999999993"/>
    <n v="79.010000000000005"/>
    <n v="84.68"/>
    <n v="91.77"/>
    <n v="91.67"/>
    <n v="91.86"/>
    <n v="86.84"/>
    <n v="100"/>
    <n v="90.91"/>
    <n v="84.21"/>
    <n v="44.7"/>
    <n v="85.71"/>
    <n v="77.95"/>
    <n v="83.74"/>
    <n v="72.5"/>
    <n v="76.47"/>
    <n v="88.24"/>
    <n v="94.59"/>
    <n v="78.260000000000005"/>
    <n v="91.43"/>
    <n v="87.88"/>
    <n v="75"/>
    <n v="86.03"/>
    <n v="79.59"/>
    <n v="89.16"/>
    <n v="91.49"/>
    <n v="85.42"/>
    <n v="88.74"/>
    <n v="84.43"/>
  </r>
  <r>
    <s v="0234"/>
    <x v="21"/>
    <s v="NACIONAL"/>
    <s v="RAMA EJECUTIVA"/>
    <x v="4"/>
    <x v="15"/>
    <s v="BOGOTÁ. D.C."/>
    <s v="BOGOTÁ. D.C."/>
    <s v="NO"/>
    <n v="1"/>
    <s v="Naciòn - MIPG"/>
    <s v="MIPG"/>
    <n v="90.3"/>
    <n v="93.24"/>
    <n v="96.43"/>
    <n v="91.46"/>
    <n v="97.74"/>
    <n v="84.69"/>
    <n v="80.319999999999993"/>
    <n v="95.36"/>
    <n v="95.29"/>
    <n v="93.1"/>
    <n v="81.67"/>
    <n v="98.94"/>
    <n v="100"/>
    <n v="91.87"/>
    <n v="87.88"/>
    <n v="91.67"/>
    <n v="89.66"/>
    <n v="98.27"/>
    <n v="88"/>
    <n v="94.74"/>
    <n v="100"/>
    <n v="92.31"/>
    <n v="100"/>
    <n v="96.09"/>
    <n v="83.18"/>
    <n v="100"/>
    <n v="77.78"/>
    <n v="80.489999999999995"/>
    <n v="91.03"/>
    <n v="0"/>
    <n v="56.25"/>
    <n v="60"/>
    <n v="96.47"/>
    <n v="77.14"/>
    <n v="100"/>
    <m/>
    <n v="92.22"/>
    <n v="81.67"/>
    <n v="96.67"/>
    <n v="100"/>
    <n v="92.86"/>
    <n v="88.89"/>
    <n v="95"/>
    <n v="100"/>
    <n v="100"/>
    <n v="75"/>
    <n v="96.16"/>
    <n v="92.86"/>
    <n v="99.22"/>
    <n v="98.82"/>
    <n v="96.93"/>
    <n v="98.65"/>
    <n v="100"/>
    <n v="100"/>
    <n v="100"/>
    <n v="88.46"/>
    <n v="84.44"/>
    <n v="100"/>
    <n v="100"/>
    <n v="72"/>
    <n v="100"/>
    <n v="97.76"/>
    <n v="99.21"/>
    <n v="100"/>
    <n v="92.31"/>
    <n v="85.71"/>
    <n v="100"/>
    <n v="96.3"/>
    <n v="97.74"/>
    <n v="98.73"/>
    <n v="98.61"/>
    <n v="98.84"/>
    <n v="82.15"/>
    <n v="100"/>
    <n v="81.819999999999993"/>
    <n v="69.819999999999993"/>
    <n v="56.82"/>
    <n v="85.71"/>
    <n v="73.069999999999993"/>
    <n v="83.74"/>
    <n v="92.5"/>
    <n v="64.709999999999994"/>
    <n v="80.319999999999993"/>
    <n v="83.78"/>
    <n v="86.96"/>
    <n v="85.71"/>
    <n v="90.91"/>
    <n v="58.33"/>
    <n v="95.36"/>
    <n v="94.08"/>
    <n v="100"/>
    <n v="95.74"/>
    <n v="85.95"/>
    <n v="94.26"/>
    <n v="89.34"/>
  </r>
  <r>
    <s v="0235"/>
    <x v="22"/>
    <s v="NACIONAL"/>
    <s v="RAMA EJECUTIVA"/>
    <x v="5"/>
    <x v="6"/>
    <s v="BOGOTÁ. D.C."/>
    <s v="BOGOTÁ. D.C."/>
    <s v="NO"/>
    <n v="1"/>
    <s v="Naciòn - MIPG"/>
    <s v="MIPG"/>
    <n v="92.47"/>
    <n v="89.29"/>
    <n v="96.04"/>
    <n v="91.38"/>
    <n v="99.18"/>
    <n v="94.84"/>
    <n v="93.33"/>
    <n v="92.61"/>
    <n v="97.22"/>
    <n v="100"/>
    <n v="100"/>
    <n v="94.68"/>
    <n v="100"/>
    <n v="83.74"/>
    <n v="90.91"/>
    <n v="80.56"/>
    <n v="81.61"/>
    <n v="99.13"/>
    <n v="81.94"/>
    <n v="92.11"/>
    <n v="100"/>
    <n v="88.46"/>
    <n v="100"/>
    <n v="97.66"/>
    <n v="86.17"/>
    <n v="66.67"/>
    <n v="100"/>
    <n v="85.37"/>
    <n v="78.569999999999993"/>
    <n v="55.56"/>
    <n v="97.5"/>
    <n v="20"/>
    <n v="96.47"/>
    <n v="91.43"/>
    <n v="100"/>
    <m/>
    <n v="85.48"/>
    <n v="70"/>
    <n v="90.62"/>
    <n v="100"/>
    <n v="93.18"/>
    <n v="100"/>
    <n v="85"/>
    <n v="100"/>
    <n v="100"/>
    <n v="75"/>
    <n v="99.58"/>
    <n v="100"/>
    <n v="100"/>
    <n v="98.82"/>
    <n v="93.86"/>
    <n v="100"/>
    <n v="68.75"/>
    <n v="97.83"/>
    <n v="94.44"/>
    <n v="96.15"/>
    <n v="63.7"/>
    <n v="100"/>
    <n v="50"/>
    <n v="50.67"/>
    <n v="83.33"/>
    <n v="94.87"/>
    <n v="92.06"/>
    <n v="100"/>
    <n v="96.15"/>
    <n v="85.71"/>
    <n v="100"/>
    <n v="94.44"/>
    <n v="99.18"/>
    <n v="95.57"/>
    <n v="90.28"/>
    <n v="100"/>
    <n v="88.13"/>
    <n v="92.5"/>
    <n v="72.73"/>
    <n v="94.59"/>
    <n v="94.7"/>
    <n v="42.86"/>
    <n v="98.58"/>
    <n v="99.19"/>
    <n v="100"/>
    <n v="98.04"/>
    <n v="93.33"/>
    <n v="91.89"/>
    <n v="95.65"/>
    <n v="91.43"/>
    <n v="93.94"/>
    <n v="91.67"/>
    <n v="92.61"/>
    <n v="87.5"/>
    <n v="93.98"/>
    <n v="100"/>
    <n v="91.67"/>
    <n v="96.03"/>
    <n v="95.08"/>
  </r>
  <r>
    <s v="0236"/>
    <x v="23"/>
    <s v="NACIONAL"/>
    <s v="RAMA EJECUTIVA"/>
    <x v="5"/>
    <x v="17"/>
    <s v="BOGOTÁ. D.C."/>
    <s v="BOGOTÁ. D.C."/>
    <s v="NO"/>
    <n v="1"/>
    <s v="Naciòn - MIPG"/>
    <s v="MIPG"/>
    <n v="85.43"/>
    <n v="97.18"/>
    <n v="89.73"/>
    <n v="84.92"/>
    <n v="88.89"/>
    <n v="78.349999999999994"/>
    <n v="91.43"/>
    <n v="93.41"/>
    <n v="96.77"/>
    <n v="100"/>
    <n v="85"/>
    <n v="96.88"/>
    <n v="100"/>
    <n v="97.56"/>
    <n v="100"/>
    <n v="97.22"/>
    <n v="96.55"/>
    <n v="97.69"/>
    <n v="68"/>
    <n v="71.05"/>
    <n v="100"/>
    <n v="57.69"/>
    <n v="100"/>
    <n v="94.53"/>
    <n v="85.82"/>
    <n v="83.33"/>
    <n v="100"/>
    <n v="90.24"/>
    <n v="94.05"/>
    <m/>
    <n v="100"/>
    <n v="57.14"/>
    <n v="95.88"/>
    <n v="77.14"/>
    <n v="77.78"/>
    <m/>
    <n v="95.16"/>
    <n v="100"/>
    <n v="90.62"/>
    <n v="100"/>
    <n v="100"/>
    <n v="100"/>
    <n v="100"/>
    <n v="100"/>
    <n v="100"/>
    <n v="100"/>
    <n v="85.11"/>
    <n v="92.86"/>
    <n v="85.94"/>
    <n v="83.1"/>
    <n v="89.04"/>
    <n v="98.65"/>
    <n v="81.25"/>
    <n v="91.3"/>
    <n v="94.44"/>
    <n v="73.08"/>
    <n v="38"/>
    <n v="100"/>
    <n v="50"/>
    <n v="11.54"/>
    <n v="57.14"/>
    <n v="88.78"/>
    <n v="92.86"/>
    <n v="100"/>
    <n v="80.77"/>
    <n v="100"/>
    <n v="77.78"/>
    <n v="83.33"/>
    <n v="88.89"/>
    <n v="96.84"/>
    <n v="97.22"/>
    <n v="96.51"/>
    <n v="77.36"/>
    <n v="60"/>
    <n v="90.91"/>
    <n v="83.78"/>
    <n v="90.91"/>
    <n v="100"/>
    <n v="60.98"/>
    <n v="75.61"/>
    <n v="60"/>
    <n v="54.9"/>
    <n v="91.43"/>
    <n v="91.89"/>
    <n v="86.96"/>
    <n v="97.14"/>
    <n v="93.94"/>
    <n v="91.67"/>
    <n v="93.41"/>
    <n v="96.05"/>
    <n v="98.8"/>
    <n v="97.87"/>
    <n v="91.24"/>
    <n v="87.86"/>
    <n v="86.07"/>
  </r>
  <r>
    <s v="0253"/>
    <x v="24"/>
    <s v="NACIONAL"/>
    <s v="RAMA EJECUTIVA"/>
    <x v="4"/>
    <x v="2"/>
    <s v="BOGOTÁ. D.C."/>
    <s v="BOGOTÁ. D.C."/>
    <s v="NO"/>
    <n v="1"/>
    <s v="Naciòn - MIPG"/>
    <s v="MIPG"/>
    <n v="90.42"/>
    <n v="92.88"/>
    <n v="92.31"/>
    <n v="90.19"/>
    <n v="95.39"/>
    <n v="93.84"/>
    <n v="66"/>
    <n v="96.55"/>
    <n v="94.44"/>
    <n v="96.55"/>
    <n v="81.67"/>
    <n v="95.14"/>
    <n v="87.5"/>
    <n v="91.87"/>
    <n v="84.85"/>
    <n v="97.22"/>
    <n v="93.1"/>
    <n v="99.03"/>
    <n v="66.67"/>
    <n v="79.489999999999995"/>
    <n v="83.33"/>
    <n v="76.92"/>
    <n v="70"/>
    <n v="97.66"/>
    <n v="84.7"/>
    <n v="83.33"/>
    <n v="91.67"/>
    <n v="85.37"/>
    <n v="91.03"/>
    <n v="14.29"/>
    <n v="93.75"/>
    <n v="42.86"/>
    <n v="97.06"/>
    <n v="82.86"/>
    <n v="100"/>
    <m/>
    <n v="86.67"/>
    <n v="80"/>
    <n v="86.67"/>
    <n v="100"/>
    <n v="100"/>
    <n v="100"/>
    <n v="100"/>
    <n v="100"/>
    <n v="100"/>
    <n v="100"/>
    <m/>
    <m/>
    <m/>
    <m/>
    <n v="96.3"/>
    <n v="97.3"/>
    <n v="93.75"/>
    <n v="97.83"/>
    <n v="100"/>
    <n v="95"/>
    <n v="60"/>
    <n v="100"/>
    <n v="66.67"/>
    <n v="53.85"/>
    <n v="57.14"/>
    <n v="98.06"/>
    <n v="96.83"/>
    <n v="100"/>
    <n v="96.15"/>
    <n v="100"/>
    <n v="100"/>
    <n v="98.11"/>
    <n v="95.39"/>
    <n v="98.09"/>
    <n v="98.61"/>
    <n v="97.65"/>
    <n v="87.62"/>
    <n v="92.5"/>
    <n v="90.91"/>
    <n v="92.11"/>
    <n v="52.27"/>
    <n v="85.71"/>
    <m/>
    <m/>
    <m/>
    <m/>
    <n v="66"/>
    <n v="64.86"/>
    <n v="69.569999999999993"/>
    <n v="46.67"/>
    <n v="61.29"/>
    <n v="75"/>
    <n v="96.55"/>
    <n v="95.21"/>
    <n v="97.59"/>
    <n v="97.87"/>
    <n v="93.19"/>
    <n v="96.25"/>
    <n v="96.72"/>
  </r>
  <r>
    <s v="0254"/>
    <x v="25"/>
    <s v="NACIONAL"/>
    <s v="RAMA EJECUTIVA"/>
    <x v="4"/>
    <x v="2"/>
    <s v="BOGOTÁ. D.C."/>
    <s v="BOGOTÁ. D.C."/>
    <s v="NO"/>
    <n v="1"/>
    <s v="Naciòn - MIPG"/>
    <s v="MIPG"/>
    <n v="92.81"/>
    <n v="97.56"/>
    <n v="92.44"/>
    <n v="92.34"/>
    <n v="98.68"/>
    <n v="89.22"/>
    <n v="94.17"/>
    <n v="98.19"/>
    <n v="95.29"/>
    <n v="93.1"/>
    <n v="95"/>
    <n v="96.81"/>
    <n v="100"/>
    <n v="99.19"/>
    <n v="96.97"/>
    <n v="100"/>
    <n v="98.85"/>
    <n v="98.38"/>
    <n v="80"/>
    <n v="78.95"/>
    <n v="100"/>
    <n v="69.23"/>
    <n v="100"/>
    <n v="97.66"/>
    <n v="87.09"/>
    <n v="72.22"/>
    <n v="91.67"/>
    <n v="92.68"/>
    <n v="92.86"/>
    <n v="47.62"/>
    <n v="53.75"/>
    <n v="35.71"/>
    <n v="96.47"/>
    <n v="97.14"/>
    <n v="100"/>
    <m/>
    <n v="77.959999999999994"/>
    <n v="76.67"/>
    <n v="71.88"/>
    <n v="100"/>
    <n v="100"/>
    <n v="100"/>
    <n v="100"/>
    <n v="100"/>
    <n v="100"/>
    <n v="100"/>
    <m/>
    <m/>
    <m/>
    <m/>
    <n v="98.25"/>
    <n v="100"/>
    <n v="100"/>
    <n v="100"/>
    <n v="100"/>
    <n v="92.31"/>
    <n v="86"/>
    <n v="100"/>
    <n v="66.67"/>
    <n v="88.46"/>
    <n v="85.71"/>
    <n v="96.56"/>
    <n v="100"/>
    <n v="91.3"/>
    <n v="84.62"/>
    <n v="95.24"/>
    <n v="96.3"/>
    <n v="98.11"/>
    <n v="98.68"/>
    <n v="99.68"/>
    <n v="100"/>
    <n v="99.42"/>
    <n v="68.150000000000006"/>
    <n v="50"/>
    <n v="63.64"/>
    <n v="78.069999999999993"/>
    <n v="84.09"/>
    <n v="100"/>
    <m/>
    <m/>
    <m/>
    <m/>
    <n v="94.17"/>
    <n v="100"/>
    <n v="86.96"/>
    <n v="97.14"/>
    <n v="93.94"/>
    <n v="91.67"/>
    <n v="98.19"/>
    <n v="98.03"/>
    <n v="100"/>
    <n v="93.62"/>
    <n v="90.86"/>
    <n v="98.68"/>
    <n v="95.9"/>
  </r>
  <r>
    <s v="0273"/>
    <x v="26"/>
    <s v="NACIONAL"/>
    <s v="RAMA EJECUTIVA"/>
    <x v="4"/>
    <x v="2"/>
    <s v="BOGOTÁ. D.C."/>
    <s v="BOGOTÁ. D.C."/>
    <s v="NO"/>
    <n v="1"/>
    <s v="Naciòn - MIPG"/>
    <s v="MIPG"/>
    <n v="83.76"/>
    <n v="87.72"/>
    <n v="94.32"/>
    <n v="78.8"/>
    <n v="94.08"/>
    <n v="84.3"/>
    <n v="90.38"/>
    <n v="87.08"/>
    <n v="92.29"/>
    <n v="86.21"/>
    <n v="91.67"/>
    <n v="95.14"/>
    <n v="87.5"/>
    <n v="83.74"/>
    <n v="87.88"/>
    <n v="86.11"/>
    <n v="79.31"/>
    <n v="96.81"/>
    <n v="77.33"/>
    <n v="97.44"/>
    <n v="100"/>
    <n v="96.15"/>
    <n v="100"/>
    <n v="95.7"/>
    <n v="71.930000000000007"/>
    <n v="66.67"/>
    <n v="94.44"/>
    <n v="40.58"/>
    <n v="79.489999999999995"/>
    <n v="0"/>
    <n v="41.25"/>
    <n v="50"/>
    <n v="90"/>
    <n v="74.290000000000006"/>
    <n v="77.78"/>
    <m/>
    <n v="81.67"/>
    <n v="85"/>
    <n v="73.33"/>
    <n v="100"/>
    <n v="90.48"/>
    <n v="100"/>
    <n v="95"/>
    <n v="83.33"/>
    <n v="100"/>
    <n v="25"/>
    <m/>
    <m/>
    <m/>
    <m/>
    <n v="81.650000000000006"/>
    <n v="91.89"/>
    <n v="68.75"/>
    <n v="90.24"/>
    <n v="76.47"/>
    <n v="69.23"/>
    <n v="54"/>
    <n v="100"/>
    <n v="66.67"/>
    <n v="57.69"/>
    <n v="28.57"/>
    <n v="87.74"/>
    <n v="89.95"/>
    <n v="91.3"/>
    <n v="80.77"/>
    <n v="85.71"/>
    <n v="85.19"/>
    <n v="81.760000000000005"/>
    <n v="94.08"/>
    <n v="95.36"/>
    <n v="96.76"/>
    <n v="94.19"/>
    <n v="61.95"/>
    <n v="62.5"/>
    <n v="81.819999999999993"/>
    <n v="63.96"/>
    <n v="27.27"/>
    <n v="71.430000000000007"/>
    <m/>
    <m/>
    <m/>
    <m/>
    <n v="90.38"/>
    <n v="86.49"/>
    <n v="100"/>
    <n v="91.43"/>
    <n v="93.94"/>
    <n v="91.67"/>
    <n v="87.08"/>
    <n v="84.87"/>
    <n v="84.34"/>
    <n v="81.38"/>
    <n v="81.099999999999994"/>
    <n v="90.73"/>
    <n v="82.24"/>
  </r>
  <r>
    <s v="0276"/>
    <x v="27"/>
    <s v="NACIONAL"/>
    <s v="RAMA EJECUTIVA"/>
    <x v="4"/>
    <x v="12"/>
    <s v="BOGOTÁ. D.C."/>
    <s v="BOGOTÁ. D.C."/>
    <s v="NO"/>
    <n v="1"/>
    <s v="Naciòn - MIPG"/>
    <s v="MIPG"/>
    <n v="89.77"/>
    <n v="95.19"/>
    <n v="94.87"/>
    <n v="83.7"/>
    <n v="89.3"/>
    <n v="88.04"/>
    <n v="92.38"/>
    <n v="97.25"/>
    <n v="98.66"/>
    <n v="99.14"/>
    <n v="90"/>
    <n v="100"/>
    <n v="100"/>
    <n v="92.68"/>
    <n v="93.94"/>
    <n v="94.44"/>
    <n v="91.95"/>
    <n v="97.73"/>
    <n v="82.67"/>
    <n v="86.84"/>
    <n v="83.33"/>
    <n v="88.46"/>
    <n v="100"/>
    <n v="92.19"/>
    <n v="77.89"/>
    <n v="94.44"/>
    <n v="88.89"/>
    <n v="80.77"/>
    <n v="78.569999999999993"/>
    <n v="0"/>
    <n v="100"/>
    <n v="35.71"/>
    <n v="91.76"/>
    <n v="65.709999999999994"/>
    <n v="88.89"/>
    <m/>
    <n v="75.81"/>
    <n v="55"/>
    <n v="81.25"/>
    <n v="100"/>
    <n v="79.55"/>
    <n v="88.89"/>
    <n v="75"/>
    <n v="100"/>
    <n v="75"/>
    <n v="75"/>
    <m/>
    <m/>
    <m/>
    <m/>
    <n v="90.35"/>
    <n v="94.59"/>
    <n v="87.5"/>
    <n v="91.3"/>
    <n v="100"/>
    <n v="84.62"/>
    <n v="74"/>
    <n v="100"/>
    <n v="66.67"/>
    <n v="69.23"/>
    <n v="78.569999999999993"/>
    <n v="87.1"/>
    <n v="92.06"/>
    <n v="91.3"/>
    <n v="76.92"/>
    <n v="100"/>
    <n v="81.48"/>
    <n v="79.25"/>
    <n v="89.3"/>
    <n v="95.57"/>
    <n v="90.28"/>
    <n v="100"/>
    <n v="81.599999999999994"/>
    <n v="92.5"/>
    <n v="81.819999999999993"/>
    <n v="76.58"/>
    <n v="65.150000000000006"/>
    <n v="71.430000000000007"/>
    <n v="85.16"/>
    <n v="91.87"/>
    <n v="85"/>
    <n v="82.35"/>
    <n v="92.38"/>
    <n v="97.3"/>
    <n v="100"/>
    <n v="100"/>
    <n v="100"/>
    <n v="58.33"/>
    <n v="97.25"/>
    <n v="94.08"/>
    <n v="98.8"/>
    <n v="100"/>
    <n v="90.57"/>
    <n v="98.68"/>
    <n v="97.54"/>
  </r>
  <r>
    <s v="0280"/>
    <x v="28"/>
    <s v="NACIONAL"/>
    <s v="RAMA EJECUTIVA"/>
    <x v="4"/>
    <x v="2"/>
    <s v="BOGOTÁ. D.C."/>
    <s v="BOGOTÁ. D.C."/>
    <s v="NO"/>
    <n v="1"/>
    <s v="Naciòn - MIPG"/>
    <s v="MIPG"/>
    <n v="82.13"/>
    <n v="88.96"/>
    <n v="93.6"/>
    <n v="78.12"/>
    <n v="90.88"/>
    <n v="74.400000000000006"/>
    <n v="72.34"/>
    <n v="89.43"/>
    <n v="94.48"/>
    <n v="92.24"/>
    <n v="90"/>
    <n v="96.88"/>
    <n v="100"/>
    <n v="85.37"/>
    <n v="87.88"/>
    <n v="75"/>
    <n v="86.21"/>
    <n v="95.39"/>
    <n v="92"/>
    <n v="89.47"/>
    <n v="100"/>
    <n v="84.62"/>
    <n v="100"/>
    <n v="91.8"/>
    <n v="69.010000000000005"/>
    <n v="66.67"/>
    <n v="0"/>
    <n v="85.29"/>
    <n v="66.03"/>
    <n v="0"/>
    <n v="51.25"/>
    <n v="50"/>
    <n v="83.33"/>
    <n v="45.71"/>
    <n v="55.56"/>
    <m/>
    <n v="63.1"/>
    <n v="33.33"/>
    <n v="66.67"/>
    <n v="100"/>
    <n v="84.09"/>
    <n v="100"/>
    <n v="85"/>
    <n v="100"/>
    <n v="50"/>
    <n v="100"/>
    <m/>
    <m/>
    <m/>
    <m/>
    <n v="78.760000000000005"/>
    <n v="77.78"/>
    <n v="75"/>
    <n v="80.430000000000007"/>
    <n v="72.22"/>
    <n v="84.62"/>
    <n v="81.819999999999993"/>
    <n v="100"/>
    <n v="100"/>
    <m/>
    <n v="100"/>
    <n v="86.27"/>
    <n v="84.13"/>
    <n v="63.64"/>
    <n v="72"/>
    <n v="85.71"/>
    <n v="96.15"/>
    <n v="84.91"/>
    <n v="90.88"/>
    <n v="88"/>
    <n v="90"/>
    <n v="86.25"/>
    <n v="54.98"/>
    <n v="60"/>
    <n v="18.18"/>
    <n v="64.650000000000006"/>
    <n v="25"/>
    <n v="85.71"/>
    <m/>
    <m/>
    <m/>
    <m/>
    <n v="72.34"/>
    <n v="72.97"/>
    <n v="78.260000000000005"/>
    <n v="73.33"/>
    <n v="80"/>
    <n v="58.33"/>
    <n v="89.43"/>
    <n v="91.1"/>
    <n v="88.76"/>
    <n v="82.27"/>
    <n v="72.64"/>
    <n v="92.6"/>
    <n v="84.56"/>
  </r>
  <r>
    <s v="0281"/>
    <x v="29"/>
    <s v="NACIONAL"/>
    <s v="RAMA EJECUTIVA"/>
    <x v="6"/>
    <x v="1"/>
    <s v="BOGOTÁ. D.C."/>
    <s v="BOGOTÁ. D.C."/>
    <s v="NO"/>
    <n v="1"/>
    <s v="Naciòn - MIPG"/>
    <s v="MIPG"/>
    <n v="86.89"/>
    <n v="92.86"/>
    <n v="96.73"/>
    <n v="86.51"/>
    <n v="85.89"/>
    <n v="76.540000000000006"/>
    <n v="88.3"/>
    <n v="95.45"/>
    <m/>
    <m/>
    <m/>
    <m/>
    <m/>
    <n v="91.87"/>
    <n v="90.91"/>
    <n v="100"/>
    <n v="89.66"/>
    <n v="97.12"/>
    <m/>
    <m/>
    <m/>
    <m/>
    <m/>
    <n v="99.09"/>
    <n v="73.77"/>
    <n v="66.67"/>
    <n v="0"/>
    <n v="78.430000000000007"/>
    <n v="86.9"/>
    <n v="38.1"/>
    <n v="100"/>
    <n v="0"/>
    <n v="96.47"/>
    <n v="37.14"/>
    <n v="88.89"/>
    <m/>
    <n v="95.16"/>
    <n v="100"/>
    <n v="90.62"/>
    <n v="100"/>
    <n v="84.09"/>
    <n v="77.78"/>
    <n v="95"/>
    <n v="100"/>
    <n v="75"/>
    <n v="75"/>
    <m/>
    <m/>
    <m/>
    <m/>
    <n v="98.25"/>
    <n v="100"/>
    <n v="93.75"/>
    <n v="100"/>
    <n v="100"/>
    <n v="96.15"/>
    <n v="66.67"/>
    <n v="100"/>
    <n v="50"/>
    <n v="56"/>
    <n v="83.33"/>
    <n v="96.97"/>
    <n v="96.83"/>
    <n v="95.45"/>
    <n v="92.31"/>
    <n v="93.33"/>
    <n v="100"/>
    <m/>
    <n v="85.89"/>
    <n v="95.03"/>
    <n v="92"/>
    <n v="97.67"/>
    <n v="63.38"/>
    <n v="36.36"/>
    <n v="90.91"/>
    <n v="72.52"/>
    <n v="71.97"/>
    <n v="85.71"/>
    <n v="66.77"/>
    <n v="78.05"/>
    <n v="82.5"/>
    <n v="58.82"/>
    <n v="88.3"/>
    <n v="89.19"/>
    <n v="95.65"/>
    <n v="86.67"/>
    <n v="90.32"/>
    <n v="66.67"/>
    <n v="95.45"/>
    <n v="96.95"/>
    <n v="97.59"/>
    <n v="93.75"/>
    <n v="82.99"/>
    <n v="96.47"/>
    <n v="95.08"/>
  </r>
  <r>
    <s v="0284"/>
    <x v="30"/>
    <s v="NACIONAL"/>
    <s v="RAMA EJECUTIVA"/>
    <x v="6"/>
    <x v="1"/>
    <s v="BOGOTÁ. D.C."/>
    <s v="BOGOTÁ. D.C."/>
    <s v="NO"/>
    <n v="1"/>
    <s v="Naciòn - MIPG"/>
    <s v="MIPG"/>
    <n v="91.24"/>
    <n v="89.29"/>
    <n v="97.02"/>
    <n v="93.04"/>
    <n v="94.9"/>
    <n v="85.6"/>
    <n v="90.92"/>
    <n v="95.95"/>
    <m/>
    <m/>
    <m/>
    <m/>
    <m/>
    <n v="87.8"/>
    <n v="90.91"/>
    <n v="94.44"/>
    <n v="82.76"/>
    <n v="98.18"/>
    <m/>
    <m/>
    <m/>
    <m/>
    <m/>
    <n v="99.09"/>
    <n v="91.37"/>
    <n v="100"/>
    <n v="72.22"/>
    <n v="100"/>
    <n v="100"/>
    <n v="0"/>
    <n v="93.75"/>
    <m/>
    <n v="92.17"/>
    <n v="85.71"/>
    <n v="88.89"/>
    <m/>
    <n v="98.33"/>
    <n v="95"/>
    <n v="100"/>
    <n v="100"/>
    <n v="90.91"/>
    <n v="88.89"/>
    <n v="100"/>
    <n v="66.67"/>
    <n v="100"/>
    <n v="100"/>
    <m/>
    <m/>
    <m/>
    <m/>
    <n v="94.86"/>
    <n v="98.61"/>
    <n v="87.5"/>
    <n v="95"/>
    <n v="94.12"/>
    <n v="96.15"/>
    <m/>
    <m/>
    <m/>
    <m/>
    <m/>
    <n v="91.13"/>
    <n v="97.62"/>
    <n v="95.24"/>
    <n v="84"/>
    <n v="100"/>
    <n v="83.33"/>
    <m/>
    <n v="94.9"/>
    <n v="95.78"/>
    <n v="100"/>
    <n v="92.26"/>
    <n v="74.53"/>
    <n v="67.5"/>
    <n v="81.819999999999993"/>
    <n v="86.84"/>
    <n v="79.55"/>
    <n v="28.57"/>
    <n v="83.54"/>
    <n v="90.24"/>
    <n v="75"/>
    <n v="82.35"/>
    <n v="90.92"/>
    <n v="89.19"/>
    <n v="86.96"/>
    <n v="100"/>
    <n v="100"/>
    <n v="91.67"/>
    <n v="95.95"/>
    <n v="94.16"/>
    <n v="96.39"/>
    <n v="97.83"/>
    <n v="87.86"/>
    <n v="99.34"/>
    <n v="89.34"/>
  </r>
  <r>
    <s v="0289"/>
    <x v="31"/>
    <s v="NACIONAL"/>
    <s v="RAMA EJECUTIVA"/>
    <x v="7"/>
    <x v="15"/>
    <s v="CUNDINAMARCA"/>
    <s v="AGUA DE DIOS"/>
    <s v="NO"/>
    <n v="0"/>
    <s v="Naciòn - MIPG"/>
    <s v="MIPG"/>
    <n v="83.24"/>
    <n v="82.85"/>
    <n v="92.59"/>
    <n v="79.41"/>
    <n v="86.68"/>
    <n v="84.65"/>
    <n v="67.42"/>
    <n v="90.8"/>
    <n v="88.58"/>
    <n v="93.1"/>
    <n v="66.67"/>
    <n v="88.04"/>
    <n v="100"/>
    <n v="78.989999999999995"/>
    <n v="87.88"/>
    <n v="68.75"/>
    <n v="78.31"/>
    <n v="92.57"/>
    <m/>
    <m/>
    <m/>
    <m/>
    <m/>
    <n v="88.28"/>
    <n v="67.03"/>
    <n v="61.11"/>
    <n v="0"/>
    <n v="68.290000000000006"/>
    <n v="54.49"/>
    <n v="0"/>
    <n v="0"/>
    <n v="21.43"/>
    <n v="98.7"/>
    <n v="54.29"/>
    <m/>
    <m/>
    <n v="70.239999999999995"/>
    <n v="68.52"/>
    <n v="67.86"/>
    <n v="85.71"/>
    <n v="85.71"/>
    <n v="77.78"/>
    <n v="90"/>
    <n v="100"/>
    <n v="100"/>
    <n v="50"/>
    <m/>
    <m/>
    <m/>
    <m/>
    <n v="91.67"/>
    <n v="94.59"/>
    <n v="87.5"/>
    <n v="93.48"/>
    <n v="100"/>
    <n v="85"/>
    <n v="51.52"/>
    <n v="100"/>
    <n v="33.33"/>
    <n v="33.33"/>
    <n v="57.14"/>
    <n v="91.56"/>
    <n v="90.48"/>
    <n v="86.96"/>
    <n v="88"/>
    <n v="71.430000000000007"/>
    <n v="96.3"/>
    <n v="90.57"/>
    <n v="86.68"/>
    <n v="89.87"/>
    <n v="79.17"/>
    <n v="98.84"/>
    <n v="78.349999999999994"/>
    <n v="85"/>
    <n v="81.819999999999993"/>
    <n v="72.81"/>
    <n v="56.06"/>
    <n v="100"/>
    <m/>
    <m/>
    <m/>
    <m/>
    <n v="67.42"/>
    <n v="72.97"/>
    <n v="33.33"/>
    <n v="73.33"/>
    <n v="89.66"/>
    <n v="75"/>
    <n v="90.8"/>
    <n v="87.67"/>
    <n v="89.96"/>
    <n v="85.69"/>
    <n v="84.99"/>
    <n v="92.44"/>
    <n v="91.94"/>
  </r>
  <r>
    <s v="0290"/>
    <x v="32"/>
    <s v="NACIONAL"/>
    <s v="RAMA EJECUTIVA"/>
    <x v="7"/>
    <x v="15"/>
    <s v="SANTANDER"/>
    <s v="CONTRATACIÓN"/>
    <s v="NO"/>
    <n v="0"/>
    <s v="Naciòn - MIPG"/>
    <s v="MIPG"/>
    <n v="81.819999999999993"/>
    <n v="91.51"/>
    <n v="98.73"/>
    <n v="74.12"/>
    <n v="93.59"/>
    <n v="75.2"/>
    <n v="78.41"/>
    <n v="95.01"/>
    <n v="90.19"/>
    <n v="93.1"/>
    <n v="83.33"/>
    <n v="88.3"/>
    <n v="100"/>
    <n v="92.68"/>
    <n v="87.88"/>
    <n v="88.89"/>
    <n v="91.95"/>
    <n v="98.6"/>
    <m/>
    <m/>
    <m/>
    <m/>
    <m/>
    <n v="89.84"/>
    <n v="61.54"/>
    <n v="61.11"/>
    <n v="77.78"/>
    <n v="40.4"/>
    <n v="61.11"/>
    <n v="0"/>
    <n v="0"/>
    <n v="40"/>
    <n v="80.52"/>
    <n v="71.430000000000007"/>
    <m/>
    <m/>
    <n v="46.91"/>
    <n v="20.83"/>
    <n v="64.290000000000006"/>
    <n v="42.86"/>
    <n v="86.36"/>
    <n v="77.78"/>
    <n v="90"/>
    <n v="100"/>
    <n v="75"/>
    <n v="100"/>
    <m/>
    <m/>
    <m/>
    <m/>
    <n v="79.13"/>
    <n v="98.65"/>
    <n v="81.25"/>
    <n v="70.73"/>
    <n v="94.12"/>
    <n v="45"/>
    <n v="77.27"/>
    <n v="50"/>
    <n v="100"/>
    <n v="68"/>
    <n v="83.33"/>
    <n v="87.67"/>
    <n v="76.72"/>
    <n v="100"/>
    <n v="96.15"/>
    <n v="71.430000000000007"/>
    <n v="96.3"/>
    <n v="94.34"/>
    <n v="93.59"/>
    <n v="86.31"/>
    <n v="87.5"/>
    <n v="85.29"/>
    <n v="51.32"/>
    <n v="40"/>
    <n v="81.819999999999993"/>
    <n v="57.89"/>
    <n v="8.33"/>
    <n v="100"/>
    <m/>
    <m/>
    <m/>
    <m/>
    <n v="78.41"/>
    <n v="75.680000000000007"/>
    <n v="91.3"/>
    <n v="82.86"/>
    <n v="90.91"/>
    <n v="58.33"/>
    <n v="95.01"/>
    <n v="92.76"/>
    <n v="95.18"/>
    <n v="97.83"/>
    <n v="73.569999999999993"/>
    <n v="94.76"/>
    <n v="95.49"/>
  </r>
  <r>
    <s v="0291"/>
    <x v="33"/>
    <s v="NACIONAL"/>
    <s v="RAMA EJECUTIVA"/>
    <x v="4"/>
    <x v="10"/>
    <s v="BOGOTÁ. D.C."/>
    <s v="BOGOTÁ. D.C."/>
    <s v="NO"/>
    <n v="1"/>
    <s v="Naciòn - MIPG"/>
    <s v="MIPG"/>
    <n v="87.87"/>
    <n v="88.97"/>
    <n v="94.1"/>
    <n v="85.78"/>
    <n v="90.12"/>
    <n v="86.82"/>
    <n v="94.29"/>
    <n v="91.35"/>
    <n v="97.31"/>
    <n v="100"/>
    <n v="83.33"/>
    <n v="98.26"/>
    <n v="100"/>
    <n v="82.93"/>
    <n v="87.88"/>
    <n v="75"/>
    <n v="82.76"/>
    <n v="96.24"/>
    <n v="72.22"/>
    <n v="97.37"/>
    <n v="91.67"/>
    <n v="96.15"/>
    <n v="88.89"/>
    <n v="97.66"/>
    <n v="75.27"/>
    <n v="72.22"/>
    <n v="100"/>
    <n v="49.59"/>
    <n v="65.28"/>
    <n v="50"/>
    <n v="51.25"/>
    <n v="42.86"/>
    <n v="97.65"/>
    <n v="77.14"/>
    <n v="100"/>
    <m/>
    <n v="60.71"/>
    <n v="31.25"/>
    <n v="63.33"/>
    <n v="100"/>
    <n v="97.73"/>
    <n v="100"/>
    <n v="95"/>
    <n v="100"/>
    <n v="100"/>
    <n v="100"/>
    <n v="98.21"/>
    <n v="96.43"/>
    <n v="98.44"/>
    <n v="99.41"/>
    <n v="85.09"/>
    <n v="86.49"/>
    <n v="93.75"/>
    <n v="86.96"/>
    <n v="83.33"/>
    <n v="76.92"/>
    <n v="84"/>
    <n v="100"/>
    <n v="66.67"/>
    <n v="88.46"/>
    <n v="78.569999999999993"/>
    <n v="90.38"/>
    <n v="87.3"/>
    <n v="82.61"/>
    <n v="92.31"/>
    <n v="85.71"/>
    <n v="88.89"/>
    <n v="92.59"/>
    <n v="90.12"/>
    <n v="91.3"/>
    <n v="84.72"/>
    <n v="96.8"/>
    <n v="74.38"/>
    <n v="57.5"/>
    <n v="81.819999999999993"/>
    <n v="84.65"/>
    <n v="76.52"/>
    <n v="100"/>
    <n v="90.85"/>
    <n v="92.68"/>
    <n v="80"/>
    <n v="92.16"/>
    <n v="94.29"/>
    <n v="86.49"/>
    <n v="100"/>
    <n v="100"/>
    <n v="100"/>
    <n v="91.67"/>
    <n v="91.35"/>
    <n v="88.82"/>
    <n v="85.54"/>
    <n v="88.3"/>
    <n v="90.67"/>
    <n v="95.13"/>
    <n v="78.5"/>
  </r>
  <r>
    <s v="0292"/>
    <x v="34"/>
    <s v="NACIONAL"/>
    <s v="RAMA EJECUTIVA"/>
    <x v="4"/>
    <x v="3"/>
    <s v="BOGOTÁ. D.C."/>
    <s v="BOGOTÁ. D.C."/>
    <s v="NO"/>
    <n v="1"/>
    <s v="Naciòn - MIPG"/>
    <s v="MIPG"/>
    <n v="78.17"/>
    <n v="81.06"/>
    <n v="87.41"/>
    <n v="80.34"/>
    <n v="76.680000000000007"/>
    <n v="74.400000000000006"/>
    <n v="45.24"/>
    <n v="84.58"/>
    <n v="71.680000000000007"/>
    <n v="86.21"/>
    <n v="80"/>
    <n v="65.97"/>
    <n v="37.5"/>
    <n v="87.8"/>
    <n v="96.97"/>
    <n v="86.11"/>
    <n v="86.21"/>
    <n v="92.49"/>
    <n v="54.67"/>
    <n v="87.18"/>
    <n v="100"/>
    <n v="84.62"/>
    <n v="90"/>
    <n v="94.53"/>
    <n v="72.75"/>
    <n v="80.56"/>
    <n v="80.56"/>
    <n v="80.489999999999995"/>
    <n v="77.56"/>
    <n v="23.81"/>
    <n v="91.25"/>
    <n v="7.14"/>
    <n v="96.47"/>
    <n v="37.14"/>
    <n v="77.78"/>
    <m/>
    <n v="75"/>
    <n v="66.67"/>
    <n v="71.88"/>
    <n v="100"/>
    <n v="88.1"/>
    <n v="100"/>
    <n v="85"/>
    <n v="66.67"/>
    <n v="100"/>
    <n v="75"/>
    <n v="95.06"/>
    <n v="100"/>
    <n v="95.97"/>
    <n v="92"/>
    <n v="72.81"/>
    <n v="78.38"/>
    <n v="62.5"/>
    <n v="80.430000000000007"/>
    <n v="66.67"/>
    <n v="53.85"/>
    <n v="44"/>
    <n v="100"/>
    <n v="16.670000000000002"/>
    <n v="42.31"/>
    <n v="35.71"/>
    <n v="90.38"/>
    <n v="84.13"/>
    <n v="91.3"/>
    <n v="96.15"/>
    <n v="100"/>
    <n v="85.19"/>
    <n v="98.15"/>
    <n v="76.680000000000007"/>
    <n v="97.19"/>
    <n v="98.67"/>
    <n v="97.06"/>
    <n v="82.63"/>
    <n v="62.5"/>
    <n v="90.91"/>
    <n v="95.83"/>
    <n v="90.91"/>
    <n v="100"/>
    <n v="47.26"/>
    <n v="62.2"/>
    <n v="45"/>
    <n v="41.18"/>
    <n v="45.24"/>
    <n v="45.95"/>
    <n v="39.130000000000003"/>
    <n v="45.71"/>
    <n v="45.45"/>
    <n v="50"/>
    <n v="84.58"/>
    <n v="78.95"/>
    <n v="90.36"/>
    <n v="89.8"/>
    <n v="93"/>
    <n v="82.84"/>
    <n v="76.23"/>
  </r>
  <r>
    <s v="0296"/>
    <x v="35"/>
    <s v="NACIONAL"/>
    <s v="RAMA EJECUTIVA"/>
    <x v="4"/>
    <x v="18"/>
    <s v="BOGOTÁ. D.C."/>
    <s v="BOGOTÁ. D.C."/>
    <s v="NO"/>
    <n v="1"/>
    <s v="Naciòn - MIPG"/>
    <s v="MIPG"/>
    <n v="91.19"/>
    <n v="95.15"/>
    <n v="94.57"/>
    <n v="91.77"/>
    <n v="91.46"/>
    <n v="84.11"/>
    <n v="92.46"/>
    <n v="98.12"/>
    <n v="92.11"/>
    <n v="93.1"/>
    <n v="60"/>
    <n v="97.22"/>
    <n v="100"/>
    <n v="97.56"/>
    <n v="96.97"/>
    <n v="94.44"/>
    <n v="98.85"/>
    <n v="97.4"/>
    <n v="77.33"/>
    <n v="94.74"/>
    <n v="100"/>
    <n v="92.31"/>
    <n v="100"/>
    <n v="97.66"/>
    <n v="82.23"/>
    <n v="50"/>
    <n v="51.39"/>
    <n v="73.17"/>
    <n v="92.86"/>
    <n v="47.62"/>
    <n v="62.5"/>
    <n v="21.43"/>
    <n v="98.82"/>
    <n v="97.14"/>
    <n v="88.89"/>
    <m/>
    <n v="90.86"/>
    <n v="76.67"/>
    <n v="96.88"/>
    <n v="100"/>
    <n v="100"/>
    <n v="100"/>
    <n v="100"/>
    <n v="100"/>
    <n v="100"/>
    <n v="100"/>
    <n v="96.11"/>
    <n v="92.86"/>
    <n v="95.31"/>
    <n v="99.41"/>
    <n v="93.46"/>
    <n v="90"/>
    <n v="100"/>
    <n v="97.83"/>
    <n v="100"/>
    <n v="88.46"/>
    <n v="76.67"/>
    <n v="100"/>
    <n v="50"/>
    <n v="82.05"/>
    <n v="71.430000000000007"/>
    <n v="98.66"/>
    <n v="98.21"/>
    <n v="100"/>
    <n v="100"/>
    <n v="100"/>
    <n v="96.3"/>
    <n v="100"/>
    <n v="91.46"/>
    <n v="92.55"/>
    <n v="84"/>
    <n v="100"/>
    <n v="64.8"/>
    <n v="75"/>
    <n v="54.55"/>
    <n v="66.67"/>
    <n v="18.18"/>
    <n v="85.71"/>
    <n v="88.72"/>
    <n v="95.12"/>
    <n v="85"/>
    <n v="86.76"/>
    <n v="92.46"/>
    <n v="97.3"/>
    <n v="82.61"/>
    <n v="100"/>
    <n v="100"/>
    <n v="91.67"/>
    <n v="98.12"/>
    <n v="97.37"/>
    <n v="97.59"/>
    <n v="93.88"/>
    <n v="83.71"/>
    <n v="99.34"/>
    <n v="96.72"/>
  </r>
  <r>
    <s v="0297"/>
    <x v="36"/>
    <s v="NACIONAL"/>
    <s v="RAMA EJECUTIVA"/>
    <x v="7"/>
    <x v="15"/>
    <s v="BOGOTÁ. D.C."/>
    <s v="BOGOTÁ. D.C."/>
    <s v="NO"/>
    <n v="1"/>
    <s v="Naciòn - MIPG"/>
    <s v="MIPG"/>
    <n v="86.46"/>
    <n v="77.069999999999993"/>
    <n v="93.06"/>
    <n v="86.68"/>
    <n v="95.52"/>
    <n v="81.760000000000005"/>
    <n v="84.52"/>
    <n v="93.13"/>
    <n v="89.07"/>
    <n v="96.55"/>
    <n v="71.67"/>
    <n v="90.97"/>
    <n v="62.5"/>
    <n v="67.290000000000006"/>
    <n v="50"/>
    <n v="60"/>
    <n v="73.680000000000007"/>
    <n v="92.45"/>
    <m/>
    <m/>
    <m/>
    <m/>
    <m/>
    <n v="94.53"/>
    <n v="85.34"/>
    <n v="66.67"/>
    <n v="95.83"/>
    <n v="97.56"/>
    <n v="90.48"/>
    <n v="22.22"/>
    <n v="100"/>
    <n v="35.71"/>
    <n v="94.12"/>
    <n v="80"/>
    <n v="100"/>
    <m/>
    <n v="90.32"/>
    <n v="100"/>
    <n v="81.25"/>
    <n v="100"/>
    <n v="90.48"/>
    <n v="100"/>
    <n v="100"/>
    <n v="100"/>
    <n v="66.67"/>
    <n v="50"/>
    <m/>
    <m/>
    <m/>
    <m/>
    <n v="88.6"/>
    <n v="94.59"/>
    <n v="37.5"/>
    <n v="100"/>
    <n v="94.44"/>
    <n v="92.31"/>
    <n v="54.04"/>
    <n v="100"/>
    <n v="16.670000000000002"/>
    <n v="70.37"/>
    <n v="32.14"/>
    <n v="85.59"/>
    <n v="85.71"/>
    <n v="82.61"/>
    <n v="65.38"/>
    <n v="85.71"/>
    <n v="92.59"/>
    <n v="91.82"/>
    <n v="95.52"/>
    <n v="91.95"/>
    <n v="85.71"/>
    <n v="96.51"/>
    <n v="74.37"/>
    <n v="75"/>
    <n v="45.45"/>
    <n v="79.5"/>
    <n v="94.7"/>
    <n v="57.14"/>
    <n v="77.5"/>
    <n v="78.05"/>
    <n v="85"/>
    <n v="75.510000000000005"/>
    <n v="84.52"/>
    <n v="91.89"/>
    <n v="91.3"/>
    <n v="82.86"/>
    <n v="84.85"/>
    <n v="66.67"/>
    <n v="93.13"/>
    <n v="82.52"/>
    <n v="98.8"/>
    <n v="95.65"/>
    <n v="87.14"/>
    <n v="98.95"/>
    <n v="97.54"/>
  </r>
  <r>
    <s v="0299"/>
    <x v="37"/>
    <s v="NACIONAL"/>
    <s v="RAMA EJECUTIVA"/>
    <x v="8"/>
    <x v="15"/>
    <s v="BOGOTÁ. D.C."/>
    <s v="BOGOTÁ. D.C."/>
    <s v="NO"/>
    <n v="1"/>
    <s v="Naciòn - MIPG"/>
    <s v="MIPG"/>
    <n v="88.51"/>
    <n v="91.14"/>
    <n v="93.9"/>
    <n v="90.55"/>
    <n v="89.66"/>
    <n v="80.819999999999993"/>
    <n v="86.39"/>
    <n v="94.93"/>
    <n v="96.22"/>
    <n v="95.69"/>
    <n v="91.67"/>
    <n v="97.57"/>
    <n v="100"/>
    <n v="87.8"/>
    <n v="84.85"/>
    <n v="97.22"/>
    <n v="88.51"/>
    <n v="96.06"/>
    <n v="81.33"/>
    <n v="92.11"/>
    <n v="91.67"/>
    <n v="92.31"/>
    <n v="100"/>
    <n v="97.27"/>
    <n v="88.48"/>
    <n v="72.22"/>
    <n v="88.89"/>
    <n v="92.68"/>
    <n v="94.87"/>
    <n v="23.81"/>
    <n v="100"/>
    <n v="78.569999999999993"/>
    <n v="95.29"/>
    <n v="85.71"/>
    <n v="100"/>
    <m/>
    <n v="81.67"/>
    <n v="85"/>
    <n v="73.33"/>
    <n v="100"/>
    <n v="95.45"/>
    <n v="100"/>
    <n v="100"/>
    <n v="66.67"/>
    <n v="100"/>
    <n v="100"/>
    <m/>
    <m/>
    <m/>
    <m/>
    <n v="98.25"/>
    <n v="97.3"/>
    <n v="93.75"/>
    <n v="100"/>
    <n v="94.44"/>
    <n v="100"/>
    <n v="75.760000000000005"/>
    <n v="100"/>
    <n v="83.33"/>
    <n v="55.56"/>
    <n v="78.569999999999993"/>
    <n v="90.32"/>
    <n v="95.24"/>
    <n v="95.65"/>
    <n v="76.92"/>
    <n v="85.71"/>
    <n v="92.59"/>
    <n v="84.91"/>
    <n v="89.66"/>
    <n v="89.24"/>
    <n v="87.5"/>
    <n v="90.7"/>
    <n v="61.4"/>
    <n v="42.5"/>
    <n v="72.73"/>
    <n v="77.48"/>
    <n v="58.33"/>
    <n v="71.430000000000007"/>
    <n v="85.73"/>
    <n v="89.43"/>
    <n v="47.5"/>
    <n v="91.84"/>
    <n v="86.39"/>
    <n v="86.49"/>
    <n v="100"/>
    <n v="76.67"/>
    <n v="80.650000000000006"/>
    <n v="83.33"/>
    <n v="94.93"/>
    <n v="95.21"/>
    <n v="91.57"/>
    <n v="100"/>
    <n v="80.81"/>
    <n v="98.23"/>
    <n v="98.36"/>
  </r>
  <r>
    <s v="0305"/>
    <x v="38"/>
    <s v="NACIONAL"/>
    <s v="RAMA EJECUTIVA"/>
    <x v="4"/>
    <x v="8"/>
    <s v="BOGOTÁ. D.C."/>
    <s v="BOGOTÁ. D.C."/>
    <s v="NO"/>
    <n v="1"/>
    <s v="Naciòn - MIPG"/>
    <s v="MIPG"/>
    <n v="84.51"/>
    <n v="95.16"/>
    <n v="90.05"/>
    <n v="83.83"/>
    <n v="91"/>
    <n v="76.69"/>
    <n v="87.06"/>
    <n v="91.46"/>
    <n v="95.37"/>
    <n v="96.55"/>
    <n v="91.67"/>
    <n v="97.04"/>
    <n v="87.5"/>
    <n v="95.12"/>
    <n v="96.97"/>
    <n v="94.44"/>
    <n v="94.25"/>
    <n v="89.39"/>
    <n v="91.67"/>
    <n v="94.87"/>
    <n v="100"/>
    <n v="96.15"/>
    <n v="90"/>
    <n v="92.97"/>
    <n v="78.87"/>
    <n v="100"/>
    <n v="59.72"/>
    <n v="59.8"/>
    <n v="83.33"/>
    <n v="0"/>
    <n v="93.75"/>
    <n v="28.57"/>
    <n v="96.47"/>
    <n v="85.71"/>
    <n v="100"/>
    <m/>
    <n v="62.93"/>
    <n v="38.89"/>
    <n v="66.67"/>
    <n v="96.43"/>
    <n v="100"/>
    <n v="100"/>
    <n v="100"/>
    <n v="100"/>
    <n v="100"/>
    <n v="100"/>
    <m/>
    <m/>
    <m/>
    <m/>
    <n v="85.53"/>
    <n v="93.24"/>
    <n v="93.75"/>
    <n v="91.3"/>
    <n v="94.44"/>
    <n v="57.69"/>
    <n v="76"/>
    <n v="100"/>
    <n v="66.67"/>
    <n v="73.08"/>
    <n v="78.569999999999993"/>
    <n v="91.72"/>
    <n v="94.44"/>
    <n v="91.3"/>
    <n v="80.77"/>
    <n v="85.71"/>
    <n v="92.59"/>
    <n v="89.94"/>
    <n v="91"/>
    <n v="93.35"/>
    <n v="90.28"/>
    <n v="95.93"/>
    <n v="77.040000000000006"/>
    <n v="80"/>
    <n v="90.91"/>
    <n v="79.28"/>
    <n v="39.39"/>
    <n v="85.71"/>
    <n v="60.82"/>
    <n v="87.8"/>
    <n v="20"/>
    <n v="57.6"/>
    <n v="87.06"/>
    <n v="89.19"/>
    <n v="91.3"/>
    <n v="97.14"/>
    <n v="90.91"/>
    <n v="83.33"/>
    <n v="91.46"/>
    <n v="93.75"/>
    <n v="93.57"/>
    <n v="88.65"/>
    <n v="85.52"/>
    <n v="86.07"/>
    <n v="83.49"/>
  </r>
  <r>
    <s v="0312"/>
    <x v="39"/>
    <s v="NACIONAL"/>
    <s v="RAMA EJECUTIVA"/>
    <x v="9"/>
    <x v="5"/>
    <s v="BOGOTÁ. D.C."/>
    <s v="BOGOTÁ. D.C."/>
    <s v="NO"/>
    <n v="1"/>
    <s v="Naciòn - MIPG"/>
    <s v="MIPG"/>
    <n v="92.02"/>
    <n v="97.73"/>
    <n v="97.99"/>
    <n v="90.19"/>
    <n v="93"/>
    <n v="87.27"/>
    <n v="99.05"/>
    <n v="97.6"/>
    <n v="96.95"/>
    <n v="100"/>
    <n v="96.67"/>
    <n v="96.88"/>
    <n v="87.5"/>
    <n v="98.37"/>
    <n v="96.97"/>
    <n v="100"/>
    <n v="100"/>
    <n v="97.81"/>
    <m/>
    <m/>
    <m/>
    <m/>
    <m/>
    <n v="97.66"/>
    <n v="88.31"/>
    <n v="83.33"/>
    <n v="86.11"/>
    <n v="100"/>
    <n v="78.569999999999993"/>
    <n v="14.29"/>
    <n v="62.5"/>
    <n v="50"/>
    <n v="97.65"/>
    <n v="97.14"/>
    <n v="100"/>
    <m/>
    <n v="87.63"/>
    <n v="80"/>
    <n v="90.62"/>
    <n v="95.24"/>
    <n v="95.24"/>
    <n v="88.89"/>
    <n v="100"/>
    <n v="100"/>
    <n v="100"/>
    <n v="100"/>
    <n v="68.73"/>
    <n v="52.94"/>
    <n v="65.739999999999995"/>
    <n v="92.5"/>
    <n v="95.61"/>
    <n v="94.59"/>
    <n v="100"/>
    <n v="95.65"/>
    <n v="100"/>
    <n v="96.15"/>
    <n v="78"/>
    <n v="100"/>
    <n v="66.67"/>
    <n v="76.92"/>
    <n v="78.569999999999993"/>
    <n v="95.27"/>
    <n v="96.83"/>
    <n v="95.65"/>
    <n v="92.31"/>
    <n v="85.71"/>
    <n v="96.3"/>
    <n v="89.94"/>
    <n v="93"/>
    <n v="91.93"/>
    <n v="83.33"/>
    <n v="99.13"/>
    <n v="83.65"/>
    <n v="92.5"/>
    <n v="72.73"/>
    <n v="91.89"/>
    <n v="69.7"/>
    <n v="28.57"/>
    <n v="85.37"/>
    <n v="97.56"/>
    <n v="77.5"/>
    <n v="81.86"/>
    <n v="99.05"/>
    <n v="100"/>
    <n v="100"/>
    <n v="100"/>
    <n v="100"/>
    <n v="100"/>
    <n v="97.6"/>
    <n v="99.34"/>
    <n v="95.18"/>
    <n v="97.83"/>
    <n v="91.1"/>
    <n v="98.01"/>
    <n v="97.54"/>
  </r>
  <r>
    <s v="0313"/>
    <x v="40"/>
    <s v="NACIONAL"/>
    <s v="RAMA EJECUTIVA"/>
    <x v="4"/>
    <x v="18"/>
    <s v="BOGOTÁ. D.C."/>
    <s v="BOGOTÁ. D.C."/>
    <s v="NO"/>
    <n v="1"/>
    <s v="Naciòn - MIPG"/>
    <s v="MIPG"/>
    <n v="81.260000000000005"/>
    <n v="73.16"/>
    <n v="90.5"/>
    <n v="85.01"/>
    <n v="91.77"/>
    <n v="80.06"/>
    <n v="79.81"/>
    <n v="77.739999999999995"/>
    <n v="84.8"/>
    <n v="82.76"/>
    <n v="76.67"/>
    <n v="90.22"/>
    <n v="75"/>
    <n v="65"/>
    <n v="66.67"/>
    <n v="66.67"/>
    <n v="59.77"/>
    <n v="92.02"/>
    <n v="78.67"/>
    <n v="89.47"/>
    <n v="83.33"/>
    <n v="88.46"/>
    <n v="88.89"/>
    <n v="81.25"/>
    <n v="81.23"/>
    <n v="100"/>
    <n v="75"/>
    <n v="87.8"/>
    <n v="78.849999999999994"/>
    <n v="0"/>
    <n v="93.75"/>
    <m/>
    <n v="92.86"/>
    <n v="62.86"/>
    <n v="77.78"/>
    <m/>
    <n v="86.67"/>
    <n v="66.67"/>
    <n v="93.75"/>
    <n v="100"/>
    <n v="95"/>
    <n v="100"/>
    <n v="100"/>
    <n v="66.67"/>
    <n v="100"/>
    <n v="100"/>
    <m/>
    <m/>
    <m/>
    <m/>
    <n v="88.43"/>
    <n v="98.61"/>
    <n v="68.75"/>
    <n v="92.68"/>
    <n v="94.12"/>
    <n v="80.77"/>
    <n v="72.41"/>
    <n v="100"/>
    <n v="100"/>
    <n v="66.67"/>
    <n v="50"/>
    <n v="93.14"/>
    <n v="91.27"/>
    <n v="100"/>
    <n v="96"/>
    <n v="100"/>
    <n v="88.46"/>
    <n v="92.45"/>
    <n v="91.77"/>
    <n v="93.87"/>
    <n v="87.14"/>
    <n v="99.41"/>
    <n v="81.92"/>
    <n v="92.5"/>
    <n v="90.91"/>
    <n v="79.28"/>
    <n v="59.09"/>
    <n v="57.14"/>
    <n v="66.16"/>
    <n v="80.489999999999995"/>
    <n v="47.5"/>
    <n v="63.73"/>
    <n v="79.81"/>
    <n v="78.38"/>
    <n v="91.3"/>
    <n v="91.43"/>
    <n v="93.75"/>
    <n v="58.33"/>
    <n v="77.739999999999995"/>
    <n v="72.7"/>
    <n v="88.55"/>
    <n v="95.74"/>
    <n v="87.33"/>
    <n v="67.8"/>
    <n v="50.56"/>
  </r>
  <r>
    <s v="0314"/>
    <x v="41"/>
    <s v="NACIONAL"/>
    <s v="RAMA EJECUTIVA"/>
    <x v="4"/>
    <x v="18"/>
    <s v="BOGOTÁ. D.C."/>
    <s v="BOGOTÁ. D.C."/>
    <s v="NO"/>
    <n v="1"/>
    <s v="Naciòn - MIPG"/>
    <s v="MIPG"/>
    <n v="87.97"/>
    <n v="94.42"/>
    <n v="96.3"/>
    <n v="89.6"/>
    <n v="96.91"/>
    <n v="80.06"/>
    <n v="82.54"/>
    <n v="95.72"/>
    <n v="96.92"/>
    <n v="96.55"/>
    <n v="95"/>
    <n v="97.16"/>
    <n v="100"/>
    <n v="92.68"/>
    <n v="96.97"/>
    <n v="94.44"/>
    <n v="91.95"/>
    <n v="100"/>
    <n v="84"/>
    <n v="89.47"/>
    <n v="100"/>
    <n v="84.62"/>
    <n v="100"/>
    <n v="92.19"/>
    <n v="81.58"/>
    <n v="83.33"/>
    <n v="77.78"/>
    <n v="97.56"/>
    <n v="92.31"/>
    <n v="0"/>
    <n v="100"/>
    <n v="64.290000000000006"/>
    <n v="83.53"/>
    <n v="82.86"/>
    <m/>
    <m/>
    <n v="100"/>
    <n v="100"/>
    <n v="100"/>
    <n v="100"/>
    <n v="100"/>
    <n v="100"/>
    <n v="100"/>
    <n v="100"/>
    <n v="100"/>
    <n v="100"/>
    <m/>
    <m/>
    <m/>
    <m/>
    <n v="98.25"/>
    <n v="100"/>
    <n v="93.75"/>
    <n v="97.83"/>
    <n v="100"/>
    <n v="100"/>
    <n v="74"/>
    <n v="100"/>
    <n v="100"/>
    <n v="57.69"/>
    <n v="85.71"/>
    <n v="96.77"/>
    <n v="98.41"/>
    <n v="100"/>
    <n v="92.31"/>
    <n v="85.71"/>
    <n v="96.3"/>
    <n v="96.23"/>
    <n v="96.91"/>
    <n v="100"/>
    <n v="100"/>
    <n v="100"/>
    <n v="71.930000000000007"/>
    <n v="82.5"/>
    <n v="81.819999999999993"/>
    <n v="63.74"/>
    <n v="51.52"/>
    <n v="71.430000000000007"/>
    <n v="66.459999999999994"/>
    <n v="87.8"/>
    <n v="30"/>
    <n v="64.709999999999994"/>
    <n v="82.54"/>
    <n v="86.49"/>
    <n v="82.61"/>
    <n v="82.86"/>
    <n v="87.88"/>
    <n v="75"/>
    <n v="95.72"/>
    <n v="98.03"/>
    <n v="86.75"/>
    <n v="100"/>
    <n v="85.86"/>
    <n v="96.69"/>
    <n v="95.08"/>
  </r>
  <r>
    <s v="0347"/>
    <x v="42"/>
    <s v="NACIONAL"/>
    <s v="RAMA EJECUTIVA"/>
    <x v="4"/>
    <x v="14"/>
    <s v="BOGOTÁ. D.C."/>
    <s v="BOGOTÁ. D.C."/>
    <s v="NO"/>
    <n v="1"/>
    <s v="Naciòn - MIPG"/>
    <s v="MIPG"/>
    <n v="94.29"/>
    <n v="94.44"/>
    <n v="94.85"/>
    <n v="93.83"/>
    <n v="97.56"/>
    <n v="93.19"/>
    <n v="96.19"/>
    <n v="96.9"/>
    <n v="93.73"/>
    <n v="93.1"/>
    <n v="96.67"/>
    <n v="92.71"/>
    <n v="100"/>
    <n v="95.12"/>
    <n v="93.94"/>
    <n v="91.67"/>
    <n v="95.4"/>
    <n v="97.88"/>
    <n v="77.33"/>
    <n v="94.87"/>
    <n v="100"/>
    <n v="92.31"/>
    <n v="100"/>
    <n v="97.66"/>
    <n v="90.17"/>
    <n v="83.33"/>
    <n v="100"/>
    <n v="100"/>
    <n v="60.71"/>
    <n v="33.33"/>
    <n v="100"/>
    <n v="71.430000000000007"/>
    <n v="97.65"/>
    <n v="94.29"/>
    <n v="100"/>
    <m/>
    <n v="81.45"/>
    <n v="80"/>
    <n v="81.25"/>
    <n v="89.29"/>
    <n v="100"/>
    <n v="100"/>
    <n v="100"/>
    <n v="100"/>
    <n v="100"/>
    <n v="100"/>
    <m/>
    <m/>
    <m/>
    <m/>
    <n v="97.37"/>
    <n v="100"/>
    <n v="100"/>
    <n v="100"/>
    <n v="94.44"/>
    <n v="92.31"/>
    <n v="72.73"/>
    <n v="100"/>
    <n v="66.67"/>
    <n v="44.44"/>
    <n v="85.71"/>
    <n v="98.71"/>
    <n v="98.41"/>
    <n v="100"/>
    <n v="100"/>
    <n v="100"/>
    <n v="100"/>
    <n v="98.11"/>
    <n v="97.56"/>
    <n v="97.2"/>
    <n v="96"/>
    <n v="98.26"/>
    <n v="90.17"/>
    <n v="97.5"/>
    <n v="72.73"/>
    <n v="89.64"/>
    <n v="85.61"/>
    <n v="85.71"/>
    <n v="91.31"/>
    <n v="97.56"/>
    <n v="90"/>
    <n v="88.97"/>
    <n v="96.19"/>
    <n v="97.3"/>
    <n v="100"/>
    <n v="100"/>
    <n v="96.97"/>
    <n v="83.33"/>
    <n v="96.9"/>
    <n v="96.05"/>
    <n v="100"/>
    <n v="93.88"/>
    <n v="92.62"/>
    <n v="96.69"/>
    <n v="90.16"/>
  </r>
  <r>
    <s v="0376"/>
    <x v="43"/>
    <s v="NACIONAL"/>
    <s v="RAMA EJECUTIVA"/>
    <x v="4"/>
    <x v="15"/>
    <s v="BOGOTÁ. D.C."/>
    <s v="BOGOTÁ. D.C."/>
    <s v="NO"/>
    <n v="1"/>
    <s v="Naciòn - MIPG"/>
    <s v="MIPG"/>
    <n v="84.85"/>
    <n v="90.48"/>
    <n v="93.78"/>
    <n v="83.05"/>
    <n v="94.7"/>
    <n v="81.349999999999994"/>
    <n v="54.95"/>
    <n v="96.38"/>
    <n v="94.78"/>
    <n v="96.55"/>
    <n v="100"/>
    <n v="92.91"/>
    <n v="100"/>
    <n v="87.8"/>
    <n v="84.85"/>
    <n v="94.44"/>
    <n v="83.91"/>
    <n v="95.64"/>
    <n v="76"/>
    <n v="97.44"/>
    <n v="91.67"/>
    <n v="96.15"/>
    <n v="90"/>
    <n v="92.19"/>
    <n v="72.680000000000007"/>
    <n v="88.89"/>
    <n v="0"/>
    <n v="45.83"/>
    <n v="97.44"/>
    <n v="0"/>
    <n v="46.25"/>
    <n v="35.71"/>
    <n v="92.94"/>
    <n v="65.709999999999994"/>
    <n v="44.44"/>
    <m/>
    <n v="97.22"/>
    <n v="91.67"/>
    <n v="100"/>
    <n v="100"/>
    <n v="100"/>
    <n v="100"/>
    <n v="100"/>
    <n v="100"/>
    <n v="100"/>
    <n v="100"/>
    <m/>
    <m/>
    <m/>
    <m/>
    <n v="85.96"/>
    <n v="97.3"/>
    <n v="50"/>
    <n v="97.83"/>
    <n v="88.89"/>
    <n v="69.23"/>
    <n v="60.61"/>
    <n v="100"/>
    <n v="16.670000000000002"/>
    <n v="44.44"/>
    <n v="78.569999999999993"/>
    <n v="85.93"/>
    <n v="87.3"/>
    <n v="95.65"/>
    <n v="76"/>
    <n v="61.9"/>
    <n v="88.89"/>
    <n v="84.91"/>
    <n v="94.7"/>
    <n v="96.82"/>
    <n v="98.61"/>
    <n v="95.29"/>
    <n v="54.56"/>
    <n v="47.5"/>
    <n v="63.64"/>
    <n v="52.48"/>
    <n v="58.33"/>
    <n v="85.71"/>
    <m/>
    <m/>
    <m/>
    <m/>
    <n v="54.95"/>
    <n v="64.86"/>
    <n v="20"/>
    <n v="71.430000000000007"/>
    <n v="74.19"/>
    <n v="41.67"/>
    <n v="96.38"/>
    <n v="94.74"/>
    <n v="97.59"/>
    <n v="97.87"/>
    <n v="78.45"/>
    <n v="97.13"/>
    <n v="95.08"/>
  </r>
  <r>
    <s v="0401"/>
    <x v="44"/>
    <s v="NACIONAL"/>
    <s v="RAMA EJECUTIVA"/>
    <x v="3"/>
    <x v="16"/>
    <s v="BOGOTÁ. D.C."/>
    <s v="BOGOTÁ. D.C."/>
    <s v="NO"/>
    <n v="1"/>
    <s v="Naciòn - MIPG"/>
    <s v="MIPG"/>
    <n v="72.16"/>
    <n v="71.97"/>
    <n v="88.5"/>
    <n v="72.16"/>
    <n v="85.76"/>
    <n v="68.540000000000006"/>
    <n v="31.11"/>
    <n v="82.28"/>
    <n v="85.19"/>
    <n v="75.86"/>
    <n v="83.33"/>
    <n v="87.23"/>
    <n v="87.5"/>
    <n v="61.4"/>
    <n v="77.42"/>
    <n v="59.38"/>
    <n v="59.26"/>
    <n v="90"/>
    <n v="66.67"/>
    <n v="97.37"/>
    <n v="91.67"/>
    <n v="96.15"/>
    <n v="88.89"/>
    <n v="86.72"/>
    <n v="75.83"/>
    <n v="83.33"/>
    <n v="66.67"/>
    <n v="65.040000000000006"/>
    <n v="83.33"/>
    <n v="0"/>
    <n v="0"/>
    <n v="78.569999999999993"/>
    <n v="97.4"/>
    <n v="63.33"/>
    <n v="100"/>
    <m/>
    <n v="65.52"/>
    <n v="27.08"/>
    <n v="84.38"/>
    <n v="76.19"/>
    <n v="100"/>
    <n v="100"/>
    <n v="100"/>
    <n v="100"/>
    <n v="100"/>
    <n v="100"/>
    <m/>
    <m/>
    <m/>
    <m/>
    <n v="71.78"/>
    <n v="80.63"/>
    <n v="50"/>
    <n v="71.739999999999995"/>
    <n v="68.52"/>
    <n v="69.23"/>
    <n v="42"/>
    <n v="100"/>
    <n v="83.33"/>
    <n v="19.23"/>
    <n v="50"/>
    <n v="71.81"/>
    <n v="70.63"/>
    <n v="91.3"/>
    <n v="46.67"/>
    <n v="82.14"/>
    <n v="77.78"/>
    <n v="72.33"/>
    <n v="85.76"/>
    <n v="97.47"/>
    <n v="95.83"/>
    <n v="98.84"/>
    <n v="54.17"/>
    <n v="42.42"/>
    <n v="27.27"/>
    <n v="65.569999999999993"/>
    <n v="47.73"/>
    <n v="100"/>
    <n v="48.92"/>
    <n v="56.91"/>
    <n v="40"/>
    <n v="46.77"/>
    <n v="31.11"/>
    <n v="45.95"/>
    <n v="6.67"/>
    <n v="26.67"/>
    <n v="24.14"/>
    <n v="33.33"/>
    <n v="82.28"/>
    <n v="73.05"/>
    <n v="85.54"/>
    <n v="89.36"/>
    <n v="74.510000000000005"/>
    <n v="87.64"/>
    <n v="72.540000000000006"/>
  </r>
  <r>
    <s v="0461"/>
    <x v="45"/>
    <s v="NACIONAL"/>
    <s v="RAMA EJECUTIVA"/>
    <x v="3"/>
    <x v="7"/>
    <s v="BOGOTÁ. D.C."/>
    <s v="BOGOTÁ. D.C."/>
    <s v="NO"/>
    <n v="1"/>
    <s v="Naciòn - MIPG"/>
    <s v="MIPG"/>
    <n v="79.78"/>
    <n v="78.930000000000007"/>
    <n v="85.94"/>
    <n v="81.17"/>
    <n v="80.14"/>
    <n v="80.17"/>
    <n v="60.08"/>
    <n v="84.05"/>
    <n v="80.8"/>
    <n v="75.86"/>
    <n v="81.67"/>
    <n v="83.33"/>
    <n v="75"/>
    <n v="77.239999999999995"/>
    <n v="81.819999999999993"/>
    <n v="80.56"/>
    <n v="73.56"/>
    <n v="88.15"/>
    <n v="72"/>
    <n v="86.84"/>
    <n v="91.67"/>
    <n v="84.62"/>
    <n v="100"/>
    <n v="88.28"/>
    <n v="74.41"/>
    <n v="83.33"/>
    <n v="73.61"/>
    <n v="60.98"/>
    <n v="67.86"/>
    <n v="16.670000000000002"/>
    <n v="60"/>
    <n v="60"/>
    <n v="92.94"/>
    <n v="65.709999999999994"/>
    <n v="100"/>
    <m/>
    <n v="60"/>
    <n v="61.11"/>
    <n v="46.88"/>
    <n v="100"/>
    <n v="97.62"/>
    <n v="100"/>
    <n v="95"/>
    <n v="100"/>
    <n v="100"/>
    <n v="75"/>
    <n v="86.98"/>
    <n v="89.29"/>
    <n v="91.94"/>
    <n v="85.2"/>
    <n v="98.25"/>
    <n v="100"/>
    <n v="100"/>
    <n v="97.83"/>
    <n v="100"/>
    <n v="92.31"/>
    <n v="65.56"/>
    <n v="100"/>
    <n v="75"/>
    <n v="48"/>
    <n v="87.5"/>
    <n v="80.61"/>
    <n v="87.3"/>
    <n v="82.61"/>
    <n v="69.23"/>
    <n v="82.14"/>
    <n v="70.37"/>
    <n v="77.78"/>
    <n v="80.14"/>
    <n v="87.9"/>
    <n v="77.08"/>
    <n v="97.06"/>
    <n v="68.95"/>
    <n v="67.5"/>
    <n v="72.73"/>
    <n v="75.23"/>
    <n v="65.91"/>
    <n v="42.86"/>
    <n v="80.39"/>
    <n v="91.06"/>
    <n v="37.5"/>
    <n v="84.31"/>
    <n v="60.08"/>
    <n v="59.46"/>
    <n v="43.48"/>
    <n v="66.67"/>
    <n v="70.97"/>
    <n v="66.67"/>
    <n v="84.05"/>
    <n v="77.400000000000006"/>
    <n v="78.31"/>
    <n v="87.23"/>
    <n v="81.8"/>
    <n v="91.39"/>
    <n v="81.97"/>
  </r>
  <r>
    <s v="0669"/>
    <x v="46"/>
    <s v="NACIONAL"/>
    <s v="RAMA EJECUTIVA"/>
    <x v="9"/>
    <x v="1"/>
    <s v="BOGOTÁ. D.C."/>
    <s v="BOGOTÁ. D.C."/>
    <s v="NO"/>
    <n v="1"/>
    <s v="Naciòn - MIPG"/>
    <s v="MIPG"/>
    <n v="93.87"/>
    <n v="90.69"/>
    <n v="98.55"/>
    <n v="92.01"/>
    <n v="97.74"/>
    <n v="93.65"/>
    <n v="97.14"/>
    <n v="95.5"/>
    <n v="87.28"/>
    <n v="79.31"/>
    <n v="81.67"/>
    <n v="89.58"/>
    <n v="100"/>
    <n v="92.68"/>
    <n v="93.94"/>
    <n v="91.67"/>
    <n v="89.66"/>
    <n v="98.43"/>
    <m/>
    <m/>
    <m/>
    <m/>
    <m/>
    <n v="94.53"/>
    <n v="87.27"/>
    <n v="100"/>
    <n v="91.67"/>
    <n v="85.37"/>
    <n v="94.87"/>
    <n v="23.81"/>
    <n v="56.25"/>
    <n v="92.86"/>
    <n v="94.12"/>
    <n v="88.57"/>
    <n v="100"/>
    <m/>
    <n v="95"/>
    <n v="85"/>
    <n v="100"/>
    <n v="100"/>
    <n v="100"/>
    <n v="100"/>
    <n v="100"/>
    <n v="100"/>
    <n v="100"/>
    <n v="100"/>
    <m/>
    <m/>
    <m/>
    <m/>
    <n v="92.11"/>
    <n v="91.89"/>
    <n v="100"/>
    <n v="93.48"/>
    <n v="88.89"/>
    <n v="92.31"/>
    <n v="90"/>
    <n v="100"/>
    <n v="100"/>
    <n v="80.77"/>
    <n v="100"/>
    <n v="97.42"/>
    <n v="96.83"/>
    <n v="95.65"/>
    <n v="96.15"/>
    <n v="100"/>
    <n v="100"/>
    <n v="96.23"/>
    <n v="97.74"/>
    <n v="98.73"/>
    <n v="97.22"/>
    <n v="100"/>
    <n v="86.95"/>
    <n v="82.5"/>
    <n v="90.91"/>
    <n v="91.89"/>
    <n v="83.33"/>
    <n v="85.71"/>
    <n v="93.19"/>
    <n v="93.5"/>
    <n v="87.5"/>
    <n v="94.12"/>
    <n v="97.14"/>
    <n v="100"/>
    <n v="100"/>
    <n v="100"/>
    <n v="100"/>
    <n v="83.33"/>
    <n v="95.5"/>
    <n v="90.79"/>
    <n v="92.77"/>
    <n v="100"/>
    <n v="95.71"/>
    <n v="99.56"/>
    <n v="90.98"/>
  </r>
  <r>
    <s v="0822"/>
    <x v="47"/>
    <s v="NACIONAL"/>
    <s v="RAMA EJECUTIVA"/>
    <x v="4"/>
    <x v="5"/>
    <s v="TOLIMA"/>
    <s v="ESPINAL"/>
    <s v="NO"/>
    <n v="0"/>
    <s v="Naciòn - MIPG"/>
    <s v="MIPG"/>
    <n v="95.39"/>
    <n v="97.72"/>
    <n v="96.12"/>
    <n v="94.27"/>
    <n v="97.37"/>
    <n v="91.92"/>
    <n v="97.14"/>
    <n v="98.62"/>
    <n v="98.01"/>
    <n v="96.55"/>
    <n v="96.67"/>
    <n v="98.94"/>
    <n v="100"/>
    <n v="97.56"/>
    <n v="90.91"/>
    <n v="100"/>
    <n v="97.7"/>
    <n v="100"/>
    <n v="76"/>
    <n v="94.87"/>
    <n v="100"/>
    <n v="96.15"/>
    <n v="80"/>
    <n v="96.09"/>
    <n v="87.64"/>
    <n v="55.56"/>
    <n v="100"/>
    <n v="83.33"/>
    <n v="97.44"/>
    <n v="42.86"/>
    <n v="100"/>
    <n v="57.14"/>
    <n v="100"/>
    <n v="82.86"/>
    <n v="100"/>
    <m/>
    <n v="93.33"/>
    <n v="90"/>
    <n v="93.33"/>
    <n v="100"/>
    <n v="97.62"/>
    <n v="100"/>
    <n v="95"/>
    <n v="100"/>
    <n v="100"/>
    <n v="75"/>
    <m/>
    <m/>
    <m/>
    <m/>
    <n v="99.12"/>
    <n v="100"/>
    <n v="100"/>
    <n v="100"/>
    <n v="100"/>
    <n v="96.15"/>
    <n v="84"/>
    <n v="100"/>
    <n v="66.67"/>
    <n v="84.62"/>
    <n v="85.71"/>
    <n v="100"/>
    <n v="100"/>
    <n v="100"/>
    <n v="100"/>
    <n v="100"/>
    <n v="100"/>
    <n v="100"/>
    <n v="97.37"/>
    <n v="98.42"/>
    <n v="97.22"/>
    <n v="99.42"/>
    <n v="82.09"/>
    <n v="70"/>
    <n v="90.91"/>
    <n v="88.6"/>
    <n v="92.42"/>
    <n v="85.71"/>
    <m/>
    <m/>
    <m/>
    <m/>
    <n v="97.14"/>
    <n v="100"/>
    <n v="100"/>
    <n v="100"/>
    <n v="100"/>
    <n v="75"/>
    <n v="98.62"/>
    <n v="98.03"/>
    <n v="96.79"/>
    <n v="98.58"/>
    <n v="94.89"/>
    <n v="99.78"/>
    <n v="99.18"/>
  </r>
  <r>
    <s v="0824"/>
    <x v="48"/>
    <s v="NACIONAL"/>
    <s v="RAMA EJECUTIVA"/>
    <x v="4"/>
    <x v="5"/>
    <s v="ARCHIPIÉLAGO DE SAN ANDRÉS. PROVIDENCIA Y SANTA CATALINA"/>
    <s v="PROVIDENCIA"/>
    <s v="NO"/>
    <n v="1"/>
    <s v="Naciòn - MIPG"/>
    <s v="MIPG"/>
    <n v="87.84"/>
    <n v="81.22"/>
    <n v="93.58"/>
    <n v="89.59"/>
    <n v="92.54"/>
    <n v="86.12"/>
    <n v="85.71"/>
    <n v="90.65"/>
    <n v="89.25"/>
    <n v="96.55"/>
    <n v="78.33"/>
    <n v="85.76"/>
    <n v="87.5"/>
    <n v="75.61"/>
    <n v="78.790000000000006"/>
    <n v="75"/>
    <n v="70.11"/>
    <n v="98.38"/>
    <n v="77.33"/>
    <n v="84.21"/>
    <n v="91.67"/>
    <n v="76"/>
    <n v="88.89"/>
    <n v="96.88"/>
    <n v="79.83"/>
    <n v="100"/>
    <n v="100"/>
    <n v="70.709999999999994"/>
    <n v="72.02"/>
    <m/>
    <n v="43.75"/>
    <n v="35.71"/>
    <n v="97.65"/>
    <n v="85.71"/>
    <n v="77.78"/>
    <m/>
    <n v="86.83"/>
    <n v="86.67"/>
    <n v="87.5"/>
    <n v="89.29"/>
    <n v="95.24"/>
    <n v="100"/>
    <n v="100"/>
    <n v="100"/>
    <n v="100"/>
    <n v="50"/>
    <m/>
    <m/>
    <m/>
    <m/>
    <n v="96.49"/>
    <n v="97.3"/>
    <n v="87.5"/>
    <n v="97.83"/>
    <n v="100"/>
    <n v="100"/>
    <n v="57.58"/>
    <n v="100"/>
    <n v="33.33"/>
    <n v="22.22"/>
    <n v="78.569999999999993"/>
    <n v="97.85"/>
    <n v="95.24"/>
    <n v="95.65"/>
    <n v="100"/>
    <n v="100"/>
    <n v="100"/>
    <n v="99.37"/>
    <n v="92.54"/>
    <n v="92.41"/>
    <n v="90.28"/>
    <n v="94.19"/>
    <n v="72.72"/>
    <n v="67.5"/>
    <n v="81.819999999999993"/>
    <n v="78.83"/>
    <n v="44.7"/>
    <n v="100"/>
    <m/>
    <m/>
    <m/>
    <m/>
    <n v="85.71"/>
    <n v="100"/>
    <n v="100"/>
    <n v="85.71"/>
    <n v="96.97"/>
    <n v="25"/>
    <n v="90.65"/>
    <n v="86.84"/>
    <n v="95.18"/>
    <n v="97.87"/>
    <n v="87.67"/>
    <n v="89.62"/>
    <n v="82.79"/>
  </r>
  <r>
    <s v="0826"/>
    <x v="49"/>
    <s v="NACIONAL"/>
    <s v="RAMA EJECUTIVA"/>
    <x v="4"/>
    <x v="5"/>
    <s v="BOGOTÁ. D.C."/>
    <s v="BOGOTÁ. D.C."/>
    <s v="NO"/>
    <n v="1"/>
    <s v="Naciòn - MIPG"/>
    <s v="MIPG"/>
    <n v="87.1"/>
    <n v="83.82"/>
    <n v="92.23"/>
    <n v="86.89"/>
    <n v="97.2"/>
    <n v="87.77"/>
    <n v="84.47"/>
    <n v="87.84"/>
    <n v="86.82"/>
    <n v="89.66"/>
    <n v="91.67"/>
    <n v="84.38"/>
    <n v="100"/>
    <n v="81.3"/>
    <n v="93.94"/>
    <n v="75"/>
    <n v="77.010000000000005"/>
    <n v="98.05"/>
    <n v="64"/>
    <n v="82.05"/>
    <n v="83.33"/>
    <n v="80.77"/>
    <n v="60"/>
    <n v="94.53"/>
    <n v="78.790000000000006"/>
    <n v="100"/>
    <n v="100"/>
    <n v="65.040000000000006"/>
    <n v="96.43"/>
    <n v="0"/>
    <n v="93.75"/>
    <n v="100"/>
    <n v="84.71"/>
    <n v="71.430000000000007"/>
    <n v="88.89"/>
    <m/>
    <n v="77.22"/>
    <n v="74.069999999999993"/>
    <n v="71.88"/>
    <n v="100"/>
    <n v="90.91"/>
    <n v="100"/>
    <n v="100"/>
    <n v="100"/>
    <n v="50"/>
    <n v="100"/>
    <m/>
    <m/>
    <m/>
    <m/>
    <n v="95.41"/>
    <n v="97.3"/>
    <n v="100"/>
    <n v="92.68"/>
    <n v="100"/>
    <n v="96.15"/>
    <n v="86"/>
    <n v="100"/>
    <n v="100"/>
    <n v="73.08"/>
    <n v="100"/>
    <n v="95.16"/>
    <n v="98.41"/>
    <n v="95.65"/>
    <n v="92.31"/>
    <n v="64.290000000000006"/>
    <n v="96.3"/>
    <n v="94.34"/>
    <n v="97.2"/>
    <n v="98.1"/>
    <n v="97.22"/>
    <n v="98.84"/>
    <n v="71.459999999999994"/>
    <n v="77.5"/>
    <n v="81.819999999999993"/>
    <n v="62.16"/>
    <n v="79.55"/>
    <n v="57.14"/>
    <m/>
    <m/>
    <m/>
    <m/>
    <n v="84.47"/>
    <n v="86.49"/>
    <n v="82.61"/>
    <n v="85.71"/>
    <n v="96.97"/>
    <n v="75"/>
    <n v="87.84"/>
    <n v="78.95"/>
    <n v="89.96"/>
    <n v="90.78"/>
    <n v="83.86"/>
    <n v="93.65"/>
    <n v="79.64"/>
  </r>
  <r>
    <s v="0827"/>
    <x v="50"/>
    <s v="NACIONAL"/>
    <s v="RAMA EJECUTIVA"/>
    <x v="4"/>
    <x v="7"/>
    <s v="BOGOTÁ. D.C."/>
    <s v="BOGOTÁ. D.C."/>
    <s v="NO"/>
    <n v="1"/>
    <s v="Naciòn - MIPG"/>
    <s v="MIPG"/>
    <n v="82.3"/>
    <n v="78.790000000000006"/>
    <n v="94.3"/>
    <n v="79.5"/>
    <n v="89.02"/>
    <n v="79.63"/>
    <n v="81"/>
    <n v="90.92"/>
    <n v="86.92"/>
    <n v="89.66"/>
    <n v="86.67"/>
    <n v="92.01"/>
    <n v="37.5"/>
    <n v="72.36"/>
    <n v="78.790000000000006"/>
    <n v="63.89"/>
    <n v="72.41"/>
    <n v="95.66"/>
    <n v="78.67"/>
    <n v="100"/>
    <n v="100"/>
    <n v="100"/>
    <n v="100"/>
    <n v="93.86"/>
    <n v="77.41"/>
    <n v="83.33"/>
    <n v="100"/>
    <n v="73.98"/>
    <n v="43.06"/>
    <n v="27.78"/>
    <n v="93.75"/>
    <n v="10"/>
    <n v="94.12"/>
    <n v="77.14"/>
    <n v="66.67"/>
    <m/>
    <n v="60.92"/>
    <n v="46.3"/>
    <n v="65.62"/>
    <n v="83.33"/>
    <n v="90.91"/>
    <n v="94.44"/>
    <n v="90"/>
    <n v="100"/>
    <n v="100"/>
    <n v="50"/>
    <n v="52.06"/>
    <n v="46.15"/>
    <n v="58.93"/>
    <n v="55.62"/>
    <n v="92.11"/>
    <n v="91.89"/>
    <n v="93.75"/>
    <n v="91.3"/>
    <n v="77.78"/>
    <n v="100"/>
    <n v="37.78"/>
    <n v="100"/>
    <n v="25"/>
    <n v="32"/>
    <n v="25"/>
    <n v="92.95"/>
    <n v="92.06"/>
    <n v="91.3"/>
    <n v="84.62"/>
    <n v="100"/>
    <n v="96.3"/>
    <n v="90.74"/>
    <n v="89.02"/>
    <n v="89.13"/>
    <n v="81.33"/>
    <n v="95.93"/>
    <n v="62.81"/>
    <n v="57.5"/>
    <n v="90.91"/>
    <n v="63.51"/>
    <n v="82.58"/>
    <n v="14.29"/>
    <n v="81.55"/>
    <n v="92.68"/>
    <n v="80"/>
    <n v="77.209999999999994"/>
    <n v="81"/>
    <n v="86.49"/>
    <n v="91.3"/>
    <n v="73.33"/>
    <n v="70.97"/>
    <n v="75"/>
    <n v="90.92"/>
    <n v="86.3"/>
    <n v="91.57"/>
    <n v="83.33"/>
    <n v="78.88"/>
    <n v="98.45"/>
    <n v="86.89"/>
  </r>
  <r>
    <s v="0870"/>
    <x v="51"/>
    <s v="NACIONAL"/>
    <s v="RAMA EJECUTIVA"/>
    <x v="3"/>
    <x v="1"/>
    <s v="BOGOTÁ. D.C."/>
    <s v="BOGOTÁ. D.C."/>
    <s v="NO"/>
    <n v="1"/>
    <s v="Naciòn - MIPG"/>
    <s v="MIPG"/>
    <n v="92.44"/>
    <n v="97.57"/>
    <n v="96.73"/>
    <n v="90"/>
    <n v="92.48"/>
    <n v="88.57"/>
    <n v="92.62"/>
    <n v="98.86"/>
    <n v="97.67"/>
    <n v="98.28"/>
    <n v="96.67"/>
    <n v="97.22"/>
    <n v="100"/>
    <n v="97.56"/>
    <n v="100"/>
    <n v="94.44"/>
    <n v="96.55"/>
    <n v="98.84"/>
    <n v="78.67"/>
    <n v="100"/>
    <n v="100"/>
    <n v="100"/>
    <n v="100"/>
    <n v="96.83"/>
    <n v="80.260000000000005"/>
    <n v="66.67"/>
    <n v="76.39"/>
    <n v="67.680000000000007"/>
    <n v="77.38"/>
    <n v="37.5"/>
    <n v="100"/>
    <n v="71.430000000000007"/>
    <n v="96.47"/>
    <n v="68.569999999999993"/>
    <n v="100"/>
    <m/>
    <n v="79.03"/>
    <n v="65"/>
    <n v="81.25"/>
    <n v="100"/>
    <n v="100"/>
    <n v="100"/>
    <n v="100"/>
    <n v="100"/>
    <n v="100"/>
    <n v="100"/>
    <n v="92.95"/>
    <n v="100"/>
    <n v="98.44"/>
    <n v="81.760000000000005"/>
    <n v="97.3"/>
    <n v="100"/>
    <n v="100"/>
    <n v="100"/>
    <n v="100"/>
    <n v="88.46"/>
    <n v="80.67"/>
    <n v="100"/>
    <n v="66.67"/>
    <n v="74.36"/>
    <n v="92.86"/>
    <n v="98.56"/>
    <n v="100"/>
    <n v="100"/>
    <n v="96.15"/>
    <n v="96.43"/>
    <n v="100"/>
    <n v="98.15"/>
    <n v="92.48"/>
    <n v="98.45"/>
    <n v="98.67"/>
    <n v="98.26"/>
    <n v="80.58"/>
    <n v="85"/>
    <n v="90.91"/>
    <n v="78.83"/>
    <n v="75"/>
    <n v="57.14"/>
    <n v="84.25"/>
    <n v="96.75"/>
    <n v="97.5"/>
    <n v="76.47"/>
    <n v="92.62"/>
    <n v="91.89"/>
    <n v="95.65"/>
    <n v="100"/>
    <n v="100"/>
    <n v="83.33"/>
    <n v="98.86"/>
    <n v="99.34"/>
    <n v="97.59"/>
    <n v="97.96"/>
    <n v="88"/>
    <n v="98.9"/>
    <n v="99.18"/>
  </r>
  <r>
    <s v="0876"/>
    <x v="52"/>
    <s v="NACIONAL"/>
    <s v="RAMA EJECUTIVA"/>
    <x v="3"/>
    <x v="19"/>
    <s v="BOGOTÁ. D.C."/>
    <s v="BOGOTÁ. D.C."/>
    <s v="NO"/>
    <n v="1"/>
    <s v="Naciòn - MIPG"/>
    <s v="MIPG"/>
    <n v="80.040000000000006"/>
    <n v="98.19"/>
    <n v="94.44"/>
    <n v="76.16"/>
    <n v="78.400000000000006"/>
    <n v="71.31"/>
    <n v="38.200000000000003"/>
    <n v="96.3"/>
    <n v="96.92"/>
    <n v="100"/>
    <n v="90"/>
    <n v="96.1"/>
    <n v="100"/>
    <n v="99.19"/>
    <n v="100"/>
    <n v="97.22"/>
    <n v="98.85"/>
    <n v="96.97"/>
    <n v="92"/>
    <n v="86.84"/>
    <n v="100"/>
    <n v="80.77"/>
    <n v="100"/>
    <n v="96.09"/>
    <n v="59.41"/>
    <n v="58.33"/>
    <n v="0"/>
    <n v="38.46"/>
    <n v="54.86"/>
    <m/>
    <n v="0"/>
    <n v="78.569999999999993"/>
    <n v="89.41"/>
    <n v="20"/>
    <n v="77.78"/>
    <m/>
    <n v="54.31"/>
    <n v="22.22"/>
    <n v="66.67"/>
    <n v="67.86"/>
    <n v="87.5"/>
    <n v="87.5"/>
    <n v="83.33"/>
    <n v="100"/>
    <n v="100"/>
    <n v="75"/>
    <m/>
    <m/>
    <m/>
    <m/>
    <n v="89.91"/>
    <n v="100"/>
    <n v="87.5"/>
    <n v="92.68"/>
    <n v="100"/>
    <n v="73.08"/>
    <n v="69.7"/>
    <n v="100"/>
    <n v="66.67"/>
    <n v="22.22"/>
    <n v="92.86"/>
    <n v="91.34"/>
    <n v="98.41"/>
    <n v="86.96"/>
    <n v="68"/>
    <n v="71.430000000000007"/>
    <n v="100"/>
    <n v="89.94"/>
    <n v="78.400000000000006"/>
    <n v="92.99"/>
    <n v="87.5"/>
    <n v="97.65"/>
    <n v="55.74"/>
    <n v="47.5"/>
    <n v="72.73"/>
    <n v="60.81"/>
    <n v="50.76"/>
    <n v="57.14"/>
    <n v="61.13"/>
    <n v="70.73"/>
    <n v="75"/>
    <n v="54.17"/>
    <n v="38.200000000000003"/>
    <n v="32.43"/>
    <n v="20"/>
    <n v="36.67"/>
    <n v="48.28"/>
    <n v="50"/>
    <n v="96.3"/>
    <n v="97.26"/>
    <n v="98.8"/>
    <n v="86.7"/>
    <n v="77.55"/>
    <n v="96.36"/>
    <n v="90.22"/>
  </r>
  <r>
    <s v="0880"/>
    <x v="53"/>
    <s v="NACIONAL"/>
    <s v="RAMA EJECUTIVA"/>
    <x v="3"/>
    <x v="4"/>
    <s v="BOGOTÁ. D.C."/>
    <s v="BOGOTÁ. D.C."/>
    <s v="NO"/>
    <n v="1"/>
    <s v="Naciòn - MIPG"/>
    <s v="MIPG"/>
    <n v="85.79"/>
    <n v="81.06"/>
    <n v="94.75"/>
    <n v="83.91"/>
    <n v="90.5"/>
    <n v="87.36"/>
    <n v="87.78"/>
    <n v="86.41"/>
    <n v="87.81"/>
    <n v="86.21"/>
    <n v="71.67"/>
    <n v="90.62"/>
    <n v="87.5"/>
    <n v="75.61"/>
    <n v="87.88"/>
    <n v="77.78"/>
    <n v="67.819999999999993"/>
    <n v="97.6"/>
    <n v="73.61"/>
    <m/>
    <m/>
    <m/>
    <m/>
    <n v="96.09"/>
    <n v="79.45"/>
    <n v="83.33"/>
    <n v="75"/>
    <n v="60.98"/>
    <n v="87.18"/>
    <n v="0"/>
    <n v="77.5"/>
    <n v="70"/>
    <n v="95.29"/>
    <n v="80"/>
    <n v="66.67"/>
    <m/>
    <n v="86.67"/>
    <n v="85"/>
    <n v="83.33"/>
    <n v="100"/>
    <n v="100"/>
    <n v="100"/>
    <n v="100"/>
    <n v="100"/>
    <n v="100"/>
    <n v="100"/>
    <n v="74.63"/>
    <n v="57.14"/>
    <n v="79.84"/>
    <n v="88.5"/>
    <n v="88.6"/>
    <n v="94.59"/>
    <n v="87.5"/>
    <n v="93.48"/>
    <n v="94.44"/>
    <n v="80.77"/>
    <n v="71.11"/>
    <n v="100"/>
    <n v="100"/>
    <n v="64"/>
    <n v="66.67"/>
    <n v="91.45"/>
    <n v="87.3"/>
    <n v="95.65"/>
    <n v="84.62"/>
    <n v="100"/>
    <n v="96.3"/>
    <n v="95.68"/>
    <n v="90.5"/>
    <n v="92.86"/>
    <n v="90.67"/>
    <n v="94.77"/>
    <n v="90.96"/>
    <n v="97.5"/>
    <n v="90.91"/>
    <n v="90.32"/>
    <n v="90.91"/>
    <n v="57.14"/>
    <n v="79.88"/>
    <n v="90.24"/>
    <n v="80"/>
    <n v="75.489999999999995"/>
    <n v="87.78"/>
    <n v="97.3"/>
    <n v="82.61"/>
    <n v="97.14"/>
    <n v="93.94"/>
    <n v="75"/>
    <n v="86.41"/>
    <n v="79.61"/>
    <n v="84.34"/>
    <n v="89.58"/>
    <n v="91.86"/>
    <n v="91.3"/>
    <n v="76.39"/>
  </r>
  <r>
    <s v="0897"/>
    <x v="54"/>
    <s v="NACIONAL"/>
    <s v="RAMA EJECUTIVA"/>
    <x v="3"/>
    <x v="1"/>
    <s v="BOGOTÁ. D.C."/>
    <s v="BOGOTÁ. D.C."/>
    <s v="NO"/>
    <n v="1"/>
    <s v="Naciòn - MIPG"/>
    <s v="MIPG"/>
    <n v="89.02"/>
    <n v="97.14"/>
    <n v="94.74"/>
    <n v="87.35"/>
    <n v="95.78"/>
    <n v="80"/>
    <n v="91.91"/>
    <n v="98.48"/>
    <n v="98.84"/>
    <n v="99.14"/>
    <n v="95"/>
    <n v="99.31"/>
    <n v="100"/>
    <n v="95.93"/>
    <n v="90.91"/>
    <n v="100"/>
    <n v="94.25"/>
    <n v="97.66"/>
    <n v="77.33"/>
    <n v="94.74"/>
    <n v="100"/>
    <n v="92.31"/>
    <n v="100"/>
    <n v="98.83"/>
    <n v="82.35"/>
    <n v="83.33"/>
    <n v="60"/>
    <n v="80.489999999999995"/>
    <n v="100"/>
    <n v="0"/>
    <n v="77.5"/>
    <m/>
    <n v="97.37"/>
    <n v="68.569999999999993"/>
    <n v="77.78"/>
    <m/>
    <n v="91.67"/>
    <n v="85.19"/>
    <n v="92.86"/>
    <n v="100"/>
    <n v="95.24"/>
    <n v="88.89"/>
    <n v="100"/>
    <n v="100"/>
    <n v="100"/>
    <n v="100"/>
    <n v="86.48"/>
    <n v="89.29"/>
    <n v="86.29"/>
    <n v="86.5"/>
    <n v="86.11"/>
    <n v="88.89"/>
    <n v="81.25"/>
    <n v="90.24"/>
    <n v="94.12"/>
    <n v="73.08"/>
    <n v="83.33"/>
    <n v="100"/>
    <n v="100"/>
    <m/>
    <n v="100"/>
    <n v="92.21"/>
    <n v="88.89"/>
    <n v="90.91"/>
    <n v="88"/>
    <n v="85.71"/>
    <n v="100"/>
    <n v="96.3"/>
    <n v="95.78"/>
    <n v="98.06"/>
    <n v="98.57"/>
    <n v="97.65"/>
    <n v="49.76"/>
    <n v="47.5"/>
    <n v="45.45"/>
    <n v="59.46"/>
    <n v="34.090000000000003"/>
    <n v="42.86"/>
    <n v="82.22"/>
    <n v="91.06"/>
    <n v="92.5"/>
    <n v="76.47"/>
    <n v="91.91"/>
    <n v="100"/>
    <n v="100"/>
    <n v="97.14"/>
    <n v="100"/>
    <n v="50"/>
    <n v="98.48"/>
    <n v="100"/>
    <n v="98.8"/>
    <n v="95.74"/>
    <n v="79.86"/>
    <n v="97.35"/>
    <n v="95.08"/>
  </r>
  <r>
    <s v="0913"/>
    <x v="55"/>
    <s v="NACIONAL"/>
    <s v="RAMA EJECUTIVA"/>
    <x v="4"/>
    <x v="5"/>
    <s v="LA GUAJIRA"/>
    <s v="SAN JUAN DEL CESAR"/>
    <s v="SI"/>
    <n v="0"/>
    <s v="Naciòn - MIPG"/>
    <s v="MIPG"/>
    <n v="91.74"/>
    <n v="95.34"/>
    <n v="94.31"/>
    <n v="89.78"/>
    <n v="89.47"/>
    <n v="91.57"/>
    <n v="96.83"/>
    <n v="95.65"/>
    <n v="96.86"/>
    <n v="99.14"/>
    <n v="91.67"/>
    <n v="96.18"/>
    <n v="100"/>
    <n v="94.31"/>
    <n v="90.91"/>
    <n v="94.44"/>
    <n v="93.1"/>
    <n v="99.35"/>
    <n v="73.33"/>
    <n v="89.47"/>
    <n v="100"/>
    <n v="84"/>
    <n v="80"/>
    <n v="83.2"/>
    <n v="88.56"/>
    <n v="66.67"/>
    <n v="94.44"/>
    <n v="87.8"/>
    <n v="88.46"/>
    <n v="23.81"/>
    <n v="100"/>
    <n v="42.86"/>
    <n v="100"/>
    <n v="97.14"/>
    <n v="100"/>
    <m/>
    <n v="81.67"/>
    <n v="60"/>
    <n v="96.67"/>
    <n v="85.71"/>
    <n v="90.48"/>
    <n v="88.89"/>
    <n v="100"/>
    <n v="66.67"/>
    <n v="100"/>
    <n v="100"/>
    <m/>
    <m/>
    <m/>
    <m/>
    <n v="90.35"/>
    <n v="100"/>
    <n v="100"/>
    <n v="89.13"/>
    <n v="100"/>
    <n v="76.92"/>
    <n v="74"/>
    <n v="100"/>
    <n v="66.67"/>
    <n v="65.38"/>
    <n v="85.71"/>
    <n v="100"/>
    <n v="100"/>
    <n v="100"/>
    <n v="100"/>
    <n v="100"/>
    <n v="100"/>
    <n v="100"/>
    <n v="89.47"/>
    <n v="89.87"/>
    <n v="77.78"/>
    <n v="100"/>
    <n v="89.41"/>
    <n v="85"/>
    <n v="72.73"/>
    <n v="94.74"/>
    <n v="96.97"/>
    <n v="100"/>
    <m/>
    <m/>
    <m/>
    <m/>
    <n v="96.83"/>
    <n v="97.3"/>
    <n v="95.65"/>
    <n v="100"/>
    <n v="100"/>
    <n v="91.67"/>
    <n v="95.65"/>
    <n v="98.03"/>
    <n v="89.16"/>
    <n v="89.36"/>
    <n v="97.54"/>
    <n v="97.35"/>
    <n v="98.36"/>
  </r>
  <r>
    <s v="0915"/>
    <x v="56"/>
    <s v="NACIONAL"/>
    <s v="RAMA EJECUTIVA"/>
    <x v="4"/>
    <x v="5"/>
    <s v="VALLE DEL CAUCA"/>
    <s v="CALI"/>
    <s v="NO"/>
    <n v="1"/>
    <s v="Naciòn - MIPG"/>
    <s v="MIPG"/>
    <n v="89.44"/>
    <n v="87.48"/>
    <n v="97.73"/>
    <n v="87.71"/>
    <n v="94.52"/>
    <n v="84.35"/>
    <n v="91"/>
    <n v="95.34"/>
    <n v="92.83"/>
    <n v="96.55"/>
    <n v="86.67"/>
    <n v="90.97"/>
    <n v="87.5"/>
    <n v="83.74"/>
    <n v="78.790000000000006"/>
    <n v="69.44"/>
    <n v="81.61"/>
    <n v="99.35"/>
    <n v="89.33"/>
    <n v="97.44"/>
    <n v="100"/>
    <n v="96.15"/>
    <n v="100"/>
    <n v="97.66"/>
    <n v="77.97"/>
    <n v="83.33"/>
    <n v="100"/>
    <n v="58.97"/>
    <n v="65.38"/>
    <n v="28.57"/>
    <n v="100"/>
    <n v="42.86"/>
    <n v="92.94"/>
    <n v="77.14"/>
    <n v="100"/>
    <m/>
    <n v="77.59"/>
    <n v="61.11"/>
    <n v="86.67"/>
    <n v="85.71"/>
    <n v="85"/>
    <n v="87.5"/>
    <n v="77.78"/>
    <n v="100"/>
    <n v="100"/>
    <n v="100"/>
    <m/>
    <m/>
    <m/>
    <m/>
    <n v="92.11"/>
    <n v="97.3"/>
    <n v="93.75"/>
    <n v="91.3"/>
    <n v="94.44"/>
    <n v="80.77"/>
    <n v="76"/>
    <n v="100"/>
    <n v="66.67"/>
    <n v="73.08"/>
    <n v="78.569999999999993"/>
    <n v="99.14"/>
    <n v="98.41"/>
    <n v="100"/>
    <n v="100"/>
    <n v="100"/>
    <n v="100"/>
    <n v="99.37"/>
    <n v="94.52"/>
    <n v="94.27"/>
    <n v="88.89"/>
    <n v="98.82"/>
    <n v="67.61"/>
    <n v="55"/>
    <n v="63.64"/>
    <n v="80.180000000000007"/>
    <n v="72.73"/>
    <n v="71.430000000000007"/>
    <m/>
    <m/>
    <m/>
    <m/>
    <n v="91"/>
    <n v="94.59"/>
    <n v="100"/>
    <n v="83.33"/>
    <n v="96.77"/>
    <n v="83.33"/>
    <n v="95.34"/>
    <n v="94.52"/>
    <n v="97.59"/>
    <n v="97.87"/>
    <n v="88.31"/>
    <n v="93.49"/>
    <n v="91.94"/>
  </r>
  <r>
    <s v="0917"/>
    <x v="57"/>
    <s v="NACIONAL"/>
    <s v="RAMA EJECUTIVA"/>
    <x v="4"/>
    <x v="8"/>
    <s v="BOGOTÁ. D.C."/>
    <s v="BOGOTÁ. D.C."/>
    <s v="NO"/>
    <n v="1"/>
    <s v="Naciòn - MIPG"/>
    <s v="MIPG"/>
    <n v="85.08"/>
    <n v="88.6"/>
    <n v="91.96"/>
    <n v="87.29"/>
    <n v="78.400000000000006"/>
    <n v="76.069999999999993"/>
    <n v="72.38"/>
    <n v="92.83"/>
    <n v="91.12"/>
    <n v="96.55"/>
    <n v="86.67"/>
    <n v="91.84"/>
    <n v="75"/>
    <n v="86.99"/>
    <n v="87.88"/>
    <n v="91.67"/>
    <n v="85.06"/>
    <n v="97.11"/>
    <n v="76"/>
    <n v="78.95"/>
    <n v="83.33"/>
    <n v="73.08"/>
    <n v="100"/>
    <n v="96.09"/>
    <n v="80.17"/>
    <n v="94.44"/>
    <n v="83.33"/>
    <n v="91.87"/>
    <n v="58.93"/>
    <n v="0"/>
    <n v="97.5"/>
    <n v="71.430000000000007"/>
    <n v="95.29"/>
    <n v="51.43"/>
    <n v="100"/>
    <m/>
    <n v="69.72"/>
    <n v="68.52"/>
    <n v="62.5"/>
    <n v="96.43"/>
    <n v="97.62"/>
    <n v="100"/>
    <n v="95"/>
    <n v="100"/>
    <n v="100"/>
    <n v="75"/>
    <n v="80"/>
    <n v="88.46"/>
    <n v="82.14"/>
    <n v="58.18"/>
    <n v="95.61"/>
    <n v="91.89"/>
    <n v="100"/>
    <n v="100"/>
    <n v="94.44"/>
    <n v="92.31"/>
    <n v="84"/>
    <n v="100"/>
    <n v="66.67"/>
    <n v="84.62"/>
    <n v="85.71"/>
    <n v="91.03"/>
    <n v="95.24"/>
    <n v="91.3"/>
    <n v="88.46"/>
    <n v="100"/>
    <n v="85.19"/>
    <n v="87.04"/>
    <n v="78.400000000000006"/>
    <n v="86.31"/>
    <n v="76.39"/>
    <n v="94.71"/>
    <n v="76.56"/>
    <n v="82.5"/>
    <n v="72.73"/>
    <n v="76.319999999999993"/>
    <n v="44.7"/>
    <n v="100"/>
    <n v="65.5"/>
    <n v="75.61"/>
    <n v="16.670000000000002"/>
    <n v="63.97"/>
    <n v="72.38"/>
    <n v="72.97"/>
    <n v="65.22"/>
    <n v="82.86"/>
    <n v="75.760000000000005"/>
    <n v="41.67"/>
    <n v="92.83"/>
    <n v="91.45"/>
    <n v="83.13"/>
    <n v="93.62"/>
    <n v="86.81"/>
    <n v="97.35"/>
    <n v="95.9"/>
  </r>
  <r>
    <s v="0932"/>
    <x v="58"/>
    <s v="NACIONAL"/>
    <s v="RAMA EJECUTIVA"/>
    <x v="4"/>
    <x v="15"/>
    <s v="BOGOTÁ. D.C."/>
    <s v="BOGOTÁ. D.C."/>
    <s v="NO"/>
    <n v="1"/>
    <s v="Naciòn - MIPG"/>
    <s v="MIPG"/>
    <n v="83.81"/>
    <n v="86.87"/>
    <n v="87.78"/>
    <n v="77.75"/>
    <n v="98.97"/>
    <n v="85.88"/>
    <n v="73.33"/>
    <n v="93.12"/>
    <n v="90.4"/>
    <n v="89.66"/>
    <n v="75"/>
    <n v="90.78"/>
    <n v="100"/>
    <n v="84.55"/>
    <n v="81.819999999999993"/>
    <n v="91.67"/>
    <n v="82.76"/>
    <n v="92.53"/>
    <n v="81.33"/>
    <n v="74.36"/>
    <n v="100"/>
    <n v="65.38"/>
    <n v="90"/>
    <n v="92.97"/>
    <n v="67.510000000000005"/>
    <n v="83.33"/>
    <n v="0"/>
    <n v="71.790000000000006"/>
    <n v="81.94"/>
    <n v="0"/>
    <n v="48.75"/>
    <m/>
    <n v="85.88"/>
    <n v="0"/>
    <n v="55.56"/>
    <m/>
    <n v="51.19"/>
    <n v="10.42"/>
    <n v="56.67"/>
    <n v="85.71"/>
    <n v="100"/>
    <n v="100"/>
    <n v="100"/>
    <n v="100"/>
    <n v="100"/>
    <n v="100"/>
    <m/>
    <m/>
    <m/>
    <m/>
    <n v="77.23"/>
    <n v="63.89"/>
    <n v="93.33"/>
    <n v="71.430000000000007"/>
    <n v="64.709999999999994"/>
    <n v="88"/>
    <n v="50"/>
    <n v="100"/>
    <n v="33.33"/>
    <n v="57.69"/>
    <n v="35.71"/>
    <n v="91.61"/>
    <n v="87.5"/>
    <n v="69.569999999999993"/>
    <n v="92"/>
    <n v="71.430000000000007"/>
    <n v="100"/>
    <n v="95.6"/>
    <n v="98.97"/>
    <n v="97.77"/>
    <n v="98.61"/>
    <n v="97.06"/>
    <n v="65.64"/>
    <n v="77.5"/>
    <n v="81.819999999999993"/>
    <n v="55.63"/>
    <n v="63.64"/>
    <n v="28.57"/>
    <m/>
    <m/>
    <m/>
    <m/>
    <n v="73.33"/>
    <n v="81.08"/>
    <n v="33.33"/>
    <n v="94.29"/>
    <n v="96.77"/>
    <n v="37.5"/>
    <n v="93.12"/>
    <n v="91.45"/>
    <n v="86.35"/>
    <n v="99.29"/>
    <n v="80.41"/>
    <n v="96.91"/>
    <n v="96.72"/>
  </r>
  <r>
    <s v="1040"/>
    <x v="59"/>
    <s v="NACIONAL"/>
    <s v="RAMA EJECUTIVA"/>
    <x v="7"/>
    <x v="15"/>
    <s v="BOGOTÁ. D.C."/>
    <s v="BOGOTÁ. D.C."/>
    <s v="NO"/>
    <n v="1"/>
    <s v="Naciòn - MIPG"/>
    <s v="MIPG"/>
    <n v="84.17"/>
    <n v="87.72"/>
    <n v="95.81"/>
    <n v="78.02"/>
    <n v="89.3"/>
    <n v="80.03"/>
    <n v="86.27"/>
    <n v="93.25"/>
    <n v="89.07"/>
    <n v="84.48"/>
    <n v="81.67"/>
    <n v="96.18"/>
    <n v="62.5"/>
    <n v="86.99"/>
    <n v="87.88"/>
    <n v="86.11"/>
    <n v="85.06"/>
    <n v="97.33"/>
    <m/>
    <m/>
    <m/>
    <m/>
    <m/>
    <n v="96.48"/>
    <n v="67.489999999999995"/>
    <n v="61.11"/>
    <n v="65.28"/>
    <n v="73.08"/>
    <n v="59.62"/>
    <n v="0"/>
    <n v="0"/>
    <n v="35.71"/>
    <n v="85.88"/>
    <n v="68.569999999999993"/>
    <m/>
    <m/>
    <n v="57.5"/>
    <n v="60"/>
    <n v="60"/>
    <n v="60.71"/>
    <n v="92.86"/>
    <n v="87.5"/>
    <n v="94.44"/>
    <n v="100"/>
    <n v="100"/>
    <n v="75"/>
    <m/>
    <m/>
    <m/>
    <m/>
    <n v="89.3"/>
    <n v="95.5"/>
    <n v="75"/>
    <n v="90.24"/>
    <n v="90.2"/>
    <n v="84.62"/>
    <n v="36.36"/>
    <n v="100"/>
    <n v="16.670000000000002"/>
    <n v="22.22"/>
    <n v="28.57"/>
    <n v="87.31"/>
    <n v="82.54"/>
    <n v="91.3"/>
    <n v="88.46"/>
    <n v="71.430000000000007"/>
    <n v="96.3"/>
    <n v="93.08"/>
    <n v="89.3"/>
    <n v="89.24"/>
    <n v="90.28"/>
    <n v="88.37"/>
    <n v="75.86"/>
    <n v="60"/>
    <n v="90.91"/>
    <n v="83.99"/>
    <n v="93.18"/>
    <n v="71.430000000000007"/>
    <n v="74.239999999999995"/>
    <n v="85.37"/>
    <n v="67.5"/>
    <n v="70.83"/>
    <n v="86.27"/>
    <n v="91.89"/>
    <n v="100"/>
    <n v="88.57"/>
    <n v="96.97"/>
    <n v="75"/>
    <n v="93.25"/>
    <n v="90.79"/>
    <n v="97.19"/>
    <n v="96.01"/>
    <n v="85.04"/>
    <n v="94.81"/>
    <n v="91.12"/>
  </r>
  <r>
    <s v="1426"/>
    <x v="60"/>
    <s v="NACIONAL"/>
    <s v="RAMA EJECUTIVA"/>
    <x v="6"/>
    <x v="20"/>
    <s v="CALDAS"/>
    <s v="MANIZALES"/>
    <s v="NO"/>
    <n v="1"/>
    <s v="Naciòn - MIPG"/>
    <s v="MIPG"/>
    <n v="76.13"/>
    <n v="92.14"/>
    <n v="92.59"/>
    <n v="66.989999999999995"/>
    <n v="80.27"/>
    <n v="65.84"/>
    <n v="48.31"/>
    <n v="93.01"/>
    <m/>
    <m/>
    <m/>
    <m/>
    <m/>
    <n v="91.87"/>
    <n v="96.97"/>
    <n v="94.44"/>
    <n v="88.51"/>
    <n v="91.74"/>
    <m/>
    <m/>
    <m/>
    <m/>
    <m/>
    <n v="99.09"/>
    <n v="52.69"/>
    <n v="44.44"/>
    <n v="0"/>
    <n v="20.83"/>
    <n v="27.78"/>
    <n v="0"/>
    <n v="46.25"/>
    <m/>
    <n v="73.33"/>
    <n v="40"/>
    <m/>
    <m/>
    <n v="60.71"/>
    <n v="55"/>
    <n v="63.33"/>
    <n v="80"/>
    <m/>
    <m/>
    <m/>
    <m/>
    <m/>
    <m/>
    <m/>
    <m/>
    <m/>
    <m/>
    <n v="71.430000000000007"/>
    <n v="82.86"/>
    <n v="68.75"/>
    <n v="66.67"/>
    <n v="94.44"/>
    <n v="55"/>
    <m/>
    <m/>
    <m/>
    <m/>
    <m/>
    <n v="67.23"/>
    <n v="70.91"/>
    <n v="57.14"/>
    <n v="36.11"/>
    <n v="41.67"/>
    <n v="62.5"/>
    <m/>
    <n v="80.27"/>
    <n v="78.42"/>
    <n v="84.29"/>
    <n v="73.03"/>
    <n v="46.46"/>
    <n v="42.5"/>
    <n v="81.819999999999993"/>
    <n v="34.68"/>
    <n v="40.15"/>
    <n v="85.71"/>
    <m/>
    <m/>
    <m/>
    <m/>
    <n v="48.31"/>
    <n v="43.24"/>
    <n v="13.33"/>
    <n v="74.290000000000006"/>
    <n v="80"/>
    <n v="66.67"/>
    <n v="93.01"/>
    <n v="93.43"/>
    <n v="95.18"/>
    <n v="93.18"/>
    <n v="65.14"/>
    <n v="96.25"/>
    <n v="91.53"/>
  </r>
  <r>
    <s v="1428"/>
    <x v="61"/>
    <s v="NACIONAL"/>
    <s v="RAMA EJECUTIVA"/>
    <x v="6"/>
    <x v="20"/>
    <s v="NORTE DE SANTANDER"/>
    <s v="SAN JOSÉ DE CÚCUTA"/>
    <s v="NO"/>
    <n v="1"/>
    <s v="Naciòn - MIPG"/>
    <s v="MIPG"/>
    <n v="46.46"/>
    <n v="33.33"/>
    <n v="43.16"/>
    <n v="42.93"/>
    <n v="23.76"/>
    <n v="41.7"/>
    <n v="26.19"/>
    <n v="54.51"/>
    <m/>
    <m/>
    <m/>
    <m/>
    <m/>
    <n v="31.9"/>
    <n v="33.33"/>
    <n v="18.75"/>
    <n v="30.12"/>
    <n v="39.9"/>
    <m/>
    <m/>
    <m/>
    <m/>
    <m/>
    <n v="52.17"/>
    <n v="35.119999999999997"/>
    <n v="22.22"/>
    <n v="0"/>
    <n v="16.670000000000002"/>
    <n v="57.69"/>
    <n v="0"/>
    <n v="0"/>
    <m/>
    <n v="46.67"/>
    <n v="16.670000000000002"/>
    <m/>
    <m/>
    <n v="62.5"/>
    <n v="75"/>
    <n v="60"/>
    <n v="60.71"/>
    <m/>
    <m/>
    <m/>
    <m/>
    <m/>
    <m/>
    <m/>
    <m/>
    <m/>
    <m/>
    <n v="43.01"/>
    <n v="31.43"/>
    <n v="33.33"/>
    <n v="52.94"/>
    <n v="23.53"/>
    <n v="36.840000000000003"/>
    <m/>
    <m/>
    <m/>
    <m/>
    <m/>
    <n v="40.270000000000003"/>
    <n v="32.14"/>
    <n v="19.05"/>
    <n v="36.11"/>
    <n v="41.67"/>
    <n v="33.33"/>
    <m/>
    <n v="23.76"/>
    <n v="41.01"/>
    <n v="19.09"/>
    <n v="54.17"/>
    <n v="41.27"/>
    <n v="30"/>
    <n v="63.64"/>
    <n v="50"/>
    <n v="29.55"/>
    <n v="42.86"/>
    <m/>
    <m/>
    <m/>
    <m/>
    <n v="26.19"/>
    <n v="35.14"/>
    <n v="0"/>
    <n v="36.67"/>
    <n v="42.86"/>
    <n v="16.670000000000002"/>
    <n v="54.51"/>
    <n v="51.15"/>
    <n v="47.22"/>
    <n v="45.45"/>
    <n v="61.02"/>
    <n v="58.79"/>
    <n v="63.66"/>
  </r>
  <r>
    <s v="2030"/>
    <x v="62"/>
    <s v="NACIONAL"/>
    <s v="RAMA EJECUTIVA"/>
    <x v="6"/>
    <x v="19"/>
    <s v="BOGOTÁ. D.C."/>
    <s v="BOGOTÁ. D.C."/>
    <s v="NO"/>
    <n v="1"/>
    <s v="Naciòn - MIPG"/>
    <s v="MIPG"/>
    <n v="64.599999999999994"/>
    <n v="72.790000000000006"/>
    <n v="75.34"/>
    <n v="58.78"/>
    <n v="45.03"/>
    <n v="58.4"/>
    <n v="34.520000000000003"/>
    <n v="82.03"/>
    <m/>
    <m/>
    <m/>
    <m/>
    <m/>
    <n v="71.430000000000007"/>
    <n v="69.7"/>
    <n v="62.5"/>
    <n v="68.67"/>
    <n v="72.73"/>
    <m/>
    <m/>
    <m/>
    <m/>
    <m/>
    <n v="70.91"/>
    <n v="56.21"/>
    <n v="55.56"/>
    <n v="0"/>
    <n v="68.75"/>
    <n v="70.83"/>
    <n v="0"/>
    <n v="16.670000000000002"/>
    <m/>
    <n v="71.05"/>
    <n v="40"/>
    <n v="44.44"/>
    <m/>
    <n v="62.96"/>
    <n v="37.5"/>
    <n v="64.290000000000006"/>
    <n v="100"/>
    <n v="92.86"/>
    <n v="100"/>
    <n v="95"/>
    <n v="66.67"/>
    <n v="100"/>
    <n v="75"/>
    <m/>
    <m/>
    <m/>
    <m/>
    <n v="60.22"/>
    <n v="55.56"/>
    <n v="57.14"/>
    <n v="73.17"/>
    <n v="43.75"/>
    <n v="61.11"/>
    <n v="25"/>
    <n v="0"/>
    <n v="0"/>
    <m/>
    <n v="0"/>
    <n v="55.33"/>
    <n v="48.21"/>
    <n v="28.57"/>
    <n v="44.44"/>
    <n v="78.33"/>
    <n v="50"/>
    <m/>
    <n v="45.03"/>
    <n v="66.77"/>
    <n v="61.43"/>
    <n v="71.180000000000007"/>
    <n v="80.11"/>
    <n v="75"/>
    <n v="90.91"/>
    <n v="84.23"/>
    <n v="70.45"/>
    <n v="85.71"/>
    <n v="30.03"/>
    <n v="34.58"/>
    <n v="0"/>
    <n v="29.11"/>
    <n v="34.520000000000003"/>
    <n v="40.54"/>
    <n v="26.67"/>
    <n v="20"/>
    <n v="28.57"/>
    <n v="41.67"/>
    <n v="82.03"/>
    <n v="81.3"/>
    <n v="83.13"/>
    <n v="88.04"/>
    <n v="74.19"/>
    <n v="85.38"/>
    <n v="98.36"/>
  </r>
  <r>
    <s v="4252"/>
    <x v="63"/>
    <s v="NACIONAL"/>
    <s v="RAMA EJECUTIVA"/>
    <x v="3"/>
    <x v="7"/>
    <s v="BOGOTÁ. D.C."/>
    <s v="BOGOTÁ. D.C."/>
    <s v="NO"/>
    <n v="1"/>
    <s v="Naciòn - MIPG"/>
    <s v="MIPG"/>
    <n v="63.44"/>
    <n v="63.74"/>
    <n v="82.79"/>
    <n v="62.74"/>
    <n v="77.47"/>
    <n v="59.76"/>
    <n v="55.1"/>
    <n v="60.19"/>
    <n v="78.569999999999993"/>
    <n v="75"/>
    <n v="68.33"/>
    <n v="86.52"/>
    <n v="50"/>
    <n v="53.66"/>
    <n v="45.45"/>
    <n v="58.33"/>
    <n v="52.87"/>
    <n v="81.91"/>
    <m/>
    <n v="88.89"/>
    <n v="100"/>
    <n v="85.71"/>
    <n v="100"/>
    <n v="91.41"/>
    <n v="46.71"/>
    <n v="66.67"/>
    <n v="72.22"/>
    <n v="78.569999999999993"/>
    <n v="37.5"/>
    <n v="0"/>
    <n v="53.75"/>
    <m/>
    <n v="39.47"/>
    <n v="51.43"/>
    <m/>
    <m/>
    <n v="51.85"/>
    <n v="31.25"/>
    <n v="57.14"/>
    <n v="78.569999999999993"/>
    <m/>
    <m/>
    <m/>
    <m/>
    <m/>
    <m/>
    <m/>
    <m/>
    <m/>
    <m/>
    <n v="67.459999999999994"/>
    <n v="62.38"/>
    <n v="26.67"/>
    <n v="72.5"/>
    <n v="46.3"/>
    <n v="80"/>
    <m/>
    <m/>
    <m/>
    <m/>
    <m/>
    <n v="64.95"/>
    <n v="59.23"/>
    <n v="59.09"/>
    <n v="56"/>
    <n v="71.430000000000007"/>
    <n v="75.64"/>
    <n v="71.069999999999993"/>
    <n v="77.47"/>
    <n v="61.56"/>
    <n v="63.1"/>
    <n v="60.29"/>
    <n v="50.86"/>
    <n v="55"/>
    <n v="72.73"/>
    <n v="43.92"/>
    <n v="51.52"/>
    <n v="28.57"/>
    <m/>
    <m/>
    <m/>
    <m/>
    <n v="55.1"/>
    <n v="56.76"/>
    <n v="52.17"/>
    <n v="56.67"/>
    <n v="53.33"/>
    <n v="50"/>
    <n v="60.19"/>
    <n v="56.16"/>
    <n v="65"/>
    <n v="54.55"/>
    <n v="56.1"/>
    <n v="67.400000000000006"/>
    <n v="63.44"/>
  </r>
  <r>
    <s v="5199"/>
    <x v="64"/>
    <s v="NACIONAL"/>
    <s v="RAMA EJECUTIVA"/>
    <x v="10"/>
    <x v="4"/>
    <s v="BOGOTÁ. D.C."/>
    <s v="BOGOTÁ. D.C."/>
    <s v="NO"/>
    <n v="1"/>
    <s v="Naciòn - MIPG"/>
    <s v="MIPG"/>
    <n v="86.17"/>
    <n v="87.09"/>
    <n v="92.56"/>
    <n v="91.35"/>
    <n v="98.2"/>
    <n v="78.650000000000006"/>
    <n v="89.52"/>
    <n v="87.84"/>
    <n v="86.56"/>
    <n v="72.41"/>
    <n v="100"/>
    <n v="88.54"/>
    <n v="100"/>
    <n v="86.99"/>
    <n v="93.94"/>
    <n v="80.56"/>
    <n v="87.36"/>
    <n v="98.27"/>
    <n v="65.33"/>
    <n v="86.84"/>
    <n v="100"/>
    <n v="80.77"/>
    <n v="100"/>
    <n v="96.09"/>
    <n v="92.48"/>
    <n v="100"/>
    <n v="100"/>
    <n v="95.12"/>
    <n v="91.67"/>
    <n v="0"/>
    <n v="100"/>
    <n v="70"/>
    <n v="97.65"/>
    <n v="97.14"/>
    <n v="100"/>
    <m/>
    <n v="95.16"/>
    <n v="90"/>
    <n v="96.88"/>
    <n v="100"/>
    <n v="100"/>
    <n v="100"/>
    <n v="100"/>
    <n v="100"/>
    <n v="100"/>
    <n v="100"/>
    <n v="81.23"/>
    <n v="84.62"/>
    <n v="80.36"/>
    <n v="80"/>
    <n v="91.67"/>
    <n v="95.95"/>
    <n v="87.5"/>
    <n v="95.65"/>
    <n v="100"/>
    <n v="84.62"/>
    <n v="77.78"/>
    <n v="100"/>
    <n v="100"/>
    <n v="60"/>
    <n v="100"/>
    <n v="93.91"/>
    <n v="94.44"/>
    <n v="86.96"/>
    <n v="80.77"/>
    <n v="85.71"/>
    <n v="100"/>
    <n v="98.15"/>
    <n v="98.2"/>
    <n v="99.37"/>
    <n v="100"/>
    <n v="98.84"/>
    <n v="36.71"/>
    <n v="47.5"/>
    <n v="81.819999999999993"/>
    <n v="9.4600000000000009"/>
    <n v="40.15"/>
    <n v="42.86"/>
    <n v="86.18"/>
    <n v="95.93"/>
    <n v="90"/>
    <n v="81.37"/>
    <n v="89.52"/>
    <n v="81.08"/>
    <n v="100"/>
    <n v="85.71"/>
    <n v="93.94"/>
    <n v="100"/>
    <n v="87.84"/>
    <n v="82.24"/>
    <n v="95.78"/>
    <n v="87.23"/>
    <n v="68.430000000000007"/>
    <n v="85.49"/>
    <n v="68.03"/>
  </r>
  <r>
    <s v="5202"/>
    <x v="65"/>
    <s v="NACIONAL"/>
    <s v="RAMA EJECUTIVA"/>
    <x v="10"/>
    <x v="7"/>
    <s v="BOGOTÁ. D.C."/>
    <s v="BOGOTÁ. D.C."/>
    <s v="NO"/>
    <n v="1"/>
    <s v="Naciòn - MIPG"/>
    <s v="MIPG"/>
    <n v="86.15"/>
    <n v="92.57"/>
    <n v="93.11"/>
    <n v="82.18"/>
    <n v="85.19"/>
    <n v="80.12"/>
    <n v="85.79"/>
    <n v="96.11"/>
    <n v="98.03"/>
    <n v="100"/>
    <n v="81.67"/>
    <n v="100"/>
    <n v="100"/>
    <n v="88.62"/>
    <n v="90.91"/>
    <n v="88.89"/>
    <n v="87.36"/>
    <n v="95.66"/>
    <n v="80"/>
    <n v="92.31"/>
    <n v="100"/>
    <n v="88.46"/>
    <n v="100"/>
    <n v="96.09"/>
    <n v="69.03"/>
    <n v="50"/>
    <n v="43.06"/>
    <n v="60.61"/>
    <n v="48.72"/>
    <n v="16.670000000000002"/>
    <n v="70"/>
    <n v="40"/>
    <n v="95.29"/>
    <n v="48.57"/>
    <n v="66.67"/>
    <m/>
    <n v="50.56"/>
    <n v="24.07"/>
    <n v="53.12"/>
    <n v="92.86"/>
    <n v="65.91"/>
    <n v="61.11"/>
    <n v="70"/>
    <n v="66.67"/>
    <n v="75"/>
    <n v="75"/>
    <n v="93.72"/>
    <n v="92.86"/>
    <n v="98.39"/>
    <n v="88.4"/>
    <n v="97.37"/>
    <n v="100"/>
    <n v="93.75"/>
    <n v="100"/>
    <n v="100"/>
    <n v="92.31"/>
    <n v="55.56"/>
    <n v="100"/>
    <n v="75"/>
    <n v="44"/>
    <n v="50"/>
    <n v="94.87"/>
    <n v="96.83"/>
    <n v="95.65"/>
    <n v="88.46"/>
    <n v="100"/>
    <n v="96.3"/>
    <n v="94.44"/>
    <n v="85.19"/>
    <n v="93.67"/>
    <n v="87.5"/>
    <n v="98.84"/>
    <n v="59.43"/>
    <n v="52.5"/>
    <n v="63.64"/>
    <n v="58.78"/>
    <n v="75"/>
    <n v="71.430000000000007"/>
    <n v="80.790000000000006"/>
    <n v="85.37"/>
    <n v="92.5"/>
    <n v="76.47"/>
    <n v="85.79"/>
    <n v="91.89"/>
    <n v="82.61"/>
    <n v="97.14"/>
    <n v="93.94"/>
    <n v="66.67"/>
    <n v="96.11"/>
    <n v="94.08"/>
    <n v="95.18"/>
    <n v="99.47"/>
    <n v="82.9"/>
    <n v="98.9"/>
    <n v="99.18"/>
  </r>
  <r>
    <s v="5203"/>
    <x v="66"/>
    <s v="NACIONAL"/>
    <s v="RAMA EJECUTIVA"/>
    <x v="0"/>
    <x v="16"/>
    <s v="BOGOTÁ. D.C."/>
    <s v="BOGOTÁ. D.C."/>
    <s v="NO"/>
    <n v="1"/>
    <s v="Naciòn - MIPG"/>
    <s v="MIPG"/>
    <n v="90.76"/>
    <n v="97.03"/>
    <n v="93.01"/>
    <n v="90.94"/>
    <n v="92.59"/>
    <n v="88.81"/>
    <n v="77.459999999999994"/>
    <n v="95.87"/>
    <n v="95.34"/>
    <n v="100"/>
    <n v="75"/>
    <n v="98.26"/>
    <n v="87.5"/>
    <n v="98.37"/>
    <n v="96.97"/>
    <n v="100"/>
    <n v="97.7"/>
    <n v="97.11"/>
    <n v="73.33"/>
    <n v="89.47"/>
    <n v="100"/>
    <n v="84.62"/>
    <n v="100"/>
    <n v="85.16"/>
    <n v="86.39"/>
    <n v="100"/>
    <n v="72.22"/>
    <n v="95.12"/>
    <n v="91.03"/>
    <n v="14.29"/>
    <n v="55"/>
    <n v="57.14"/>
    <n v="97.06"/>
    <n v="85.71"/>
    <n v="100"/>
    <m/>
    <n v="98.33"/>
    <n v="95"/>
    <n v="100"/>
    <n v="100"/>
    <n v="100"/>
    <n v="100"/>
    <n v="100"/>
    <n v="100"/>
    <n v="100"/>
    <n v="100"/>
    <n v="94.63"/>
    <n v="92.86"/>
    <n v="95.97"/>
    <n v="94.5"/>
    <n v="96.49"/>
    <n v="97.3"/>
    <n v="100"/>
    <n v="100"/>
    <n v="100"/>
    <n v="88.46"/>
    <n v="72"/>
    <n v="100"/>
    <n v="66.67"/>
    <n v="65.38"/>
    <n v="78.569999999999993"/>
    <n v="95.51"/>
    <n v="96.83"/>
    <n v="95.65"/>
    <n v="100"/>
    <n v="100"/>
    <n v="85.19"/>
    <n v="94.44"/>
    <n v="92.59"/>
    <n v="94.62"/>
    <n v="90.28"/>
    <n v="98.26"/>
    <n v="87.69"/>
    <n v="82.5"/>
    <n v="90.91"/>
    <n v="90.57"/>
    <n v="94.7"/>
    <n v="85.71"/>
    <n v="84.15"/>
    <n v="95.12"/>
    <n v="75"/>
    <n v="81.37"/>
    <n v="77.459999999999994"/>
    <n v="72.97"/>
    <n v="86.96"/>
    <n v="68.569999999999993"/>
    <n v="81.819999999999993"/>
    <n v="83.33"/>
    <n v="95.87"/>
    <n v="96.71"/>
    <n v="91.57"/>
    <n v="91.49"/>
    <n v="96.12"/>
    <n v="98.23"/>
    <n v="100"/>
  </r>
  <r>
    <s v="5249"/>
    <x v="67"/>
    <s v="NACIONAL"/>
    <s v="RAMA EJECUTIVA"/>
    <x v="8"/>
    <x v="4"/>
    <s v="BOGOTÁ. D.C."/>
    <s v="BOGOTÁ. D.C."/>
    <s v="NO"/>
    <n v="1"/>
    <s v="Naciòn - MIPG"/>
    <s v="MIPG"/>
    <n v="83.84"/>
    <n v="72.5"/>
    <n v="89.35"/>
    <n v="86"/>
    <n v="90.38"/>
    <n v="74.45"/>
    <n v="85.44"/>
    <n v="90.31"/>
    <n v="81.94"/>
    <n v="79.31"/>
    <n v="61.67"/>
    <n v="88.41"/>
    <n v="100"/>
    <n v="66.38"/>
    <n v="63.33"/>
    <n v="56.25"/>
    <n v="68.67"/>
    <n v="90.3"/>
    <n v="76"/>
    <n v="94.74"/>
    <n v="100"/>
    <n v="96.15"/>
    <n v="88.89"/>
    <n v="97.66"/>
    <n v="82.57"/>
    <n v="83.33"/>
    <n v="100"/>
    <n v="82.93"/>
    <n v="91.03"/>
    <n v="0"/>
    <n v="62.5"/>
    <n v="57.14"/>
    <n v="95.29"/>
    <n v="77.14"/>
    <n v="100"/>
    <m/>
    <n v="92.78"/>
    <n v="88.33"/>
    <n v="93.33"/>
    <n v="100"/>
    <n v="90.91"/>
    <n v="100"/>
    <n v="100"/>
    <n v="66.67"/>
    <n v="75"/>
    <n v="100"/>
    <m/>
    <m/>
    <m/>
    <m/>
    <n v="82.46"/>
    <n v="75.680000000000007"/>
    <n v="68.75"/>
    <n v="97.83"/>
    <n v="72.22"/>
    <n v="76.92"/>
    <n v="70"/>
    <n v="100"/>
    <n v="83.33"/>
    <n v="53.85"/>
    <n v="85.71"/>
    <n v="87.53"/>
    <n v="82.54"/>
    <n v="65.22"/>
    <n v="92.31"/>
    <n v="100"/>
    <n v="85.19"/>
    <n v="91.82"/>
    <n v="90.38"/>
    <n v="84.81"/>
    <n v="75"/>
    <n v="93.02"/>
    <n v="36.24"/>
    <n v="62.5"/>
    <n v="9.09"/>
    <n v="25.23"/>
    <n v="9.85"/>
    <n v="28.57"/>
    <n v="89.63"/>
    <n v="90.24"/>
    <n v="100"/>
    <n v="87.25"/>
    <n v="85.44"/>
    <n v="89.19"/>
    <n v="95.65"/>
    <n v="77.14"/>
    <n v="93.94"/>
    <n v="66.67"/>
    <n v="90.31"/>
    <n v="82.24"/>
    <n v="95.18"/>
    <n v="89.36"/>
    <n v="66.709999999999994"/>
    <n v="94.76"/>
    <n v="96.72"/>
  </r>
  <r>
    <s v="5251"/>
    <x v="68"/>
    <s v="NACIONAL"/>
    <s v="RAMA EJECUTIVA"/>
    <x v="2"/>
    <x v="1"/>
    <s v="BOGOTÁ. D.C."/>
    <s v="BOGOTÁ. D.C."/>
    <s v="NO"/>
    <n v="1"/>
    <s v="Naciòn - MIPG"/>
    <s v="MIPG"/>
    <n v="85.9"/>
    <n v="90.69"/>
    <n v="90.79"/>
    <n v="90.54"/>
    <n v="81.12"/>
    <n v="74.760000000000005"/>
    <n v="79.209999999999994"/>
    <n v="91.58"/>
    <n v="88.35"/>
    <n v="96.55"/>
    <n v="81.67"/>
    <n v="85.42"/>
    <n v="87.5"/>
    <n v="91.87"/>
    <n v="93.94"/>
    <n v="94.44"/>
    <n v="89.66"/>
    <n v="94.94"/>
    <n v="69.33"/>
    <n v="84.21"/>
    <n v="100"/>
    <n v="84.62"/>
    <n v="77.78"/>
    <n v="91.41"/>
    <n v="79.56"/>
    <n v="77.78"/>
    <n v="0"/>
    <n v="60.87"/>
    <n v="73.61"/>
    <n v="22.22"/>
    <n v="91.25"/>
    <n v="85.71"/>
    <n v="97.65"/>
    <n v="62.86"/>
    <n v="66.67"/>
    <m/>
    <n v="71.430000000000007"/>
    <n v="43.75"/>
    <n v="76.67"/>
    <n v="100"/>
    <n v="100"/>
    <n v="100"/>
    <n v="100"/>
    <n v="100"/>
    <n v="100"/>
    <n v="100"/>
    <n v="95.89"/>
    <n v="89.29"/>
    <n v="98.44"/>
    <n v="98.82"/>
    <n v="97.37"/>
    <n v="100"/>
    <n v="93.75"/>
    <n v="97.83"/>
    <n v="100"/>
    <n v="96.15"/>
    <n v="94.67"/>
    <n v="100"/>
    <n v="83.33"/>
    <n v="93.59"/>
    <n v="100"/>
    <n v="97.22"/>
    <n v="96.83"/>
    <n v="100"/>
    <n v="100"/>
    <n v="100"/>
    <n v="96.3"/>
    <n v="97.53"/>
    <n v="81.12"/>
    <n v="90.45"/>
    <n v="81.94"/>
    <n v="97.65"/>
    <n v="66.510000000000005"/>
    <n v="62.5"/>
    <n v="81.819999999999993"/>
    <n v="69.37"/>
    <n v="53.03"/>
    <n v="71.430000000000007"/>
    <n v="65.55"/>
    <n v="85.37"/>
    <n v="57.5"/>
    <n v="58.82"/>
    <n v="79.209999999999994"/>
    <n v="94.59"/>
    <n v="65.22"/>
    <n v="80"/>
    <n v="84.85"/>
    <n v="66.67"/>
    <n v="91.58"/>
    <n v="93.42"/>
    <n v="80.72"/>
    <n v="97.87"/>
    <n v="86.69"/>
    <n v="91.78"/>
    <n v="93.03"/>
  </r>
  <r>
    <s v="5253"/>
    <x v="69"/>
    <s v="NACIONAL"/>
    <s v="RAMA EJECUTIVA"/>
    <x v="4"/>
    <x v="19"/>
    <s v="CAUCA"/>
    <s v="POPAYÁN"/>
    <s v="NO"/>
    <n v="1"/>
    <s v="Naciòn - MIPG"/>
    <s v="MIPG"/>
    <n v="77.349999999999994"/>
    <n v="77.83"/>
    <n v="78.739999999999995"/>
    <n v="77.56"/>
    <n v="87.67"/>
    <n v="80.78"/>
    <n v="57.61"/>
    <n v="83.01"/>
    <n v="91.48"/>
    <n v="96.15"/>
    <n v="75.930000000000007"/>
    <n v="96.88"/>
    <n v="62.5"/>
    <n v="68.069999999999993"/>
    <n v="78.790000000000006"/>
    <n v="71.88"/>
    <n v="60.24"/>
    <n v="83.56"/>
    <n v="51.39"/>
    <n v="76.319999999999993"/>
    <n v="83.33"/>
    <n v="73.08"/>
    <n v="77.78"/>
    <n v="94.53"/>
    <n v="65.680000000000007"/>
    <n v="47.22"/>
    <n v="0"/>
    <n v="53.03"/>
    <n v="75.64"/>
    <n v="0"/>
    <n v="33.75"/>
    <m/>
    <n v="86.67"/>
    <n v="48.57"/>
    <m/>
    <m/>
    <n v="76.44"/>
    <n v="51.85"/>
    <n v="83.33"/>
    <n v="100"/>
    <n v="100"/>
    <n v="100"/>
    <n v="100"/>
    <n v="100"/>
    <n v="100"/>
    <n v="100"/>
    <m/>
    <m/>
    <m/>
    <m/>
    <n v="72.64"/>
    <n v="86.11"/>
    <n v="56.25"/>
    <n v="80"/>
    <n v="77.78"/>
    <n v="50"/>
    <m/>
    <m/>
    <m/>
    <m/>
    <m/>
    <n v="84.21"/>
    <n v="76.19"/>
    <n v="81.819999999999993"/>
    <n v="70.83"/>
    <n v="100"/>
    <n v="92.31"/>
    <n v="86.79"/>
    <n v="87.67"/>
    <n v="88.31"/>
    <n v="82.86"/>
    <n v="91.67"/>
    <n v="70.400000000000006"/>
    <n v="77.5"/>
    <n v="81.819999999999993"/>
    <n v="69.3"/>
    <n v="36.36"/>
    <n v="71.430000000000007"/>
    <m/>
    <m/>
    <m/>
    <m/>
    <n v="57.61"/>
    <n v="54.05"/>
    <n v="20"/>
    <n v="88.57"/>
    <n v="83.33"/>
    <n v="66.67"/>
    <n v="83.01"/>
    <n v="84.77"/>
    <n v="90.36"/>
    <n v="65.959999999999994"/>
    <n v="76.38"/>
    <n v="84"/>
    <n v="63.89"/>
  </r>
  <r>
    <s v="5254"/>
    <x v="70"/>
    <s v="NACIONAL"/>
    <s v="RAMA EJECUTIVA"/>
    <x v="5"/>
    <x v="4"/>
    <s v="BOGOTÁ. D.C."/>
    <s v="BOGOTÁ. D.C."/>
    <s v="NO"/>
    <n v="1"/>
    <s v="Naciòn - MIPG"/>
    <s v="MIPG"/>
    <n v="82.76"/>
    <n v="83.33"/>
    <n v="85.82"/>
    <n v="88.29"/>
    <n v="81.2"/>
    <n v="67.66"/>
    <n v="76.19"/>
    <n v="87.55"/>
    <n v="88.77"/>
    <n v="96.55"/>
    <n v="85"/>
    <n v="85.46"/>
    <n v="75"/>
    <n v="79.67"/>
    <n v="75.760000000000005"/>
    <n v="86.11"/>
    <n v="79.31"/>
    <n v="86.98"/>
    <n v="78.67"/>
    <m/>
    <m/>
    <m/>
    <m/>
    <n v="81.64"/>
    <n v="81.25"/>
    <n v="83.33"/>
    <n v="88.89"/>
    <n v="92.68"/>
    <n v="92.86"/>
    <n v="27.78"/>
    <n v="56.25"/>
    <m/>
    <n v="91.76"/>
    <n v="74.290000000000006"/>
    <n v="100"/>
    <m/>
    <n v="82.26"/>
    <n v="60"/>
    <n v="90.62"/>
    <n v="100"/>
    <n v="93.18"/>
    <n v="100"/>
    <n v="85"/>
    <n v="100"/>
    <n v="100"/>
    <n v="75"/>
    <n v="94.74"/>
    <n v="89.29"/>
    <n v="98.44"/>
    <n v="95.59"/>
    <n v="96.49"/>
    <n v="100"/>
    <n v="93.75"/>
    <n v="97.83"/>
    <n v="100"/>
    <n v="92.31"/>
    <n v="44.64"/>
    <n v="100"/>
    <n v="25"/>
    <n v="25"/>
    <n v="45.83"/>
    <n v="96.79"/>
    <n v="98.41"/>
    <n v="100"/>
    <n v="96.15"/>
    <n v="100"/>
    <n v="92.59"/>
    <n v="96.3"/>
    <n v="81.2"/>
    <n v="81.37"/>
    <n v="70.67"/>
    <n v="90.7"/>
    <n v="51.01"/>
    <n v="48.48"/>
    <n v="54.55"/>
    <n v="46.85"/>
    <n v="83.33"/>
    <n v="28.57"/>
    <n v="63.81"/>
    <n v="57.72"/>
    <n v="16.670000000000002"/>
    <n v="68.88"/>
    <n v="76.19"/>
    <n v="75.680000000000007"/>
    <n v="95.65"/>
    <n v="65.709999999999994"/>
    <n v="72.73"/>
    <n v="41.67"/>
    <n v="87.55"/>
    <n v="77.3"/>
    <n v="86.75"/>
    <n v="97.92"/>
    <n v="74.7"/>
    <n v="90.89"/>
    <n v="95.9"/>
  </r>
  <r>
    <s v="5255"/>
    <x v="71"/>
    <s v="NACIONAL"/>
    <s v="RAMA EJECUTIVA"/>
    <x v="4"/>
    <x v="4"/>
    <s v="BOGOTÁ. D.C."/>
    <s v="BOGOTÁ. D.C."/>
    <s v="NO"/>
    <n v="1"/>
    <s v="Naciòn - MIPG"/>
    <s v="MIPG"/>
    <n v="73.59"/>
    <n v="80.650000000000006"/>
    <n v="85.24"/>
    <n v="61.45"/>
    <n v="76.23"/>
    <n v="69.930000000000007"/>
    <n v="79.41"/>
    <n v="85.33"/>
    <n v="90.98"/>
    <n v="86.21"/>
    <n v="96.67"/>
    <n v="91.67"/>
    <n v="100"/>
    <n v="73.17"/>
    <n v="78.790000000000006"/>
    <n v="77.78"/>
    <n v="67.819999999999993"/>
    <n v="86.45"/>
    <n v="69.33"/>
    <n v="89.74"/>
    <n v="83.33"/>
    <n v="88.46"/>
    <n v="90"/>
    <n v="89.06"/>
    <n v="49.73"/>
    <n v="25"/>
    <n v="0"/>
    <n v="41.03"/>
    <n v="56.41"/>
    <m/>
    <n v="0"/>
    <m/>
    <n v="64.709999999999994"/>
    <n v="56.67"/>
    <n v="33.33"/>
    <m/>
    <n v="84.17"/>
    <n v="80"/>
    <n v="93.33"/>
    <n v="75"/>
    <n v="95.24"/>
    <n v="100"/>
    <n v="90"/>
    <n v="100"/>
    <n v="100"/>
    <n v="100"/>
    <n v="17.78"/>
    <n v="15.79"/>
    <n v="14.29"/>
    <n v="33.33"/>
    <n v="55.14"/>
    <n v="60"/>
    <n v="50"/>
    <n v="56.52"/>
    <n v="64.290000000000006"/>
    <n v="42.31"/>
    <n v="28.57"/>
    <n v="0"/>
    <n v="0"/>
    <n v="37.5"/>
    <n v="16.670000000000002"/>
    <n v="76.58"/>
    <n v="64.290000000000006"/>
    <n v="93.75"/>
    <n v="92.31"/>
    <n v="76.19"/>
    <n v="55.56"/>
    <n v="88.68"/>
    <n v="76.23"/>
    <n v="84.49"/>
    <n v="75"/>
    <n v="92.44"/>
    <n v="56.93"/>
    <n v="37.5"/>
    <n v="81.819999999999993"/>
    <n v="66.89"/>
    <n v="50"/>
    <n v="85.71"/>
    <n v="64.78"/>
    <n v="70.73"/>
    <n v="95"/>
    <n v="55.67"/>
    <n v="79.41"/>
    <n v="86.49"/>
    <n v="78.260000000000005"/>
    <n v="77.14"/>
    <n v="72.73"/>
    <n v="58.33"/>
    <n v="85.33"/>
    <n v="78.95"/>
    <n v="84.34"/>
    <n v="96.81"/>
    <n v="77.41"/>
    <n v="92.6"/>
    <n v="86.48"/>
  </r>
  <r>
    <s v="5259"/>
    <x v="72"/>
    <s v="NACIONAL"/>
    <s v="RAMA EJECUTIVA"/>
    <x v="2"/>
    <x v="2"/>
    <s v="BOGOTÁ. D.C."/>
    <s v="BOGOTÁ. D.C."/>
    <s v="NO"/>
    <n v="1"/>
    <s v="Naciòn - MIPG"/>
    <s v="MIPG"/>
    <n v="82.3"/>
    <n v="81.41"/>
    <n v="93.15"/>
    <n v="81.55"/>
    <n v="92.85"/>
    <n v="82.55"/>
    <n v="48.17"/>
    <n v="90.52"/>
    <n v="90.68"/>
    <n v="89.66"/>
    <n v="81.67"/>
    <n v="94.1"/>
    <n v="75"/>
    <n v="74.58"/>
    <n v="74.19"/>
    <n v="86.11"/>
    <n v="74.12"/>
    <n v="95.83"/>
    <n v="68"/>
    <n v="100"/>
    <n v="100"/>
    <n v="100"/>
    <n v="100"/>
    <n v="96.88"/>
    <n v="68.63"/>
    <n v="77.78"/>
    <n v="80.56"/>
    <n v="51.61"/>
    <n v="53.85"/>
    <n v="0"/>
    <n v="51.25"/>
    <n v="42.86"/>
    <n v="90"/>
    <n v="62.86"/>
    <n v="77.78"/>
    <m/>
    <n v="71.39"/>
    <n v="46.67"/>
    <n v="86.67"/>
    <n v="82.14"/>
    <n v="90.91"/>
    <n v="88.89"/>
    <n v="85"/>
    <n v="100"/>
    <n v="87.5"/>
    <n v="75"/>
    <n v="83.84"/>
    <n v="89.29"/>
    <n v="92.97"/>
    <n v="73.239999999999995"/>
    <n v="94.74"/>
    <n v="100"/>
    <n v="93.75"/>
    <n v="95.65"/>
    <n v="94.44"/>
    <n v="88.46"/>
    <n v="64"/>
    <n v="100"/>
    <n v="66.67"/>
    <n v="57.69"/>
    <n v="64.290000000000006"/>
    <n v="92.04"/>
    <n v="95.24"/>
    <n v="95.65"/>
    <n v="84"/>
    <n v="85.71"/>
    <n v="88.89"/>
    <n v="86.42"/>
    <n v="92.85"/>
    <n v="94.9"/>
    <n v="93.75"/>
    <n v="95.88"/>
    <n v="72.040000000000006"/>
    <n v="85"/>
    <n v="90.91"/>
    <n v="71.489999999999995"/>
    <n v="8.33"/>
    <n v="71.430000000000007"/>
    <n v="77.900000000000006"/>
    <n v="80.489999999999995"/>
    <n v="85"/>
    <n v="75.25"/>
    <n v="48.17"/>
    <n v="54.05"/>
    <n v="13.33"/>
    <n v="50"/>
    <n v="44.83"/>
    <n v="66.67"/>
    <n v="90.52"/>
    <n v="84.4"/>
    <n v="93.98"/>
    <n v="92.55"/>
    <n v="80.62"/>
    <n v="93.87"/>
    <n v="85.25"/>
  </r>
  <r>
    <s v="5265"/>
    <x v="73"/>
    <s v="NACIONAL"/>
    <s v="RAMA EJECUTIVA"/>
    <x v="4"/>
    <x v="2"/>
    <s v="BOGOTÁ. D.C."/>
    <s v="BOGOTÁ. D.C."/>
    <s v="NO"/>
    <n v="1"/>
    <s v="Naciòn - MIPG"/>
    <s v="MIPG"/>
    <n v="93.41"/>
    <n v="96.89"/>
    <n v="96.57"/>
    <n v="91.84"/>
    <n v="98.42"/>
    <n v="89.62"/>
    <n v="98.08"/>
    <n v="96.67"/>
    <n v="97.19"/>
    <n v="92.86"/>
    <n v="100"/>
    <n v="98.94"/>
    <n v="100"/>
    <n v="96.75"/>
    <n v="96.97"/>
    <n v="94.44"/>
    <n v="97.7"/>
    <n v="98.68"/>
    <n v="84"/>
    <n v="97.44"/>
    <n v="100"/>
    <n v="96.15"/>
    <n v="100"/>
    <n v="99.22"/>
    <n v="88.83"/>
    <n v="100"/>
    <n v="94.44"/>
    <n v="96.97"/>
    <n v="83.33"/>
    <n v="0"/>
    <n v="100"/>
    <m/>
    <n v="95.24"/>
    <n v="85.71"/>
    <n v="100"/>
    <m/>
    <n v="90.32"/>
    <n v="90"/>
    <n v="87.5"/>
    <n v="100"/>
    <n v="90.91"/>
    <n v="77.78"/>
    <n v="90"/>
    <n v="100"/>
    <n v="100"/>
    <n v="100"/>
    <m/>
    <m/>
    <m/>
    <m/>
    <n v="91.15"/>
    <n v="100"/>
    <n v="93.75"/>
    <n v="95.65"/>
    <n v="100"/>
    <n v="65.38"/>
    <n v="82.76"/>
    <n v="100"/>
    <n v="100"/>
    <n v="80.95"/>
    <n v="50"/>
    <n v="95.21"/>
    <n v="96.83"/>
    <n v="100"/>
    <n v="80"/>
    <n v="85.71"/>
    <n v="100"/>
    <n v="89.94"/>
    <n v="98.42"/>
    <n v="95.78"/>
    <n v="98.57"/>
    <n v="93.45"/>
    <n v="77.12"/>
    <n v="85"/>
    <n v="72.73"/>
    <n v="74.55"/>
    <n v="92.42"/>
    <n v="28.57"/>
    <m/>
    <m/>
    <m/>
    <m/>
    <n v="98.08"/>
    <n v="100"/>
    <n v="100"/>
    <n v="100"/>
    <n v="100"/>
    <n v="91.67"/>
    <n v="96.67"/>
    <n v="95.39"/>
    <n v="98.39"/>
    <n v="92.91"/>
    <n v="84.15"/>
    <n v="99.78"/>
    <n v="97.54"/>
  </r>
  <r>
    <s v="5288"/>
    <x v="74"/>
    <s v="NACIONAL"/>
    <s v="RAMA EJECUTIVA"/>
    <x v="11"/>
    <x v="2"/>
    <s v="BOGOTÁ. D.C."/>
    <s v="BOGOTÁ. D.C."/>
    <s v="NO"/>
    <n v="1"/>
    <s v="Naciòn - MIPG"/>
    <s v="MIPG"/>
    <n v="90.94"/>
    <n v="94.29"/>
    <n v="96.4"/>
    <n v="89.29"/>
    <n v="88.44"/>
    <n v="82.76"/>
    <n v="95.05"/>
    <n v="97.07"/>
    <m/>
    <m/>
    <m/>
    <m/>
    <m/>
    <n v="93.5"/>
    <n v="100"/>
    <n v="91.67"/>
    <n v="90.8"/>
    <n v="96.83"/>
    <m/>
    <m/>
    <m/>
    <m/>
    <m/>
    <n v="86.36"/>
    <n v="87.3"/>
    <n v="100"/>
    <n v="94.44"/>
    <n v="92.5"/>
    <n v="88.1"/>
    <n v="55.56"/>
    <n v="62.5"/>
    <m/>
    <n v="91.67"/>
    <n v="91.43"/>
    <n v="88.89"/>
    <m/>
    <n v="96.77"/>
    <n v="95"/>
    <n v="96.88"/>
    <n v="100"/>
    <n v="93.18"/>
    <n v="100"/>
    <n v="95"/>
    <n v="100"/>
    <n v="100"/>
    <n v="25"/>
    <m/>
    <m/>
    <m/>
    <m/>
    <n v="87.26"/>
    <n v="91.38"/>
    <n v="81.25"/>
    <n v="91.3"/>
    <n v="78.569999999999993"/>
    <n v="80.77"/>
    <n v="66.67"/>
    <n v="100"/>
    <n v="100"/>
    <m/>
    <n v="100"/>
    <n v="93.31"/>
    <n v="92.86"/>
    <n v="100"/>
    <n v="92"/>
    <n v="80"/>
    <n v="95.83"/>
    <m/>
    <n v="88.44"/>
    <n v="87.07"/>
    <n v="81.430000000000007"/>
    <n v="92.21"/>
    <n v="70.91"/>
    <n v="77.5"/>
    <n v="81.819999999999993"/>
    <n v="63.29"/>
    <n v="70.45"/>
    <n v="57.14"/>
    <m/>
    <m/>
    <m/>
    <m/>
    <n v="95.05"/>
    <n v="97.3"/>
    <n v="100"/>
    <n v="85.71"/>
    <n v="93.75"/>
    <n v="100"/>
    <n v="97.07"/>
    <n v="96.35"/>
    <n v="100"/>
    <n v="95.65"/>
    <n v="85.93"/>
    <n v="96.25"/>
    <n v="95.9"/>
  </r>
  <r>
    <s v="5289"/>
    <x v="75"/>
    <s v="NACIONAL"/>
    <s v="RAMA EJECUTIVA"/>
    <x v="4"/>
    <x v="2"/>
    <s v="BOGOTÁ. D.C."/>
    <s v="BOGOTÁ. D.C."/>
    <s v="NO"/>
    <n v="1"/>
    <s v="Naciòn - MIPG"/>
    <s v="MIPG"/>
    <n v="71.52"/>
    <n v="88.61"/>
    <n v="80.08"/>
    <n v="60.38"/>
    <n v="71.819999999999993"/>
    <n v="66.180000000000007"/>
    <n v="64.58"/>
    <n v="84.35"/>
    <n v="94.54"/>
    <n v="99.14"/>
    <n v="95.83"/>
    <n v="90.78"/>
    <n v="100"/>
    <n v="84.55"/>
    <n v="90.91"/>
    <n v="88.89"/>
    <n v="83.91"/>
    <n v="86.24"/>
    <n v="62.67"/>
    <n v="65.790000000000006"/>
    <n v="83.33"/>
    <n v="57.69"/>
    <n v="66.67"/>
    <n v="93.36"/>
    <n v="50.2"/>
    <n v="41.67"/>
    <n v="0"/>
    <n v="34.78"/>
    <n v="71.430000000000007"/>
    <n v="0"/>
    <n v="58.75"/>
    <m/>
    <n v="77.92"/>
    <n v="16.670000000000002"/>
    <m/>
    <m/>
    <n v="57.78"/>
    <n v="64.81"/>
    <n v="40.619999999999997"/>
    <n v="100"/>
    <n v="92.86"/>
    <n v="100"/>
    <n v="95"/>
    <n v="66.67"/>
    <n v="100"/>
    <n v="75"/>
    <m/>
    <m/>
    <m/>
    <m/>
    <n v="59.57"/>
    <n v="62.07"/>
    <n v="60"/>
    <n v="62.86"/>
    <n v="61.54"/>
    <n v="48"/>
    <n v="36.36"/>
    <n v="100"/>
    <m/>
    <n v="33.33"/>
    <n v="28.57"/>
    <n v="63.06"/>
    <n v="71.430000000000007"/>
    <n v="43.75"/>
    <n v="29.49"/>
    <n v="32.14"/>
    <n v="66.67"/>
    <n v="65.41"/>
    <n v="71.819999999999993"/>
    <n v="82.8"/>
    <n v="87.5"/>
    <n v="78.819999999999993"/>
    <n v="44.1"/>
    <n v="45"/>
    <n v="72.73"/>
    <n v="35.14"/>
    <n v="70.45"/>
    <n v="0"/>
    <m/>
    <m/>
    <m/>
    <m/>
    <n v="64.58"/>
    <n v="72.97"/>
    <n v="60.87"/>
    <n v="66.67"/>
    <n v="58.06"/>
    <n v="41.67"/>
    <n v="84.35"/>
    <n v="85.62"/>
    <n v="88.76"/>
    <n v="82.27"/>
    <n v="65.900000000000006"/>
    <n v="82.99"/>
    <n v="76.27"/>
  </r>
  <r>
    <s v="5290"/>
    <x v="76"/>
    <s v="NACIONAL"/>
    <s v="RAMA EJECUTIVA"/>
    <x v="6"/>
    <x v="2"/>
    <s v="BOGOTÁ. D.C."/>
    <s v="BOGOTÁ. D.C."/>
    <s v="NO"/>
    <n v="1"/>
    <s v="Naciòn - MIPG"/>
    <s v="MIPG"/>
    <n v="89.28"/>
    <n v="97.86"/>
    <n v="94.52"/>
    <n v="78.59"/>
    <n v="96.89"/>
    <n v="90.84"/>
    <n v="98.04"/>
    <n v="97"/>
    <m/>
    <m/>
    <m/>
    <m/>
    <m/>
    <n v="99.19"/>
    <n v="100"/>
    <n v="97.22"/>
    <n v="100"/>
    <n v="93.96"/>
    <m/>
    <m/>
    <m/>
    <m/>
    <m/>
    <n v="93.64"/>
    <n v="83.26"/>
    <n v="80"/>
    <n v="100"/>
    <n v="92.68"/>
    <n v="85.71"/>
    <n v="0"/>
    <n v="93.75"/>
    <n v="40"/>
    <n v="85.88"/>
    <n v="88.57"/>
    <n v="88.89"/>
    <m/>
    <n v="76.34"/>
    <n v="71.67"/>
    <n v="78.12"/>
    <n v="85.71"/>
    <n v="97.62"/>
    <n v="100"/>
    <n v="95"/>
    <n v="100"/>
    <n v="100"/>
    <n v="75"/>
    <m/>
    <m/>
    <m/>
    <m/>
    <n v="67.989999999999995"/>
    <n v="85.56"/>
    <n v="87.5"/>
    <n v="56.52"/>
    <n v="85.71"/>
    <n v="40"/>
    <n v="40.74"/>
    <n v="50"/>
    <n v="66.67"/>
    <n v="37.5"/>
    <n v="33.33"/>
    <n v="74.260000000000005"/>
    <n v="71.430000000000007"/>
    <n v="53.33"/>
    <n v="50"/>
    <n v="60"/>
    <n v="88"/>
    <m/>
    <n v="96.89"/>
    <n v="94.27"/>
    <n v="100"/>
    <n v="89.41"/>
    <n v="75.78"/>
    <n v="60"/>
    <n v="90.91"/>
    <n v="80.7"/>
    <n v="85.61"/>
    <n v="100"/>
    <n v="96.95"/>
    <n v="100"/>
    <n v="100"/>
    <n v="95.1"/>
    <n v="98.04"/>
    <n v="100"/>
    <n v="100"/>
    <n v="100"/>
    <n v="96.97"/>
    <n v="100"/>
    <n v="97"/>
    <n v="97.81"/>
    <n v="96.99"/>
    <n v="89.13"/>
    <n v="91.19"/>
    <n v="98.68"/>
    <n v="93.44"/>
  </r>
  <r>
    <s v="5291"/>
    <x v="77"/>
    <s v="NACIONAL"/>
    <s v="RAMA EJECUTIVA"/>
    <x v="6"/>
    <x v="2"/>
    <s v="BOGOTÁ. D.C."/>
    <s v="BOGOTÁ. D.C."/>
    <s v="NO"/>
    <n v="1"/>
    <s v="Naciòn - MIPG"/>
    <s v="MIPG"/>
    <n v="93.9"/>
    <n v="97.86"/>
    <n v="99.29"/>
    <n v="94.44"/>
    <n v="85.43"/>
    <n v="87.94"/>
    <n v="94.53"/>
    <n v="97.29"/>
    <m/>
    <m/>
    <m/>
    <m/>
    <m/>
    <n v="97.56"/>
    <n v="100"/>
    <n v="94.44"/>
    <n v="96.55"/>
    <n v="99.22"/>
    <m/>
    <m/>
    <m/>
    <m/>
    <m/>
    <n v="99.09"/>
    <n v="89.69"/>
    <n v="86.67"/>
    <n v="73.61"/>
    <n v="97.56"/>
    <n v="96.15"/>
    <n v="14.29"/>
    <n v="93.75"/>
    <n v="64.290000000000006"/>
    <n v="98.82"/>
    <n v="88.57"/>
    <n v="88.89"/>
    <m/>
    <n v="100"/>
    <n v="100"/>
    <n v="100"/>
    <n v="100"/>
    <n v="95.45"/>
    <n v="100"/>
    <n v="100"/>
    <n v="100"/>
    <n v="75"/>
    <n v="100"/>
    <m/>
    <m/>
    <m/>
    <m/>
    <n v="98.25"/>
    <n v="100"/>
    <n v="93.75"/>
    <n v="100"/>
    <n v="100"/>
    <n v="96.15"/>
    <n v="82"/>
    <n v="100"/>
    <n v="50"/>
    <n v="84.62"/>
    <n v="85.71"/>
    <n v="97.2"/>
    <n v="98.41"/>
    <n v="100"/>
    <n v="92.31"/>
    <n v="100"/>
    <n v="96"/>
    <m/>
    <n v="85.43"/>
    <n v="86.62"/>
    <n v="72.22"/>
    <n v="98.82"/>
    <n v="84.42"/>
    <n v="67.5"/>
    <n v="90.91"/>
    <n v="92.98"/>
    <n v="100"/>
    <n v="100"/>
    <m/>
    <m/>
    <m/>
    <m/>
    <n v="94.53"/>
    <n v="100"/>
    <n v="91.3"/>
    <n v="100"/>
    <n v="96.97"/>
    <n v="83.33"/>
    <n v="97.29"/>
    <n v="100"/>
    <n v="95.18"/>
    <n v="95.65"/>
    <n v="97.33"/>
    <n v="96.35"/>
    <n v="95.37"/>
  </r>
  <r>
    <s v="5292"/>
    <x v="78"/>
    <s v="NACIONAL"/>
    <s v="RAMA EJECUTIVA"/>
    <x v="11"/>
    <x v="2"/>
    <s v="BOGOTÁ. D.C."/>
    <s v="BOGOTÁ. D.C."/>
    <s v="NO"/>
    <n v="1"/>
    <s v="Naciòn - MIPG"/>
    <s v="MIPG"/>
    <n v="94.88"/>
    <n v="89.29"/>
    <n v="98.57"/>
    <n v="95.37"/>
    <n v="99.83"/>
    <n v="92.69"/>
    <n v="100"/>
    <n v="96.75"/>
    <m/>
    <m/>
    <m/>
    <m/>
    <m/>
    <n v="88.62"/>
    <n v="100"/>
    <n v="83.33"/>
    <n v="83.91"/>
    <n v="99.21"/>
    <m/>
    <m/>
    <m/>
    <m/>
    <m/>
    <n v="96.36"/>
    <n v="92.5"/>
    <n v="100"/>
    <n v="100"/>
    <n v="100"/>
    <n v="94.87"/>
    <n v="0"/>
    <n v="100"/>
    <m/>
    <n v="98.81"/>
    <n v="100"/>
    <n v="100"/>
    <m/>
    <n v="100"/>
    <n v="100"/>
    <n v="100"/>
    <n v="100"/>
    <n v="95.24"/>
    <n v="88.89"/>
    <n v="100"/>
    <n v="100"/>
    <n v="100"/>
    <n v="100"/>
    <m/>
    <m/>
    <m/>
    <m/>
    <n v="98.23"/>
    <n v="97.22"/>
    <n v="100"/>
    <n v="100"/>
    <n v="100"/>
    <n v="96.15"/>
    <n v="33.33"/>
    <n v="100"/>
    <n v="0"/>
    <m/>
    <n v="0"/>
    <n v="99.65"/>
    <n v="100"/>
    <n v="100"/>
    <n v="100"/>
    <n v="90"/>
    <n v="100"/>
    <m/>
    <n v="99.83"/>
    <n v="100"/>
    <n v="100"/>
    <n v="100"/>
    <n v="77.52"/>
    <n v="82.5"/>
    <n v="81.819999999999993"/>
    <n v="75"/>
    <n v="85.61"/>
    <n v="42.86"/>
    <m/>
    <m/>
    <m/>
    <m/>
    <n v="100"/>
    <n v="100"/>
    <n v="100"/>
    <n v="100"/>
    <n v="100"/>
    <n v="100"/>
    <n v="96.75"/>
    <n v="94.89"/>
    <n v="93.98"/>
    <n v="97.83"/>
    <n v="90.29"/>
    <n v="98.73"/>
    <n v="90.16"/>
  </r>
  <r>
    <s v="5293"/>
    <x v="79"/>
    <s v="NACIONAL"/>
    <s v="RAMA EJECUTIVA"/>
    <x v="11"/>
    <x v="2"/>
    <s v="BOGOTÁ. D.C."/>
    <s v="BOGOTÁ. D.C."/>
    <s v="NO"/>
    <n v="1"/>
    <s v="Naciòn - MIPG"/>
    <s v="MIPG"/>
    <n v="89.68"/>
    <n v="88.57"/>
    <n v="98.01"/>
    <n v="93.12"/>
    <n v="96.87"/>
    <n v="81.14"/>
    <n v="90.35"/>
    <n v="96.94"/>
    <m/>
    <m/>
    <m/>
    <m/>
    <m/>
    <n v="88.62"/>
    <n v="84.85"/>
    <n v="88.89"/>
    <n v="91.95"/>
    <n v="99.27"/>
    <m/>
    <m/>
    <m/>
    <m/>
    <m/>
    <n v="99.09"/>
    <n v="90.06"/>
    <n v="80"/>
    <n v="70.83"/>
    <n v="95.12"/>
    <n v="79.760000000000005"/>
    <n v="0"/>
    <n v="86.25"/>
    <m/>
    <n v="91.57"/>
    <n v="100"/>
    <n v="66.67"/>
    <m/>
    <n v="87.63"/>
    <n v="81.67"/>
    <n v="87.5"/>
    <n v="100"/>
    <n v="100"/>
    <n v="100"/>
    <n v="100"/>
    <n v="100"/>
    <n v="100"/>
    <n v="100"/>
    <m/>
    <m/>
    <m/>
    <m/>
    <n v="90.18"/>
    <n v="100"/>
    <n v="93.75"/>
    <n v="95.56"/>
    <n v="88.89"/>
    <n v="73.08"/>
    <m/>
    <m/>
    <m/>
    <m/>
    <m/>
    <n v="96.45"/>
    <n v="98.41"/>
    <n v="100"/>
    <n v="96"/>
    <n v="80"/>
    <n v="95.83"/>
    <m/>
    <n v="96.87"/>
    <n v="97.39"/>
    <n v="95.71"/>
    <n v="98.8"/>
    <n v="70.790000000000006"/>
    <n v="62.5"/>
    <n v="81.819999999999993"/>
    <n v="78.290000000000006"/>
    <n v="81.819999999999993"/>
    <n v="42.86"/>
    <n v="73.069999999999993"/>
    <n v="95.93"/>
    <n v="72.5"/>
    <n v="63.73"/>
    <n v="90.35"/>
    <n v="81.08"/>
    <n v="100"/>
    <n v="97.14"/>
    <n v="96.88"/>
    <n v="100"/>
    <n v="96.94"/>
    <n v="94.89"/>
    <n v="97.59"/>
    <n v="95.65"/>
    <n v="89.89"/>
    <n v="97.63"/>
    <n v="94.26"/>
  </r>
  <r>
    <s v="5294"/>
    <x v="80"/>
    <s v="NACIONAL"/>
    <s v="RAMA EJECUTIVA"/>
    <x v="4"/>
    <x v="2"/>
    <s v="BOGOTÁ. D.C."/>
    <s v="BOGOTÁ. D.C."/>
    <s v="NO"/>
    <n v="1"/>
    <s v="Naciòn - MIPG"/>
    <s v="MIPG"/>
    <n v="90.89"/>
    <n v="92.64"/>
    <n v="96.76"/>
    <n v="89.85"/>
    <n v="92.54"/>
    <n v="87.13"/>
    <n v="78.33"/>
    <n v="94.71"/>
    <n v="94.98"/>
    <n v="96.55"/>
    <n v="91.67"/>
    <n v="96.18"/>
    <n v="87.5"/>
    <n v="91.06"/>
    <n v="87.88"/>
    <n v="94.44"/>
    <n v="91.95"/>
    <n v="98.7"/>
    <n v="81.33"/>
    <n v="97.44"/>
    <n v="91.67"/>
    <n v="96.15"/>
    <n v="90"/>
    <n v="96.09"/>
    <n v="80.41"/>
    <n v="88.89"/>
    <n v="87.5"/>
    <n v="78.05"/>
    <n v="84.52"/>
    <n v="16.670000000000002"/>
    <n v="95"/>
    <n v="40"/>
    <n v="95.29"/>
    <n v="65.709999999999994"/>
    <n v="88.89"/>
    <m/>
    <n v="91.94"/>
    <n v="90"/>
    <n v="90.62"/>
    <n v="100"/>
    <n v="97.73"/>
    <n v="100"/>
    <n v="95"/>
    <n v="100"/>
    <n v="100"/>
    <n v="75"/>
    <m/>
    <m/>
    <m/>
    <m/>
    <n v="97.37"/>
    <n v="97.3"/>
    <n v="93.75"/>
    <n v="97.83"/>
    <n v="100"/>
    <n v="100"/>
    <n v="82.22"/>
    <n v="100"/>
    <n v="100"/>
    <n v="80"/>
    <n v="75"/>
    <n v="95.91"/>
    <n v="93.65"/>
    <n v="95.65"/>
    <n v="96.15"/>
    <n v="100"/>
    <n v="100"/>
    <n v="95.6"/>
    <n v="92.54"/>
    <n v="96.2"/>
    <n v="95.83"/>
    <n v="96.51"/>
    <n v="76.099999999999994"/>
    <n v="85"/>
    <n v="63.64"/>
    <n v="82.66"/>
    <n v="37.119999999999997"/>
    <n v="71.430000000000007"/>
    <m/>
    <m/>
    <m/>
    <m/>
    <n v="78.33"/>
    <n v="81.08"/>
    <n v="86.96"/>
    <n v="68.569999999999993"/>
    <n v="69.7"/>
    <n v="58.33"/>
    <n v="94.71"/>
    <n v="91.45"/>
    <n v="98.8"/>
    <n v="97.87"/>
    <n v="88.57"/>
    <n v="94.26"/>
    <n v="88.52"/>
  </r>
  <r>
    <s v="5295"/>
    <x v="81"/>
    <s v="NACIONAL"/>
    <s v="RAMA EJECUTIVA"/>
    <x v="4"/>
    <x v="21"/>
    <s v="BOGOTÁ. D.C."/>
    <s v="BOGOTÁ. D.C."/>
    <s v="NO"/>
    <n v="1"/>
    <s v="Naciòn - MIPG"/>
    <s v="MIPG"/>
    <n v="81.83"/>
    <n v="87.25"/>
    <n v="89.27"/>
    <n v="75.19"/>
    <n v="87.13"/>
    <n v="86.33"/>
    <n v="74.08"/>
    <n v="86.18"/>
    <n v="91.22"/>
    <n v="89.66"/>
    <n v="86.67"/>
    <n v="92.01"/>
    <n v="100"/>
    <n v="84.55"/>
    <n v="84.85"/>
    <n v="91.67"/>
    <n v="81.61"/>
    <n v="90.61"/>
    <n v="69.33"/>
    <n v="100"/>
    <n v="100"/>
    <n v="100"/>
    <n v="100"/>
    <n v="92.97"/>
    <n v="74.45"/>
    <n v="44.44"/>
    <n v="70.83"/>
    <n v="65.849999999999994"/>
    <n v="58.33"/>
    <m/>
    <n v="91.25"/>
    <n v="42.86"/>
    <n v="85.88"/>
    <n v="97.14"/>
    <n v="66.67"/>
    <m/>
    <n v="63.22"/>
    <n v="37.04"/>
    <n v="75"/>
    <n v="66.67"/>
    <n v="100"/>
    <n v="100"/>
    <n v="100"/>
    <n v="100"/>
    <n v="100"/>
    <n v="100"/>
    <m/>
    <m/>
    <m/>
    <m/>
    <n v="73.209999999999994"/>
    <n v="81.11"/>
    <n v="75"/>
    <n v="71.739999999999995"/>
    <n v="73.81"/>
    <n v="65.38"/>
    <n v="48"/>
    <n v="100"/>
    <n v="50"/>
    <n v="30.77"/>
    <n v="71.430000000000007"/>
    <n v="75.73"/>
    <n v="73.209999999999994"/>
    <n v="56.25"/>
    <n v="64.099999999999994"/>
    <n v="39.29"/>
    <n v="92.59"/>
    <n v="77.989999999999995"/>
    <n v="87.13"/>
    <n v="81.33"/>
    <n v="87.5"/>
    <n v="76.16"/>
    <n v="94.94"/>
    <n v="97.5"/>
    <n v="90.91"/>
    <n v="93.2"/>
    <n v="92.42"/>
    <n v="100"/>
    <n v="85.78"/>
    <n v="87.8"/>
    <n v="77.5"/>
    <n v="86.48"/>
    <n v="74.08"/>
    <n v="64.86"/>
    <n v="82.61"/>
    <n v="80"/>
    <n v="77.42"/>
    <n v="91.67"/>
    <n v="86.18"/>
    <n v="87.67"/>
    <n v="79.52"/>
    <n v="84.78"/>
    <n v="82.48"/>
    <n v="90.95"/>
    <n v="89.34"/>
  </r>
  <r>
    <s v="5298"/>
    <x v="82"/>
    <s v="NACIONAL"/>
    <s v="RAMA EJECUTIVA"/>
    <x v="4"/>
    <x v="8"/>
    <s v="BOGOTÁ. D.C."/>
    <s v="BOGOTÁ. D.C."/>
    <s v="NO"/>
    <n v="1"/>
    <s v="Naciòn - MIPG"/>
    <s v="MIPG"/>
    <n v="85.47"/>
    <n v="75.75"/>
    <n v="92.28"/>
    <n v="87.8"/>
    <n v="93.62"/>
    <n v="82.86"/>
    <n v="74.44"/>
    <n v="89.55"/>
    <n v="72.34"/>
    <n v="65.52"/>
    <n v="68.33"/>
    <n v="76.09"/>
    <n v="62.5"/>
    <n v="78.05"/>
    <n v="72.73"/>
    <n v="88.89"/>
    <n v="75.86"/>
    <n v="95.15"/>
    <n v="77.33"/>
    <n v="92.11"/>
    <n v="100"/>
    <n v="88.46"/>
    <n v="100"/>
    <n v="97.66"/>
    <n v="77.94"/>
    <n v="83.33"/>
    <n v="80.56"/>
    <n v="90.24"/>
    <n v="62.82"/>
    <n v="0"/>
    <n v="97.5"/>
    <n v="40"/>
    <n v="88.24"/>
    <n v="62.86"/>
    <n v="100"/>
    <m/>
    <n v="82.5"/>
    <n v="80"/>
    <n v="86.67"/>
    <n v="82.14"/>
    <n v="90.48"/>
    <n v="100"/>
    <n v="80"/>
    <n v="100"/>
    <n v="100"/>
    <n v="100"/>
    <m/>
    <m/>
    <m/>
    <m/>
    <n v="92.98"/>
    <n v="100"/>
    <n v="93.75"/>
    <n v="93.48"/>
    <n v="100"/>
    <n v="84.62"/>
    <n v="86.67"/>
    <n v="100"/>
    <n v="100"/>
    <n v="80"/>
    <n v="91.67"/>
    <n v="96.13"/>
    <n v="95.24"/>
    <n v="95.65"/>
    <n v="92.31"/>
    <n v="100"/>
    <n v="100"/>
    <n v="96.23"/>
    <n v="93.62"/>
    <n v="93.67"/>
    <n v="95.83"/>
    <n v="91.86"/>
    <n v="77.36"/>
    <n v="82.5"/>
    <n v="90.91"/>
    <n v="77.930000000000007"/>
    <n v="65.150000000000006"/>
    <n v="42.86"/>
    <n v="76.319999999999993"/>
    <n v="82.11"/>
    <n v="80"/>
    <n v="73.040000000000006"/>
    <n v="74.44"/>
    <n v="75.680000000000007"/>
    <n v="73.91"/>
    <n v="88.57"/>
    <n v="90.91"/>
    <n v="50"/>
    <n v="89.55"/>
    <n v="83.22"/>
    <n v="91.57"/>
    <n v="93.09"/>
    <n v="84.81"/>
    <n v="92.6"/>
    <n v="84.15"/>
  </r>
  <r>
    <s v="5324"/>
    <x v="83"/>
    <s v="NACIONAL"/>
    <s v="RAMA EJECUTIVA"/>
    <x v="9"/>
    <x v="1"/>
    <s v="BOGOTÁ. D.C."/>
    <s v="BOGOTÁ. D.C."/>
    <s v="NO"/>
    <n v="1"/>
    <s v="Naciòn - MIPG"/>
    <s v="MIPG"/>
    <n v="86.4"/>
    <n v="88.57"/>
    <n v="92.81"/>
    <n v="85.46"/>
    <n v="93.83"/>
    <n v="80.05"/>
    <n v="82.47"/>
    <n v="95.43"/>
    <m/>
    <m/>
    <m/>
    <m/>
    <m/>
    <n v="86.99"/>
    <n v="87.88"/>
    <n v="91.67"/>
    <n v="85.06"/>
    <n v="92.81"/>
    <m/>
    <m/>
    <m/>
    <m/>
    <m/>
    <n v="97.27"/>
    <n v="79.52"/>
    <n v="83.33"/>
    <n v="94.44"/>
    <n v="80.489999999999995"/>
    <n v="96.15"/>
    <n v="16.670000000000002"/>
    <n v="47.5"/>
    <n v="50"/>
    <n v="91.76"/>
    <n v="71.430000000000007"/>
    <n v="66.67"/>
    <m/>
    <n v="98.33"/>
    <n v="95"/>
    <n v="100"/>
    <n v="100"/>
    <n v="100"/>
    <n v="100"/>
    <n v="100"/>
    <n v="100"/>
    <n v="100"/>
    <n v="100"/>
    <m/>
    <m/>
    <m/>
    <m/>
    <n v="87.72"/>
    <n v="78.38"/>
    <n v="68.75"/>
    <n v="97.83"/>
    <n v="72.22"/>
    <n v="96.15"/>
    <n v="71.11"/>
    <n v="100"/>
    <n v="75"/>
    <n v="60"/>
    <n v="75"/>
    <n v="86.45"/>
    <n v="84.13"/>
    <n v="60.87"/>
    <n v="76.92"/>
    <n v="85.71"/>
    <n v="88.89"/>
    <n v="90.57"/>
    <n v="93.83"/>
    <n v="96.84"/>
    <n v="95.83"/>
    <n v="97.67"/>
    <n v="80.37"/>
    <n v="67.5"/>
    <n v="90.91"/>
    <n v="84.21"/>
    <n v="100"/>
    <n v="85.71"/>
    <n v="64.02"/>
    <n v="85.37"/>
    <n v="67.5"/>
    <n v="54.41"/>
    <n v="82.47"/>
    <n v="89.19"/>
    <n v="73.91"/>
    <n v="80"/>
    <n v="83.87"/>
    <n v="91.67"/>
    <n v="95.43"/>
    <n v="92.37"/>
    <n v="96.39"/>
    <n v="97.83"/>
    <n v="90.91"/>
    <n v="98.68"/>
    <n v="92.62"/>
  </r>
  <r>
    <s v="5325"/>
    <x v="84"/>
    <s v="NACIONAL"/>
    <s v="RAMA EJECUTIVA"/>
    <x v="9"/>
    <x v="1"/>
    <s v="BOGOTÁ. D.C."/>
    <s v="BOGOTÁ. D.C."/>
    <s v="NO"/>
    <n v="1"/>
    <s v="Naciòn - MIPG"/>
    <s v="MIPG"/>
    <n v="89.58"/>
    <n v="93.57"/>
    <n v="97.39"/>
    <n v="90.68"/>
    <n v="91.98"/>
    <n v="82.47"/>
    <n v="97.06"/>
    <n v="96.55"/>
    <m/>
    <m/>
    <m/>
    <m/>
    <m/>
    <n v="92.68"/>
    <n v="87.88"/>
    <n v="100"/>
    <n v="89.66"/>
    <n v="97.12"/>
    <m/>
    <m/>
    <m/>
    <m/>
    <m/>
    <n v="97.27"/>
    <n v="90.93"/>
    <n v="100"/>
    <n v="88.89"/>
    <n v="92.68"/>
    <n v="94.05"/>
    <n v="0"/>
    <n v="100"/>
    <n v="60"/>
    <n v="97.62"/>
    <n v="97.14"/>
    <n v="100"/>
    <m/>
    <n v="95.16"/>
    <n v="90"/>
    <n v="96.88"/>
    <n v="100"/>
    <n v="100"/>
    <n v="100"/>
    <n v="100"/>
    <n v="100"/>
    <n v="100"/>
    <n v="100"/>
    <m/>
    <m/>
    <m/>
    <m/>
    <n v="92.11"/>
    <n v="97.3"/>
    <n v="87.5"/>
    <n v="100"/>
    <n v="94.44"/>
    <n v="80.77"/>
    <n v="75.56"/>
    <n v="100"/>
    <n v="100"/>
    <n v="60"/>
    <n v="91.67"/>
    <n v="88.96"/>
    <n v="90.48"/>
    <n v="82.61"/>
    <n v="69.23"/>
    <n v="85.71"/>
    <n v="96.3"/>
    <n v="90.38"/>
    <n v="91.98"/>
    <n v="98.73"/>
    <n v="98.61"/>
    <n v="98.82"/>
    <n v="85.53"/>
    <n v="82.5"/>
    <n v="90.91"/>
    <n v="83.78"/>
    <n v="96.97"/>
    <n v="85.71"/>
    <n v="65.239999999999995"/>
    <n v="85.37"/>
    <n v="45"/>
    <n v="60.78"/>
    <n v="97.06"/>
    <n v="97.3"/>
    <n v="100"/>
    <n v="100"/>
    <n v="100"/>
    <n v="91.67"/>
    <n v="96.55"/>
    <n v="97.08"/>
    <n v="100"/>
    <n v="97.83"/>
    <n v="92.19"/>
    <n v="96.47"/>
    <n v="98.36"/>
  </r>
  <r>
    <s v="5326"/>
    <x v="85"/>
    <s v="NACIONAL"/>
    <s v="RAMA EJECUTIVA"/>
    <x v="11"/>
    <x v="1"/>
    <s v="BOGOTÁ. D.C."/>
    <s v="BOGOTÁ. D.C."/>
    <s v="NO"/>
    <n v="1"/>
    <s v="Naciòn - MIPG"/>
    <s v="MIPG"/>
    <n v="92.92"/>
    <n v="93.57"/>
    <n v="100"/>
    <n v="93.9"/>
    <n v="91.08"/>
    <n v="85.83"/>
    <n v="97"/>
    <n v="97.9"/>
    <m/>
    <m/>
    <m/>
    <m/>
    <m/>
    <n v="95.12"/>
    <n v="100"/>
    <n v="86.11"/>
    <n v="95.4"/>
    <n v="100"/>
    <m/>
    <m/>
    <m/>
    <m/>
    <m/>
    <n v="99.09"/>
    <n v="87.69"/>
    <n v="70"/>
    <n v="86.11"/>
    <n v="77.27"/>
    <n v="96.43"/>
    <n v="0"/>
    <n v="85"/>
    <m/>
    <n v="98.8"/>
    <n v="77.14"/>
    <n v="66.67"/>
    <m/>
    <n v="98.39"/>
    <n v="100"/>
    <n v="96.88"/>
    <n v="100"/>
    <n v="100"/>
    <n v="100"/>
    <n v="100"/>
    <n v="100"/>
    <n v="100"/>
    <n v="100"/>
    <m/>
    <m/>
    <m/>
    <m/>
    <n v="95.54"/>
    <n v="100"/>
    <n v="93.75"/>
    <n v="97.78"/>
    <n v="100"/>
    <n v="88.46"/>
    <m/>
    <m/>
    <m/>
    <m/>
    <m/>
    <n v="98.58"/>
    <n v="98.41"/>
    <n v="100"/>
    <n v="96"/>
    <n v="100"/>
    <n v="100"/>
    <m/>
    <n v="91.08"/>
    <n v="92.86"/>
    <n v="84.29"/>
    <n v="100"/>
    <n v="89.47"/>
    <n v="90"/>
    <n v="90.91"/>
    <n v="88.29"/>
    <n v="92.42"/>
    <n v="85.71"/>
    <n v="77.13"/>
    <n v="90.24"/>
    <n v="67.5"/>
    <n v="73.53"/>
    <n v="97"/>
    <n v="97.3"/>
    <n v="100"/>
    <n v="100"/>
    <n v="100"/>
    <n v="83.33"/>
    <n v="97.9"/>
    <n v="94.89"/>
    <n v="98.8"/>
    <n v="100"/>
    <n v="95.88"/>
    <n v="99.34"/>
    <n v="97.54"/>
  </r>
  <r>
    <s v="5327"/>
    <x v="86"/>
    <s v="NACIONAL"/>
    <s v="RAMA EJECUTIVA"/>
    <x v="11"/>
    <x v="1"/>
    <s v="BOGOTÁ. D.C."/>
    <s v="BOGOTÁ. D.C."/>
    <s v="NO"/>
    <n v="1"/>
    <s v="Naciòn - MIPG"/>
    <s v="MIPG"/>
    <n v="85.13"/>
    <n v="93.57"/>
    <n v="91.39"/>
    <n v="89.32"/>
    <n v="85.84"/>
    <n v="68.44"/>
    <n v="90.1"/>
    <n v="96.1"/>
    <m/>
    <m/>
    <m/>
    <m/>
    <m/>
    <n v="93.5"/>
    <n v="96.97"/>
    <n v="97.22"/>
    <n v="90.8"/>
    <n v="91.24"/>
    <m/>
    <m/>
    <m/>
    <m/>
    <m/>
    <n v="97.27"/>
    <n v="86.85"/>
    <n v="93.33"/>
    <n v="94.44"/>
    <n v="100"/>
    <n v="91.67"/>
    <n v="0"/>
    <n v="60"/>
    <m/>
    <n v="93.98"/>
    <n v="62.86"/>
    <n v="100"/>
    <m/>
    <n v="98.39"/>
    <n v="100"/>
    <n v="96.88"/>
    <n v="100"/>
    <n v="88.64"/>
    <n v="88.89"/>
    <n v="95"/>
    <n v="100"/>
    <n v="75"/>
    <n v="75"/>
    <m/>
    <m/>
    <m/>
    <m/>
    <n v="89.29"/>
    <n v="91.67"/>
    <n v="93.75"/>
    <n v="93.33"/>
    <n v="100"/>
    <n v="73.08"/>
    <m/>
    <m/>
    <m/>
    <m/>
    <m/>
    <n v="90.07"/>
    <n v="90.48"/>
    <n v="76.19"/>
    <n v="80"/>
    <n v="100"/>
    <n v="91.67"/>
    <m/>
    <n v="85.84"/>
    <n v="91.72"/>
    <n v="87.14"/>
    <n v="95.54"/>
    <n v="54.48"/>
    <n v="40"/>
    <n v="72.73"/>
    <n v="57.66"/>
    <n v="67.42"/>
    <n v="71.430000000000007"/>
    <n v="54.68"/>
    <n v="76.42"/>
    <n v="0"/>
    <n v="48.47"/>
    <n v="90.1"/>
    <n v="97.3"/>
    <n v="82.61"/>
    <n v="91.43"/>
    <n v="84.38"/>
    <n v="83.33"/>
    <n v="96.1"/>
    <n v="96.35"/>
    <n v="97.59"/>
    <n v="95.65"/>
    <n v="79.209999999999994"/>
    <n v="96.25"/>
    <n v="95.08"/>
  </r>
  <r>
    <s v="5333"/>
    <x v="87"/>
    <s v="NACIONAL"/>
    <s v="RAMA EJECUTIVA"/>
    <x v="11"/>
    <x v="1"/>
    <s v="BOGOTÁ. D.C."/>
    <s v="BOGOTÁ. D.C."/>
    <s v="NO"/>
    <n v="1"/>
    <s v="Naciòn - MIPG"/>
    <s v="MIPG"/>
    <n v="79.790000000000006"/>
    <n v="82.96"/>
    <n v="81.05"/>
    <n v="75.69"/>
    <n v="89.33"/>
    <n v="73.11"/>
    <n v="81.13"/>
    <n v="92.84"/>
    <m/>
    <m/>
    <m/>
    <m/>
    <m/>
    <n v="80.510000000000005"/>
    <n v="90.32"/>
    <n v="75"/>
    <n v="81.180000000000007"/>
    <n v="80.58"/>
    <m/>
    <m/>
    <m/>
    <m/>
    <m/>
    <n v="89.09"/>
    <n v="74.33"/>
    <n v="80"/>
    <n v="79.17"/>
    <n v="66.67"/>
    <n v="100"/>
    <n v="20"/>
    <n v="53.75"/>
    <n v="30"/>
    <n v="92.21"/>
    <n v="62.86"/>
    <n v="66.67"/>
    <m/>
    <n v="100"/>
    <n v="100"/>
    <n v="100"/>
    <n v="100"/>
    <n v="93.18"/>
    <n v="94.44"/>
    <n v="95"/>
    <n v="83.33"/>
    <n v="100"/>
    <n v="100"/>
    <m/>
    <m/>
    <m/>
    <m/>
    <n v="69.819999999999993"/>
    <n v="63.22"/>
    <n v="75"/>
    <n v="73.17"/>
    <n v="79.489999999999995"/>
    <n v="55"/>
    <n v="48.89"/>
    <n v="50"/>
    <n v="25"/>
    <n v="36"/>
    <n v="75"/>
    <n v="73.89"/>
    <n v="72.12"/>
    <n v="33.33"/>
    <n v="53.85"/>
    <n v="41.67"/>
    <n v="84"/>
    <m/>
    <n v="89.33"/>
    <n v="95.04"/>
    <n v="95.37"/>
    <n v="94.77"/>
    <n v="70.75"/>
    <n v="72.5"/>
    <n v="90.91"/>
    <n v="67.12"/>
    <n v="83.33"/>
    <n v="28.57"/>
    <n v="52.61"/>
    <n v="69.510000000000005"/>
    <n v="42.5"/>
    <n v="46.7"/>
    <n v="81.13"/>
    <n v="78.38"/>
    <n v="82.61"/>
    <n v="88.57"/>
    <n v="87.88"/>
    <n v="75"/>
    <n v="92.84"/>
    <n v="90.15"/>
    <n v="96.39"/>
    <n v="95.65"/>
    <n v="84.43"/>
    <n v="90.97"/>
    <n v="94.26"/>
  </r>
  <r>
    <s v="5338"/>
    <x v="88"/>
    <s v="NACIONAL"/>
    <s v="RAMA EJECUTIVA"/>
    <x v="0"/>
    <x v="22"/>
    <s v="BOGOTÁ. D.C."/>
    <s v="BOGOTÁ. D.C."/>
    <s v="NO"/>
    <n v="1"/>
    <s v="Naciòn - MIPG"/>
    <s v="MIPG"/>
    <n v="92.33"/>
    <n v="91.16"/>
    <n v="94.42"/>
    <n v="91.21"/>
    <n v="97.12"/>
    <n v="92.08"/>
    <n v="97.14"/>
    <n v="93.12"/>
    <n v="92.65"/>
    <n v="89.66"/>
    <n v="100"/>
    <n v="89.93"/>
    <n v="100"/>
    <n v="89.43"/>
    <n v="96.97"/>
    <n v="86.11"/>
    <n v="86.21"/>
    <n v="97.98"/>
    <n v="76"/>
    <n v="92.11"/>
    <n v="100"/>
    <n v="88.46"/>
    <n v="100"/>
    <n v="97.66"/>
    <n v="84.62"/>
    <n v="100"/>
    <n v="88.89"/>
    <n v="92.68"/>
    <n v="79.760000000000005"/>
    <n v="0"/>
    <n v="100"/>
    <n v="71.430000000000007"/>
    <n v="96.47"/>
    <n v="65.709999999999994"/>
    <n v="88.89"/>
    <m/>
    <n v="87.1"/>
    <n v="80"/>
    <n v="87.5"/>
    <n v="100"/>
    <n v="100"/>
    <n v="100"/>
    <n v="100"/>
    <n v="100"/>
    <n v="100"/>
    <n v="100"/>
    <n v="92.85"/>
    <n v="100"/>
    <n v="99.19"/>
    <n v="84.4"/>
    <n v="93.98"/>
    <n v="98.65"/>
    <n v="87.5"/>
    <n v="95.65"/>
    <n v="94.44"/>
    <n v="85"/>
    <n v="75.760000000000005"/>
    <n v="100"/>
    <n v="83.33"/>
    <n v="55.56"/>
    <n v="78.569999999999993"/>
    <n v="97.12"/>
    <n v="96.03"/>
    <n v="100"/>
    <n v="96.15"/>
    <n v="100"/>
    <n v="100"/>
    <n v="96.3"/>
    <n v="97.12"/>
    <n v="98.73"/>
    <n v="98.61"/>
    <n v="98.84"/>
    <n v="87.31"/>
    <n v="85"/>
    <n v="90.91"/>
    <n v="88.6"/>
    <n v="79.55"/>
    <n v="100"/>
    <n v="88.92"/>
    <n v="93.5"/>
    <n v="82.5"/>
    <n v="88.24"/>
    <n v="97.14"/>
    <n v="100"/>
    <n v="100"/>
    <n v="100"/>
    <n v="100"/>
    <n v="83.33"/>
    <n v="93.12"/>
    <n v="90.13"/>
    <n v="96.39"/>
    <n v="100"/>
    <n v="94.37"/>
    <n v="91.83"/>
    <n v="86.07"/>
  </r>
  <r>
    <s v="5759"/>
    <x v="89"/>
    <s v="NACIONAL"/>
    <s v="RAMA EJECUTIVA"/>
    <x v="4"/>
    <x v="13"/>
    <s v="BOGOTÁ. D.C."/>
    <s v="BOGOTÁ. D.C."/>
    <s v="NO"/>
    <n v="1"/>
    <s v="Naciòn - MIPG"/>
    <s v="MIPG"/>
    <n v="81.66"/>
    <n v="86.27"/>
    <n v="88.36"/>
    <n v="80.97"/>
    <n v="89.43"/>
    <n v="81.31"/>
    <n v="80.95"/>
    <n v="81.13"/>
    <n v="84.68"/>
    <n v="88.79"/>
    <n v="78.33"/>
    <n v="83.68"/>
    <n v="87.5"/>
    <n v="87.8"/>
    <n v="93.94"/>
    <n v="80.56"/>
    <n v="85.06"/>
    <n v="91.36"/>
    <n v="72"/>
    <n v="82.05"/>
    <n v="66.67"/>
    <n v="84.62"/>
    <n v="70"/>
    <n v="78.12"/>
    <n v="77.930000000000007"/>
    <n v="100"/>
    <n v="94.44"/>
    <n v="60.98"/>
    <n v="69.23"/>
    <n v="0"/>
    <n v="100"/>
    <n v="57.14"/>
    <n v="97.65"/>
    <n v="65.709999999999994"/>
    <n v="100"/>
    <m/>
    <n v="65.33"/>
    <n v="59.26"/>
    <n v="63.64"/>
    <n v="85.71"/>
    <n v="97.73"/>
    <n v="100"/>
    <n v="100"/>
    <n v="83.33"/>
    <n v="100"/>
    <n v="100"/>
    <m/>
    <m/>
    <m/>
    <m/>
    <n v="78.7"/>
    <n v="70.27"/>
    <n v="87.5"/>
    <n v="93.48"/>
    <n v="66.67"/>
    <n v="65"/>
    <n v="80"/>
    <n v="100"/>
    <n v="66.67"/>
    <n v="76.92"/>
    <n v="85.71"/>
    <n v="83.66"/>
    <n v="76.19"/>
    <n v="52.17"/>
    <n v="76.92"/>
    <n v="85.71"/>
    <n v="85.19"/>
    <n v="99.37"/>
    <n v="89.43"/>
    <n v="95.03"/>
    <n v="90.67"/>
    <n v="98.84"/>
    <n v="79.48"/>
    <n v="77.5"/>
    <n v="90.91"/>
    <n v="81.31"/>
    <n v="92.42"/>
    <n v="42.86"/>
    <n v="69.36"/>
    <n v="73.17"/>
    <n v="72.5"/>
    <n v="66.91"/>
    <n v="80.95"/>
    <n v="81.08"/>
    <n v="82.61"/>
    <n v="82.86"/>
    <n v="90.91"/>
    <n v="75"/>
    <n v="81.13"/>
    <n v="80.92"/>
    <n v="91.57"/>
    <n v="75.510000000000005"/>
    <n v="78.709999999999994"/>
    <n v="83.44"/>
    <n v="76.64"/>
  </r>
  <r>
    <s v="5834"/>
    <x v="90"/>
    <s v="NACIONAL"/>
    <s v="RAMA EJECUTIVA"/>
    <x v="6"/>
    <x v="6"/>
    <s v="BOGOTÁ. D.C."/>
    <s v="BOGOTÁ. D.C."/>
    <s v="NO"/>
    <n v="1"/>
    <s v="Naciòn - MIPG"/>
    <s v="MIPG"/>
    <n v="85.1"/>
    <n v="87.14"/>
    <n v="98.2"/>
    <n v="85.91"/>
    <n v="86.3"/>
    <n v="86.45"/>
    <n v="68.150000000000006"/>
    <n v="87.78"/>
    <m/>
    <m/>
    <m/>
    <m/>
    <m/>
    <n v="86.99"/>
    <n v="84.85"/>
    <n v="88.89"/>
    <n v="86.21"/>
    <n v="98.81"/>
    <m/>
    <m/>
    <m/>
    <m/>
    <m/>
    <n v="95.45"/>
    <n v="75.87"/>
    <n v="73.33"/>
    <n v="75"/>
    <n v="87.5"/>
    <n v="97.44"/>
    <n v="0"/>
    <n v="47.5"/>
    <m/>
    <n v="71.08"/>
    <n v="80"/>
    <n v="100"/>
    <m/>
    <n v="81.67"/>
    <n v="85"/>
    <n v="80"/>
    <n v="85.71"/>
    <m/>
    <m/>
    <m/>
    <m/>
    <m/>
    <m/>
    <m/>
    <m/>
    <m/>
    <m/>
    <n v="95.5"/>
    <n v="100"/>
    <n v="100"/>
    <n v="100"/>
    <n v="100"/>
    <n v="80.77"/>
    <m/>
    <m/>
    <m/>
    <m/>
    <m/>
    <n v="96.01"/>
    <n v="98.39"/>
    <n v="100"/>
    <n v="98.67"/>
    <n v="95"/>
    <n v="91.67"/>
    <m/>
    <n v="86.3"/>
    <n v="92.86"/>
    <n v="90"/>
    <n v="95.24"/>
    <n v="73.680000000000007"/>
    <n v="67.5"/>
    <n v="72.73"/>
    <n v="74.78"/>
    <n v="76.52"/>
    <n v="100"/>
    <m/>
    <m/>
    <m/>
    <m/>
    <n v="68.150000000000006"/>
    <n v="75.680000000000007"/>
    <n v="73.91"/>
    <n v="62.86"/>
    <n v="65.62"/>
    <n v="66.67"/>
    <n v="87.78"/>
    <n v="87.59"/>
    <n v="90.96"/>
    <n v="84.78"/>
    <n v="83.95"/>
    <n v="84.88"/>
    <n v="76.23"/>
  </r>
  <r>
    <s v="5937"/>
    <x v="91"/>
    <s v="NACIONAL"/>
    <s v="RAMA EJECUTIVA"/>
    <x v="3"/>
    <x v="7"/>
    <s v="BOGOTÁ. D.C."/>
    <s v="BOGOTÁ. D.C."/>
    <s v="NO"/>
    <n v="1"/>
    <s v="Naciòn - MIPG"/>
    <s v="MIPG"/>
    <n v="79.13"/>
    <n v="80.349999999999994"/>
    <n v="86.06"/>
    <n v="76.39"/>
    <n v="88.94"/>
    <n v="79.290000000000006"/>
    <n v="55.67"/>
    <n v="88.11"/>
    <n v="93.04"/>
    <n v="95.69"/>
    <n v="91.67"/>
    <n v="91.84"/>
    <n v="100"/>
    <n v="71.17"/>
    <n v="60.71"/>
    <n v="72.41"/>
    <n v="72.5"/>
    <n v="86.9"/>
    <n v="69.33"/>
    <n v="97.44"/>
    <n v="100"/>
    <n v="96.15"/>
    <n v="100"/>
    <n v="79.3"/>
    <n v="73.47"/>
    <n v="94.44"/>
    <n v="75"/>
    <n v="75"/>
    <n v="80.77"/>
    <n v="46.67"/>
    <n v="52.5"/>
    <n v="70"/>
    <n v="70.59"/>
    <n v="85.71"/>
    <n v="88.89"/>
    <m/>
    <n v="66.67"/>
    <n v="55.56"/>
    <n v="68.75"/>
    <n v="85.71"/>
    <n v="100"/>
    <n v="100"/>
    <n v="100"/>
    <n v="100"/>
    <n v="100"/>
    <n v="100"/>
    <n v="70.37"/>
    <n v="71.430000000000007"/>
    <n v="74.19"/>
    <n v="65"/>
    <n v="74.84"/>
    <n v="73.150000000000006"/>
    <n v="53.33"/>
    <n v="87.5"/>
    <n v="46.3"/>
    <n v="72"/>
    <n v="76.3"/>
    <n v="100"/>
    <n v="75"/>
    <n v="61.33"/>
    <n v="91.67"/>
    <n v="79.42"/>
    <n v="67.86"/>
    <n v="60.87"/>
    <n v="73.08"/>
    <n v="100"/>
    <n v="77.78"/>
    <n v="89.51"/>
    <n v="88.94"/>
    <n v="86.91"/>
    <n v="76.19"/>
    <n v="94.77"/>
    <n v="72.48"/>
    <n v="62.5"/>
    <n v="90.91"/>
    <n v="69.37"/>
    <n v="83.33"/>
    <n v="100"/>
    <n v="77.13"/>
    <n v="78.05"/>
    <n v="82.5"/>
    <n v="75.489999999999995"/>
    <n v="55.67"/>
    <n v="54.05"/>
    <n v="65.22"/>
    <n v="46.67"/>
    <n v="61.29"/>
    <n v="58.33"/>
    <n v="88.11"/>
    <n v="81.75"/>
    <n v="84.94"/>
    <n v="87.23"/>
    <n v="87.05"/>
    <n v="94.32"/>
    <n v="89.89"/>
  </r>
  <r>
    <s v="6135"/>
    <x v="92"/>
    <s v="NACIONAL"/>
    <s v="RAMA EJECUTIVA"/>
    <x v="11"/>
    <x v="16"/>
    <s v="BOGOTÁ. D.C."/>
    <s v="BOGOTÁ. D.C."/>
    <s v="NO"/>
    <n v="1"/>
    <s v="Naciòn - MIPG"/>
    <s v="MIPG"/>
    <n v="76.37"/>
    <n v="80"/>
    <n v="94.59"/>
    <n v="73.92"/>
    <n v="79.19"/>
    <n v="71.180000000000007"/>
    <n v="53.06"/>
    <n v="90.71"/>
    <m/>
    <m/>
    <m/>
    <m/>
    <m/>
    <n v="78.86"/>
    <n v="81.819999999999993"/>
    <n v="77.78"/>
    <n v="82.76"/>
    <n v="94.78"/>
    <m/>
    <m/>
    <m/>
    <m/>
    <m/>
    <n v="95.45"/>
    <n v="69.97"/>
    <n v="80"/>
    <n v="0"/>
    <n v="56.52"/>
    <n v="70.239999999999995"/>
    <m/>
    <n v="53.75"/>
    <n v="78.569999999999993"/>
    <n v="87.06"/>
    <n v="60"/>
    <m/>
    <m/>
    <n v="81.180000000000007"/>
    <n v="71.67"/>
    <n v="81.25"/>
    <n v="100"/>
    <n v="100"/>
    <n v="100"/>
    <n v="100"/>
    <n v="100"/>
    <n v="100"/>
    <n v="100"/>
    <m/>
    <m/>
    <m/>
    <m/>
    <n v="75.69"/>
    <n v="85.14"/>
    <n v="62.5"/>
    <n v="78.05"/>
    <n v="82.35"/>
    <n v="53.85"/>
    <n v="50"/>
    <n v="100"/>
    <n v="83.33"/>
    <n v="30.77"/>
    <n v="50"/>
    <n v="75.47"/>
    <n v="78.569999999999993"/>
    <n v="72.73"/>
    <n v="52.56"/>
    <n v="55"/>
    <n v="68"/>
    <m/>
    <n v="79.19"/>
    <n v="89.87"/>
    <n v="77.78"/>
    <n v="100"/>
    <n v="70.599999999999994"/>
    <n v="65"/>
    <n v="72.73"/>
    <n v="77.48"/>
    <n v="92.42"/>
    <n v="28.57"/>
    <n v="53.65"/>
    <n v="66.67"/>
    <n v="25"/>
    <n v="53.57"/>
    <n v="53.06"/>
    <n v="62.16"/>
    <n v="52.17"/>
    <n v="54.29"/>
    <n v="54.55"/>
    <n v="50"/>
    <n v="90.71"/>
    <n v="83.21"/>
    <n v="91.16"/>
    <n v="94.93"/>
    <n v="85.86"/>
    <n v="94.26"/>
    <n v="91.53"/>
  </r>
  <r>
    <s v="6137"/>
    <x v="93"/>
    <s v="NACIONAL"/>
    <s v="RAMA EJECUTIVA"/>
    <x v="11"/>
    <x v="1"/>
    <s v="BOGOTÁ. D.C."/>
    <s v="BOGOTÁ. D.C."/>
    <s v="NO"/>
    <n v="1"/>
    <s v="Naciòn - MIPG"/>
    <s v="MIPG"/>
    <n v="90.84"/>
    <n v="92.86"/>
    <n v="99.34"/>
    <n v="91.09"/>
    <n v="91.72"/>
    <n v="86.3"/>
    <n v="96.04"/>
    <n v="94.69"/>
    <m/>
    <m/>
    <m/>
    <m/>
    <m/>
    <n v="91.87"/>
    <n v="96.97"/>
    <n v="100"/>
    <n v="89.66"/>
    <n v="99.27"/>
    <m/>
    <m/>
    <m/>
    <m/>
    <m/>
    <n v="99.09"/>
    <n v="89.78"/>
    <n v="93.33"/>
    <n v="100"/>
    <n v="90.24"/>
    <n v="93.59"/>
    <n v="0"/>
    <n v="78.75"/>
    <m/>
    <n v="94.64"/>
    <n v="97.14"/>
    <n v="100"/>
    <m/>
    <n v="91.67"/>
    <n v="85"/>
    <n v="93.33"/>
    <n v="100"/>
    <n v="100"/>
    <n v="100"/>
    <n v="100"/>
    <n v="100"/>
    <n v="100"/>
    <n v="100"/>
    <m/>
    <m/>
    <m/>
    <m/>
    <n v="90.27"/>
    <n v="97.22"/>
    <n v="81.25"/>
    <n v="97.83"/>
    <n v="94.44"/>
    <n v="80.77"/>
    <n v="58.33"/>
    <n v="100"/>
    <n v="100"/>
    <m/>
    <n v="100"/>
    <n v="91.78"/>
    <n v="92.06"/>
    <n v="90.48"/>
    <n v="88"/>
    <n v="68.33"/>
    <n v="91.67"/>
    <m/>
    <n v="91.72"/>
    <n v="92.26"/>
    <n v="85.71"/>
    <n v="97.65"/>
    <n v="77.040000000000006"/>
    <n v="70"/>
    <n v="90.91"/>
    <n v="75.680000000000007"/>
    <n v="87.88"/>
    <n v="85.71"/>
    <n v="86.28"/>
    <n v="95.12"/>
    <n v="82.5"/>
    <n v="83.33"/>
    <n v="96.04"/>
    <n v="91.89"/>
    <n v="100"/>
    <n v="97.14"/>
    <n v="96.88"/>
    <n v="91.67"/>
    <n v="94.69"/>
    <n v="96.35"/>
    <n v="92.77"/>
    <n v="91.3"/>
    <n v="86.9"/>
    <n v="98.45"/>
    <n v="95.9"/>
  </r>
  <r>
    <s v="6146"/>
    <x v="94"/>
    <s v="NACIONAL"/>
    <s v="RAMA EJECUTIVA"/>
    <x v="6"/>
    <x v="6"/>
    <s v="ARCHIPIÉLAGO DE SAN ANDRÉS. PROVIDENCIA Y SANTA CATALINA"/>
    <s v="SAN ANDRÉS"/>
    <s v="NO"/>
    <n v="0"/>
    <s v="Naciòn - MIPG"/>
    <s v="MIPG"/>
    <n v="69.08"/>
    <n v="55.71"/>
    <n v="81.12"/>
    <n v="64.040000000000006"/>
    <n v="71.75"/>
    <n v="65.41"/>
    <n v="66.33"/>
    <n v="74.84"/>
    <m/>
    <m/>
    <m/>
    <m/>
    <m/>
    <n v="57.72"/>
    <n v="57.58"/>
    <n v="66.67"/>
    <n v="57.47"/>
    <n v="82.34"/>
    <m/>
    <m/>
    <m/>
    <m/>
    <m/>
    <n v="88.64"/>
    <n v="60.82"/>
    <n v="46.67"/>
    <n v="0"/>
    <n v="41.67"/>
    <n v="61.11"/>
    <n v="0"/>
    <n v="53.75"/>
    <m/>
    <n v="76"/>
    <n v="57.14"/>
    <m/>
    <m/>
    <n v="60.34"/>
    <n v="62.96"/>
    <n v="63.33"/>
    <n v="61.9"/>
    <m/>
    <m/>
    <m/>
    <m/>
    <m/>
    <m/>
    <m/>
    <m/>
    <m/>
    <m/>
    <n v="65.78"/>
    <n v="82.18"/>
    <n v="56.25"/>
    <n v="72.5"/>
    <n v="94.87"/>
    <n v="15"/>
    <m/>
    <m/>
    <m/>
    <m/>
    <m/>
    <n v="64.61"/>
    <n v="66.37"/>
    <n v="57.14"/>
    <n v="42.67"/>
    <n v="75"/>
    <n v="62.5"/>
    <m/>
    <n v="71.75"/>
    <n v="68.13"/>
    <n v="64.52"/>
    <n v="72.319999999999993"/>
    <n v="63.4"/>
    <n v="52.5"/>
    <n v="54.55"/>
    <n v="71.489999999999995"/>
    <n v="60.61"/>
    <n v="100"/>
    <m/>
    <m/>
    <m/>
    <m/>
    <n v="66.33"/>
    <n v="64.86"/>
    <n v="65.22"/>
    <n v="85.71"/>
    <n v="84.38"/>
    <n v="58.33"/>
    <n v="74.84"/>
    <n v="66.42"/>
    <n v="80.72"/>
    <n v="76.09"/>
    <n v="72.48"/>
    <n v="77.55"/>
    <n v="63.12"/>
  </r>
  <r>
    <s v="6168"/>
    <x v="95"/>
    <s v="NACIONAL"/>
    <s v="RAMA EJECUTIVA"/>
    <x v="9"/>
    <x v="1"/>
    <s v="BOGOTÁ. D.C."/>
    <s v="BOGOTÁ. D.C."/>
    <s v="NO"/>
    <n v="1"/>
    <s v="Naciòn - MIPG"/>
    <s v="MIPG"/>
    <n v="86.04"/>
    <n v="70.709999999999994"/>
    <n v="96.71"/>
    <n v="87.61"/>
    <n v="93.17"/>
    <n v="84.75"/>
    <n v="78.099999999999994"/>
    <n v="88.03"/>
    <m/>
    <m/>
    <m/>
    <m/>
    <m/>
    <n v="72.36"/>
    <n v="90.91"/>
    <n v="55.56"/>
    <n v="67.819999999999993"/>
    <n v="97.1"/>
    <m/>
    <m/>
    <m/>
    <m/>
    <m/>
    <n v="96.3"/>
    <n v="83.87"/>
    <n v="86.67"/>
    <n v="88.89"/>
    <n v="80.489999999999995"/>
    <n v="97.44"/>
    <m/>
    <n v="93.75"/>
    <n v="85.71"/>
    <n v="95.24"/>
    <n v="68.569999999999993"/>
    <n v="100"/>
    <m/>
    <n v="96.67"/>
    <n v="100"/>
    <n v="93.33"/>
    <n v="100"/>
    <n v="97.62"/>
    <n v="100"/>
    <n v="95"/>
    <n v="100"/>
    <n v="100"/>
    <n v="75"/>
    <m/>
    <m/>
    <m/>
    <m/>
    <n v="89.47"/>
    <n v="100"/>
    <n v="75"/>
    <n v="95.65"/>
    <n v="100"/>
    <n v="69.23"/>
    <n v="72"/>
    <n v="100"/>
    <n v="100"/>
    <n v="53.85"/>
    <n v="85.71"/>
    <n v="92.96"/>
    <n v="93.65"/>
    <n v="95.45"/>
    <n v="76.92"/>
    <n v="100"/>
    <n v="100"/>
    <m/>
    <n v="93.17"/>
    <n v="97.45"/>
    <n v="94.44"/>
    <n v="100"/>
    <n v="77.2"/>
    <n v="95"/>
    <n v="81.819999999999993"/>
    <n v="65.989999999999995"/>
    <n v="58.33"/>
    <n v="57.14"/>
    <n v="77.739999999999995"/>
    <n v="80.489999999999995"/>
    <n v="92.5"/>
    <n v="73.53"/>
    <n v="78.099999999999994"/>
    <n v="86.49"/>
    <n v="78.260000000000005"/>
    <n v="85.71"/>
    <n v="81.819999999999993"/>
    <n v="50"/>
    <n v="88.03"/>
    <n v="76.64"/>
    <n v="93.98"/>
    <n v="84.78"/>
    <n v="84.29"/>
    <n v="92.83"/>
    <n v="79.92"/>
  </r>
  <r>
    <s v="6193"/>
    <x v="96"/>
    <s v="NACIONAL"/>
    <s v="RAMA EJECUTIVA"/>
    <x v="11"/>
    <x v="1"/>
    <s v="BOGOTÁ. D.C."/>
    <s v="BOGOTÁ. D.C."/>
    <s v="NO"/>
    <n v="1"/>
    <s v="Naciòn - MIPG"/>
    <s v="MIPG"/>
    <n v="76.09"/>
    <n v="87.86"/>
    <n v="85.59"/>
    <n v="74.040000000000006"/>
    <n v="81.84"/>
    <n v="67.760000000000005"/>
    <n v="57.64"/>
    <n v="90.36"/>
    <m/>
    <m/>
    <m/>
    <m/>
    <m/>
    <n v="86.99"/>
    <n v="90.91"/>
    <n v="91.67"/>
    <n v="87.36"/>
    <n v="85.57"/>
    <m/>
    <m/>
    <m/>
    <m/>
    <m/>
    <n v="95.45"/>
    <n v="75.930000000000007"/>
    <n v="44.44"/>
    <n v="44.44"/>
    <n v="43.75"/>
    <n v="87.18"/>
    <n v="0"/>
    <n v="36.25"/>
    <n v="40"/>
    <n v="90.59"/>
    <n v="94.29"/>
    <n v="66.67"/>
    <m/>
    <n v="95"/>
    <n v="95"/>
    <n v="93.33"/>
    <n v="100"/>
    <n v="97.73"/>
    <n v="100"/>
    <n v="95"/>
    <n v="100"/>
    <n v="100"/>
    <n v="75"/>
    <m/>
    <m/>
    <m/>
    <m/>
    <n v="69.010000000000005"/>
    <n v="69.37"/>
    <n v="68.75"/>
    <n v="67.39"/>
    <n v="77.78"/>
    <n v="57.69"/>
    <n v="59.09"/>
    <n v="50"/>
    <n v="100"/>
    <n v="44"/>
    <n v="72.73"/>
    <n v="62.19"/>
    <n v="66.14"/>
    <n v="40.909999999999997"/>
    <n v="29.49"/>
    <n v="66.67"/>
    <n v="55.56"/>
    <m/>
    <n v="81.84"/>
    <n v="83.33"/>
    <n v="82.22"/>
    <n v="84.3"/>
    <n v="48.4"/>
    <n v="48.48"/>
    <n v="72.73"/>
    <n v="51.35"/>
    <n v="35.61"/>
    <n v="14.29"/>
    <n v="64.739999999999995"/>
    <n v="74.8"/>
    <n v="55"/>
    <n v="62.25"/>
    <n v="57.64"/>
    <n v="64.86"/>
    <n v="52.17"/>
    <n v="50"/>
    <n v="41.94"/>
    <n v="91.67"/>
    <n v="90.36"/>
    <n v="90.84"/>
    <n v="89.96"/>
    <n v="84.72"/>
    <n v="69.11"/>
    <n v="93.6"/>
    <n v="94.26"/>
  </r>
  <r>
    <s v="6239"/>
    <x v="97"/>
    <s v="NACIONAL"/>
    <s v="RAMA EJECUTIVA"/>
    <x v="6"/>
    <x v="6"/>
    <s v="ATLÁNTICO"/>
    <s v="PUERTO COLOMBIA"/>
    <s v="NO"/>
    <n v="0"/>
    <s v="Naciòn - MIPG"/>
    <s v="MIPG"/>
    <n v="77.78"/>
    <n v="77.95"/>
    <n v="90.3"/>
    <n v="62.6"/>
    <n v="70.349999999999994"/>
    <n v="71.47"/>
    <n v="79.38"/>
    <n v="93.89"/>
    <m/>
    <m/>
    <m/>
    <m/>
    <m/>
    <n v="75.45"/>
    <n v="74.19"/>
    <n v="60"/>
    <n v="78.95"/>
    <n v="91.74"/>
    <m/>
    <m/>
    <m/>
    <m/>
    <m/>
    <n v="96.36"/>
    <n v="45.07"/>
    <n v="44.44"/>
    <n v="0"/>
    <n v="15.56"/>
    <n v="63.1"/>
    <n v="0"/>
    <n v="0"/>
    <m/>
    <n v="61.11"/>
    <n v="34.29"/>
    <m/>
    <m/>
    <n v="69.349999999999994"/>
    <n v="55"/>
    <n v="68.75"/>
    <n v="100"/>
    <m/>
    <m/>
    <m/>
    <m/>
    <m/>
    <m/>
    <m/>
    <m/>
    <m/>
    <m/>
    <n v="63.8"/>
    <n v="60.95"/>
    <n v="40"/>
    <n v="67.650000000000006"/>
    <n v="54.9"/>
    <n v="52.63"/>
    <m/>
    <m/>
    <m/>
    <m/>
    <m/>
    <n v="66.67"/>
    <n v="74.150000000000006"/>
    <n v="66.67"/>
    <n v="50.67"/>
    <n v="53.33"/>
    <n v="61.11"/>
    <m/>
    <n v="70.349999999999994"/>
    <n v="79.319999999999993"/>
    <n v="75.959999999999994"/>
    <n v="83.45"/>
    <n v="63.4"/>
    <n v="47.5"/>
    <n v="63.64"/>
    <n v="67.540000000000006"/>
    <n v="92.42"/>
    <n v="85.71"/>
    <m/>
    <m/>
    <m/>
    <m/>
    <n v="79.38"/>
    <n v="91.89"/>
    <n v="52.17"/>
    <n v="94.29"/>
    <n v="84.38"/>
    <n v="75"/>
    <n v="93.89"/>
    <n v="89.84"/>
    <n v="92.77"/>
    <n v="100"/>
    <n v="83.99"/>
    <n v="95.42"/>
    <n v="95.08"/>
  </r>
  <r>
    <s v="6342"/>
    <x v="98"/>
    <s v="NACIONAL"/>
    <s v="RAMA EJECUTIVA"/>
    <x v="11"/>
    <x v="6"/>
    <s v="BOGOTÁ. D.C."/>
    <s v="BOGOTÁ. D.C."/>
    <s v="NO"/>
    <n v="1"/>
    <s v="Naciòn - MIPG"/>
    <s v="MIPG"/>
    <n v="89.31"/>
    <n v="83.57"/>
    <n v="96.83"/>
    <n v="90.83"/>
    <n v="90.07"/>
    <n v="83.28"/>
    <n v="94.69"/>
    <n v="91.22"/>
    <m/>
    <m/>
    <m/>
    <m/>
    <m/>
    <n v="83.74"/>
    <n v="93.94"/>
    <n v="80.56"/>
    <n v="82.76"/>
    <n v="98.05"/>
    <m/>
    <m/>
    <m/>
    <m/>
    <m/>
    <n v="93.64"/>
    <n v="90.34"/>
    <n v="86.67"/>
    <n v="76.39"/>
    <n v="97.56"/>
    <n v="83.33"/>
    <n v="42.86"/>
    <n v="51.25"/>
    <n v="92.86"/>
    <n v="94.12"/>
    <n v="100"/>
    <n v="100"/>
    <m/>
    <n v="95"/>
    <n v="95"/>
    <n v="93.33"/>
    <n v="100"/>
    <n v="100"/>
    <n v="100"/>
    <n v="100"/>
    <n v="100"/>
    <n v="100"/>
    <n v="100"/>
    <m/>
    <m/>
    <m/>
    <m/>
    <n v="85.32"/>
    <n v="91.89"/>
    <n v="93.75"/>
    <n v="85.37"/>
    <n v="100"/>
    <n v="65.38"/>
    <n v="90"/>
    <n v="100"/>
    <n v="83.33"/>
    <n v="88.46"/>
    <n v="85.71"/>
    <n v="90.21"/>
    <n v="92.06"/>
    <n v="86.36"/>
    <n v="84.62"/>
    <n v="80"/>
    <n v="92"/>
    <m/>
    <n v="90.07"/>
    <n v="86.46"/>
    <n v="77.78"/>
    <n v="93.82"/>
    <n v="69.260000000000005"/>
    <n v="72.5"/>
    <n v="72.73"/>
    <n v="60.14"/>
    <n v="65.150000000000006"/>
    <n v="100"/>
    <m/>
    <m/>
    <m/>
    <m/>
    <n v="94.69"/>
    <n v="97.3"/>
    <n v="91.3"/>
    <n v="100"/>
    <n v="100"/>
    <n v="100"/>
    <n v="91.22"/>
    <n v="87.59"/>
    <n v="87.95"/>
    <n v="97.83"/>
    <n v="83.62"/>
    <n v="92.72"/>
    <n v="93.17"/>
  </r>
  <r>
    <s v="6344"/>
    <x v="99"/>
    <s v="NACIONAL"/>
    <s v="RAMA EJECUTIVA"/>
    <x v="2"/>
    <x v="1"/>
    <s v="BOGOTÁ. D.C."/>
    <s v="BOGOTÁ. D.C."/>
    <s v="NO"/>
    <n v="1"/>
    <s v="Naciòn - MIPG"/>
    <s v="MIPG"/>
    <n v="92.56"/>
    <n v="92.72"/>
    <n v="96.74"/>
    <n v="89.92"/>
    <n v="99.18"/>
    <n v="92.1"/>
    <n v="99.05"/>
    <n v="96.38"/>
    <n v="96.24"/>
    <n v="93.1"/>
    <n v="95"/>
    <n v="95.83"/>
    <n v="100"/>
    <n v="89.43"/>
    <n v="90.91"/>
    <n v="94.44"/>
    <n v="86.21"/>
    <n v="99.42"/>
    <n v="82.67"/>
    <n v="94.87"/>
    <n v="100"/>
    <n v="96.15"/>
    <n v="90"/>
    <n v="86.72"/>
    <n v="84.64"/>
    <n v="83.33"/>
    <n v="100"/>
    <n v="91.18"/>
    <n v="91.67"/>
    <n v="0"/>
    <n v="53.75"/>
    <n v="78.569999999999993"/>
    <n v="88.24"/>
    <n v="94.29"/>
    <n v="100"/>
    <m/>
    <n v="98.39"/>
    <n v="100"/>
    <n v="96.88"/>
    <n v="100"/>
    <n v="100"/>
    <n v="100"/>
    <n v="100"/>
    <n v="100"/>
    <n v="100"/>
    <n v="100"/>
    <n v="92.5"/>
    <n v="100"/>
    <n v="96.09"/>
    <n v="77.59"/>
    <n v="87.28"/>
    <n v="95.95"/>
    <n v="50"/>
    <n v="89.13"/>
    <n v="94.44"/>
    <n v="88.46"/>
    <n v="90"/>
    <n v="100"/>
    <n v="100"/>
    <n v="80.77"/>
    <n v="100"/>
    <n v="93.27"/>
    <n v="84.92"/>
    <n v="95.65"/>
    <n v="100"/>
    <n v="100"/>
    <n v="100"/>
    <n v="98.15"/>
    <n v="99.18"/>
    <n v="98.73"/>
    <n v="98.61"/>
    <n v="98.84"/>
    <n v="76.319999999999993"/>
    <n v="67.5"/>
    <n v="90.91"/>
    <n v="78.95"/>
    <n v="78.790000000000006"/>
    <n v="85.71"/>
    <n v="96.14"/>
    <n v="96.75"/>
    <n v="100"/>
    <n v="95.1"/>
    <n v="99.05"/>
    <n v="97.3"/>
    <n v="100"/>
    <n v="100"/>
    <n v="100"/>
    <n v="100"/>
    <n v="96.38"/>
    <n v="93.42"/>
    <n v="98.8"/>
    <n v="100"/>
    <n v="92.05"/>
    <n v="96.91"/>
    <n v="89.34"/>
  </r>
  <r>
    <s v="6345"/>
    <x v="100"/>
    <s v="NACIONAL"/>
    <s v="RAMA EJECUTIVA"/>
    <x v="4"/>
    <x v="2"/>
    <s v="BOGOTÁ. D.C."/>
    <s v="BOGOTÁ. D.C."/>
    <s v="NO"/>
    <n v="1"/>
    <s v="Naciòn - MIPG"/>
    <s v="MIPG"/>
    <n v="87.52"/>
    <n v="78.08"/>
    <n v="93.66"/>
    <n v="86.99"/>
    <n v="85.31"/>
    <n v="86.05"/>
    <n v="94.29"/>
    <n v="89.52"/>
    <n v="83.24"/>
    <n v="71.55"/>
    <n v="90"/>
    <n v="82.64"/>
    <n v="100"/>
    <n v="73.73"/>
    <n v="80.650000000000006"/>
    <n v="80.56"/>
    <n v="74.12"/>
    <n v="98.05"/>
    <n v="72"/>
    <n v="92.11"/>
    <n v="100"/>
    <n v="88.46"/>
    <n v="100"/>
    <n v="85.55"/>
    <n v="87.49"/>
    <n v="83.33"/>
    <n v="91.67"/>
    <n v="90.24"/>
    <n v="88.1"/>
    <n v="0"/>
    <n v="95"/>
    <n v="70"/>
    <n v="97.65"/>
    <n v="80"/>
    <n v="88.89"/>
    <m/>
    <n v="93.55"/>
    <n v="85"/>
    <n v="96.88"/>
    <n v="100"/>
    <n v="100"/>
    <n v="100"/>
    <n v="100"/>
    <n v="100"/>
    <n v="100"/>
    <n v="100"/>
    <m/>
    <m/>
    <m/>
    <m/>
    <n v="93.86"/>
    <n v="97.3"/>
    <n v="87.5"/>
    <n v="97.83"/>
    <n v="88.89"/>
    <n v="92.31"/>
    <n v="64.44"/>
    <n v="100"/>
    <n v="75"/>
    <n v="56"/>
    <n v="58.33"/>
    <n v="85.59"/>
    <n v="90.48"/>
    <n v="91.3"/>
    <n v="80.77"/>
    <n v="85.71"/>
    <n v="66.67"/>
    <n v="80.5"/>
    <n v="85.31"/>
    <n v="89.81"/>
    <n v="77.78"/>
    <n v="100"/>
    <n v="75.709999999999994"/>
    <n v="65"/>
    <n v="90.91"/>
    <n v="87.39"/>
    <n v="62.88"/>
    <n v="71.430000000000007"/>
    <m/>
    <m/>
    <m/>
    <m/>
    <n v="94.29"/>
    <n v="97.3"/>
    <n v="100"/>
    <n v="94.29"/>
    <n v="96.97"/>
    <n v="75"/>
    <n v="89.52"/>
    <n v="76.87"/>
    <n v="90.36"/>
    <n v="95.74"/>
    <n v="92.86"/>
    <n v="98.01"/>
    <n v="84.97"/>
  </r>
  <r>
    <s v="6363"/>
    <x v="101"/>
    <s v="NACIONAL"/>
    <s v="RAMA EJECUTIVA"/>
    <x v="12"/>
    <x v="6"/>
    <s v="BOGOTÁ. D.C."/>
    <s v="BOGOTÁ. D.C."/>
    <s v="NO"/>
    <n v="1"/>
    <s v="Naciòn - MIPG"/>
    <s v="MIPG"/>
    <n v="68.28"/>
    <n v="63.24"/>
    <n v="78.069999999999993"/>
    <n v="68.290000000000006"/>
    <n v="84.29"/>
    <n v="49.62"/>
    <n v="43.46"/>
    <n v="82.51"/>
    <m/>
    <m/>
    <m/>
    <m/>
    <m/>
    <n v="63.03"/>
    <n v="60.61"/>
    <n v="59.38"/>
    <n v="62.65"/>
    <n v="80.19"/>
    <m/>
    <m/>
    <m/>
    <m/>
    <m/>
    <n v="82.73"/>
    <n v="53.15"/>
    <n v="66.67"/>
    <n v="52.78"/>
    <n v="60.98"/>
    <n v="94.87"/>
    <n v="0"/>
    <n v="33.75"/>
    <n v="70"/>
    <n v="43.53"/>
    <n v="60"/>
    <n v="55.56"/>
    <m/>
    <n v="86.67"/>
    <n v="100"/>
    <n v="73.33"/>
    <n v="100"/>
    <n v="90.91"/>
    <n v="88.89"/>
    <n v="100"/>
    <n v="100"/>
    <n v="75"/>
    <n v="100"/>
    <m/>
    <m/>
    <m/>
    <m/>
    <n v="83.04"/>
    <n v="88.29"/>
    <n v="81.25"/>
    <n v="89.13"/>
    <n v="83.33"/>
    <n v="61.54"/>
    <n v="48.15"/>
    <n v="50"/>
    <n v="66.67"/>
    <n v="12.5"/>
    <n v="41.67"/>
    <n v="65.03"/>
    <n v="80.42"/>
    <n v="59.09"/>
    <n v="42.31"/>
    <n v="86.67"/>
    <n v="80"/>
    <m/>
    <n v="84.29"/>
    <n v="55.17"/>
    <n v="67.59"/>
    <n v="44.77"/>
    <n v="42.85"/>
    <n v="30"/>
    <n v="72.73"/>
    <n v="48.65"/>
    <n v="49.24"/>
    <n v="28.57"/>
    <n v="47.71"/>
    <n v="69.11"/>
    <n v="12.5"/>
    <n v="45.41"/>
    <n v="43.46"/>
    <n v="40.54"/>
    <n v="56.52"/>
    <n v="37.14"/>
    <n v="57.58"/>
    <n v="50"/>
    <n v="82.51"/>
    <n v="64.959999999999994"/>
    <n v="87.95"/>
    <n v="76.09"/>
    <n v="67"/>
    <n v="93.6"/>
    <n v="72.95"/>
  </r>
  <r>
    <s v="6365"/>
    <x v="102"/>
    <s v="NACIONAL"/>
    <s v="RAMA EJECUTIVA"/>
    <x v="11"/>
    <x v="1"/>
    <s v="BOGOTÁ. D.C."/>
    <s v="BOGOTÁ. D.C."/>
    <s v="NO"/>
    <n v="1"/>
    <s v="Naciòn - MIPG"/>
    <s v="MIPG"/>
    <n v="79.3"/>
    <n v="57.35"/>
    <n v="87.75"/>
    <n v="82.3"/>
    <n v="87.26"/>
    <n v="76.64"/>
    <n v="61.98"/>
    <n v="84.19"/>
    <m/>
    <m/>
    <m/>
    <m/>
    <m/>
    <n v="57.14"/>
    <n v="42.42"/>
    <n v="68.75"/>
    <n v="61.45"/>
    <n v="86.5"/>
    <m/>
    <m/>
    <m/>
    <m/>
    <m/>
    <n v="90.91"/>
    <n v="84.2"/>
    <n v="60"/>
    <n v="75"/>
    <n v="74.8"/>
    <n v="70.83"/>
    <n v="0"/>
    <n v="41.25"/>
    <m/>
    <n v="95.18"/>
    <n v="97.14"/>
    <n v="77.78"/>
    <m/>
    <n v="87.1"/>
    <n v="95"/>
    <n v="78.12"/>
    <n v="100"/>
    <n v="95.24"/>
    <n v="100"/>
    <n v="95"/>
    <n v="100"/>
    <n v="83.33"/>
    <n v="100"/>
    <m/>
    <m/>
    <m/>
    <m/>
    <n v="83.04"/>
    <n v="86.11"/>
    <n v="87.5"/>
    <n v="77.78"/>
    <n v="94.44"/>
    <n v="96.15"/>
    <m/>
    <m/>
    <m/>
    <m/>
    <m/>
    <n v="72.52"/>
    <n v="72.489999999999995"/>
    <n v="76.19"/>
    <n v="72"/>
    <n v="71.67"/>
    <n v="50"/>
    <m/>
    <n v="87.26"/>
    <n v="86.71"/>
    <n v="75.239999999999995"/>
    <n v="96.39"/>
    <n v="66.36"/>
    <n v="52.5"/>
    <n v="81.819999999999993"/>
    <n v="71.930000000000007"/>
    <n v="87.88"/>
    <n v="57.14"/>
    <n v="74.39"/>
    <n v="85.37"/>
    <n v="85"/>
    <n v="67.650000000000006"/>
    <n v="61.98"/>
    <n v="48.65"/>
    <n v="82.61"/>
    <n v="30"/>
    <n v="33.33"/>
    <n v="100"/>
    <n v="84.19"/>
    <n v="67.180000000000007"/>
    <n v="95.18"/>
    <n v="83.7"/>
    <n v="81.849999999999994"/>
    <n v="95.81"/>
    <n v="87.7"/>
  </r>
  <r>
    <s v="6418"/>
    <x v="103"/>
    <s v="NACIONAL"/>
    <s v="RAMA EJECUTIVA"/>
    <x v="11"/>
    <x v="3"/>
    <s v="BOGOTÁ. D.C."/>
    <s v="BOGOTÁ. D.C."/>
    <s v="NO"/>
    <n v="1"/>
    <s v="Naciòn - MIPG"/>
    <s v="MIPG"/>
    <n v="85.19"/>
    <n v="75.739999999999995"/>
    <n v="92.22"/>
    <n v="80.02"/>
    <n v="88.54"/>
    <n v="79.48"/>
    <n v="97.03"/>
    <n v="92.6"/>
    <m/>
    <m/>
    <m/>
    <m/>
    <m/>
    <n v="75.63"/>
    <n v="75.760000000000005"/>
    <n v="62.5"/>
    <n v="75.900000000000006"/>
    <n v="93.67"/>
    <m/>
    <m/>
    <m/>
    <m/>
    <m/>
    <n v="90"/>
    <n v="74.180000000000007"/>
    <n v="55.56"/>
    <n v="100"/>
    <n v="62.67"/>
    <n v="30.56"/>
    <n v="0"/>
    <n v="0"/>
    <m/>
    <n v="81.33"/>
    <n v="97.14"/>
    <m/>
    <m/>
    <n v="68.45"/>
    <n v="56.67"/>
    <n v="76.67"/>
    <n v="80"/>
    <n v="77.5"/>
    <n v="75"/>
    <n v="83.33"/>
    <n v="66.67"/>
    <n v="66.67"/>
    <n v="75"/>
    <m/>
    <m/>
    <m/>
    <m/>
    <n v="83.7"/>
    <n v="94.25"/>
    <n v="42.86"/>
    <n v="91.11"/>
    <n v="100"/>
    <n v="55.56"/>
    <m/>
    <m/>
    <m/>
    <m/>
    <m/>
    <n v="81.94"/>
    <n v="91.27"/>
    <n v="85.71"/>
    <n v="76"/>
    <n v="80"/>
    <n v="76.39"/>
    <m/>
    <n v="88.54"/>
    <n v="76.08"/>
    <n v="80.48"/>
    <n v="72.08"/>
    <n v="87.54"/>
    <n v="90"/>
    <n v="63.64"/>
    <n v="89.47"/>
    <n v="87.88"/>
    <n v="100"/>
    <n v="77.599999999999994"/>
    <n v="72.36"/>
    <n v="87.5"/>
    <n v="77.55"/>
    <n v="97.03"/>
    <n v="97.3"/>
    <n v="100"/>
    <n v="100"/>
    <n v="100"/>
    <n v="91.67"/>
    <n v="92.6"/>
    <n v="86.86"/>
    <n v="96.39"/>
    <n v="95.45"/>
    <n v="83.22"/>
    <n v="97.57"/>
    <n v="94.26"/>
  </r>
  <r>
    <s v="6421"/>
    <x v="104"/>
    <s v="NACIONAL"/>
    <s v="RAMA EJECUTIVA"/>
    <x v="11"/>
    <x v="1"/>
    <s v="BOGOTÁ. D.C."/>
    <s v="BOGOTÁ. D.C."/>
    <s v="NO"/>
    <n v="1"/>
    <s v="Naciòn - MIPG"/>
    <s v="MIPG"/>
    <n v="80.430000000000007"/>
    <n v="69.12"/>
    <n v="85.62"/>
    <n v="84.27"/>
    <n v="86.62"/>
    <n v="70.290000000000006"/>
    <n v="77.959999999999994"/>
    <n v="87.4"/>
    <m/>
    <m/>
    <m/>
    <m/>
    <m/>
    <n v="67.23"/>
    <n v="57.58"/>
    <n v="59.38"/>
    <n v="71.08"/>
    <n v="85.61"/>
    <m/>
    <m/>
    <m/>
    <m/>
    <m/>
    <n v="96.36"/>
    <n v="76.12"/>
    <n v="43.33"/>
    <n v="25"/>
    <n v="75"/>
    <n v="75.64"/>
    <n v="0"/>
    <n v="70"/>
    <m/>
    <n v="76.88"/>
    <n v="88.57"/>
    <n v="100"/>
    <m/>
    <n v="79.17"/>
    <n v="85"/>
    <n v="80"/>
    <n v="75"/>
    <n v="92.5"/>
    <n v="87.5"/>
    <n v="83.33"/>
    <n v="100"/>
    <n v="100"/>
    <n v="75"/>
    <m/>
    <m/>
    <m/>
    <m/>
    <n v="85.71"/>
    <n v="91.67"/>
    <n v="50"/>
    <n v="97.78"/>
    <n v="88.89"/>
    <n v="73.08"/>
    <m/>
    <m/>
    <m/>
    <m/>
    <m/>
    <n v="86.88"/>
    <n v="85.71"/>
    <n v="90.48"/>
    <n v="82.67"/>
    <n v="75"/>
    <n v="87.5"/>
    <m/>
    <n v="86.62"/>
    <n v="71.53"/>
    <n v="54.29"/>
    <n v="86.49"/>
    <n v="56.57"/>
    <n v="39.39"/>
    <n v="72.73"/>
    <n v="64.41"/>
    <n v="56.06"/>
    <n v="71.430000000000007"/>
    <n v="78.069999999999993"/>
    <n v="90.24"/>
    <n v="100"/>
    <n v="68.56"/>
    <n v="77.959999999999994"/>
    <n v="83.78"/>
    <n v="78.260000000000005"/>
    <n v="73.33"/>
    <n v="83.33"/>
    <n v="75"/>
    <n v="87.4"/>
    <n v="80.150000000000006"/>
    <n v="96.39"/>
    <n v="95.65"/>
    <n v="69.22"/>
    <n v="90.95"/>
    <n v="93.44"/>
  </r>
  <r>
    <s v="6468"/>
    <x v="105"/>
    <s v="NACIONAL"/>
    <s v="RAMA EJECUTIVA"/>
    <x v="11"/>
    <x v="1"/>
    <s v="BOGOTÁ. D.C."/>
    <s v="BOGOTÁ. D.C."/>
    <s v="NO"/>
    <n v="1"/>
    <s v="Naciòn - MIPG"/>
    <s v="MIPG"/>
    <n v="85.38"/>
    <n v="86.43"/>
    <n v="96.73"/>
    <n v="86.32"/>
    <n v="86.96"/>
    <n v="82.9"/>
    <n v="83.33"/>
    <n v="89.9"/>
    <m/>
    <m/>
    <m/>
    <m/>
    <m/>
    <n v="85.37"/>
    <n v="78.790000000000006"/>
    <n v="100"/>
    <n v="89.66"/>
    <n v="97.12"/>
    <m/>
    <m/>
    <m/>
    <m/>
    <m/>
    <n v="97.27"/>
    <n v="86.21"/>
    <n v="80"/>
    <n v="91.67"/>
    <n v="92.68"/>
    <n v="89.74"/>
    <n v="12.5"/>
    <n v="93.75"/>
    <n v="28.57"/>
    <n v="94.12"/>
    <n v="100"/>
    <n v="100"/>
    <m/>
    <n v="96.67"/>
    <n v="95"/>
    <n v="96.67"/>
    <n v="100"/>
    <n v="84.09"/>
    <n v="88.89"/>
    <n v="95"/>
    <n v="33.33"/>
    <n v="100"/>
    <n v="75"/>
    <m/>
    <m/>
    <m/>
    <m/>
    <n v="90.35"/>
    <n v="97.3"/>
    <n v="81.25"/>
    <n v="93.48"/>
    <n v="88.89"/>
    <n v="84.62"/>
    <n v="66"/>
    <n v="100"/>
    <n v="33.33"/>
    <n v="80.77"/>
    <n v="42.86"/>
    <n v="81.93"/>
    <n v="85.71"/>
    <n v="81.819999999999993"/>
    <n v="61.54"/>
    <n v="63.33"/>
    <n v="80"/>
    <m/>
    <n v="86.96"/>
    <n v="89.24"/>
    <n v="80.56"/>
    <n v="96.51"/>
    <n v="86.14"/>
    <n v="100"/>
    <n v="72.73"/>
    <n v="86.18"/>
    <n v="85.61"/>
    <n v="28.57"/>
    <n v="75"/>
    <n v="92.68"/>
    <n v="80"/>
    <n v="66.67"/>
    <n v="83.33"/>
    <n v="83.78"/>
    <n v="82.61"/>
    <n v="85.71"/>
    <n v="81.819999999999993"/>
    <n v="100"/>
    <n v="89.9"/>
    <n v="96.35"/>
    <n v="71.08"/>
    <n v="84.78"/>
    <n v="86.55"/>
    <n v="97.13"/>
    <n v="95.9"/>
  </r>
  <r>
    <s v="7342"/>
    <x v="106"/>
    <s v="NACIONAL"/>
    <s v="RAMA EJECUTIVA"/>
    <x v="9"/>
    <x v="1"/>
    <s v="BOGOTÁ. D.C."/>
    <s v="BOGOTÁ. D.C."/>
    <s v="NO"/>
    <n v="1"/>
    <s v="Naciòn - MIPG"/>
    <s v="MIPG"/>
    <n v="70.430000000000007"/>
    <n v="64.52"/>
    <n v="84.46"/>
    <n v="71.23"/>
    <n v="65.180000000000007"/>
    <n v="57.62"/>
    <n v="55.45"/>
    <n v="84.17"/>
    <m/>
    <m/>
    <m/>
    <m/>
    <m/>
    <n v="59.81"/>
    <n v="46.43"/>
    <n v="48"/>
    <n v="64.47"/>
    <n v="82.84"/>
    <m/>
    <m/>
    <m/>
    <m/>
    <m/>
    <n v="90.91"/>
    <n v="70.13"/>
    <n v="44.44"/>
    <n v="75"/>
    <n v="69.569999999999993"/>
    <n v="84.62"/>
    <m/>
    <n v="33.75"/>
    <n v="7.14"/>
    <n v="96.47"/>
    <n v="54.29"/>
    <n v="44.44"/>
    <m/>
    <n v="90"/>
    <n v="90"/>
    <n v="86.67"/>
    <n v="100"/>
    <n v="88.64"/>
    <n v="94.44"/>
    <n v="95"/>
    <n v="50"/>
    <n v="62.5"/>
    <n v="100"/>
    <m/>
    <m/>
    <m/>
    <m/>
    <n v="68.540000000000006"/>
    <n v="74.44"/>
    <n v="37.5"/>
    <n v="80.430000000000007"/>
    <n v="73.81"/>
    <n v="73.08"/>
    <n v="34"/>
    <n v="100"/>
    <n v="16.670000000000002"/>
    <n v="34.619999999999997"/>
    <n v="14.29"/>
    <n v="72.06"/>
    <n v="71.430000000000007"/>
    <n v="66.67"/>
    <n v="57.69"/>
    <n v="100"/>
    <n v="64"/>
    <m/>
    <n v="65.180000000000007"/>
    <n v="77.3"/>
    <n v="56.82"/>
    <n v="93.02"/>
    <n v="54.88"/>
    <n v="36.36"/>
    <n v="63.64"/>
    <n v="69.37"/>
    <n v="78.790000000000006"/>
    <n v="14.29"/>
    <n v="38.97"/>
    <n v="39.43"/>
    <n v="0"/>
    <n v="40.659999999999997"/>
    <n v="55.45"/>
    <n v="70.27"/>
    <n v="52.17"/>
    <n v="60"/>
    <n v="72.73"/>
    <n v="25"/>
    <n v="84.17"/>
    <n v="76.56"/>
    <n v="89.16"/>
    <n v="87.5"/>
    <n v="74.599999999999994"/>
    <n v="89.41"/>
    <n v="98.36"/>
  </r>
  <r>
    <s v="8000"/>
    <x v="107"/>
    <s v="NACIONAL"/>
    <s v="RAMA EJECUTIVA"/>
    <x v="6"/>
    <x v="14"/>
    <s v="BOGOTÁ. D.C."/>
    <s v="BOGOTÁ. D.C."/>
    <s v="NO"/>
    <n v="1"/>
    <s v="Naciòn - MIPG"/>
    <s v="MIPG"/>
    <n v="92.38"/>
    <n v="82.14"/>
    <n v="99.35"/>
    <n v="93.79"/>
    <n v="95.03"/>
    <n v="93.29"/>
    <n v="88.89"/>
    <n v="92.42"/>
    <m/>
    <m/>
    <m/>
    <m/>
    <m/>
    <n v="84.55"/>
    <n v="90.91"/>
    <n v="83.33"/>
    <n v="82.76"/>
    <n v="99.28"/>
    <m/>
    <m/>
    <m/>
    <m/>
    <m/>
    <n v="99.09"/>
    <n v="89.44"/>
    <n v="80"/>
    <n v="0"/>
    <n v="94.12"/>
    <n v="91.03"/>
    <n v="14.29"/>
    <n v="91.25"/>
    <n v="85.71"/>
    <n v="98.82"/>
    <n v="85.71"/>
    <n v="100"/>
    <m/>
    <n v="98.33"/>
    <n v="95"/>
    <n v="100"/>
    <n v="100"/>
    <n v="97.73"/>
    <n v="100"/>
    <n v="95"/>
    <n v="100"/>
    <n v="100"/>
    <n v="100"/>
    <m/>
    <m/>
    <m/>
    <m/>
    <n v="92.11"/>
    <n v="97.3"/>
    <n v="100"/>
    <n v="93.48"/>
    <n v="94.44"/>
    <n v="80.77"/>
    <n v="90"/>
    <n v="100"/>
    <n v="100"/>
    <n v="80.77"/>
    <n v="100"/>
    <n v="98.6"/>
    <n v="100"/>
    <n v="100"/>
    <n v="96.15"/>
    <n v="80"/>
    <n v="100"/>
    <m/>
    <n v="95.03"/>
    <n v="98.1"/>
    <n v="95.83"/>
    <n v="100"/>
    <n v="91.98"/>
    <n v="100"/>
    <n v="90.91"/>
    <n v="91.89"/>
    <n v="95.45"/>
    <n v="42.86"/>
    <n v="89.63"/>
    <n v="100"/>
    <n v="100"/>
    <n v="83.33"/>
    <n v="88.89"/>
    <n v="89.19"/>
    <n v="73.91"/>
    <n v="97.14"/>
    <n v="93.94"/>
    <n v="100"/>
    <n v="92.42"/>
    <n v="84.67"/>
    <n v="91.57"/>
    <n v="97.83"/>
    <n v="94.76"/>
    <n v="96.25"/>
    <n v="87.7"/>
  </r>
  <r>
    <s v="8001"/>
    <x v="108"/>
    <s v="NACIONAL"/>
    <s v="RAMA EJECUTIVA"/>
    <x v="3"/>
    <x v="6"/>
    <s v="BOGOTÁ. D.C."/>
    <s v="BOGOTÁ. D.C."/>
    <s v="NO"/>
    <n v="1"/>
    <s v="Naciòn - MIPG"/>
    <s v="MIPG"/>
    <n v="91.19"/>
    <n v="86.46"/>
    <n v="95.54"/>
    <n v="91.74"/>
    <n v="92.59"/>
    <n v="89.79"/>
    <n v="94.29"/>
    <n v="93.95"/>
    <n v="92.65"/>
    <n v="89.66"/>
    <n v="75"/>
    <n v="97.22"/>
    <n v="100"/>
    <n v="82.11"/>
    <n v="84.85"/>
    <n v="88.89"/>
    <n v="81.61"/>
    <n v="97.69"/>
    <n v="88"/>
    <n v="92.11"/>
    <n v="100"/>
    <n v="88.46"/>
    <n v="100"/>
    <n v="92.97"/>
    <n v="93.21"/>
    <n v="66.67"/>
    <n v="100"/>
    <n v="100"/>
    <n v="91.03"/>
    <n v="85.71"/>
    <n v="100"/>
    <n v="70"/>
    <n v="93.53"/>
    <n v="100"/>
    <n v="100"/>
    <m/>
    <n v="95"/>
    <n v="85"/>
    <n v="100"/>
    <n v="100"/>
    <n v="86.36"/>
    <n v="88.89"/>
    <n v="100"/>
    <n v="66.67"/>
    <n v="75"/>
    <n v="100"/>
    <n v="82.04"/>
    <n v="96.43"/>
    <n v="73.39"/>
    <n v="83.5"/>
    <n v="91.43"/>
    <n v="89.19"/>
    <n v="71.430000000000007"/>
    <n v="97.83"/>
    <n v="82.35"/>
    <n v="91.67"/>
    <n v="85.71"/>
    <n v="100"/>
    <n v="75"/>
    <n v="62.5"/>
    <n v="100"/>
    <n v="95.08"/>
    <n v="94.05"/>
    <n v="91.3"/>
    <n v="96.15"/>
    <n v="85.71"/>
    <n v="92.59"/>
    <n v="98.15"/>
    <n v="92.59"/>
    <n v="90.3"/>
    <n v="81.48"/>
    <n v="97.67"/>
    <n v="87.23"/>
    <n v="97.5"/>
    <n v="81.819999999999993"/>
    <n v="87.72"/>
    <n v="90.91"/>
    <n v="28.57"/>
    <n v="91.16"/>
    <n v="100"/>
    <n v="90"/>
    <n v="87.75"/>
    <n v="94.29"/>
    <n v="97.3"/>
    <n v="95.65"/>
    <n v="97.14"/>
    <n v="96.97"/>
    <n v="83.33"/>
    <n v="93.95"/>
    <n v="90.79"/>
    <n v="92.77"/>
    <n v="95.74"/>
    <n v="90.15"/>
    <n v="98.57"/>
    <n v="97.95"/>
  </r>
  <r>
    <s v="8002"/>
    <x v="109"/>
    <s v="NACIONAL"/>
    <s v="RAMA EJECUTIVA"/>
    <x v="3"/>
    <x v="1"/>
    <s v="BOGOTÁ. D.C."/>
    <s v="BOGOTÁ. D.C."/>
    <s v="NO"/>
    <n v="1"/>
    <s v="Naciòn - MIPG"/>
    <s v="MIPG"/>
    <n v="89.86"/>
    <n v="90.57"/>
    <n v="95.73"/>
    <n v="87.53"/>
    <n v="95.73"/>
    <n v="89.48"/>
    <n v="80.77"/>
    <n v="96.03"/>
    <n v="96.68"/>
    <n v="95.69"/>
    <n v="81.67"/>
    <n v="100"/>
    <n v="100"/>
    <n v="86.18"/>
    <n v="93.94"/>
    <n v="77.78"/>
    <n v="82.76"/>
    <n v="98.75"/>
    <n v="80"/>
    <n v="94.74"/>
    <n v="100"/>
    <n v="92.31"/>
    <n v="100"/>
    <n v="91.8"/>
    <n v="80.64"/>
    <n v="83.33"/>
    <n v="100"/>
    <n v="78.260000000000005"/>
    <n v="85.71"/>
    <n v="52.38"/>
    <n v="41.25"/>
    <n v="30"/>
    <n v="93.53"/>
    <n v="77.14"/>
    <n v="100"/>
    <m/>
    <n v="89.25"/>
    <n v="86.67"/>
    <n v="87.5"/>
    <n v="100"/>
    <n v="100"/>
    <n v="100"/>
    <n v="100"/>
    <n v="100"/>
    <n v="100"/>
    <n v="100"/>
    <m/>
    <m/>
    <m/>
    <m/>
    <n v="91.23"/>
    <n v="97.3"/>
    <n v="75"/>
    <n v="97.83"/>
    <n v="94.44"/>
    <n v="84.62"/>
    <n v="75.56"/>
    <n v="100"/>
    <n v="75"/>
    <n v="80"/>
    <n v="58.33"/>
    <n v="93.98"/>
    <n v="93.65"/>
    <n v="95.65"/>
    <n v="88.46"/>
    <n v="85.71"/>
    <n v="100"/>
    <n v="93.71"/>
    <n v="95.73"/>
    <n v="94.3"/>
    <n v="87.5"/>
    <n v="100"/>
    <n v="78.97"/>
    <n v="75"/>
    <n v="90.91"/>
    <n v="84.21"/>
    <n v="86.36"/>
    <n v="42.86"/>
    <n v="91.87"/>
    <n v="94.31"/>
    <n v="100"/>
    <n v="89.22"/>
    <n v="80.77"/>
    <n v="72.97"/>
    <n v="82.61"/>
    <n v="71.430000000000007"/>
    <n v="78.790000000000006"/>
    <n v="100"/>
    <n v="96.03"/>
    <n v="91.45"/>
    <n v="98.8"/>
    <n v="97.87"/>
    <n v="92.33"/>
    <n v="97.85"/>
    <n v="97.54"/>
  </r>
  <r>
    <s v="8003"/>
    <x v="110"/>
    <s v="NACIONAL"/>
    <s v="RAMA EJECUTIVA"/>
    <x v="0"/>
    <x v="21"/>
    <s v="BOGOTÁ. D.C."/>
    <s v="BOGOTÁ. D.C."/>
    <s v="NO"/>
    <n v="1"/>
    <s v="Naciòn - MIPG"/>
    <s v="MIPG"/>
    <n v="92"/>
    <n v="96.18"/>
    <n v="95.39"/>
    <n v="88.88"/>
    <n v="97.84"/>
    <n v="91.35"/>
    <n v="98.06"/>
    <n v="97.03"/>
    <n v="96.67"/>
    <n v="96.55"/>
    <n v="96.67"/>
    <n v="96.81"/>
    <n v="100"/>
    <n v="95.93"/>
    <n v="93.94"/>
    <n v="100"/>
    <n v="94.25"/>
    <n v="98.84"/>
    <n v="70.67"/>
    <n v="92.11"/>
    <n v="100"/>
    <n v="96.15"/>
    <n v="77.78"/>
    <n v="96.09"/>
    <n v="83.16"/>
    <n v="77.78"/>
    <n v="83.33"/>
    <n v="92.68"/>
    <n v="97.22"/>
    <n v="40"/>
    <n v="47.5"/>
    <n v="60"/>
    <n v="91.76"/>
    <n v="80"/>
    <m/>
    <m/>
    <n v="79.31"/>
    <n v="66.67"/>
    <n v="93.33"/>
    <n v="71.430000000000007"/>
    <n v="92.86"/>
    <n v="100"/>
    <n v="90"/>
    <n v="83.33"/>
    <n v="100"/>
    <n v="100"/>
    <n v="91.64"/>
    <n v="100"/>
    <n v="87.5"/>
    <n v="84.5"/>
    <n v="95.37"/>
    <n v="100"/>
    <n v="93.75"/>
    <n v="95.65"/>
    <n v="100"/>
    <n v="90"/>
    <n v="70"/>
    <n v="100"/>
    <n v="75"/>
    <n v="76"/>
    <n v="37.5"/>
    <n v="97.44"/>
    <n v="96.83"/>
    <n v="95.65"/>
    <n v="96.15"/>
    <n v="100"/>
    <n v="96.3"/>
    <n v="100"/>
    <n v="97.84"/>
    <n v="99.05"/>
    <n v="100"/>
    <n v="98.26"/>
    <n v="88.47"/>
    <n v="100"/>
    <n v="81.819999999999993"/>
    <n v="83.99"/>
    <n v="70.45"/>
    <n v="85.71"/>
    <n v="85.98"/>
    <n v="97.56"/>
    <n v="80"/>
    <n v="82.35"/>
    <n v="98.06"/>
    <n v="97.3"/>
    <n v="100"/>
    <n v="100"/>
    <n v="96.97"/>
    <n v="100"/>
    <n v="97.03"/>
    <n v="96.71"/>
    <n v="96.39"/>
    <n v="95.74"/>
    <n v="92.23"/>
    <n v="97.79"/>
    <n v="95.9"/>
  </r>
  <r>
    <s v="8004"/>
    <x v="111"/>
    <s v="NACIONAL"/>
    <s v="RAMA EJECUTIVA"/>
    <x v="0"/>
    <x v="17"/>
    <s v="BOGOTÁ. D.C."/>
    <s v="BOGOTÁ. D.C."/>
    <s v="NO"/>
    <n v="1"/>
    <s v="Naciòn - MIPG"/>
    <s v="MIPG"/>
    <n v="95.53"/>
    <n v="99.61"/>
    <n v="97.78"/>
    <n v="93.16"/>
    <n v="99.38"/>
    <n v="96.78"/>
    <n v="98.57"/>
    <n v="97.37"/>
    <n v="99.1"/>
    <n v="100"/>
    <n v="100"/>
    <n v="98.26"/>
    <n v="100"/>
    <n v="100"/>
    <n v="100"/>
    <n v="100"/>
    <n v="100"/>
    <n v="100"/>
    <n v="80"/>
    <n v="100"/>
    <n v="100"/>
    <n v="100"/>
    <n v="100"/>
    <n v="99.22"/>
    <n v="87.65"/>
    <n v="100"/>
    <n v="66.67"/>
    <n v="90.24"/>
    <n v="75.599999999999994"/>
    <n v="37.5"/>
    <n v="62.5"/>
    <n v="71.430000000000007"/>
    <n v="96.47"/>
    <n v="97.14"/>
    <n v="100"/>
    <m/>
    <n v="68.33"/>
    <n v="66.67"/>
    <n v="59.38"/>
    <n v="100"/>
    <n v="100"/>
    <n v="100"/>
    <n v="100"/>
    <n v="100"/>
    <n v="100"/>
    <n v="100"/>
    <n v="99.74"/>
    <n v="100"/>
    <n v="99.22"/>
    <n v="100"/>
    <n v="96.93"/>
    <n v="98.65"/>
    <n v="100"/>
    <n v="95.65"/>
    <n v="100"/>
    <n v="96.15"/>
    <n v="84"/>
    <n v="100"/>
    <n v="66.67"/>
    <n v="80.77"/>
    <n v="92.86"/>
    <n v="96.47"/>
    <n v="96.03"/>
    <n v="100"/>
    <n v="92.31"/>
    <n v="100"/>
    <n v="100"/>
    <n v="98.15"/>
    <n v="99.38"/>
    <n v="100"/>
    <n v="100"/>
    <n v="100"/>
    <n v="89.94"/>
    <n v="92.5"/>
    <n v="90.91"/>
    <n v="85.59"/>
    <n v="87.88"/>
    <n v="100"/>
    <n v="98.17"/>
    <n v="97.56"/>
    <n v="100"/>
    <n v="98.04"/>
    <n v="98.57"/>
    <n v="100"/>
    <n v="100"/>
    <n v="100"/>
    <n v="100"/>
    <n v="91.67"/>
    <n v="97.37"/>
    <n v="100"/>
    <n v="98.8"/>
    <n v="100"/>
    <n v="94.1"/>
    <n v="92.74"/>
    <n v="91.53"/>
  </r>
  <r>
    <s v="8005"/>
    <x v="112"/>
    <s v="NACIONAL"/>
    <s v="RAMA EJECUTIVA"/>
    <x v="0"/>
    <x v="13"/>
    <s v="BOGOTÁ. D.C."/>
    <s v="BOGOTÁ. D.C."/>
    <s v="NO"/>
    <n v="1"/>
    <s v="Naciòn - MIPG"/>
    <s v="MIPG"/>
    <n v="94"/>
    <n v="94.76"/>
    <n v="94.12"/>
    <n v="93.73"/>
    <n v="98.66"/>
    <n v="92.47"/>
    <n v="98.1"/>
    <n v="97.14"/>
    <n v="96.59"/>
    <n v="100"/>
    <n v="86.67"/>
    <n v="98.26"/>
    <n v="87.5"/>
    <n v="93.5"/>
    <n v="90.91"/>
    <n v="100"/>
    <n v="93.1"/>
    <n v="96.82"/>
    <n v="77.33"/>
    <n v="94.74"/>
    <n v="100"/>
    <n v="92.31"/>
    <n v="100"/>
    <n v="99.22"/>
    <n v="93.18"/>
    <n v="83.33"/>
    <n v="100"/>
    <n v="92.68"/>
    <n v="93.59"/>
    <n v="44.44"/>
    <n v="100"/>
    <n v="80"/>
    <n v="97.06"/>
    <n v="100"/>
    <n v="100"/>
    <m/>
    <n v="93.33"/>
    <n v="80"/>
    <n v="100"/>
    <n v="100"/>
    <n v="97.73"/>
    <n v="100"/>
    <n v="95"/>
    <n v="100"/>
    <n v="100"/>
    <n v="75"/>
    <n v="88.6"/>
    <n v="85.71"/>
    <n v="95.16"/>
    <n v="90.8"/>
    <n v="93.42"/>
    <n v="98.65"/>
    <n v="93.75"/>
    <n v="93.48"/>
    <n v="100"/>
    <n v="84.62"/>
    <n v="87.78"/>
    <n v="100"/>
    <n v="100"/>
    <n v="84"/>
    <n v="87.5"/>
    <n v="97.12"/>
    <n v="97.62"/>
    <n v="100"/>
    <n v="92.31"/>
    <n v="100"/>
    <n v="96.3"/>
    <n v="98.15"/>
    <n v="98.66"/>
    <n v="95.25"/>
    <n v="96.53"/>
    <n v="94.19"/>
    <n v="86.06"/>
    <n v="90"/>
    <n v="90.91"/>
    <n v="83.33"/>
    <n v="85.61"/>
    <n v="71.430000000000007"/>
    <n v="94.11"/>
    <n v="93.5"/>
    <n v="92.5"/>
    <n v="94.61"/>
    <n v="98.1"/>
    <n v="97.3"/>
    <n v="100"/>
    <n v="100"/>
    <n v="100"/>
    <n v="100"/>
    <n v="97.14"/>
    <n v="98.68"/>
    <n v="93.98"/>
    <n v="100"/>
    <n v="87.07"/>
    <n v="99.12"/>
    <n v="100"/>
  </r>
  <r>
    <s v="8006"/>
    <x v="113"/>
    <s v="NACIONAL"/>
    <s v="RAMA EJECUTIVA"/>
    <x v="0"/>
    <x v="15"/>
    <s v="BOGOTÁ. D.C."/>
    <s v="BOGOTÁ. D.C."/>
    <s v="NO"/>
    <n v="1"/>
    <s v="Naciòn - MIPG"/>
    <s v="MIPG"/>
    <n v="95.97"/>
    <n v="96.64"/>
    <n v="96.44"/>
    <n v="95.23"/>
    <n v="99.79"/>
    <n v="97.89"/>
    <n v="100"/>
    <n v="98.62"/>
    <n v="97.67"/>
    <n v="100"/>
    <n v="81.67"/>
    <n v="99.31"/>
    <n v="100"/>
    <n v="95.93"/>
    <n v="96.97"/>
    <n v="94.44"/>
    <n v="94.25"/>
    <n v="99.42"/>
    <n v="88"/>
    <n v="89.74"/>
    <n v="100"/>
    <n v="84.62"/>
    <n v="100"/>
    <n v="94.53"/>
    <n v="93.29"/>
    <n v="100"/>
    <n v="100"/>
    <n v="100"/>
    <n v="89.29"/>
    <n v="33.33"/>
    <n v="100"/>
    <n v="50"/>
    <n v="98.82"/>
    <n v="97.14"/>
    <n v="100"/>
    <m/>
    <n v="95.16"/>
    <n v="95"/>
    <n v="93.75"/>
    <n v="100"/>
    <n v="100"/>
    <n v="100"/>
    <n v="100"/>
    <n v="100"/>
    <n v="100"/>
    <n v="100"/>
    <n v="97.11"/>
    <n v="96.43"/>
    <n v="98.44"/>
    <n v="96.21"/>
    <n v="94.74"/>
    <n v="97.3"/>
    <n v="93.75"/>
    <n v="93.48"/>
    <n v="100"/>
    <n v="96.15"/>
    <n v="86.67"/>
    <n v="100"/>
    <n v="100"/>
    <n v="76"/>
    <n v="100"/>
    <n v="98.08"/>
    <n v="95.24"/>
    <n v="100"/>
    <n v="100"/>
    <n v="100"/>
    <n v="100"/>
    <n v="100"/>
    <n v="99.79"/>
    <n v="99.37"/>
    <n v="98.61"/>
    <n v="100"/>
    <n v="94.7"/>
    <n v="100"/>
    <n v="90.91"/>
    <n v="88.6"/>
    <n v="96.97"/>
    <n v="100"/>
    <n v="98.58"/>
    <n v="99.19"/>
    <n v="100"/>
    <n v="98.04"/>
    <n v="100"/>
    <n v="100"/>
    <n v="100"/>
    <n v="100"/>
    <n v="100"/>
    <n v="100"/>
    <n v="98.62"/>
    <n v="98.68"/>
    <n v="97.59"/>
    <n v="100"/>
    <n v="96.78"/>
    <n v="98.68"/>
    <n v="97.54"/>
  </r>
  <r>
    <s v="8007"/>
    <x v="114"/>
    <s v="NACIONAL"/>
    <s v="RAMA EJECUTIVA"/>
    <x v="0"/>
    <x v="14"/>
    <s v="BOGOTÁ. D.C."/>
    <s v="BOGOTÁ. D.C."/>
    <s v="NO"/>
    <n v="1"/>
    <s v="Naciòn - MIPG"/>
    <s v="MIPG"/>
    <n v="85.74"/>
    <n v="75.12"/>
    <n v="94.72"/>
    <n v="90.76"/>
    <n v="86.21"/>
    <n v="78.31"/>
    <n v="71.430000000000007"/>
    <n v="90.29"/>
    <n v="79.569999999999993"/>
    <n v="86.21"/>
    <n v="78.33"/>
    <n v="79.510000000000005"/>
    <n v="62.5"/>
    <n v="72.36"/>
    <n v="69.7"/>
    <n v="69.44"/>
    <n v="68.97"/>
    <n v="96.82"/>
    <n v="78.67"/>
    <n v="97.37"/>
    <n v="100"/>
    <n v="96.15"/>
    <n v="100"/>
    <n v="96.09"/>
    <n v="89.37"/>
    <n v="83.33"/>
    <n v="94.44"/>
    <n v="95.12"/>
    <n v="86.9"/>
    <n v="23.81"/>
    <n v="100"/>
    <n v="78.569999999999993"/>
    <n v="97.65"/>
    <n v="82.86"/>
    <n v="100"/>
    <m/>
    <n v="93.55"/>
    <n v="90"/>
    <n v="93.75"/>
    <n v="100"/>
    <n v="100"/>
    <n v="100"/>
    <n v="100"/>
    <n v="100"/>
    <n v="100"/>
    <n v="100"/>
    <n v="91.1"/>
    <n v="89.29"/>
    <n v="95.97"/>
    <n v="90.4"/>
    <n v="85.09"/>
    <n v="89.19"/>
    <n v="68.75"/>
    <n v="95.65"/>
    <n v="83.33"/>
    <n v="73.08"/>
    <n v="82"/>
    <n v="100"/>
    <n v="83.33"/>
    <n v="73.08"/>
    <n v="85.71"/>
    <n v="91.45"/>
    <n v="88.89"/>
    <n v="86.96"/>
    <n v="84.62"/>
    <n v="100"/>
    <n v="92.59"/>
    <n v="97.53"/>
    <n v="86.21"/>
    <n v="86.71"/>
    <n v="70.83"/>
    <n v="100"/>
    <n v="62.11"/>
    <n v="60"/>
    <n v="72.73"/>
    <n v="66.67"/>
    <n v="37.880000000000003"/>
    <n v="71.430000000000007"/>
    <n v="81.099999999999994"/>
    <n v="90.24"/>
    <n v="65"/>
    <n v="80.39"/>
    <n v="71.430000000000007"/>
    <n v="75.680000000000007"/>
    <n v="73.91"/>
    <n v="68.569999999999993"/>
    <n v="63.64"/>
    <n v="75"/>
    <n v="90.29"/>
    <n v="79.61"/>
    <n v="92.77"/>
    <n v="100"/>
    <n v="85.43"/>
    <n v="97.79"/>
    <n v="94.26"/>
  </r>
  <r>
    <s v="8008"/>
    <x v="115"/>
    <s v="NACIONAL"/>
    <s v="RAMA EJECUTIVA"/>
    <x v="0"/>
    <x v="19"/>
    <s v="BOGOTÁ. D.C."/>
    <s v="BOGOTÁ. D.C."/>
    <s v="NO"/>
    <n v="1"/>
    <s v="Naciòn - MIPG"/>
    <s v="MIPG"/>
    <n v="84.3"/>
    <n v="94.99"/>
    <n v="91.29"/>
    <n v="86.83"/>
    <n v="96.4"/>
    <n v="77.36"/>
    <n v="41.58"/>
    <n v="94.91"/>
    <n v="93.91"/>
    <n v="96.55"/>
    <n v="81.67"/>
    <n v="96.18"/>
    <n v="75"/>
    <n v="95.93"/>
    <n v="93.94"/>
    <n v="94.44"/>
    <n v="94.25"/>
    <n v="95.09"/>
    <n v="68"/>
    <n v="86.84"/>
    <n v="100"/>
    <n v="88.46"/>
    <n v="77.78"/>
    <n v="97.66"/>
    <n v="73.069999999999993"/>
    <n v="88.89"/>
    <n v="31.94"/>
    <n v="60.61"/>
    <n v="62.18"/>
    <n v="23.81"/>
    <n v="48.75"/>
    <n v="78.569999999999993"/>
    <n v="88.24"/>
    <n v="77.14"/>
    <n v="33.33"/>
    <m/>
    <n v="80.56"/>
    <n v="86.67"/>
    <n v="70"/>
    <n v="100"/>
    <n v="95.24"/>
    <n v="94.44"/>
    <n v="90"/>
    <n v="83.33"/>
    <n v="83.33"/>
    <n v="75"/>
    <n v="99.32"/>
    <n v="100"/>
    <n v="99.22"/>
    <n v="98.82"/>
    <n v="92.11"/>
    <n v="100"/>
    <n v="100"/>
    <n v="91.3"/>
    <n v="94.44"/>
    <n v="80.77"/>
    <n v="69.7"/>
    <n v="100"/>
    <n v="83.33"/>
    <n v="44.44"/>
    <n v="71.430000000000007"/>
    <n v="97.86"/>
    <n v="100"/>
    <n v="100"/>
    <n v="92.31"/>
    <n v="100"/>
    <n v="100"/>
    <n v="95.68"/>
    <n v="96.4"/>
    <n v="95.57"/>
    <n v="100"/>
    <n v="91.86"/>
    <n v="58.49"/>
    <n v="62.5"/>
    <n v="72.73"/>
    <n v="57.66"/>
    <n v="60.61"/>
    <n v="14.29"/>
    <n v="72.39"/>
    <n v="80.489999999999995"/>
    <n v="75"/>
    <n v="68.319999999999993"/>
    <n v="41.58"/>
    <n v="37.840000000000003"/>
    <n v="47.83"/>
    <n v="23.33"/>
    <n v="16.13"/>
    <n v="58.33"/>
    <n v="94.91"/>
    <n v="97.95"/>
    <n v="95.18"/>
    <n v="89.89"/>
    <n v="67.13"/>
    <n v="98.01"/>
    <n v="96.45"/>
  </r>
  <r>
    <s v="8010"/>
    <x v="116"/>
    <s v="NACIONAL"/>
    <s v="RAMA EJECUTIVA"/>
    <x v="3"/>
    <x v="2"/>
    <s v="BOGOTÁ. D.C."/>
    <s v="BOGOTÁ. D.C."/>
    <s v="NO"/>
    <n v="1"/>
    <s v="Naciòn - MIPG"/>
    <s v="MIPG"/>
    <n v="69.94"/>
    <n v="65.58"/>
    <n v="92.55"/>
    <n v="70.5"/>
    <n v="80.91"/>
    <n v="74.72"/>
    <n v="77.45"/>
    <n v="64.94"/>
    <n v="79.17"/>
    <n v="86.21"/>
    <n v="78.33"/>
    <n v="77.540000000000006"/>
    <n v="0"/>
    <n v="55.93"/>
    <n v="80.650000000000006"/>
    <n v="55.56"/>
    <n v="45.88"/>
    <n v="93.84"/>
    <m/>
    <n v="88.89"/>
    <n v="66.67"/>
    <n v="85.71"/>
    <n v="75"/>
    <n v="74.22"/>
    <n v="60.46"/>
    <n v="80.56"/>
    <n v="66.67"/>
    <n v="50"/>
    <n v="51.92"/>
    <n v="0"/>
    <n v="41.25"/>
    <m/>
    <n v="66.67"/>
    <n v="62.86"/>
    <n v="66.67"/>
    <m/>
    <n v="69.17"/>
    <n v="66.67"/>
    <n v="65.62"/>
    <n v="89.29"/>
    <m/>
    <m/>
    <m/>
    <m/>
    <m/>
    <m/>
    <m/>
    <m/>
    <m/>
    <m/>
    <n v="82.35"/>
    <n v="86.11"/>
    <n v="68.75"/>
    <n v="82.93"/>
    <n v="76.47"/>
    <n v="80"/>
    <m/>
    <m/>
    <m/>
    <m/>
    <m/>
    <n v="79.819999999999993"/>
    <n v="87.3"/>
    <n v="68.180000000000007"/>
    <n v="60"/>
    <n v="71.430000000000007"/>
    <n v="68"/>
    <n v="77.989999999999995"/>
    <n v="80.91"/>
    <n v="80.19"/>
    <n v="75.709999999999994"/>
    <n v="83.93"/>
    <n v="65.17"/>
    <n v="75"/>
    <n v="90.91"/>
    <n v="64.86"/>
    <n v="37.119999999999997"/>
    <n v="14.29"/>
    <m/>
    <m/>
    <m/>
    <m/>
    <n v="77.45"/>
    <n v="89.19"/>
    <n v="78.260000000000005"/>
    <n v="80"/>
    <n v="75"/>
    <n v="66.67"/>
    <n v="64.94"/>
    <n v="68.03"/>
    <n v="66.87"/>
    <n v="89.36"/>
    <n v="73.459999999999994"/>
    <n v="47.49"/>
    <n v="33.619999999999997"/>
  </r>
  <r>
    <s v="8019"/>
    <x v="117"/>
    <s v="NACIONAL"/>
    <s v="RAMA EJECUTIVA"/>
    <x v="5"/>
    <x v="21"/>
    <s v="BOGOTÁ. D.C."/>
    <s v="BOGOTÁ. D.C."/>
    <s v="NO"/>
    <n v="1"/>
    <s v="Naciòn - MIPG"/>
    <s v="MIPG"/>
    <n v="88.15"/>
    <n v="87.01"/>
    <n v="92.09"/>
    <n v="83.27"/>
    <n v="91.46"/>
    <n v="87.89"/>
    <n v="94.37"/>
    <n v="93.13"/>
    <n v="89.61"/>
    <n v="93.1"/>
    <n v="68.33"/>
    <n v="92.71"/>
    <n v="87.5"/>
    <n v="85.37"/>
    <n v="90.91"/>
    <n v="83.33"/>
    <n v="83.91"/>
    <n v="95.45"/>
    <n v="61.33"/>
    <n v="92.31"/>
    <n v="91.67"/>
    <n v="100"/>
    <n v="80"/>
    <n v="85.16"/>
    <n v="78.510000000000005"/>
    <n v="66.67"/>
    <n v="70.83"/>
    <n v="78.05"/>
    <n v="96.15"/>
    <n v="14.29"/>
    <n v="97.5"/>
    <n v="42.86"/>
    <n v="93.53"/>
    <n v="68.569999999999993"/>
    <n v="55.56"/>
    <m/>
    <n v="90"/>
    <n v="80"/>
    <n v="93.33"/>
    <n v="100"/>
    <n v="88.1"/>
    <n v="88.89"/>
    <n v="95"/>
    <n v="66.67"/>
    <n v="100"/>
    <n v="75"/>
    <m/>
    <m/>
    <m/>
    <m/>
    <n v="85.29"/>
    <n v="91.67"/>
    <n v="87.5"/>
    <n v="85.37"/>
    <n v="94.12"/>
    <n v="75"/>
    <n v="62"/>
    <n v="100"/>
    <n v="66.67"/>
    <n v="57.69"/>
    <n v="57.14"/>
    <n v="92.05"/>
    <n v="85.48"/>
    <n v="100"/>
    <n v="100"/>
    <n v="82.14"/>
    <n v="92.59"/>
    <n v="98.11"/>
    <n v="91.46"/>
    <n v="94.41"/>
    <n v="94"/>
    <n v="94.77"/>
    <n v="80.349999999999994"/>
    <n v="97.5"/>
    <n v="63.64"/>
    <n v="66.22"/>
    <n v="87.88"/>
    <n v="71.430000000000007"/>
    <n v="86.59"/>
    <n v="90.24"/>
    <n v="100"/>
    <n v="82.35"/>
    <n v="94.37"/>
    <n v="100"/>
    <n v="100"/>
    <n v="100"/>
    <n v="96.97"/>
    <n v="75"/>
    <n v="93.13"/>
    <n v="94.74"/>
    <n v="92.77"/>
    <n v="95.92"/>
    <n v="85.95"/>
    <n v="92.05"/>
    <n v="95.9"/>
  </r>
  <r>
    <s v="8020"/>
    <x v="118"/>
    <s v="NACIONAL"/>
    <s v="RAMA EJECUTIVA"/>
    <x v="5"/>
    <x v="21"/>
    <s v="BOGOTÁ. D.C."/>
    <s v="BOGOTÁ. D.C."/>
    <s v="NO"/>
    <n v="1"/>
    <s v="Naciòn - MIPG"/>
    <s v="MIPG"/>
    <n v="94.81"/>
    <n v="98.44"/>
    <n v="97.53"/>
    <n v="94"/>
    <n v="96.71"/>
    <n v="93.33"/>
    <n v="98.1"/>
    <n v="96.78"/>
    <n v="98.57"/>
    <n v="100"/>
    <n v="95"/>
    <n v="98.26"/>
    <n v="100"/>
    <n v="98.37"/>
    <n v="100"/>
    <n v="97.22"/>
    <n v="97.7"/>
    <n v="99.39"/>
    <n v="90.67"/>
    <n v="94.74"/>
    <n v="100"/>
    <n v="92.31"/>
    <n v="100"/>
    <n v="96.09"/>
    <n v="90.95"/>
    <n v="94.44"/>
    <n v="100"/>
    <n v="95.12"/>
    <n v="97.44"/>
    <n v="0"/>
    <n v="97.5"/>
    <n v="60"/>
    <n v="98.24"/>
    <n v="88.57"/>
    <n v="100"/>
    <m/>
    <n v="100"/>
    <n v="100"/>
    <n v="100"/>
    <n v="100"/>
    <n v="100"/>
    <n v="100"/>
    <n v="100"/>
    <n v="100"/>
    <n v="100"/>
    <n v="100"/>
    <m/>
    <m/>
    <m/>
    <m/>
    <n v="93.42"/>
    <n v="98.65"/>
    <n v="93.75"/>
    <n v="93.48"/>
    <n v="100"/>
    <n v="88.46"/>
    <n v="82.22"/>
    <n v="100"/>
    <n v="75"/>
    <n v="72"/>
    <n v="100"/>
    <n v="98.39"/>
    <n v="96.03"/>
    <n v="100"/>
    <n v="100"/>
    <n v="100"/>
    <n v="100"/>
    <n v="100"/>
    <n v="96.71"/>
    <n v="94.3"/>
    <n v="92.36"/>
    <n v="95.93"/>
    <n v="90.57"/>
    <n v="97.5"/>
    <n v="90.91"/>
    <n v="91.89"/>
    <n v="90.91"/>
    <n v="42.86"/>
    <n v="94.31"/>
    <n v="94.31"/>
    <n v="90"/>
    <n v="95.1"/>
    <n v="98.1"/>
    <n v="97.3"/>
    <n v="100"/>
    <n v="100"/>
    <n v="100"/>
    <n v="100"/>
    <n v="96.78"/>
    <n v="98.03"/>
    <n v="93.98"/>
    <n v="93.62"/>
    <n v="91.52"/>
    <n v="98.45"/>
    <n v="97.54"/>
  </r>
  <r>
    <s v="8021"/>
    <x v="119"/>
    <s v="NACIONAL"/>
    <s v="RAMA EJECUTIVA"/>
    <x v="3"/>
    <x v="0"/>
    <s v="BOGOTÁ. D.C."/>
    <s v="BOGOTÁ. D.C."/>
    <s v="NO"/>
    <n v="1"/>
    <s v="Naciòn - MIPG"/>
    <s v="MIPG"/>
    <n v="86.23"/>
    <n v="85.68"/>
    <n v="95.1"/>
    <n v="81.760000000000005"/>
    <n v="90.74"/>
    <n v="84.67"/>
    <n v="90.1"/>
    <n v="92.39"/>
    <n v="93.01"/>
    <n v="93.1"/>
    <n v="100"/>
    <n v="92.71"/>
    <n v="87.5"/>
    <n v="80.489999999999995"/>
    <n v="87.88"/>
    <n v="69.44"/>
    <n v="79.31"/>
    <n v="97.5"/>
    <n v="74.67"/>
    <n v="97.37"/>
    <n v="91.67"/>
    <n v="100"/>
    <n v="100"/>
    <n v="96.09"/>
    <n v="71.69"/>
    <n v="72.22"/>
    <n v="0"/>
    <n v="48.39"/>
    <n v="90.28"/>
    <n v="16.670000000000002"/>
    <n v="56.25"/>
    <n v="40"/>
    <n v="90.59"/>
    <n v="74.290000000000006"/>
    <m/>
    <m/>
    <n v="77.78"/>
    <n v="66.67"/>
    <n v="80"/>
    <n v="95.24"/>
    <n v="97.73"/>
    <n v="100"/>
    <n v="95"/>
    <n v="100"/>
    <n v="100"/>
    <n v="75"/>
    <m/>
    <m/>
    <m/>
    <m/>
    <n v="89.81"/>
    <n v="94.59"/>
    <n v="75"/>
    <n v="95.65"/>
    <n v="83.33"/>
    <n v="75"/>
    <n v="73.33"/>
    <n v="100"/>
    <n v="50"/>
    <n v="68"/>
    <n v="83.33"/>
    <n v="85.81"/>
    <n v="88.89"/>
    <n v="86.96"/>
    <n v="84.62"/>
    <n v="57.14"/>
    <n v="77.78"/>
    <n v="79.25"/>
    <n v="90.74"/>
    <n v="92.41"/>
    <n v="86.11"/>
    <n v="97.67"/>
    <n v="68.599999999999994"/>
    <n v="81.819999999999993"/>
    <n v="90.91"/>
    <n v="65.540000000000006"/>
    <n v="24.24"/>
    <n v="57.14"/>
    <n v="87.2"/>
    <n v="90.24"/>
    <n v="100"/>
    <n v="83.33"/>
    <n v="90.1"/>
    <n v="89.19"/>
    <n v="100"/>
    <n v="91.43"/>
    <n v="100"/>
    <n v="83.33"/>
    <n v="92.39"/>
    <n v="88.16"/>
    <n v="89.16"/>
    <n v="100"/>
    <n v="82.89"/>
    <n v="95.36"/>
    <n v="94.81"/>
  </r>
  <r>
    <s v="8022"/>
    <x v="120"/>
    <s v="NACIONAL"/>
    <s v="RAMA EJECUTIVA"/>
    <x v="3"/>
    <x v="19"/>
    <s v="BOGOTÁ. D.C."/>
    <s v="BOGOTÁ. D.C."/>
    <s v="NO"/>
    <n v="1"/>
    <s v="Naciòn - MIPG"/>
    <s v="MIPG"/>
    <n v="87.67"/>
    <n v="94.26"/>
    <n v="93.75"/>
    <n v="84.58"/>
    <n v="94.15"/>
    <n v="80.760000000000005"/>
    <n v="88.49"/>
    <n v="98.71"/>
    <n v="96.77"/>
    <n v="100"/>
    <n v="88.33"/>
    <n v="96.18"/>
    <n v="100"/>
    <n v="92.44"/>
    <n v="90.91"/>
    <n v="81.25"/>
    <n v="95.18"/>
    <n v="97.27"/>
    <n v="76"/>
    <n v="92.11"/>
    <n v="100"/>
    <n v="88.46"/>
    <n v="100"/>
    <n v="96.09"/>
    <n v="75.44"/>
    <n v="100"/>
    <n v="70.83"/>
    <n v="68"/>
    <n v="90.38"/>
    <n v="0"/>
    <n v="60"/>
    <n v="64.290000000000006"/>
    <n v="82.35"/>
    <n v="80"/>
    <n v="77.78"/>
    <m/>
    <n v="66.3"/>
    <n v="61.11"/>
    <n v="66.67"/>
    <n v="82.14"/>
    <n v="100"/>
    <n v="100"/>
    <n v="100"/>
    <n v="100"/>
    <n v="100"/>
    <n v="100"/>
    <m/>
    <m/>
    <m/>
    <m/>
    <n v="95.37"/>
    <n v="97.3"/>
    <n v="87.5"/>
    <n v="97.83"/>
    <n v="100"/>
    <n v="90"/>
    <n v="64"/>
    <n v="100"/>
    <n v="100"/>
    <n v="50"/>
    <n v="64.290000000000006"/>
    <n v="94.62"/>
    <n v="93.65"/>
    <n v="95.65"/>
    <n v="92.31"/>
    <n v="95.24"/>
    <n v="96.3"/>
    <n v="92.45"/>
    <n v="94.15"/>
    <n v="97.47"/>
    <n v="94.44"/>
    <n v="100"/>
    <n v="63.44"/>
    <n v="57.5"/>
    <n v="72.73"/>
    <n v="77.930000000000007"/>
    <n v="31.06"/>
    <n v="57.14"/>
    <n v="76.09"/>
    <n v="78.05"/>
    <n v="52.5"/>
    <n v="79.849999999999994"/>
    <n v="88.49"/>
    <n v="94.59"/>
    <n v="86.96"/>
    <n v="100"/>
    <n v="90.91"/>
    <n v="66.67"/>
    <n v="98.71"/>
    <n v="98.68"/>
    <n v="98.8"/>
    <n v="95.74"/>
    <n v="85.29"/>
    <n v="99.83"/>
    <n v="97.54"/>
  </r>
  <r>
    <s v="8023"/>
    <x v="121"/>
    <s v="NACIONAL"/>
    <s v="RAMA EJECUTIVA"/>
    <x v="3"/>
    <x v="13"/>
    <s v="BOGOTÁ. D.C."/>
    <s v="BOGOTÁ. D.C."/>
    <s v="NO"/>
    <n v="1"/>
    <s v="Naciòn - MIPG"/>
    <s v="MIPG"/>
    <n v="93.36"/>
    <n v="96.01"/>
    <n v="98.35"/>
    <n v="93.48"/>
    <n v="97.89"/>
    <n v="89.03"/>
    <n v="92.93"/>
    <n v="97.43"/>
    <n v="98.39"/>
    <n v="100"/>
    <n v="85"/>
    <n v="100"/>
    <n v="100"/>
    <n v="94.31"/>
    <n v="96.97"/>
    <n v="91.67"/>
    <n v="91.95"/>
    <n v="99.42"/>
    <n v="89.33"/>
    <n v="100"/>
    <n v="100"/>
    <n v="100"/>
    <n v="100"/>
    <n v="91.41"/>
    <n v="92.25"/>
    <n v="83.33"/>
    <n v="100"/>
    <n v="97.56"/>
    <n v="84.52"/>
    <n v="83.33"/>
    <n v="100"/>
    <m/>
    <n v="97.59"/>
    <n v="80"/>
    <n v="100"/>
    <m/>
    <n v="95.16"/>
    <n v="100"/>
    <n v="90.62"/>
    <n v="100"/>
    <n v="100"/>
    <n v="100"/>
    <n v="100"/>
    <n v="100"/>
    <n v="100"/>
    <n v="100"/>
    <n v="90.23"/>
    <n v="96.43"/>
    <n v="98.39"/>
    <n v="72.400000000000006"/>
    <n v="93.75"/>
    <n v="100"/>
    <n v="100"/>
    <n v="84.44"/>
    <n v="94.44"/>
    <n v="100"/>
    <m/>
    <m/>
    <m/>
    <m/>
    <m/>
    <n v="98.7"/>
    <n v="100"/>
    <n v="100"/>
    <n v="96"/>
    <n v="100"/>
    <n v="100"/>
    <n v="96.3"/>
    <n v="97.89"/>
    <n v="100"/>
    <n v="100"/>
    <n v="100"/>
    <n v="79.87"/>
    <n v="97.5"/>
    <n v="90.91"/>
    <n v="70.27"/>
    <n v="60.61"/>
    <n v="42.86"/>
    <n v="84.86"/>
    <n v="91.87"/>
    <n v="72.5"/>
    <n v="84.31"/>
    <n v="92.93"/>
    <n v="91.89"/>
    <n v="95.65"/>
    <n v="93.33"/>
    <n v="96.67"/>
    <n v="75"/>
    <n v="97.43"/>
    <n v="97.26"/>
    <n v="98.8"/>
    <n v="100"/>
    <n v="85.63"/>
    <n v="98.23"/>
    <n v="95.08"/>
  </r>
  <r>
    <s v="8024"/>
    <x v="122"/>
    <s v="NACIONAL"/>
    <s v="RAMA EJECUTIVA"/>
    <x v="10"/>
    <x v="4"/>
    <s v="BOGOTÁ. D.C."/>
    <s v="BOGOTÁ. D.C."/>
    <s v="NO"/>
    <n v="1"/>
    <s v="Naciòn - MIPG"/>
    <s v="MIPG"/>
    <n v="75.790000000000006"/>
    <n v="85.76"/>
    <n v="77.5"/>
    <n v="69.930000000000007"/>
    <n v="77.5"/>
    <n v="63.87"/>
    <n v="70.3"/>
    <n v="94.97"/>
    <n v="92.11"/>
    <n v="100"/>
    <n v="88.33"/>
    <n v="95.49"/>
    <n v="50"/>
    <n v="81.3"/>
    <n v="84.85"/>
    <n v="66.67"/>
    <n v="77.010000000000005"/>
    <n v="78.08"/>
    <n v="61.33"/>
    <n v="76.92"/>
    <n v="66.67"/>
    <n v="92.31"/>
    <n v="60"/>
    <n v="92.97"/>
    <n v="63.68"/>
    <n v="66.67"/>
    <n v="0"/>
    <n v="50"/>
    <n v="72.02"/>
    <n v="14.29"/>
    <n v="62.5"/>
    <n v="60"/>
    <n v="69.41"/>
    <n v="65.709999999999994"/>
    <n v="100"/>
    <m/>
    <n v="74.73"/>
    <n v="46.67"/>
    <n v="90.62"/>
    <n v="85.71"/>
    <n v="90.91"/>
    <n v="88.89"/>
    <n v="100"/>
    <n v="100"/>
    <n v="75"/>
    <n v="100"/>
    <n v="78.58"/>
    <n v="75"/>
    <n v="83.59"/>
    <n v="82.06"/>
    <n v="46.45"/>
    <n v="33.33"/>
    <n v="33.33"/>
    <n v="65.709999999999994"/>
    <n v="53.85"/>
    <n v="28"/>
    <n v="62.22"/>
    <n v="50"/>
    <n v="75"/>
    <n v="60"/>
    <n v="58.33"/>
    <n v="73.53"/>
    <n v="69.39"/>
    <n v="68.75"/>
    <n v="56.41"/>
    <n v="82.14"/>
    <n v="59.26"/>
    <n v="80.86"/>
    <n v="77.5"/>
    <n v="84.16"/>
    <n v="73.33"/>
    <n v="93.6"/>
    <n v="43.77"/>
    <n v="39.39"/>
    <n v="72.73"/>
    <n v="41.89"/>
    <n v="43.94"/>
    <n v="28.57"/>
    <n v="56.56"/>
    <n v="63.41"/>
    <n v="62.5"/>
    <n v="52.04"/>
    <n v="70.3"/>
    <n v="67.569999999999993"/>
    <n v="82.61"/>
    <n v="80"/>
    <n v="81.819999999999993"/>
    <n v="50"/>
    <n v="94.97"/>
    <n v="88.82"/>
    <n v="100"/>
    <n v="95.92"/>
    <n v="74.45"/>
    <n v="97.57"/>
    <n v="98.36"/>
  </r>
  <r>
    <s v="8025"/>
    <x v="123"/>
    <s v="NACIONAL"/>
    <s v="RAMA EJECUTIVA"/>
    <x v="3"/>
    <x v="9"/>
    <s v="BOGOTÁ. D.C."/>
    <s v="BOGOTÁ. D.C."/>
    <s v="NO"/>
    <n v="1"/>
    <s v="Naciòn - MIPG"/>
    <s v="MIPG"/>
    <n v="87.35"/>
    <n v="84.94"/>
    <n v="93.44"/>
    <n v="82.25"/>
    <n v="93.62"/>
    <n v="92.27"/>
    <n v="77.14"/>
    <n v="91.58"/>
    <n v="92.11"/>
    <n v="93.1"/>
    <n v="95"/>
    <n v="89.93"/>
    <n v="100"/>
    <n v="79.66"/>
    <n v="87.1"/>
    <n v="75"/>
    <n v="80"/>
    <n v="97.27"/>
    <n v="77.33"/>
    <n v="89.47"/>
    <n v="100"/>
    <n v="84.62"/>
    <n v="100"/>
    <n v="97.66"/>
    <n v="85.61"/>
    <n v="83.33"/>
    <n v="80.56"/>
    <n v="87.8"/>
    <n v="92.31"/>
    <n v="14.29"/>
    <n v="56.25"/>
    <n v="57.14"/>
    <n v="98.82"/>
    <n v="85.71"/>
    <n v="100"/>
    <m/>
    <n v="87.22"/>
    <n v="76.67"/>
    <n v="90"/>
    <n v="100"/>
    <n v="100"/>
    <n v="100"/>
    <n v="100"/>
    <n v="100"/>
    <n v="100"/>
    <n v="100"/>
    <m/>
    <m/>
    <m/>
    <m/>
    <n v="68.83"/>
    <n v="68.47"/>
    <n v="75"/>
    <n v="76.09"/>
    <n v="46.3"/>
    <n v="55"/>
    <n v="66"/>
    <n v="100"/>
    <n v="83.33"/>
    <n v="46.15"/>
    <n v="78.569999999999993"/>
    <n v="78.709999999999994"/>
    <n v="73.02"/>
    <n v="56.52"/>
    <n v="73.08"/>
    <n v="85.71"/>
    <n v="74.069999999999993"/>
    <n v="90.57"/>
    <n v="93.62"/>
    <n v="96.84"/>
    <n v="95.83"/>
    <n v="97.67"/>
    <n v="85.9"/>
    <n v="77.5"/>
    <n v="90.91"/>
    <n v="90.57"/>
    <n v="95.45"/>
    <n v="85.71"/>
    <n v="92.17"/>
    <n v="89.43"/>
    <n v="92.5"/>
    <n v="93.14"/>
    <n v="77.14"/>
    <n v="78.38"/>
    <n v="73.91"/>
    <n v="74.290000000000006"/>
    <n v="75.760000000000005"/>
    <n v="83.33"/>
    <n v="91.58"/>
    <n v="81.63"/>
    <n v="97.59"/>
    <n v="97.87"/>
    <n v="95.41"/>
    <n v="94.7"/>
    <n v="89.34"/>
  </r>
  <r>
    <s v="8026"/>
    <x v="124"/>
    <s v="NACIONAL"/>
    <s v="RAMA EJECUTIVA"/>
    <x v="6"/>
    <x v="1"/>
    <s v="BOGOTÁ. D.C."/>
    <s v="BOGOTÁ. D.C."/>
    <s v="NO"/>
    <n v="1"/>
    <s v="Naciòn - MIPG"/>
    <s v="MIPG"/>
    <n v="75.66"/>
    <n v="60.58"/>
    <n v="83.99"/>
    <n v="78.58"/>
    <n v="87.74"/>
    <n v="68.73"/>
    <n v="80.2"/>
    <n v="78.92"/>
    <m/>
    <m/>
    <m/>
    <m/>
    <m/>
    <n v="61.67"/>
    <n v="66.67"/>
    <n v="75"/>
    <n v="63.22"/>
    <n v="85.97"/>
    <m/>
    <m/>
    <m/>
    <m/>
    <m/>
    <n v="93.64"/>
    <n v="78.180000000000007"/>
    <n v="73.33"/>
    <n v="73.33"/>
    <n v="53.66"/>
    <n v="60.9"/>
    <n v="0"/>
    <n v="56.25"/>
    <n v="60"/>
    <n v="95.29"/>
    <n v="97.14"/>
    <n v="100"/>
    <m/>
    <n v="81.67"/>
    <n v="61.11"/>
    <n v="87.5"/>
    <n v="100"/>
    <n v="100"/>
    <n v="100"/>
    <n v="100"/>
    <n v="100"/>
    <n v="100"/>
    <n v="100"/>
    <m/>
    <m/>
    <m/>
    <m/>
    <n v="67.59"/>
    <n v="75"/>
    <n v="68.75"/>
    <n v="63.41"/>
    <n v="52.94"/>
    <n v="69.23"/>
    <n v="67.86"/>
    <n v="50"/>
    <n v="75"/>
    <n v="50"/>
    <n v="75"/>
    <n v="71.13"/>
    <n v="59.68"/>
    <n v="63.64"/>
    <n v="73.08"/>
    <n v="80"/>
    <n v="68"/>
    <m/>
    <n v="87.74"/>
    <n v="82.01"/>
    <n v="75"/>
    <n v="87.94"/>
    <n v="55.11"/>
    <n v="62.5"/>
    <n v="27.27"/>
    <n v="62.16"/>
    <n v="49.24"/>
    <n v="28.57"/>
    <n v="65.31"/>
    <n v="75.61"/>
    <n v="70"/>
    <n v="59.69"/>
    <n v="80.2"/>
    <n v="86.49"/>
    <n v="78.260000000000005"/>
    <n v="82.86"/>
    <n v="81.819999999999993"/>
    <n v="91.67"/>
    <n v="78.92"/>
    <n v="68.61"/>
    <n v="72.290000000000006"/>
    <n v="78.260000000000005"/>
    <n v="75.77"/>
    <n v="89.68"/>
    <n v="88.52"/>
  </r>
  <r>
    <s v="8027"/>
    <x v="125"/>
    <s v="NACIONAL"/>
    <s v="RAMA EJECUTIVA"/>
    <x v="5"/>
    <x v="3"/>
    <s v="BOGOTÁ. D.C."/>
    <s v="BOGOTÁ. D.C."/>
    <s v="NO"/>
    <n v="1"/>
    <s v="Naciòn - MIPG"/>
    <s v="MIPG"/>
    <n v="85.49"/>
    <n v="86.54"/>
    <n v="91.93"/>
    <n v="82.36"/>
    <n v="84.2"/>
    <n v="80.69"/>
    <n v="90.91"/>
    <n v="93.96"/>
    <n v="90.68"/>
    <n v="93.1"/>
    <n v="71.67"/>
    <n v="92.01"/>
    <n v="87.5"/>
    <n v="83.74"/>
    <n v="72.73"/>
    <n v="88.89"/>
    <n v="83.91"/>
    <n v="91.81"/>
    <n v="84"/>
    <n v="100"/>
    <n v="100"/>
    <n v="100"/>
    <n v="100"/>
    <n v="97.66"/>
    <n v="87.64"/>
    <n v="100"/>
    <n v="94.44"/>
    <n v="90.24"/>
    <n v="91.67"/>
    <n v="0"/>
    <n v="81.25"/>
    <m/>
    <n v="90.48"/>
    <n v="94.29"/>
    <n v="100"/>
    <m/>
    <n v="86.21"/>
    <n v="66.67"/>
    <n v="93.33"/>
    <n v="100"/>
    <n v="90.48"/>
    <n v="75"/>
    <n v="100"/>
    <n v="100"/>
    <n v="100"/>
    <n v="100"/>
    <n v="80.489999999999995"/>
    <n v="78.569999999999993"/>
    <n v="88.71"/>
    <n v="78.5"/>
    <n v="69.349999999999994"/>
    <n v="72.62"/>
    <n v="66.67"/>
    <n v="71.430000000000007"/>
    <n v="48.72"/>
    <n v="63.16"/>
    <n v="75"/>
    <n v="0"/>
    <n v="100"/>
    <m/>
    <n v="100"/>
    <n v="73.150000000000006"/>
    <n v="75.510000000000005"/>
    <n v="66.67"/>
    <n v="62.67"/>
    <n v="67.86"/>
    <n v="57.69"/>
    <n v="79.010000000000005"/>
    <n v="84.2"/>
    <n v="84.52"/>
    <n v="73.569999999999993"/>
    <n v="93.53"/>
    <n v="78.3"/>
    <n v="82.5"/>
    <n v="81.819999999999993"/>
    <n v="79.73"/>
    <n v="86.36"/>
    <n v="28.57"/>
    <n v="78.08"/>
    <n v="82.93"/>
    <n v="16.670000000000002"/>
    <n v="79.59"/>
    <n v="90.91"/>
    <n v="97.3"/>
    <n v="100"/>
    <n v="86.67"/>
    <n v="90"/>
    <n v="91.67"/>
    <n v="93.96"/>
    <n v="91.78"/>
    <n v="95.18"/>
    <n v="91.49"/>
    <n v="87.95"/>
    <n v="95.81"/>
    <n v="91.53"/>
  </r>
  <r>
    <s v="8028"/>
    <x v="126"/>
    <s v="NACIONAL"/>
    <s v="RAMA EJECUTIVA"/>
    <x v="3"/>
    <x v="9"/>
    <s v="BOGOTÁ. D.C."/>
    <s v="BOGOTÁ. D.C."/>
    <s v="NO"/>
    <n v="1"/>
    <s v="Naciòn - MIPG"/>
    <s v="MIPG"/>
    <n v="70.2"/>
    <n v="77.48"/>
    <n v="85.04"/>
    <n v="71.87"/>
    <n v="77.16"/>
    <n v="71.900000000000006"/>
    <n v="15"/>
    <n v="76.069999999999993"/>
    <n v="86.2"/>
    <n v="86.21"/>
    <n v="75"/>
    <n v="88.89"/>
    <n v="75"/>
    <n v="70.34"/>
    <n v="83.87"/>
    <n v="58.33"/>
    <n v="63.53"/>
    <n v="89.93"/>
    <n v="61.33"/>
    <n v="78.95"/>
    <n v="91.67"/>
    <n v="80.77"/>
    <n v="77.78"/>
    <n v="73.44"/>
    <n v="78.89"/>
    <n v="83.33"/>
    <n v="0"/>
    <n v="80.489999999999995"/>
    <n v="76.28"/>
    <n v="0"/>
    <n v="97.5"/>
    <n v="50"/>
    <n v="86.9"/>
    <n v="80"/>
    <m/>
    <m/>
    <n v="66.67"/>
    <n v="27.78"/>
    <n v="78.12"/>
    <n v="100"/>
    <n v="76.19"/>
    <n v="72.22"/>
    <n v="70"/>
    <n v="100"/>
    <n v="100"/>
    <n v="100"/>
    <m/>
    <m/>
    <m/>
    <m/>
    <n v="63.86"/>
    <n v="35.71"/>
    <n v="42.86"/>
    <n v="78.12"/>
    <n v="61.54"/>
    <n v="62.5"/>
    <n v="54.55"/>
    <m/>
    <n v="100"/>
    <m/>
    <n v="100"/>
    <n v="64.81"/>
    <n v="60.38"/>
    <n v="52.94"/>
    <n v="69.44"/>
    <n v="62.5"/>
    <n v="65.38"/>
    <n v="66.67"/>
    <n v="77.16"/>
    <n v="78.39"/>
    <n v="80.709999999999994"/>
    <n v="76.47"/>
    <n v="53.77"/>
    <n v="62.5"/>
    <n v="63.64"/>
    <n v="47.97"/>
    <n v="38.64"/>
    <n v="42.86"/>
    <n v="76.78"/>
    <n v="89.43"/>
    <n v="75"/>
    <n v="71.81"/>
    <n v="15"/>
    <n v="0"/>
    <n v="0"/>
    <n v="0"/>
    <n v="3.57"/>
    <n v="58.33"/>
    <n v="76.069999999999993"/>
    <n v="70.569999999999993"/>
    <n v="69.48"/>
    <n v="88.65"/>
    <n v="67.48"/>
    <n v="76.459999999999994"/>
    <n v="82.38"/>
  </r>
  <r>
    <s v="8029"/>
    <x v="127"/>
    <s v="NACIONAL"/>
    <s v="RAMA EJECUTIVA"/>
    <x v="3"/>
    <x v="13"/>
    <s v="BOGOTÁ. D.C."/>
    <s v="BOGOTÁ. D.C."/>
    <s v="NO"/>
    <n v="1"/>
    <s v="Naciòn - MIPG"/>
    <s v="MIPG"/>
    <n v="74.489999999999995"/>
    <n v="71.11"/>
    <n v="84.65"/>
    <n v="77.31"/>
    <n v="74.08"/>
    <n v="67.38"/>
    <n v="21.59"/>
    <n v="85.91"/>
    <n v="87.01"/>
    <n v="78.45"/>
    <n v="75"/>
    <n v="93.06"/>
    <n v="87.5"/>
    <n v="58.47"/>
    <n v="54.84"/>
    <n v="69.44"/>
    <n v="58.82"/>
    <n v="84.66"/>
    <n v="76"/>
    <n v="94.87"/>
    <n v="100"/>
    <n v="92.31"/>
    <n v="100"/>
    <n v="91.02"/>
    <n v="73.22"/>
    <n v="88.89"/>
    <n v="0"/>
    <n v="57.72"/>
    <n v="68.45"/>
    <n v="0"/>
    <n v="85"/>
    <m/>
    <n v="97.59"/>
    <n v="30"/>
    <n v="100"/>
    <m/>
    <n v="80.650000000000006"/>
    <n v="70"/>
    <n v="81.25"/>
    <n v="100"/>
    <n v="70.45"/>
    <n v="77.78"/>
    <n v="85"/>
    <n v="66.67"/>
    <n v="75"/>
    <n v="25"/>
    <m/>
    <m/>
    <m/>
    <m/>
    <n v="83.81"/>
    <n v="93.1"/>
    <n v="62.5"/>
    <n v="91.11"/>
    <n v="64.290000000000006"/>
    <n v="69.23"/>
    <m/>
    <m/>
    <m/>
    <m/>
    <m/>
    <n v="77.010000000000005"/>
    <n v="83.33"/>
    <n v="73.33"/>
    <n v="66.67"/>
    <n v="71.430000000000007"/>
    <n v="69.23"/>
    <n v="67.92"/>
    <n v="74.08"/>
    <n v="87.04"/>
    <n v="73.099999999999994"/>
    <n v="98.8"/>
    <n v="72.64"/>
    <n v="75"/>
    <n v="81.819999999999993"/>
    <n v="70.27"/>
    <n v="90.91"/>
    <n v="28.57"/>
    <n v="42.79"/>
    <n v="54.47"/>
    <n v="0"/>
    <n v="39.78"/>
    <n v="21.59"/>
    <n v="21.62"/>
    <n v="0"/>
    <n v="23.33"/>
    <n v="25"/>
    <n v="16.670000000000002"/>
    <n v="85.91"/>
    <n v="73.760000000000005"/>
    <n v="85.14"/>
    <n v="97.16"/>
    <n v="88.34"/>
    <n v="91.11"/>
    <n v="89.75"/>
  </r>
  <r>
    <s v="8030"/>
    <x v="128"/>
    <s v="NACIONAL"/>
    <s v="RAMA EJECUTIVA"/>
    <x v="1"/>
    <x v="23"/>
    <s v="BOGOTÁ. D.C."/>
    <s v="BOGOTÁ. D.C."/>
    <s v="NO"/>
    <n v="1"/>
    <s v="Naciòn - MIPG"/>
    <s v="MIPG"/>
    <n v="88.03"/>
    <n v="91.55"/>
    <n v="87.43"/>
    <n v="90.49"/>
    <n v="83.95"/>
    <n v="85.31"/>
    <n v="80"/>
    <n v="92.68"/>
    <n v="88.17"/>
    <n v="89.66"/>
    <n v="68.33"/>
    <n v="89.93"/>
    <n v="87.5"/>
    <n v="94.31"/>
    <n v="93.94"/>
    <n v="91.67"/>
    <n v="94.25"/>
    <n v="89.31"/>
    <n v="65.33"/>
    <n v="94.74"/>
    <n v="91.67"/>
    <n v="96.15"/>
    <n v="100"/>
    <n v="83.59"/>
    <n v="88.81"/>
    <n v="94.44"/>
    <n v="100"/>
    <n v="92.68"/>
    <n v="92.86"/>
    <n v="37.5"/>
    <n v="50"/>
    <n v="71.430000000000007"/>
    <n v="95.88"/>
    <n v="94.29"/>
    <n v="100"/>
    <m/>
    <n v="91.94"/>
    <n v="80"/>
    <n v="96.88"/>
    <n v="100"/>
    <n v="97.73"/>
    <n v="100"/>
    <n v="95"/>
    <n v="100"/>
    <n v="100"/>
    <n v="100"/>
    <n v="93.16"/>
    <n v="92.86"/>
    <n v="98.44"/>
    <n v="91.18"/>
    <n v="96.49"/>
    <n v="100"/>
    <n v="100"/>
    <n v="100"/>
    <n v="100"/>
    <n v="84.62"/>
    <n v="60"/>
    <n v="100"/>
    <n v="100"/>
    <n v="38.46"/>
    <n v="71.430000000000007"/>
    <n v="98.5"/>
    <n v="100"/>
    <n v="100"/>
    <n v="100"/>
    <n v="100"/>
    <n v="92.59"/>
    <n v="99.38"/>
    <n v="83.95"/>
    <n v="85.44"/>
    <n v="73.61"/>
    <n v="96.51"/>
    <n v="70.05"/>
    <n v="65"/>
    <n v="72.73"/>
    <n v="73.87"/>
    <n v="71.97"/>
    <n v="71.430000000000007"/>
    <n v="95.33"/>
    <n v="88.62"/>
    <n v="100"/>
    <n v="97.06"/>
    <n v="80"/>
    <n v="86.49"/>
    <n v="69.569999999999993"/>
    <n v="80"/>
    <n v="81.819999999999993"/>
    <n v="66.67"/>
    <n v="92.68"/>
    <n v="96.05"/>
    <n v="79.52"/>
    <n v="95.74"/>
    <n v="87"/>
    <n v="96.03"/>
    <n v="95.08"/>
  </r>
  <r>
    <s v="8033"/>
    <x v="129"/>
    <s v="NACIONAL"/>
    <s v="RAMA EJECUTIVA"/>
    <x v="3"/>
    <x v="11"/>
    <s v="BOGOTÁ. D.C."/>
    <s v="BOGOTÁ. D.C."/>
    <s v="NO"/>
    <n v="1"/>
    <s v="Naciòn - MIPG"/>
    <s v="MIPG"/>
    <n v="83.62"/>
    <n v="89.51"/>
    <n v="94.47"/>
    <n v="82.92"/>
    <n v="88.82"/>
    <n v="77.12"/>
    <n v="70"/>
    <n v="94.64"/>
    <n v="91.04"/>
    <n v="96.55"/>
    <n v="90"/>
    <n v="93.06"/>
    <n v="62.5"/>
    <n v="88.62"/>
    <n v="93.94"/>
    <n v="94.44"/>
    <n v="86.21"/>
    <n v="97.58"/>
    <n v="84"/>
    <n v="89.74"/>
    <n v="100"/>
    <n v="88.46"/>
    <n v="90"/>
    <n v="88.28"/>
    <n v="83.98"/>
    <n v="88.89"/>
    <n v="100"/>
    <n v="70.73"/>
    <n v="70.83"/>
    <n v="16.670000000000002"/>
    <n v="91.25"/>
    <n v="50"/>
    <n v="98.81"/>
    <n v="88.57"/>
    <n v="100"/>
    <m/>
    <n v="74.19"/>
    <n v="80"/>
    <n v="65.62"/>
    <n v="92.86"/>
    <n v="80.95"/>
    <n v="72.22"/>
    <n v="85"/>
    <n v="100"/>
    <n v="100"/>
    <n v="25"/>
    <m/>
    <m/>
    <m/>
    <m/>
    <n v="82.3"/>
    <n v="94.59"/>
    <n v="81.25"/>
    <n v="80"/>
    <n v="77.78"/>
    <n v="73.08"/>
    <n v="61.9"/>
    <n v="100"/>
    <n v="66.67"/>
    <n v="56"/>
    <n v="63.64"/>
    <n v="82.68"/>
    <n v="80.95"/>
    <n v="86.96"/>
    <n v="76.92"/>
    <n v="71.430000000000007"/>
    <n v="80.77"/>
    <n v="83.65"/>
    <n v="88.82"/>
    <n v="91.4"/>
    <n v="86.11"/>
    <n v="95.88"/>
    <n v="45.28"/>
    <n v="50"/>
    <n v="72.73"/>
    <n v="27.03"/>
    <n v="63.64"/>
    <n v="42.86"/>
    <n v="84.45"/>
    <n v="90.24"/>
    <n v="90"/>
    <n v="80.88"/>
    <n v="70"/>
    <n v="81.08"/>
    <n v="65.22"/>
    <n v="60"/>
    <n v="80.650000000000006"/>
    <n v="83.33"/>
    <n v="94.64"/>
    <n v="92.47"/>
    <n v="96.39"/>
    <n v="91.49"/>
    <n v="73.37"/>
    <n v="97.13"/>
    <n v="98.36"/>
  </r>
  <r>
    <s v="8034"/>
    <x v="130"/>
    <s v="NACIONAL"/>
    <s v="RAMA EJECUTIVA"/>
    <x v="5"/>
    <x v="1"/>
    <s v="BOGOTÁ. D.C."/>
    <s v="BOGOTÁ. D.C."/>
    <s v="NO"/>
    <n v="1"/>
    <s v="Naciòn - MIPG"/>
    <s v="MIPG"/>
    <n v="93.91"/>
    <n v="95.85"/>
    <n v="96.35"/>
    <n v="93.26"/>
    <n v="96.62"/>
    <n v="92.23"/>
    <n v="92.15"/>
    <n v="97.53"/>
    <n v="99.1"/>
    <n v="100"/>
    <n v="100"/>
    <n v="98.26"/>
    <n v="100"/>
    <n v="93.5"/>
    <n v="90.91"/>
    <n v="97.22"/>
    <n v="90.8"/>
    <n v="99.38"/>
    <n v="85.33"/>
    <n v="89.19"/>
    <n v="91.67"/>
    <n v="84"/>
    <n v="87.5"/>
    <n v="96.09"/>
    <n v="88.02"/>
    <n v="61.11"/>
    <n v="63.89"/>
    <n v="92.68"/>
    <n v="97.44"/>
    <n v="50"/>
    <n v="87.5"/>
    <m/>
    <n v="97.59"/>
    <n v="80"/>
    <m/>
    <m/>
    <n v="96.67"/>
    <n v="90"/>
    <n v="100"/>
    <n v="100"/>
    <m/>
    <m/>
    <m/>
    <m/>
    <m/>
    <m/>
    <n v="90.68"/>
    <n v="89.29"/>
    <n v="95.97"/>
    <n v="83.5"/>
    <n v="99.11"/>
    <n v="100"/>
    <n v="100"/>
    <n v="97.78"/>
    <n v="100"/>
    <n v="100"/>
    <m/>
    <m/>
    <m/>
    <m/>
    <m/>
    <n v="98.7"/>
    <n v="100"/>
    <n v="100"/>
    <n v="92"/>
    <n v="100"/>
    <n v="100"/>
    <n v="98.15"/>
    <n v="96.62"/>
    <n v="98.05"/>
    <n v="97.14"/>
    <n v="98.81"/>
    <n v="82.87"/>
    <n v="90"/>
    <n v="90.91"/>
    <n v="76.319999999999993"/>
    <n v="96.97"/>
    <n v="42.86"/>
    <m/>
    <m/>
    <m/>
    <m/>
    <n v="92.15"/>
    <n v="94.59"/>
    <n v="86.96"/>
    <n v="97.14"/>
    <n v="96.88"/>
    <n v="91.67"/>
    <n v="97.53"/>
    <n v="98.03"/>
    <n v="100"/>
    <n v="100"/>
    <n v="88.12"/>
    <n v="97.79"/>
    <n v="95.04"/>
  </r>
  <r>
    <s v="8035"/>
    <x v="131"/>
    <s v="NACIONAL"/>
    <s v="RAMA EJECUTIVA"/>
    <x v="5"/>
    <x v="1"/>
    <s v="BOGOTÁ. D.C."/>
    <s v="BOGOTÁ. D.C."/>
    <s v="NO"/>
    <n v="1"/>
    <s v="Naciòn - MIPG"/>
    <s v="MIPG"/>
    <n v="78.83"/>
    <n v="90.38"/>
    <n v="84.58"/>
    <n v="76.94"/>
    <n v="85.86"/>
    <n v="71.010000000000005"/>
    <n v="53.45"/>
    <n v="89.42"/>
    <n v="93.01"/>
    <n v="100"/>
    <n v="95"/>
    <n v="87.5"/>
    <n v="100"/>
    <n v="88.62"/>
    <n v="72.73"/>
    <n v="88.89"/>
    <n v="88.51"/>
    <n v="87.12"/>
    <n v="80"/>
    <n v="81.58"/>
    <n v="100"/>
    <n v="73.08"/>
    <n v="100"/>
    <n v="88.28"/>
    <n v="74.94"/>
    <n v="83.33"/>
    <n v="48.61"/>
    <n v="56.1"/>
    <n v="42.36"/>
    <n v="0"/>
    <n v="60"/>
    <m/>
    <n v="93.37"/>
    <n v="77.14"/>
    <n v="77.78"/>
    <m/>
    <n v="63.51"/>
    <n v="29.63"/>
    <n v="83.33"/>
    <n v="75"/>
    <n v="95.24"/>
    <n v="87.5"/>
    <n v="100"/>
    <n v="100"/>
    <n v="100"/>
    <n v="100"/>
    <m/>
    <m/>
    <m/>
    <m/>
    <n v="67.290000000000006"/>
    <n v="61.11"/>
    <n v="93.75"/>
    <n v="62.5"/>
    <n v="58.82"/>
    <n v="76.92"/>
    <m/>
    <m/>
    <m/>
    <m/>
    <m/>
    <n v="74.95"/>
    <n v="60.32"/>
    <n v="54.55"/>
    <n v="64"/>
    <n v="85.71"/>
    <n v="84.62"/>
    <n v="89.94"/>
    <n v="85.86"/>
    <n v="87.58"/>
    <n v="72.86"/>
    <n v="100"/>
    <n v="63.92"/>
    <n v="67.5"/>
    <n v="81.819999999999993"/>
    <n v="62.16"/>
    <n v="52.27"/>
    <n v="42.86"/>
    <n v="60.67"/>
    <n v="73.17"/>
    <n v="50"/>
    <n v="57.35"/>
    <n v="53.45"/>
    <n v="54.05"/>
    <n v="60.87"/>
    <n v="51.43"/>
    <n v="68.75"/>
    <n v="66.67"/>
    <n v="89.42"/>
    <n v="87.5"/>
    <n v="89.16"/>
    <n v="89.36"/>
    <n v="71.72"/>
    <n v="96.91"/>
    <n v="98.36"/>
  </r>
  <r>
    <s v="8036"/>
    <x v="132"/>
    <s v="NACIONAL"/>
    <s v="RAMA EJECUTIVA"/>
    <x v="3"/>
    <x v="16"/>
    <s v="BOGOTÁ. D.C."/>
    <s v="BOGOTÁ. D.C."/>
    <s v="NO"/>
    <n v="1"/>
    <s v="Naciòn - MIPG"/>
    <s v="MIPG"/>
    <n v="84.05"/>
    <n v="80.56"/>
    <n v="90.18"/>
    <n v="86.01"/>
    <n v="87.04"/>
    <n v="78.14"/>
    <n v="81.900000000000006"/>
    <n v="92.32"/>
    <n v="83.06"/>
    <n v="85.34"/>
    <n v="50"/>
    <n v="88.04"/>
    <n v="87.5"/>
    <n v="79.17"/>
    <n v="70"/>
    <n v="88.89"/>
    <n v="79.31"/>
    <n v="91.98"/>
    <n v="76"/>
    <n v="100"/>
    <n v="100"/>
    <n v="100"/>
    <n v="100"/>
    <n v="83.59"/>
    <n v="81.75"/>
    <n v="94.44"/>
    <n v="94.44"/>
    <n v="78.790000000000006"/>
    <n v="76.92"/>
    <n v="20"/>
    <n v="55"/>
    <n v="10"/>
    <n v="98.82"/>
    <n v="80"/>
    <n v="88.89"/>
    <m/>
    <n v="75"/>
    <n v="65"/>
    <n v="73.33"/>
    <n v="100"/>
    <n v="100"/>
    <n v="100"/>
    <n v="100"/>
    <n v="100"/>
    <n v="100"/>
    <n v="100"/>
    <m/>
    <m/>
    <m/>
    <m/>
    <n v="91.74"/>
    <n v="97.3"/>
    <n v="87.5"/>
    <n v="95.12"/>
    <n v="94.12"/>
    <n v="80.77"/>
    <n v="50"/>
    <n v="100"/>
    <n v="25"/>
    <n v="12.5"/>
    <n v="66.67"/>
    <n v="95.48"/>
    <n v="96.83"/>
    <n v="86.96"/>
    <n v="84.62"/>
    <n v="100"/>
    <n v="96.3"/>
    <n v="98.11"/>
    <n v="87.04"/>
    <n v="85.44"/>
    <n v="75"/>
    <n v="94.19"/>
    <n v="80.349999999999994"/>
    <n v="90"/>
    <n v="90.91"/>
    <n v="85.81"/>
    <n v="49.24"/>
    <n v="28.57"/>
    <n v="69.33"/>
    <n v="92.68"/>
    <n v="0"/>
    <n v="63.73"/>
    <n v="81.900000000000006"/>
    <n v="83.78"/>
    <n v="91.3"/>
    <n v="80"/>
    <n v="87.88"/>
    <n v="83.33"/>
    <n v="92.32"/>
    <n v="89.47"/>
    <n v="92.37"/>
    <n v="92.91"/>
    <n v="85.24"/>
    <n v="96.03"/>
    <n v="100"/>
  </r>
  <r>
    <s v="8037"/>
    <x v="133"/>
    <s v="NACIONAL"/>
    <s v="RAMA EJECUTIVA"/>
    <x v="3"/>
    <x v="3"/>
    <s v="BOGOTÁ. D.C."/>
    <s v="BOGOTÁ. D.C."/>
    <s v="NO"/>
    <n v="1"/>
    <s v="Naciòn - MIPG"/>
    <s v="MIPG"/>
    <n v="70.94"/>
    <n v="73.56"/>
    <n v="79.38"/>
    <n v="67.900000000000006"/>
    <n v="83.33"/>
    <n v="67.12"/>
    <n v="63.97"/>
    <n v="75.34"/>
    <n v="85.71"/>
    <n v="100"/>
    <n v="85"/>
    <n v="84.04"/>
    <n v="50"/>
    <n v="64.17"/>
    <n v="76.67"/>
    <n v="66.67"/>
    <n v="60.92"/>
    <n v="80.650000000000006"/>
    <n v="57.33"/>
    <n v="84.21"/>
    <n v="66.67"/>
    <n v="88.46"/>
    <n v="88.89"/>
    <n v="81.25"/>
    <n v="68.37"/>
    <n v="83.33"/>
    <n v="66.67"/>
    <n v="51.22"/>
    <n v="30.77"/>
    <n v="20"/>
    <n v="53.75"/>
    <n v="40"/>
    <n v="90.59"/>
    <n v="68.569999999999993"/>
    <n v="66.67"/>
    <m/>
    <n v="59.52"/>
    <n v="46.3"/>
    <n v="57.14"/>
    <n v="92.86"/>
    <n v="73.81"/>
    <n v="94.44"/>
    <n v="65"/>
    <n v="50"/>
    <n v="100"/>
    <n v="50"/>
    <n v="58.48"/>
    <n v="64.290000000000006"/>
    <n v="69.349999999999994"/>
    <n v="54.33"/>
    <n v="64.040000000000006"/>
    <n v="78.38"/>
    <n v="50"/>
    <n v="63.04"/>
    <n v="66.67"/>
    <n v="57.69"/>
    <n v="34.090000000000003"/>
    <n v="50"/>
    <n v="50"/>
    <n v="16"/>
    <n v="58.33"/>
    <n v="79.25"/>
    <n v="67.239999999999995"/>
    <n v="69.569999999999993"/>
    <n v="80.77"/>
    <n v="85.71"/>
    <n v="77.78"/>
    <n v="88.27"/>
    <n v="83.33"/>
    <n v="87.97"/>
    <n v="84.03"/>
    <n v="91.28"/>
    <n v="55.58"/>
    <n v="62.5"/>
    <n v="54.55"/>
    <n v="55.41"/>
    <n v="49.24"/>
    <n v="28.57"/>
    <n v="54.09"/>
    <n v="63.41"/>
    <m/>
    <n v="59.79"/>
    <n v="63.97"/>
    <n v="70.27"/>
    <n v="69.569999999999993"/>
    <n v="53.33"/>
    <n v="64.52"/>
    <n v="75"/>
    <n v="75.34"/>
    <n v="66.44"/>
    <n v="80.56"/>
    <n v="85.71"/>
    <n v="68.89"/>
    <n v="80.569999999999993"/>
    <n v="88.25"/>
  </r>
  <r>
    <s v="8038"/>
    <x v="134"/>
    <s v="NACIONAL"/>
    <s v="RAMA EJECUTIVA"/>
    <x v="0"/>
    <x v="24"/>
    <s v="BOGOTÁ. D.C."/>
    <s v="BOGOTÁ. D.C."/>
    <s v="NO"/>
    <n v="1"/>
    <s v="Naciòn - MIPG"/>
    <s v="MIPG"/>
    <n v="82.3"/>
    <n v="65.599999999999994"/>
    <n v="86.17"/>
    <n v="80.260000000000005"/>
    <n v="80.709999999999994"/>
    <n v="76.58"/>
    <n v="89.9"/>
    <n v="88.84"/>
    <n v="71.23"/>
    <n v="62.07"/>
    <n v="56.67"/>
    <n v="80.8"/>
    <n v="100"/>
    <n v="61.79"/>
    <n v="51.52"/>
    <n v="61.11"/>
    <n v="65.52"/>
    <n v="86.46"/>
    <n v="85.33"/>
    <n v="89.74"/>
    <n v="100"/>
    <n v="84.62"/>
    <n v="100"/>
    <n v="78.52"/>
    <n v="69.77"/>
    <n v="61.11"/>
    <n v="0"/>
    <n v="75"/>
    <n v="77.08"/>
    <m/>
    <n v="46.25"/>
    <n v="57.14"/>
    <n v="98.7"/>
    <n v="31.43"/>
    <n v="88.89"/>
    <m/>
    <n v="67.819999999999993"/>
    <n v="57.41"/>
    <n v="63.33"/>
    <n v="100"/>
    <n v="97.62"/>
    <n v="100"/>
    <n v="95"/>
    <n v="100"/>
    <n v="100"/>
    <n v="75"/>
    <n v="94.89"/>
    <n v="96.43"/>
    <n v="96.09"/>
    <n v="95.29"/>
    <n v="83.33"/>
    <n v="81.08"/>
    <n v="87.5"/>
    <n v="84.78"/>
    <n v="61.11"/>
    <n v="100"/>
    <n v="50"/>
    <n v="100"/>
    <n v="50"/>
    <n v="30.77"/>
    <n v="78.569999999999993"/>
    <n v="91.88"/>
    <n v="85.71"/>
    <n v="82.61"/>
    <n v="93.59"/>
    <n v="100"/>
    <n v="96.3"/>
    <n v="96.91"/>
    <n v="80.709999999999994"/>
    <n v="86.08"/>
    <n v="70.83"/>
    <n v="98.84"/>
    <n v="59.35"/>
    <n v="45"/>
    <n v="63.64"/>
    <n v="69.3"/>
    <n v="65.150000000000006"/>
    <n v="71.430000000000007"/>
    <n v="79.12"/>
    <n v="73.17"/>
    <n v="85"/>
    <n v="80.150000000000006"/>
    <n v="89.9"/>
    <n v="94.59"/>
    <n v="91.3"/>
    <n v="94.29"/>
    <n v="93.94"/>
    <n v="66.67"/>
    <n v="88.84"/>
    <n v="76.64"/>
    <n v="97.59"/>
    <n v="95.21"/>
    <n v="82.15"/>
    <n v="93.54"/>
    <n v="93.44"/>
  </r>
  <r>
    <s v="8039"/>
    <x v="135"/>
    <s v="NACIONAL"/>
    <s v="RAMA EJECUTIVA"/>
    <x v="10"/>
    <x v="9"/>
    <s v="BOGOTÁ. D.C."/>
    <s v="BOGOTÁ. D.C."/>
    <s v="NO"/>
    <n v="1"/>
    <s v="Naciòn - MIPG"/>
    <s v="MIPG"/>
    <n v="64.03"/>
    <n v="64.11"/>
    <n v="78.83"/>
    <n v="69.41"/>
    <n v="78.239999999999995"/>
    <n v="59.92"/>
    <n v="54.74"/>
    <n v="63.33"/>
    <n v="82.13"/>
    <n v="75.86"/>
    <n v="61.67"/>
    <n v="88.89"/>
    <n v="100"/>
    <n v="50.46"/>
    <n v="48.28"/>
    <n v="68.97"/>
    <n v="48.72"/>
    <n v="80"/>
    <n v="47.22"/>
    <n v="92.31"/>
    <n v="91.67"/>
    <n v="96.15"/>
    <n v="70"/>
    <n v="81.25"/>
    <n v="71.260000000000005"/>
    <n v="50"/>
    <n v="33.33"/>
    <n v="66.67"/>
    <n v="42.86"/>
    <n v="0"/>
    <n v="56.25"/>
    <n v="60"/>
    <n v="88.24"/>
    <n v="68.569999999999993"/>
    <n v="100"/>
    <m/>
    <n v="60.22"/>
    <n v="51.67"/>
    <n v="68.75"/>
    <n v="64.290000000000006"/>
    <n v="85.71"/>
    <n v="83.33"/>
    <n v="90"/>
    <n v="100"/>
    <n v="100"/>
    <n v="25"/>
    <m/>
    <m/>
    <m/>
    <m/>
    <n v="56.74"/>
    <n v="63.22"/>
    <n v="46.67"/>
    <n v="65.709999999999994"/>
    <n v="48.72"/>
    <n v="44"/>
    <n v="31.11"/>
    <n v="50"/>
    <n v="50"/>
    <n v="20"/>
    <n v="33.33"/>
    <n v="77.069999999999993"/>
    <n v="69.39"/>
    <n v="75"/>
    <n v="80.77"/>
    <n v="57.14"/>
    <n v="66.67"/>
    <n v="86.16"/>
    <n v="78.239999999999995"/>
    <n v="86.91"/>
    <n v="73.02"/>
    <n v="97.09"/>
    <n v="36.200000000000003"/>
    <n v="18.18"/>
    <n v="45.45"/>
    <n v="43.24"/>
    <n v="53.03"/>
    <n v="42.86"/>
    <n v="50.21"/>
    <n v="52.03"/>
    <n v="55"/>
    <n v="47.96"/>
    <n v="54.74"/>
    <n v="43.24"/>
    <n v="69.569999999999993"/>
    <n v="60"/>
    <n v="74.19"/>
    <n v="50"/>
    <n v="63.33"/>
    <n v="56.82"/>
    <n v="75"/>
    <n v="68.75"/>
    <n v="65.12"/>
    <n v="56.45"/>
    <n v="24.52"/>
  </r>
  <r>
    <s v="8040"/>
    <x v="136"/>
    <s v="NACIONAL"/>
    <s v="RAMA EJECUTIVA"/>
    <x v="4"/>
    <x v="1"/>
    <s v="BOGOTÁ. D.C."/>
    <s v="BOGOTÁ. D.C."/>
    <s v="NO"/>
    <n v="1"/>
    <s v="Naciòn - MIPG"/>
    <s v="MIPG"/>
    <n v="78.67"/>
    <n v="80.58"/>
    <n v="89.07"/>
    <n v="84.16"/>
    <n v="79.760000000000005"/>
    <n v="69.41"/>
    <n v="36.47"/>
    <n v="86.09"/>
    <n v="90.11"/>
    <n v="96.3"/>
    <n v="83.33"/>
    <n v="90.62"/>
    <n v="75"/>
    <n v="73.73"/>
    <n v="83.87"/>
    <n v="69.44"/>
    <n v="72.94"/>
    <n v="91.1"/>
    <n v="80"/>
    <n v="89.74"/>
    <n v="100"/>
    <n v="88.46"/>
    <n v="90"/>
    <n v="84.38"/>
    <n v="72.34"/>
    <n v="41.67"/>
    <n v="0"/>
    <n v="78.790000000000006"/>
    <n v="48.72"/>
    <n v="50"/>
    <n v="51.25"/>
    <m/>
    <n v="98.8"/>
    <n v="31.43"/>
    <n v="33.33"/>
    <m/>
    <n v="45.83"/>
    <n v="16.670000000000002"/>
    <n v="62.5"/>
    <n v="46.43"/>
    <n v="100"/>
    <n v="100"/>
    <n v="100"/>
    <n v="100"/>
    <n v="100"/>
    <n v="100"/>
    <m/>
    <m/>
    <m/>
    <m/>
    <n v="97.32"/>
    <n v="100"/>
    <n v="93.75"/>
    <n v="95.56"/>
    <n v="94.44"/>
    <n v="100"/>
    <m/>
    <m/>
    <m/>
    <m/>
    <m/>
    <n v="98.25"/>
    <n v="95.77"/>
    <n v="100"/>
    <n v="100"/>
    <n v="100"/>
    <n v="100"/>
    <n v="100"/>
    <n v="79.760000000000005"/>
    <n v="90.8"/>
    <n v="82.62"/>
    <n v="97.62"/>
    <n v="67.930000000000007"/>
    <n v="60.61"/>
    <n v="63.64"/>
    <n v="74.319999999999993"/>
    <n v="70.45"/>
    <n v="71.430000000000007"/>
    <n v="48.33"/>
    <n v="56.91"/>
    <n v="0"/>
    <n v="47.16"/>
    <n v="36.47"/>
    <n v="17.239999999999998"/>
    <n v="20"/>
    <n v="51.43"/>
    <n v="63.33"/>
    <n v="33.33"/>
    <n v="86.09"/>
    <n v="82.99"/>
    <n v="91.57"/>
    <n v="73.94"/>
    <n v="78.239999999999995"/>
    <n v="94.59"/>
    <n v="96.72"/>
  </r>
  <r>
    <s v="8041"/>
    <x v="137"/>
    <s v="NACIONAL"/>
    <s v="RAMA EJECUTIVA"/>
    <x v="3"/>
    <x v="23"/>
    <s v="BOGOTÁ. D.C."/>
    <s v="BOGOTÁ. D.C."/>
    <s v="NO"/>
    <n v="1"/>
    <s v="Naciòn - MIPG"/>
    <s v="MIPG"/>
    <n v="84.04"/>
    <n v="77.19"/>
    <n v="91.48"/>
    <n v="82.66"/>
    <n v="89.79"/>
    <n v="84.06"/>
    <n v="62"/>
    <n v="92.03"/>
    <n v="89.7"/>
    <n v="92.24"/>
    <n v="66.67"/>
    <n v="95.83"/>
    <n v="62.5"/>
    <n v="68.290000000000006"/>
    <n v="75.760000000000005"/>
    <n v="50"/>
    <n v="70.11"/>
    <n v="95.09"/>
    <n v="77.33"/>
    <n v="84.62"/>
    <n v="91.67"/>
    <n v="84.62"/>
    <n v="90"/>
    <n v="87.89"/>
    <n v="88.11"/>
    <n v="50"/>
    <n v="94.44"/>
    <n v="95.12"/>
    <n v="88.46"/>
    <n v="52.38"/>
    <n v="62.5"/>
    <n v="85.71"/>
    <n v="97.65"/>
    <n v="80"/>
    <n v="100"/>
    <m/>
    <n v="90"/>
    <n v="80"/>
    <n v="93.33"/>
    <n v="100"/>
    <n v="90.91"/>
    <n v="100"/>
    <n v="90"/>
    <n v="100"/>
    <n v="75"/>
    <n v="100"/>
    <n v="65.56"/>
    <n v="71.430000000000007"/>
    <n v="69.349999999999994"/>
    <n v="63"/>
    <n v="82.46"/>
    <n v="89.19"/>
    <n v="37.5"/>
    <n v="95.65"/>
    <n v="88.89"/>
    <n v="76.92"/>
    <n v="68"/>
    <n v="100"/>
    <n v="83.33"/>
    <n v="57.69"/>
    <n v="64.290000000000006"/>
    <n v="84.4"/>
    <n v="76.19"/>
    <n v="100"/>
    <n v="88.46"/>
    <n v="85.71"/>
    <n v="85.19"/>
    <n v="88.27"/>
    <n v="89.79"/>
    <n v="88.51"/>
    <n v="75.33"/>
    <n v="100"/>
    <n v="89.54"/>
    <n v="95"/>
    <n v="90.91"/>
    <n v="83.56"/>
    <n v="100"/>
    <n v="71.430000000000007"/>
    <n v="76.25"/>
    <n v="82.93"/>
    <n v="60"/>
    <n v="76.53"/>
    <n v="62"/>
    <n v="62.16"/>
    <n v="60.87"/>
    <n v="43.33"/>
    <n v="58.06"/>
    <n v="75"/>
    <n v="92.03"/>
    <n v="81.510000000000005"/>
    <n v="96.39"/>
    <n v="95.92"/>
    <n v="91.95"/>
    <n v="98.68"/>
    <n v="96.72"/>
  </r>
  <r>
    <s v="8042"/>
    <x v="138"/>
    <s v="NACIONAL"/>
    <s v="RAMA EJECUTIVA"/>
    <x v="4"/>
    <x v="23"/>
    <s v="BOGOTÁ. D.C."/>
    <s v="BOGOTÁ. D.C."/>
    <s v="NO"/>
    <n v="1"/>
    <s v="Naciòn - MIPG"/>
    <s v="MIPG"/>
    <n v="70.569999999999993"/>
    <n v="55.86"/>
    <n v="83.8"/>
    <n v="66.23"/>
    <n v="80.66"/>
    <n v="76.28"/>
    <n v="32.18"/>
    <n v="78.260000000000005"/>
    <n v="70.78"/>
    <n v="81.03"/>
    <n v="41.67"/>
    <n v="69.150000000000006"/>
    <n v="100"/>
    <n v="46.15"/>
    <n v="50"/>
    <n v="38.89"/>
    <n v="44.05"/>
    <n v="86.36"/>
    <n v="56.94"/>
    <n v="89.47"/>
    <n v="91.67"/>
    <n v="88.46"/>
    <n v="77.78"/>
    <n v="84.38"/>
    <n v="70.12"/>
    <n v="50"/>
    <n v="0"/>
    <n v="79.41"/>
    <n v="71.150000000000006"/>
    <n v="0"/>
    <n v="0"/>
    <n v="50"/>
    <n v="84.71"/>
    <n v="68.569999999999993"/>
    <m/>
    <m/>
    <n v="60"/>
    <n v="45"/>
    <n v="60"/>
    <n v="92.86"/>
    <n v="70"/>
    <n v="87.5"/>
    <n v="66.67"/>
    <n v="66.67"/>
    <n v="100"/>
    <n v="25"/>
    <m/>
    <m/>
    <m/>
    <m/>
    <n v="60.99"/>
    <n v="67.78"/>
    <n v="50"/>
    <n v="69.7"/>
    <n v="48.72"/>
    <n v="61.54"/>
    <n v="64.290000000000006"/>
    <n v="100"/>
    <n v="25"/>
    <n v="50"/>
    <n v="75"/>
    <n v="57.65"/>
    <n v="58.93"/>
    <n v="56.25"/>
    <n v="40"/>
    <n v="67.86"/>
    <n v="40.74"/>
    <n v="64.150000000000006"/>
    <n v="80.66"/>
    <n v="78.98"/>
    <n v="73.61"/>
    <n v="84.71"/>
    <n v="60.06"/>
    <n v="67.5"/>
    <n v="72.73"/>
    <n v="50.68"/>
    <n v="35.61"/>
    <n v="85.71"/>
    <n v="83.99"/>
    <n v="75.61"/>
    <n v="90"/>
    <n v="86.03"/>
    <n v="32.18"/>
    <n v="29.73"/>
    <n v="33.33"/>
    <n v="20"/>
    <n v="34.479999999999997"/>
    <n v="41.67"/>
    <n v="78.260000000000005"/>
    <n v="56.3"/>
    <n v="91.57"/>
    <n v="92.55"/>
    <n v="72.78"/>
    <n v="83.22"/>
    <n v="74.099999999999994"/>
  </r>
  <r>
    <s v="8044"/>
    <x v="139"/>
    <s v="NACIONAL"/>
    <s v="RAMA EJECUTIVA"/>
    <x v="3"/>
    <x v="9"/>
    <s v="BOGOTÁ. D.C."/>
    <s v="BOGOTÁ. D.C."/>
    <s v="NO"/>
    <n v="1"/>
    <s v="Naciòn - MIPG"/>
    <s v="MIPG"/>
    <n v="79.010000000000005"/>
    <n v="81.53"/>
    <n v="87.62"/>
    <n v="82.37"/>
    <n v="73.16"/>
    <n v="63.89"/>
    <n v="70.099999999999994"/>
    <n v="90.65"/>
    <n v="88.95"/>
    <n v="82.76"/>
    <n v="81.67"/>
    <n v="97.16"/>
    <n v="75"/>
    <n v="76.42"/>
    <n v="75.760000000000005"/>
    <n v="83.33"/>
    <n v="78.16"/>
    <n v="89.26"/>
    <n v="76"/>
    <n v="89.47"/>
    <n v="100"/>
    <n v="88.46"/>
    <n v="88.89"/>
    <n v="91.41"/>
    <n v="75.53"/>
    <n v="77.78"/>
    <n v="25"/>
    <n v="73.08"/>
    <n v="92.31"/>
    <n v="0"/>
    <n v="58.75"/>
    <m/>
    <n v="91.57"/>
    <n v="45.71"/>
    <n v="77.78"/>
    <m/>
    <n v="80.95"/>
    <n v="79.63"/>
    <n v="75"/>
    <n v="100"/>
    <n v="97.73"/>
    <n v="100"/>
    <n v="95"/>
    <n v="100"/>
    <n v="100"/>
    <n v="75"/>
    <m/>
    <m/>
    <m/>
    <m/>
    <n v="84.58"/>
    <n v="90.28"/>
    <n v="75"/>
    <n v="92.5"/>
    <n v="76.47"/>
    <n v="84.62"/>
    <m/>
    <m/>
    <m/>
    <m/>
    <m/>
    <n v="85.08"/>
    <n v="84.92"/>
    <n v="81.819999999999993"/>
    <n v="84"/>
    <n v="85.71"/>
    <n v="84.62"/>
    <n v="84.28"/>
    <n v="73.16"/>
    <n v="83.12"/>
    <n v="71.430000000000007"/>
    <n v="92.86"/>
    <n v="56.05"/>
    <n v="57.5"/>
    <n v="81.819999999999993"/>
    <n v="52.03"/>
    <n v="46.97"/>
    <n v="42.86"/>
    <n v="51.25"/>
    <n v="60.98"/>
    <n v="40"/>
    <n v="48.98"/>
    <n v="70.099999999999994"/>
    <n v="72.97"/>
    <n v="86.96"/>
    <n v="71.430000000000007"/>
    <n v="78.12"/>
    <n v="41.67"/>
    <n v="90.65"/>
    <n v="86.18"/>
    <n v="83.13"/>
    <n v="97.87"/>
    <n v="76.680000000000007"/>
    <n v="96.03"/>
    <n v="99.18"/>
  </r>
  <r>
    <s v="8047"/>
    <x v="140"/>
    <s v="NACIONAL"/>
    <s v="RAMA EJECUTIVA"/>
    <x v="11"/>
    <x v="1"/>
    <s v="BOGOTÁ. D.C."/>
    <s v="BOGOTÁ. D.C."/>
    <s v="NO"/>
    <n v="1"/>
    <s v="Naciòn - MIPG"/>
    <s v="MIPG"/>
    <n v="82.12"/>
    <n v="86.43"/>
    <n v="94.7"/>
    <n v="77.040000000000006"/>
    <n v="77.78"/>
    <n v="73.08"/>
    <n v="73.67"/>
    <n v="93.58"/>
    <m/>
    <m/>
    <m/>
    <m/>
    <m/>
    <n v="84.55"/>
    <n v="78.790000000000006"/>
    <n v="91.67"/>
    <n v="83.91"/>
    <n v="94.89"/>
    <m/>
    <m/>
    <m/>
    <m/>
    <m/>
    <n v="96.36"/>
    <n v="63.63"/>
    <n v="44.44"/>
    <n v="60"/>
    <n v="62.6"/>
    <n v="83.33"/>
    <n v="0"/>
    <n v="36.25"/>
    <m/>
    <n v="81.93"/>
    <n v="20"/>
    <n v="77.78"/>
    <m/>
    <n v="87.1"/>
    <n v="90"/>
    <n v="81.25"/>
    <n v="100"/>
    <n v="100"/>
    <n v="100"/>
    <n v="100"/>
    <n v="100"/>
    <n v="100"/>
    <n v="100"/>
    <m/>
    <m/>
    <m/>
    <m/>
    <n v="76.58"/>
    <n v="85.71"/>
    <n v="62.5"/>
    <n v="84.44"/>
    <n v="77.78"/>
    <n v="57.69"/>
    <m/>
    <m/>
    <m/>
    <m/>
    <m/>
    <n v="81.67"/>
    <n v="76.34"/>
    <n v="90.48"/>
    <n v="76"/>
    <n v="80"/>
    <n v="91.67"/>
    <m/>
    <n v="77.78"/>
    <n v="84.31"/>
    <n v="81.19"/>
    <n v="86.9"/>
    <n v="71.959999999999994"/>
    <n v="70"/>
    <n v="45.45"/>
    <n v="77.19"/>
    <n v="78.790000000000006"/>
    <n v="85.71"/>
    <n v="63.23"/>
    <n v="75.61"/>
    <n v="85"/>
    <n v="52.69"/>
    <n v="73.67"/>
    <n v="78.38"/>
    <n v="73.91"/>
    <n v="77.14"/>
    <n v="81.25"/>
    <n v="66.67"/>
    <n v="93.58"/>
    <n v="91.24"/>
    <n v="97.59"/>
    <n v="95.65"/>
    <n v="82.38"/>
    <n v="96.47"/>
    <n v="95.08"/>
  </r>
  <r>
    <s v="8050"/>
    <x v="141"/>
    <s v="NACIONAL"/>
    <s v="RAMA EJECUTIVA"/>
    <x v="11"/>
    <x v="2"/>
    <s v="BOGOTÁ. D.C."/>
    <s v="BOGOTÁ. D.C."/>
    <s v="NO"/>
    <n v="1"/>
    <s v="Naciòn - MIPG"/>
    <s v="MIPG"/>
    <n v="92.75"/>
    <n v="99.29"/>
    <n v="98.67"/>
    <n v="96.23"/>
    <n v="96.6"/>
    <n v="81.790000000000006"/>
    <n v="100"/>
    <n v="99.1"/>
    <m/>
    <m/>
    <m/>
    <m/>
    <m/>
    <n v="99.19"/>
    <n v="100"/>
    <n v="100"/>
    <n v="98.85"/>
    <n v="98.54"/>
    <m/>
    <m/>
    <m/>
    <m/>
    <m/>
    <n v="99.09"/>
    <n v="94.73"/>
    <n v="80"/>
    <n v="100"/>
    <n v="100"/>
    <n v="97.44"/>
    <n v="0"/>
    <n v="100"/>
    <m/>
    <n v="92.77"/>
    <n v="100"/>
    <n v="100"/>
    <m/>
    <n v="96.43"/>
    <n v="88.89"/>
    <n v="100"/>
    <n v="100"/>
    <n v="95.24"/>
    <n v="87.5"/>
    <n v="100"/>
    <n v="100"/>
    <n v="100"/>
    <n v="100"/>
    <m/>
    <m/>
    <m/>
    <m/>
    <n v="97.32"/>
    <n v="100"/>
    <n v="93.75"/>
    <n v="100"/>
    <n v="100"/>
    <n v="88.46"/>
    <m/>
    <m/>
    <m/>
    <m/>
    <m/>
    <n v="97.64"/>
    <n v="99.47"/>
    <n v="100"/>
    <n v="92"/>
    <n v="100"/>
    <n v="100"/>
    <m/>
    <n v="96.6"/>
    <n v="97.02"/>
    <n v="99.52"/>
    <n v="94.94"/>
    <n v="85.61"/>
    <n v="85"/>
    <n v="90.91"/>
    <n v="81.98"/>
    <n v="85.61"/>
    <n v="100"/>
    <n v="65.349999999999994"/>
    <n v="86.99"/>
    <n v="52.5"/>
    <n v="58.82"/>
    <n v="100"/>
    <n v="100"/>
    <n v="100"/>
    <n v="100"/>
    <n v="100"/>
    <n v="100"/>
    <n v="99.1"/>
    <n v="100"/>
    <n v="100"/>
    <n v="100"/>
    <n v="93.2"/>
    <n v="97.79"/>
    <n v="99.18"/>
  </r>
  <r>
    <s v="8062"/>
    <x v="142"/>
    <s v="NACIONAL"/>
    <s v="RAMA EJECUTIVA"/>
    <x v="3"/>
    <x v="3"/>
    <s v="BOGOTÁ. D.C."/>
    <s v="BOGOTÁ. D.C."/>
    <s v="NO"/>
    <n v="1"/>
    <s v="Naciòn - MIPG"/>
    <s v="MIPG"/>
    <n v="88.54"/>
    <n v="88.11"/>
    <n v="94.56"/>
    <n v="84.39"/>
    <n v="96.07"/>
    <n v="88.69"/>
    <n v="83.02"/>
    <n v="95.94"/>
    <n v="94.27"/>
    <n v="96.55"/>
    <n v="75"/>
    <n v="96.18"/>
    <n v="100"/>
    <n v="83.74"/>
    <n v="90.91"/>
    <n v="77.78"/>
    <n v="81.61"/>
    <n v="97.73"/>
    <n v="79.17"/>
    <n v="92.31"/>
    <n v="100"/>
    <n v="88.46"/>
    <n v="100"/>
    <n v="92.58"/>
    <n v="75.88"/>
    <n v="61.11"/>
    <n v="80.56"/>
    <n v="87.88"/>
    <n v="91.03"/>
    <n v="83.33"/>
    <n v="48.75"/>
    <m/>
    <n v="82.94"/>
    <n v="71.430000000000007"/>
    <n v="77.78"/>
    <m/>
    <n v="95"/>
    <n v="85"/>
    <n v="100"/>
    <n v="100"/>
    <n v="97.73"/>
    <n v="100"/>
    <n v="95"/>
    <n v="100"/>
    <n v="100"/>
    <n v="75"/>
    <m/>
    <m/>
    <m/>
    <m/>
    <n v="84.21"/>
    <n v="100"/>
    <n v="75"/>
    <n v="91.3"/>
    <n v="100"/>
    <n v="50"/>
    <n v="68.89"/>
    <n v="100"/>
    <n v="50"/>
    <n v="64"/>
    <n v="75"/>
    <n v="95.48"/>
    <n v="92.06"/>
    <n v="100"/>
    <n v="100"/>
    <n v="100"/>
    <n v="96.3"/>
    <n v="96.23"/>
    <n v="96.07"/>
    <n v="96.2"/>
    <n v="93.06"/>
    <n v="98.84"/>
    <n v="86.56"/>
    <n v="97.5"/>
    <n v="81.819999999999993"/>
    <n v="81.08"/>
    <n v="70.45"/>
    <n v="85.71"/>
    <n v="83.03"/>
    <n v="89.43"/>
    <n v="70"/>
    <n v="82.84"/>
    <n v="83.02"/>
    <n v="70.27"/>
    <n v="95.65"/>
    <n v="94.29"/>
    <n v="96.97"/>
    <n v="66.67"/>
    <n v="95.94"/>
    <n v="90.79"/>
    <n v="100"/>
    <n v="100"/>
    <n v="89.76"/>
    <n v="97.57"/>
    <n v="98.36"/>
  </r>
  <r>
    <s v="8110"/>
    <x v="143"/>
    <s v="NACIONAL"/>
    <s v="RAMA EJECUTIVA"/>
    <x v="3"/>
    <x v="19"/>
    <s v="BOGOTÁ. D.C."/>
    <s v="BOGOTÁ. D.C."/>
    <s v="NO"/>
    <n v="1"/>
    <s v="Naciòn - MIPG"/>
    <s v="MIPG"/>
    <n v="71.89"/>
    <n v="71.84"/>
    <n v="82.95"/>
    <n v="65.489999999999995"/>
    <n v="79.17"/>
    <n v="65.08"/>
    <n v="24.71"/>
    <n v="90.03"/>
    <n v="70.88"/>
    <n v="82.76"/>
    <n v="76.67"/>
    <n v="62.59"/>
    <n v="100"/>
    <n v="73.17"/>
    <n v="72.73"/>
    <n v="83.33"/>
    <n v="73.56"/>
    <n v="86.56"/>
    <n v="72"/>
    <n v="78.95"/>
    <n v="91.67"/>
    <n v="73.08"/>
    <n v="100"/>
    <n v="75.39"/>
    <n v="55.09"/>
    <n v="50"/>
    <n v="0"/>
    <n v="31.25"/>
    <n v="52.08"/>
    <n v="0"/>
    <n v="0"/>
    <m/>
    <n v="90.79"/>
    <n v="20"/>
    <m/>
    <m/>
    <n v="38.64"/>
    <n v="18.75"/>
    <n v="44.44"/>
    <n v="57.14"/>
    <n v="85.71"/>
    <n v="83.33"/>
    <n v="85"/>
    <n v="100"/>
    <n v="100"/>
    <n v="75"/>
    <m/>
    <m/>
    <m/>
    <m/>
    <n v="64.709999999999994"/>
    <n v="83.33"/>
    <n v="37.5"/>
    <n v="78.05"/>
    <n v="82.35"/>
    <n v="30"/>
    <n v="33.33"/>
    <n v="100"/>
    <n v="0"/>
    <m/>
    <n v="0"/>
    <n v="79.61"/>
    <n v="65.08"/>
    <n v="90.91"/>
    <n v="83.33"/>
    <n v="57.14"/>
    <n v="92.31"/>
    <n v="88.68"/>
    <n v="79.17"/>
    <n v="76.13"/>
    <n v="75"/>
    <n v="77.06"/>
    <n v="49.45"/>
    <n v="45"/>
    <n v="81.819999999999993"/>
    <n v="47.3"/>
    <n v="35.61"/>
    <n v="57.14"/>
    <m/>
    <m/>
    <m/>
    <m/>
    <n v="24.71"/>
    <n v="35.14"/>
    <n v="0"/>
    <n v="23.33"/>
    <n v="28.57"/>
    <n v="25"/>
    <n v="90.03"/>
    <n v="80.14"/>
    <n v="92.77"/>
    <n v="88.83"/>
    <n v="69.81"/>
    <n v="98.34"/>
    <n v="97.54"/>
  </r>
  <r>
    <s v="8112"/>
    <x v="144"/>
    <s v="NACIONAL"/>
    <s v="RAMA EJECUTIVA"/>
    <x v="3"/>
    <x v="14"/>
    <s v="BOGOTÁ. D.C."/>
    <s v="BOGOTÁ. D.C."/>
    <s v="NO"/>
    <n v="1"/>
    <s v="Naciòn - MIPG"/>
    <s v="MIPG"/>
    <n v="78.08"/>
    <n v="82.71"/>
    <n v="88.94"/>
    <n v="71.31"/>
    <n v="83.33"/>
    <n v="67.55"/>
    <n v="82.25"/>
    <n v="92.4"/>
    <n v="91.58"/>
    <n v="96.55"/>
    <n v="81.67"/>
    <n v="91.67"/>
    <n v="87.5"/>
    <n v="76.42"/>
    <n v="87.88"/>
    <n v="63.89"/>
    <n v="75.86"/>
    <n v="89.09"/>
    <n v="84"/>
    <n v="89.74"/>
    <n v="100"/>
    <n v="96.15"/>
    <n v="70"/>
    <n v="92.19"/>
    <n v="63.41"/>
    <n v="66.67"/>
    <n v="76.39"/>
    <n v="51.22"/>
    <n v="76.92"/>
    <n v="27.78"/>
    <n v="55"/>
    <n v="40"/>
    <n v="77.92"/>
    <n v="54.29"/>
    <n v="88.89"/>
    <m/>
    <n v="73.33"/>
    <n v="44.44"/>
    <n v="81.25"/>
    <n v="100"/>
    <n v="100"/>
    <n v="100"/>
    <n v="100"/>
    <n v="100"/>
    <n v="100"/>
    <n v="100"/>
    <m/>
    <m/>
    <m/>
    <m/>
    <n v="68.06"/>
    <n v="71.11"/>
    <n v="50"/>
    <n v="75.61"/>
    <n v="48.72"/>
    <n v="65"/>
    <n v="32.14"/>
    <n v="50"/>
    <n v="50"/>
    <n v="12.5"/>
    <n v="25"/>
    <n v="76.13"/>
    <n v="75"/>
    <n v="56.25"/>
    <n v="61.54"/>
    <n v="57.14"/>
    <n v="77.78"/>
    <n v="84.28"/>
    <n v="83.33"/>
    <n v="81.96"/>
    <n v="79.86"/>
    <n v="83.72"/>
    <n v="54.71"/>
    <n v="60.61"/>
    <n v="63.64"/>
    <n v="54.05"/>
    <n v="56.06"/>
    <n v="14.29"/>
    <n v="61.88"/>
    <n v="73.17"/>
    <n v="55"/>
    <n v="58.16"/>
    <n v="82.25"/>
    <n v="81.08"/>
    <n v="91.3"/>
    <n v="86.67"/>
    <n v="83.87"/>
    <n v="83.33"/>
    <n v="92.4"/>
    <n v="86.99"/>
    <n v="98.8"/>
    <n v="91.49"/>
    <n v="70.63"/>
    <n v="94.04"/>
    <n v="90.16"/>
  </r>
  <r>
    <s v="8115"/>
    <x v="145"/>
    <s v="NACIONAL"/>
    <s v="RAMA EJECUTIVA"/>
    <x v="10"/>
    <x v="9"/>
    <s v="BOGOTÁ. D.C."/>
    <s v="BOGOTÁ. D.C."/>
    <s v="NO"/>
    <n v="1"/>
    <s v="Naciòn - MIPG"/>
    <s v="MIPG"/>
    <n v="89.84"/>
    <n v="91.63"/>
    <n v="94.79"/>
    <n v="91.64"/>
    <n v="92.85"/>
    <n v="85.71"/>
    <n v="82.86"/>
    <n v="93.59"/>
    <n v="98.03"/>
    <n v="100"/>
    <n v="90"/>
    <n v="98.26"/>
    <n v="100"/>
    <n v="86.99"/>
    <n v="87.88"/>
    <n v="86.11"/>
    <n v="86.21"/>
    <n v="98.26"/>
    <n v="89.33"/>
    <n v="84.62"/>
    <n v="100"/>
    <n v="80.77"/>
    <n v="90"/>
    <n v="97.66"/>
    <n v="91.05"/>
    <n v="77.78"/>
    <n v="100"/>
    <n v="97.56"/>
    <n v="96.43"/>
    <n v="50"/>
    <n v="100"/>
    <n v="70"/>
    <n v="90"/>
    <n v="100"/>
    <n v="100"/>
    <m/>
    <n v="98.39"/>
    <n v="100"/>
    <n v="96.88"/>
    <n v="100"/>
    <n v="100"/>
    <n v="100"/>
    <n v="100"/>
    <n v="100"/>
    <n v="100"/>
    <n v="100"/>
    <n v="96.74"/>
    <n v="92.86"/>
    <n v="98.44"/>
    <n v="98.24"/>
    <n v="85.38"/>
    <n v="92.79"/>
    <n v="81.25"/>
    <n v="86.96"/>
    <n v="74.069999999999993"/>
    <n v="80.77"/>
    <n v="62.96"/>
    <n v="100"/>
    <n v="66.67"/>
    <n v="37.5"/>
    <n v="58.33"/>
    <n v="89.74"/>
    <n v="88.89"/>
    <n v="95.65"/>
    <n v="84.62"/>
    <n v="85.71"/>
    <n v="92.59"/>
    <n v="96.3"/>
    <n v="92.85"/>
    <n v="87.66"/>
    <n v="86.11"/>
    <n v="88.95"/>
    <n v="72.25"/>
    <n v="60"/>
    <n v="90.91"/>
    <n v="76.58"/>
    <n v="65.91"/>
    <n v="100"/>
    <n v="92.17"/>
    <n v="99.19"/>
    <n v="97.5"/>
    <n v="88.24"/>
    <n v="82.86"/>
    <n v="83.78"/>
    <n v="69.569999999999993"/>
    <n v="85.71"/>
    <n v="81.819999999999993"/>
    <n v="100"/>
    <n v="93.59"/>
    <n v="93.42"/>
    <n v="90.96"/>
    <n v="97.87"/>
    <n v="89.42"/>
    <n v="93.21"/>
    <n v="83.88"/>
  </r>
  <r>
    <s v="8116"/>
    <x v="146"/>
    <s v="NACIONAL"/>
    <s v="RAMA EJECUTIVA"/>
    <x v="10"/>
    <x v="3"/>
    <s v="BOGOTÁ. D.C."/>
    <s v="BOGOTÁ. D.C."/>
    <s v="NO"/>
    <n v="1"/>
    <s v="Naciòn - MIPG"/>
    <s v="MIPG"/>
    <n v="82.45"/>
    <n v="84.63"/>
    <n v="90.26"/>
    <n v="80.48"/>
    <n v="89.91"/>
    <n v="81.819999999999993"/>
    <n v="69.69"/>
    <n v="88.98"/>
    <n v="91.09"/>
    <n v="96.55"/>
    <n v="71.67"/>
    <n v="92.01"/>
    <n v="100"/>
    <n v="80.489999999999995"/>
    <n v="87.88"/>
    <n v="69.44"/>
    <n v="77.010000000000005"/>
    <n v="94.05"/>
    <n v="66.67"/>
    <n v="92.11"/>
    <n v="100"/>
    <n v="88.46"/>
    <n v="100"/>
    <n v="81.25"/>
    <n v="75.89"/>
    <n v="61.11"/>
    <n v="56.94"/>
    <n v="36.229999999999997"/>
    <n v="49.24"/>
    <n v="27.78"/>
    <n v="55"/>
    <n v="60"/>
    <n v="97.62"/>
    <n v="85.71"/>
    <n v="77.78"/>
    <m/>
    <n v="55.36"/>
    <n v="55.56"/>
    <n v="50"/>
    <n v="83.33"/>
    <n v="100"/>
    <n v="100"/>
    <n v="100"/>
    <n v="100"/>
    <n v="100"/>
    <n v="100"/>
    <n v="82.96"/>
    <n v="78.569999999999993"/>
    <n v="95.16"/>
    <n v="73.5"/>
    <n v="85.84"/>
    <n v="91.89"/>
    <n v="81.25"/>
    <n v="91.11"/>
    <n v="88.89"/>
    <n v="69.23"/>
    <n v="44"/>
    <n v="100"/>
    <n v="66.67"/>
    <n v="25"/>
    <n v="36.36"/>
    <n v="90.97"/>
    <n v="92.06"/>
    <n v="91.3"/>
    <n v="88.46"/>
    <n v="71.430000000000007"/>
    <n v="88.46"/>
    <n v="92.59"/>
    <n v="89.91"/>
    <n v="91.4"/>
    <n v="86.11"/>
    <n v="95.88"/>
    <n v="89.07"/>
    <n v="90"/>
    <n v="90.91"/>
    <n v="86.49"/>
    <n v="85.61"/>
    <n v="100"/>
    <n v="68.290000000000006"/>
    <n v="90.24"/>
    <n v="32.5"/>
    <n v="66.180000000000007"/>
    <n v="69.69"/>
    <n v="70.27"/>
    <n v="69.569999999999993"/>
    <n v="74.290000000000006"/>
    <n v="78.790000000000006"/>
    <n v="75"/>
    <n v="88.98"/>
    <n v="83.55"/>
    <n v="91.57"/>
    <n v="90.22"/>
    <n v="89.64"/>
    <n v="91"/>
    <n v="79.92"/>
  </r>
  <r>
    <s v="8117"/>
    <x v="147"/>
    <s v="NACIONAL"/>
    <s v="RAMA EJECUTIVA"/>
    <x v="10"/>
    <x v="3"/>
    <s v="BOGOTÁ. D.C."/>
    <s v="BOGOTÁ. D.C."/>
    <s v="NO"/>
    <n v="1"/>
    <s v="Naciòn - MIPG"/>
    <s v="MIPG"/>
    <n v="78.55"/>
    <n v="74.14"/>
    <n v="85.88"/>
    <n v="80.290000000000006"/>
    <n v="77.849999999999994"/>
    <n v="73.16"/>
    <n v="53.08"/>
    <n v="85.66"/>
    <n v="77.36"/>
    <n v="82.76"/>
    <n v="65"/>
    <n v="80.14"/>
    <n v="50"/>
    <n v="72.36"/>
    <n v="72.73"/>
    <n v="75"/>
    <n v="73.56"/>
    <n v="89.19"/>
    <n v="61.33"/>
    <n v="92.11"/>
    <n v="100"/>
    <n v="88.46"/>
    <n v="100"/>
    <n v="91.41"/>
    <n v="81.81"/>
    <n v="66.67"/>
    <n v="48.61"/>
    <n v="95.12"/>
    <n v="71.53"/>
    <n v="27.78"/>
    <n v="48.75"/>
    <n v="30"/>
    <n v="95.29"/>
    <n v="80"/>
    <n v="100"/>
    <m/>
    <n v="75"/>
    <n v="61.11"/>
    <n v="80"/>
    <n v="89.29"/>
    <n v="97.73"/>
    <n v="94.44"/>
    <n v="95"/>
    <n v="100"/>
    <n v="100"/>
    <n v="100"/>
    <m/>
    <m/>
    <m/>
    <m/>
    <n v="82.71"/>
    <n v="78.33"/>
    <n v="81.25"/>
    <n v="95.65"/>
    <n v="80.95"/>
    <n v="73.08"/>
    <n v="41.07"/>
    <n v="100"/>
    <n v="25"/>
    <n v="12.5"/>
    <n v="45.83"/>
    <n v="78.55"/>
    <n v="81.25"/>
    <n v="81.25"/>
    <n v="69.23"/>
    <n v="96.43"/>
    <n v="62.96"/>
    <n v="77.36"/>
    <n v="77.849999999999994"/>
    <n v="83.86"/>
    <n v="70.83"/>
    <n v="94.77"/>
    <n v="69.099999999999994"/>
    <n v="80"/>
    <n v="81.819999999999993"/>
    <n v="67.790000000000006"/>
    <n v="56.06"/>
    <n v="14.29"/>
    <n v="65.78"/>
    <n v="65.849999999999994"/>
    <n v="52.5"/>
    <n v="68.11"/>
    <n v="53.08"/>
    <n v="56.76"/>
    <n v="60.87"/>
    <n v="40"/>
    <n v="41.94"/>
    <n v="41.67"/>
    <n v="85.66"/>
    <n v="75.34"/>
    <n v="92.77"/>
    <n v="91.49"/>
    <n v="75.05"/>
    <n v="92.6"/>
    <n v="92.62"/>
  </r>
  <r>
    <s v="8176"/>
    <x v="148"/>
    <s v="NACIONAL"/>
    <s v="RAMA EJECUTIVA"/>
    <x v="9"/>
    <x v="15"/>
    <s v="BOGOTÁ. D.C."/>
    <s v="BOGOTÁ. D.C."/>
    <s v="NO"/>
    <n v="1"/>
    <s v="Naciòn - MIPG"/>
    <s v="MIPG"/>
    <n v="89.81"/>
    <n v="91.94"/>
    <n v="96.98"/>
    <n v="89.79"/>
    <n v="95.03"/>
    <n v="83.82"/>
    <n v="87.62"/>
    <n v="96.45"/>
    <n v="96.59"/>
    <n v="96.55"/>
    <n v="96.67"/>
    <n v="96.18"/>
    <n v="100"/>
    <n v="88.62"/>
    <n v="90.91"/>
    <n v="86.11"/>
    <n v="86.21"/>
    <n v="98.79"/>
    <m/>
    <n v="88.24"/>
    <n v="91.67"/>
    <n v="84.62"/>
    <n v="80"/>
    <n v="89.84"/>
    <n v="84.86"/>
    <n v="93.33"/>
    <n v="86.11"/>
    <n v="87.8"/>
    <n v="91.03"/>
    <n v="23.81"/>
    <n v="100"/>
    <n v="42.86"/>
    <n v="91.18"/>
    <n v="91.43"/>
    <n v="100"/>
    <m/>
    <n v="95"/>
    <n v="95"/>
    <n v="93.33"/>
    <n v="100"/>
    <n v="95.45"/>
    <n v="100"/>
    <n v="95"/>
    <n v="100"/>
    <n v="87.5"/>
    <n v="75"/>
    <m/>
    <m/>
    <m/>
    <m/>
    <n v="96.05"/>
    <n v="98.65"/>
    <n v="87.5"/>
    <n v="100"/>
    <n v="100"/>
    <n v="92.31"/>
    <n v="68"/>
    <n v="100"/>
    <n v="50"/>
    <n v="57.69"/>
    <n v="78.569999999999993"/>
    <n v="95.45"/>
    <n v="97.62"/>
    <n v="90.91"/>
    <n v="88.46"/>
    <n v="100"/>
    <n v="96"/>
    <m/>
    <n v="95.03"/>
    <n v="94.94"/>
    <n v="93.06"/>
    <n v="96.51"/>
    <n v="75.239999999999995"/>
    <n v="75"/>
    <n v="81.819999999999993"/>
    <n v="82.66"/>
    <n v="65.150000000000006"/>
    <n v="42.86"/>
    <n v="78.959999999999994"/>
    <n v="87.8"/>
    <n v="97.5"/>
    <n v="71.569999999999993"/>
    <n v="87.62"/>
    <n v="89.19"/>
    <n v="82.61"/>
    <n v="82.86"/>
    <n v="81.819999999999993"/>
    <n v="100"/>
    <n v="96.45"/>
    <n v="94.08"/>
    <n v="93.98"/>
    <n v="100"/>
    <n v="88.62"/>
    <n v="98.9"/>
    <n v="95.9"/>
  </r>
  <r>
    <s v="8309"/>
    <x v="149"/>
    <s v="NACIONAL"/>
    <s v="RAMA EJECUTIVA"/>
    <x v="13"/>
    <x v="6"/>
    <s v="BOGOTÁ. D.C."/>
    <s v="BOGOTÁ. D.C."/>
    <s v="NO"/>
    <n v="1"/>
    <s v="Naciòn - MIPG"/>
    <s v="MIPG"/>
    <n v="76.489999999999995"/>
    <n v="53.68"/>
    <n v="83.93"/>
    <n v="81.37"/>
    <n v="91.61"/>
    <n v="72.88"/>
    <n v="72.16"/>
    <n v="79.05"/>
    <m/>
    <m/>
    <m/>
    <m/>
    <m/>
    <n v="56.3"/>
    <n v="48.48"/>
    <n v="59.38"/>
    <n v="55.42"/>
    <n v="85.25"/>
    <n v="72.22"/>
    <m/>
    <m/>
    <m/>
    <m/>
    <n v="92.73"/>
    <n v="80.3"/>
    <n v="100"/>
    <n v="94.44"/>
    <n v="80.489999999999995"/>
    <n v="96.15"/>
    <m/>
    <n v="93.75"/>
    <m/>
    <n v="95.24"/>
    <n v="68.569999999999993"/>
    <n v="77.78"/>
    <m/>
    <n v="76.11"/>
    <n v="86.67"/>
    <n v="70"/>
    <n v="80.95"/>
    <m/>
    <m/>
    <m/>
    <m/>
    <m/>
    <m/>
    <m/>
    <m/>
    <m/>
    <m/>
    <n v="84.57"/>
    <n v="98.2"/>
    <n v="31.25"/>
    <n v="95"/>
    <n v="90.2"/>
    <n v="76.92"/>
    <n v="32.979999999999997"/>
    <n v="100"/>
    <n v="60"/>
    <n v="19.23"/>
    <n v="42.31"/>
    <n v="91.77"/>
    <n v="88.89"/>
    <n v="100"/>
    <n v="92.31"/>
    <n v="71.430000000000007"/>
    <n v="96.15"/>
    <n v="93.08"/>
    <n v="91.61"/>
    <n v="87.58"/>
    <n v="76.39"/>
    <n v="97.06"/>
    <n v="76.34"/>
    <n v="85"/>
    <n v="81.819999999999993"/>
    <n v="74.319999999999993"/>
    <n v="76.52"/>
    <n v="28.57"/>
    <n v="56.67"/>
    <n v="72.36"/>
    <n v="45"/>
    <n v="52.04"/>
    <n v="72.16"/>
    <n v="70.27"/>
    <n v="86.96"/>
    <n v="73.33"/>
    <n v="83.87"/>
    <n v="75"/>
    <n v="79.05"/>
    <n v="64.89"/>
    <n v="78.31"/>
    <n v="78.260000000000005"/>
    <n v="83.86"/>
    <n v="90.27"/>
    <n v="71.45"/>
  </r>
  <r>
    <s v="8432"/>
    <x v="150"/>
    <s v="NACIONAL"/>
    <s v="RAMA EJECUTIVA"/>
    <x v="3"/>
    <x v="5"/>
    <s v="BOGOTÁ. D.C."/>
    <s v="BOGOTÁ. D.C."/>
    <s v="NO"/>
    <n v="1"/>
    <s v="Naciòn - MIPG"/>
    <s v="MIPG"/>
    <n v="85.85"/>
    <n v="81.14"/>
    <n v="94.72"/>
    <n v="83.07"/>
    <n v="86.49"/>
    <n v="80.19"/>
    <n v="86.14"/>
    <n v="94.02"/>
    <n v="89.8"/>
    <n v="96.55"/>
    <n v="91.67"/>
    <n v="85.46"/>
    <n v="100"/>
    <n v="75.61"/>
    <n v="63.64"/>
    <n v="77.78"/>
    <n v="75.86"/>
    <n v="94.9"/>
    <n v="88"/>
    <n v="100"/>
    <n v="100"/>
    <n v="100"/>
    <n v="100"/>
    <n v="92.97"/>
    <n v="71.290000000000006"/>
    <n v="88.89"/>
    <n v="88.89"/>
    <n v="20.83"/>
    <n v="65.38"/>
    <m/>
    <n v="51.25"/>
    <m/>
    <n v="92.86"/>
    <n v="57.14"/>
    <n v="100"/>
    <m/>
    <n v="80"/>
    <n v="75"/>
    <n v="76.67"/>
    <n v="100"/>
    <m/>
    <m/>
    <m/>
    <m/>
    <m/>
    <m/>
    <m/>
    <m/>
    <m/>
    <m/>
    <n v="86.11"/>
    <n v="88.89"/>
    <n v="75"/>
    <n v="85.37"/>
    <n v="94.12"/>
    <n v="84.62"/>
    <n v="83.33"/>
    <n v="100"/>
    <n v="100"/>
    <m/>
    <n v="100"/>
    <n v="93.46"/>
    <n v="92.06"/>
    <n v="86.36"/>
    <n v="92"/>
    <n v="85.71"/>
    <n v="96.15"/>
    <n v="94.34"/>
    <n v="86.49"/>
    <n v="87.58"/>
    <n v="74.290000000000006"/>
    <n v="98.53"/>
    <n v="68.55"/>
    <n v="85"/>
    <n v="72.73"/>
    <n v="52.7"/>
    <n v="83.33"/>
    <n v="28.57"/>
    <m/>
    <m/>
    <m/>
    <m/>
    <n v="86.14"/>
    <n v="86.49"/>
    <n v="91.3"/>
    <n v="80"/>
    <n v="87.5"/>
    <n v="83.33"/>
    <n v="94.02"/>
    <n v="90.13"/>
    <n v="93.98"/>
    <n v="93.62"/>
    <n v="81.67"/>
    <n v="96.69"/>
    <n v="90.57"/>
  </r>
  <r>
    <s v="8467"/>
    <x v="151"/>
    <s v="NACIONAL"/>
    <s v="ÓRGANO AUTÓNOMO"/>
    <x v="13"/>
    <x v="20"/>
    <s v="BOGOTÁ. D.C."/>
    <s v="BOGOTÁ. D.C."/>
    <s v="NO"/>
    <n v="1"/>
    <s v="Naciòn - MIPG"/>
    <s v="MIPG"/>
    <n v="63.11"/>
    <n v="63.16"/>
    <n v="70.27"/>
    <n v="49.92"/>
    <n v="63.55"/>
    <n v="51.27"/>
    <n v="55.43"/>
    <n v="79.28"/>
    <m/>
    <m/>
    <m/>
    <m/>
    <m/>
    <n v="60.34"/>
    <n v="69.7"/>
    <n v="34.380000000000003"/>
    <n v="58.75"/>
    <n v="74.52"/>
    <m/>
    <m/>
    <m/>
    <m/>
    <m/>
    <n v="94.55"/>
    <n v="31.69"/>
    <m/>
    <m/>
    <n v="14.58"/>
    <n v="30"/>
    <n v="0"/>
    <m/>
    <m/>
    <n v="33.33"/>
    <n v="37.14"/>
    <m/>
    <m/>
    <n v="50.62"/>
    <n v="46.67"/>
    <n v="50"/>
    <n v="80"/>
    <n v="44.44"/>
    <n v="16.670000000000002"/>
    <n v="44.44"/>
    <n v="33.33"/>
    <n v="66.67"/>
    <n v="50"/>
    <m/>
    <m/>
    <m/>
    <m/>
    <n v="51.19"/>
    <n v="36.869999999999997"/>
    <n v="31.25"/>
    <n v="60"/>
    <n v="35.29"/>
    <n v="55"/>
    <m/>
    <m/>
    <m/>
    <m/>
    <m/>
    <n v="44.96"/>
    <n v="46.51"/>
    <n v="25"/>
    <n v="16"/>
    <n v="53.33"/>
    <n v="52.78"/>
    <m/>
    <n v="63.55"/>
    <n v="58.06"/>
    <n v="56.9"/>
    <n v="59.04"/>
    <n v="35.520000000000003"/>
    <n v="39.39"/>
    <n v="45.45"/>
    <n v="30.63"/>
    <n v="34.85"/>
    <n v="28.57"/>
    <m/>
    <m/>
    <m/>
    <m/>
    <n v="55.43"/>
    <n v="56.76"/>
    <n v="60.87"/>
    <n v="60"/>
    <n v="80"/>
    <n v="25"/>
    <n v="79.28"/>
    <n v="70"/>
    <n v="85.54"/>
    <n v="84.09"/>
    <n v="58.33"/>
    <n v="80.900000000000006"/>
    <n v="79.8"/>
  </r>
  <r>
    <s v="8468"/>
    <x v="152"/>
    <s v="NACIONAL"/>
    <s v="ÓRGANO AUTÓNOMO"/>
    <x v="13"/>
    <x v="20"/>
    <s v="BOGOTÁ. D.C."/>
    <s v="BOGOTÁ. D.C."/>
    <s v="NO"/>
    <n v="1"/>
    <s v="Naciòn - MIPG"/>
    <s v="MIPG"/>
    <n v="63.25"/>
    <n v="63.16"/>
    <n v="71.02"/>
    <n v="49.54"/>
    <n v="63.55"/>
    <n v="51.59"/>
    <n v="55.43"/>
    <n v="79.75"/>
    <m/>
    <m/>
    <m/>
    <m/>
    <m/>
    <n v="60.34"/>
    <n v="69.7"/>
    <n v="34.380000000000003"/>
    <n v="58.75"/>
    <n v="75.34"/>
    <m/>
    <m/>
    <m/>
    <m/>
    <m/>
    <n v="94.55"/>
    <n v="32.450000000000003"/>
    <m/>
    <m/>
    <n v="14.58"/>
    <n v="30"/>
    <n v="0"/>
    <m/>
    <m/>
    <n v="34.67"/>
    <n v="37.14"/>
    <m/>
    <m/>
    <n v="50.62"/>
    <n v="46.67"/>
    <n v="50"/>
    <n v="80"/>
    <n v="30"/>
    <n v="7.14"/>
    <n v="50"/>
    <n v="33.33"/>
    <n v="0"/>
    <n v="25"/>
    <m/>
    <m/>
    <m/>
    <m/>
    <n v="51.75"/>
    <n v="37.22"/>
    <n v="31.25"/>
    <n v="60"/>
    <n v="35.29"/>
    <n v="55"/>
    <m/>
    <m/>
    <m/>
    <m/>
    <m/>
    <n v="45.22"/>
    <n v="47.18"/>
    <n v="25"/>
    <n v="16"/>
    <n v="53.33"/>
    <n v="55.07"/>
    <m/>
    <n v="63.55"/>
    <n v="58.71"/>
    <n v="56.9"/>
    <n v="60.24"/>
    <n v="35.520000000000003"/>
    <n v="39.39"/>
    <n v="45.45"/>
    <n v="30.63"/>
    <n v="34.85"/>
    <n v="28.57"/>
    <m/>
    <m/>
    <m/>
    <m/>
    <n v="55.43"/>
    <n v="56.76"/>
    <n v="60.87"/>
    <n v="60"/>
    <n v="80"/>
    <n v="25"/>
    <n v="79.75"/>
    <n v="70"/>
    <n v="87.95"/>
    <n v="86.36"/>
    <n v="58.94"/>
    <n v="80.900000000000006"/>
    <n v="80.650000000000006"/>
  </r>
  <r>
    <s v="0261"/>
    <x v="153"/>
    <s v="NACIONAL"/>
    <s v="ÓRGANO AUTÓNOMO"/>
    <x v="14"/>
    <x v="21"/>
    <s v="BOGOTÁ. D.C."/>
    <s v="BOGOTÁ. D.C."/>
    <s v="NO"/>
    <n v="1"/>
    <s v="Naciòn - MECI"/>
    <s v="MECI"/>
    <m/>
    <m/>
    <m/>
    <m/>
    <m/>
    <m/>
    <m/>
    <m/>
    <n v="94.98"/>
    <n v="99.11"/>
    <n v="76.19"/>
    <n v="94.74"/>
    <n v="100"/>
    <n v="89.25"/>
    <n v="96.67"/>
    <n v="80"/>
    <n v="89.23"/>
    <m/>
    <m/>
    <n v="90.91"/>
    <n v="100"/>
    <n v="92"/>
    <n v="80"/>
    <m/>
    <n v="86.91"/>
    <m/>
    <m/>
    <n v="90.24"/>
    <n v="100"/>
    <n v="0"/>
    <m/>
    <n v="57.14"/>
    <n v="97.65"/>
    <n v="80"/>
    <m/>
    <m/>
    <m/>
    <m/>
    <m/>
    <m/>
    <m/>
    <m/>
    <m/>
    <m/>
    <m/>
    <m/>
    <m/>
    <m/>
    <m/>
    <m/>
    <n v="96.26"/>
    <n v="100"/>
    <n v="93.75"/>
    <n v="100"/>
    <n v="100"/>
    <n v="88.46"/>
    <n v="65.959999999999994"/>
    <n v="100"/>
    <n v="66.67"/>
    <n v="53.85"/>
    <n v="85.71"/>
    <n v="96.05"/>
    <n v="98.11"/>
    <n v="100"/>
    <n v="96"/>
    <n v="85.71"/>
    <n v="95.45"/>
    <n v="95.24"/>
    <m/>
    <n v="90.4"/>
    <n v="81.16"/>
    <n v="98.17"/>
    <n v="92.52"/>
    <n v="90"/>
    <n v="90.91"/>
    <n v="94.74"/>
    <n v="90.91"/>
    <n v="100"/>
    <m/>
    <m/>
    <m/>
    <m/>
    <m/>
    <m/>
    <m/>
    <m/>
    <m/>
    <m/>
    <n v="97.45"/>
    <n v="96"/>
    <n v="100"/>
    <n v="92.59"/>
    <n v="96.45"/>
    <n v="100"/>
    <m/>
  </r>
  <r>
    <s v="0262"/>
    <x v="154"/>
    <s v="NACIONAL"/>
    <s v="ÓRGANO AUTÓNOMO"/>
    <x v="14"/>
    <x v="21"/>
    <s v="VALLE DEL CAUCA"/>
    <s v="CALI"/>
    <s v="NO"/>
    <n v="1"/>
    <s v="Naciòn - MECI"/>
    <s v="MECI"/>
    <m/>
    <m/>
    <m/>
    <m/>
    <m/>
    <m/>
    <m/>
    <m/>
    <n v="96.46"/>
    <n v="100"/>
    <n v="74.069999999999993"/>
    <n v="98.68"/>
    <n v="100"/>
    <n v="95.7"/>
    <n v="96.67"/>
    <n v="93.33"/>
    <n v="93.85"/>
    <m/>
    <m/>
    <n v="100"/>
    <n v="100"/>
    <n v="100"/>
    <n v="100"/>
    <m/>
    <n v="89.04"/>
    <m/>
    <m/>
    <n v="94.31"/>
    <n v="96.67"/>
    <n v="27.78"/>
    <m/>
    <n v="40"/>
    <n v="91.18"/>
    <n v="100"/>
    <m/>
    <m/>
    <m/>
    <m/>
    <m/>
    <m/>
    <m/>
    <m/>
    <m/>
    <m/>
    <m/>
    <m/>
    <m/>
    <m/>
    <m/>
    <m/>
    <n v="96.26"/>
    <n v="100"/>
    <n v="93.75"/>
    <n v="97.83"/>
    <n v="100"/>
    <n v="92.31"/>
    <n v="80.95"/>
    <n v="100"/>
    <n v="50"/>
    <n v="84"/>
    <n v="83.33"/>
    <n v="98.52"/>
    <n v="98.11"/>
    <n v="100"/>
    <n v="100"/>
    <n v="100"/>
    <n v="100"/>
    <n v="97.96"/>
    <m/>
    <n v="99.34"/>
    <n v="98.55"/>
    <n v="100"/>
    <n v="94.86"/>
    <n v="100"/>
    <n v="90.91"/>
    <n v="92.98"/>
    <n v="83.33"/>
    <n v="100"/>
    <m/>
    <m/>
    <m/>
    <m/>
    <m/>
    <m/>
    <m/>
    <m/>
    <m/>
    <m/>
    <n v="97.45"/>
    <n v="94.67"/>
    <n v="100"/>
    <n v="100"/>
    <n v="95.89"/>
    <n v="99.54"/>
    <m/>
  </r>
  <r>
    <s v="0263"/>
    <x v="155"/>
    <s v="NACIONAL"/>
    <s v="ÓRGANO AUTÓNOMO"/>
    <x v="14"/>
    <x v="21"/>
    <s v="QUINDÍO"/>
    <s v="ARMENIA"/>
    <s v="NO"/>
    <n v="1"/>
    <s v="Naciòn - MECI"/>
    <s v="MECI"/>
    <m/>
    <m/>
    <m/>
    <m/>
    <m/>
    <m/>
    <m/>
    <m/>
    <n v="79.709999999999994"/>
    <n v="75"/>
    <n v="52.38"/>
    <n v="89.81"/>
    <m/>
    <n v="62.37"/>
    <n v="60"/>
    <n v="60"/>
    <n v="66.150000000000006"/>
    <m/>
    <n v="84.13"/>
    <n v="97.22"/>
    <n v="100"/>
    <n v="100"/>
    <n v="87.5"/>
    <m/>
    <n v="43.51"/>
    <m/>
    <m/>
    <n v="14.29"/>
    <n v="0"/>
    <m/>
    <m/>
    <n v="10"/>
    <n v="63.64"/>
    <n v="20"/>
    <m/>
    <m/>
    <m/>
    <m/>
    <m/>
    <m/>
    <m/>
    <m/>
    <m/>
    <m/>
    <m/>
    <m/>
    <m/>
    <m/>
    <m/>
    <m/>
    <n v="83.99"/>
    <n v="86.11"/>
    <n v="81.25"/>
    <n v="93.48"/>
    <n v="90.74"/>
    <n v="65"/>
    <n v="23.81"/>
    <n v="100"/>
    <n v="25"/>
    <n v="16"/>
    <n v="25"/>
    <n v="71.05"/>
    <n v="68.87"/>
    <n v="68.180000000000007"/>
    <n v="64"/>
    <n v="67.86"/>
    <n v="59.09"/>
    <n v="74.83"/>
    <m/>
    <n v="81.25"/>
    <n v="68.84"/>
    <n v="91.57"/>
    <n v="57.63"/>
    <n v="52.5"/>
    <n v="54.55"/>
    <n v="67.760000000000005"/>
    <n v="44.7"/>
    <n v="57.14"/>
    <m/>
    <m/>
    <m/>
    <m/>
    <m/>
    <m/>
    <m/>
    <m/>
    <m/>
    <m/>
    <n v="86.21"/>
    <n v="70.67"/>
    <n v="94.74"/>
    <n v="100"/>
    <n v="76.37"/>
    <n v="95.83"/>
    <m/>
  </r>
  <r>
    <s v="0264"/>
    <x v="156"/>
    <s v="NACIONAL"/>
    <s v="ÓRGANO AUTÓNOMO"/>
    <x v="14"/>
    <x v="21"/>
    <s v="CHOCÓ"/>
    <s v="QUIBDÓ"/>
    <s v="NO"/>
    <n v="1"/>
    <s v="Naciòn - MECI"/>
    <s v="MECI"/>
    <m/>
    <m/>
    <m/>
    <m/>
    <m/>
    <m/>
    <m/>
    <m/>
    <n v="89.32"/>
    <n v="96.43"/>
    <n v="80.95"/>
    <n v="89.47"/>
    <n v="71.430000000000007"/>
    <n v="77.42"/>
    <n v="86.67"/>
    <n v="66.67"/>
    <n v="75.38"/>
    <m/>
    <n v="63.49"/>
    <n v="86.11"/>
    <n v="90"/>
    <n v="84"/>
    <n v="62.5"/>
    <m/>
    <n v="71.55"/>
    <m/>
    <m/>
    <n v="50.98"/>
    <n v="47.5"/>
    <m/>
    <m/>
    <n v="20"/>
    <n v="92.94"/>
    <n v="71.430000000000007"/>
    <m/>
    <m/>
    <m/>
    <m/>
    <m/>
    <m/>
    <m/>
    <m/>
    <m/>
    <m/>
    <m/>
    <m/>
    <m/>
    <m/>
    <m/>
    <m/>
    <n v="86.45"/>
    <n v="98.33"/>
    <n v="75"/>
    <n v="93.48"/>
    <n v="88.89"/>
    <n v="73.08"/>
    <n v="45.24"/>
    <n v="100"/>
    <n v="25"/>
    <n v="52"/>
    <n v="25"/>
    <n v="87.04"/>
    <n v="85.85"/>
    <n v="90.91"/>
    <n v="80"/>
    <n v="85.71"/>
    <n v="81.819999999999993"/>
    <n v="87.76"/>
    <m/>
    <n v="91.28"/>
    <n v="82.61"/>
    <n v="98.49"/>
    <n v="62.38"/>
    <n v="55"/>
    <n v="72.73"/>
    <n v="66.67"/>
    <n v="76.52"/>
    <n v="42.86"/>
    <m/>
    <m/>
    <m/>
    <m/>
    <m/>
    <m/>
    <m/>
    <m/>
    <m/>
    <m/>
    <n v="88.56"/>
    <n v="82.67"/>
    <n v="78.95"/>
    <n v="89.81"/>
    <n v="82.22"/>
    <n v="94.44"/>
    <m/>
  </r>
  <r>
    <s v="0265"/>
    <x v="157"/>
    <s v="NACIONAL"/>
    <s v="ÓRGANO AUTÓNOMO"/>
    <x v="14"/>
    <x v="21"/>
    <s v="ANTIOQUIA"/>
    <s v="APARTADÓ"/>
    <s v="SI"/>
    <n v="0"/>
    <s v="Naciòn - MECI"/>
    <s v="MECI"/>
    <m/>
    <m/>
    <m/>
    <m/>
    <m/>
    <m/>
    <m/>
    <m/>
    <n v="71.319999999999993"/>
    <n v="84.82"/>
    <n v="61.9"/>
    <n v="67.12"/>
    <n v="57.14"/>
    <n v="59.14"/>
    <n v="63.33"/>
    <n v="60"/>
    <n v="60"/>
    <m/>
    <n v="53.97"/>
    <n v="70.27"/>
    <n v="90"/>
    <n v="68"/>
    <n v="55.56"/>
    <m/>
    <n v="65.959999999999994"/>
    <m/>
    <m/>
    <n v="75"/>
    <n v="87.5"/>
    <n v="0"/>
    <m/>
    <n v="70"/>
    <n v="76.47"/>
    <n v="34.29"/>
    <m/>
    <m/>
    <m/>
    <m/>
    <m/>
    <m/>
    <m/>
    <m/>
    <m/>
    <m/>
    <m/>
    <m/>
    <m/>
    <m/>
    <m/>
    <m/>
    <n v="59.69"/>
    <n v="36.229999999999997"/>
    <n v="57.14"/>
    <n v="68.290000000000006"/>
    <n v="58.33"/>
    <n v="62.5"/>
    <n v="60.98"/>
    <n v="100"/>
    <n v="100"/>
    <n v="40"/>
    <n v="90.91"/>
    <n v="72.06"/>
    <n v="65.81"/>
    <n v="37.5"/>
    <n v="83.33"/>
    <n v="20"/>
    <n v="93.33"/>
    <n v="75"/>
    <m/>
    <n v="69.849999999999994"/>
    <n v="63.29"/>
    <n v="75.3"/>
    <n v="45.68"/>
    <n v="40"/>
    <n v="45.45"/>
    <n v="53.38"/>
    <n v="15.15"/>
    <n v="85.71"/>
    <m/>
    <m/>
    <m/>
    <m/>
    <m/>
    <m/>
    <m/>
    <m/>
    <m/>
    <m/>
    <n v="75.38"/>
    <n v="65.33"/>
    <n v="73.680000000000007"/>
    <n v="77.78"/>
    <n v="64.94"/>
    <n v="81.94"/>
    <m/>
  </r>
  <r>
    <s v="0266"/>
    <x v="158"/>
    <s v="NACIONAL"/>
    <s v="ÓRGANO AUTÓNOMO"/>
    <x v="14"/>
    <x v="21"/>
    <s v="CALDAS"/>
    <s v="MANIZALES"/>
    <s v="NO"/>
    <n v="1"/>
    <s v="Naciòn - MECI"/>
    <s v="MECI"/>
    <m/>
    <m/>
    <m/>
    <m/>
    <m/>
    <m/>
    <m/>
    <m/>
    <n v="97.01"/>
    <n v="100"/>
    <n v="95.24"/>
    <n v="94.74"/>
    <n v="100"/>
    <n v="95.7"/>
    <n v="100"/>
    <n v="86.67"/>
    <n v="96.92"/>
    <m/>
    <n v="71.67"/>
    <n v="88.89"/>
    <n v="100"/>
    <n v="88"/>
    <n v="87.5"/>
    <m/>
    <n v="82.08"/>
    <m/>
    <m/>
    <n v="94.12"/>
    <n v="52.5"/>
    <n v="16.670000000000002"/>
    <m/>
    <n v="10"/>
    <n v="93.53"/>
    <n v="82.86"/>
    <m/>
    <m/>
    <m/>
    <m/>
    <m/>
    <m/>
    <m/>
    <m/>
    <m/>
    <m/>
    <m/>
    <m/>
    <m/>
    <m/>
    <m/>
    <m/>
    <n v="92.99"/>
    <n v="91.67"/>
    <n v="93.75"/>
    <n v="100"/>
    <n v="100"/>
    <n v="84.62"/>
    <n v="71.430000000000007"/>
    <n v="100"/>
    <n v="50"/>
    <n v="68"/>
    <n v="83.33"/>
    <n v="95.68"/>
    <n v="93.4"/>
    <n v="95.45"/>
    <n v="96"/>
    <n v="100"/>
    <n v="100"/>
    <n v="95.24"/>
    <m/>
    <n v="98.68"/>
    <n v="97.1"/>
    <n v="100"/>
    <n v="87.93"/>
    <n v="97.5"/>
    <n v="72.73"/>
    <n v="77.19"/>
    <n v="97.73"/>
    <n v="100"/>
    <m/>
    <m/>
    <m/>
    <m/>
    <m/>
    <m/>
    <m/>
    <m/>
    <m/>
    <m/>
    <n v="97.36"/>
    <n v="96"/>
    <n v="97.37"/>
    <n v="100"/>
    <n v="90.9"/>
    <n v="98.61"/>
    <m/>
  </r>
  <r>
    <s v="0267"/>
    <x v="159"/>
    <s v="NACIONAL"/>
    <s v="ÓRGANO AUTÓNOMO"/>
    <x v="14"/>
    <x v="21"/>
    <s v="CÓRDOBA"/>
    <s v="MONTERÍA"/>
    <s v="NO"/>
    <n v="1"/>
    <s v="Naciòn - MECI"/>
    <s v="MECI"/>
    <m/>
    <m/>
    <m/>
    <m/>
    <m/>
    <m/>
    <m/>
    <m/>
    <n v="98.29"/>
    <n v="100"/>
    <n v="80.95"/>
    <n v="100"/>
    <n v="100"/>
    <n v="97.85"/>
    <n v="100"/>
    <n v="93.33"/>
    <n v="96.92"/>
    <m/>
    <n v="85.71"/>
    <n v="100"/>
    <n v="100"/>
    <n v="100"/>
    <n v="100"/>
    <m/>
    <n v="82.48"/>
    <m/>
    <m/>
    <n v="81.3"/>
    <n v="85.83"/>
    <n v="0"/>
    <m/>
    <n v="30"/>
    <n v="95.88"/>
    <n v="77.14"/>
    <m/>
    <m/>
    <m/>
    <m/>
    <m/>
    <m/>
    <m/>
    <m/>
    <m/>
    <m/>
    <m/>
    <m/>
    <m/>
    <m/>
    <m/>
    <m/>
    <n v="93.4"/>
    <n v="100"/>
    <n v="87.5"/>
    <n v="100"/>
    <n v="100"/>
    <n v="76.92"/>
    <n v="64"/>
    <n v="100"/>
    <n v="25"/>
    <n v="50"/>
    <n v="83.33"/>
    <n v="98.51"/>
    <n v="98.08"/>
    <n v="100"/>
    <n v="100"/>
    <n v="100"/>
    <n v="100"/>
    <n v="97.96"/>
    <m/>
    <n v="99.67"/>
    <n v="100"/>
    <n v="99.4"/>
    <n v="78.12"/>
    <n v="57.5"/>
    <n v="90.91"/>
    <n v="92.54"/>
    <n v="85.61"/>
    <n v="85.71"/>
    <m/>
    <m/>
    <m/>
    <m/>
    <m/>
    <m/>
    <m/>
    <m/>
    <m/>
    <m/>
    <n v="97.96"/>
    <n v="97.33"/>
    <n v="100"/>
    <n v="98.15"/>
    <n v="92.19"/>
    <n v="98.38"/>
    <m/>
  </r>
  <r>
    <s v="0268"/>
    <x v="160"/>
    <s v="NACIONAL"/>
    <s v="ÓRGANO AUTÓNOMO"/>
    <x v="14"/>
    <x v="21"/>
    <s v="TOLIMA"/>
    <s v="IBAGUÉ"/>
    <s v="NO"/>
    <n v="1"/>
    <s v="Naciòn - MECI"/>
    <s v="MECI"/>
    <m/>
    <m/>
    <m/>
    <m/>
    <m/>
    <m/>
    <m/>
    <m/>
    <n v="95.51"/>
    <n v="96.43"/>
    <n v="90.48"/>
    <n v="95.18"/>
    <n v="100"/>
    <n v="92.47"/>
    <n v="100"/>
    <n v="86.67"/>
    <n v="89.23"/>
    <m/>
    <n v="80.95"/>
    <n v="89.19"/>
    <n v="100"/>
    <n v="92"/>
    <n v="77.78"/>
    <m/>
    <n v="85.17"/>
    <m/>
    <m/>
    <n v="82.93"/>
    <n v="91.67"/>
    <n v="33.33"/>
    <m/>
    <n v="57.14"/>
    <n v="95.88"/>
    <n v="80"/>
    <m/>
    <m/>
    <m/>
    <m/>
    <m/>
    <m/>
    <m/>
    <m/>
    <m/>
    <m/>
    <m/>
    <m/>
    <m/>
    <m/>
    <m/>
    <m/>
    <n v="97.2"/>
    <n v="96.67"/>
    <n v="100"/>
    <n v="100"/>
    <n v="100"/>
    <n v="92.31"/>
    <n v="91.49"/>
    <n v="100"/>
    <n v="100"/>
    <n v="84.62"/>
    <n v="100"/>
    <n v="98.52"/>
    <n v="98.11"/>
    <n v="95.45"/>
    <n v="100"/>
    <n v="100"/>
    <n v="100"/>
    <n v="97.96"/>
    <m/>
    <n v="98.68"/>
    <n v="97.1"/>
    <n v="100"/>
    <n v="80.760000000000005"/>
    <n v="92.5"/>
    <n v="90.91"/>
    <n v="59.21"/>
    <n v="90.15"/>
    <n v="100"/>
    <m/>
    <m/>
    <m/>
    <m/>
    <m/>
    <m/>
    <m/>
    <m/>
    <m/>
    <m/>
    <n v="96.26"/>
    <n v="94.67"/>
    <n v="100"/>
    <n v="96.3"/>
    <n v="86.68"/>
    <n v="96.76"/>
    <m/>
  </r>
  <r>
    <s v="0269"/>
    <x v="161"/>
    <s v="NACIONAL"/>
    <s v="ÓRGANO AUTÓNOMO"/>
    <x v="14"/>
    <x v="21"/>
    <s v="RISARALDA"/>
    <s v="PEREIRA"/>
    <s v="NO"/>
    <n v="1"/>
    <s v="Naciòn - MECI"/>
    <s v="MECI"/>
    <m/>
    <m/>
    <m/>
    <m/>
    <m/>
    <m/>
    <m/>
    <m/>
    <n v="84.83"/>
    <n v="82.14"/>
    <n v="66.67"/>
    <n v="93.42"/>
    <n v="71.430000000000007"/>
    <n v="75.27"/>
    <n v="70"/>
    <n v="80"/>
    <n v="76.92"/>
    <m/>
    <n v="77.78"/>
    <n v="91.67"/>
    <n v="100"/>
    <n v="92"/>
    <n v="87.5"/>
    <m/>
    <n v="69.349999999999994"/>
    <m/>
    <m/>
    <n v="68.75"/>
    <n v="16.670000000000002"/>
    <n v="16.670000000000002"/>
    <m/>
    <n v="40"/>
    <n v="96.47"/>
    <n v="16.670000000000002"/>
    <m/>
    <m/>
    <m/>
    <m/>
    <m/>
    <m/>
    <m/>
    <m/>
    <m/>
    <m/>
    <m/>
    <m/>
    <m/>
    <m/>
    <m/>
    <m/>
    <n v="73.900000000000006"/>
    <n v="77.010000000000005"/>
    <n v="50"/>
    <n v="86.96"/>
    <n v="57.41"/>
    <n v="80.77"/>
    <n v="57.14"/>
    <n v="100"/>
    <n v="25"/>
    <n v="56"/>
    <n v="58.33"/>
    <n v="76.12"/>
    <n v="73.08"/>
    <n v="77.27"/>
    <n v="72"/>
    <n v="71.430000000000007"/>
    <n v="72.73"/>
    <n v="81.63"/>
    <m/>
    <n v="87.5"/>
    <n v="75.36"/>
    <n v="97.59"/>
    <n v="61.68"/>
    <n v="70"/>
    <n v="63.64"/>
    <n v="60.75"/>
    <n v="26.52"/>
    <n v="71.430000000000007"/>
    <m/>
    <m/>
    <m/>
    <m/>
    <m/>
    <m/>
    <m/>
    <m/>
    <m/>
    <m/>
    <n v="92.61"/>
    <n v="86.67"/>
    <n v="100"/>
    <n v="88"/>
    <n v="78.099999999999994"/>
    <n v="99.07"/>
    <m/>
  </r>
  <r>
    <s v="0270"/>
    <x v="162"/>
    <s v="NACIONAL"/>
    <s v="ÓRGANO AUTÓNOMO"/>
    <x v="14"/>
    <x v="21"/>
    <s v="MAGDALENA"/>
    <s v="SANTA MARTA"/>
    <s v="SI"/>
    <n v="1"/>
    <s v="Naciòn - MECI"/>
    <s v="MECI"/>
    <m/>
    <m/>
    <m/>
    <m/>
    <m/>
    <m/>
    <m/>
    <m/>
    <n v="81.17"/>
    <n v="100"/>
    <n v="52.38"/>
    <n v="80.63"/>
    <n v="42.86"/>
    <n v="73.12"/>
    <n v="70"/>
    <n v="80"/>
    <n v="81.540000000000006"/>
    <m/>
    <n v="85.71"/>
    <n v="77.78"/>
    <n v="90"/>
    <n v="76"/>
    <n v="87.5"/>
    <m/>
    <n v="75.84"/>
    <m/>
    <m/>
    <n v="65.69"/>
    <n v="84.17"/>
    <m/>
    <m/>
    <n v="30"/>
    <n v="92.94"/>
    <n v="65.709999999999994"/>
    <m/>
    <m/>
    <m/>
    <m/>
    <m/>
    <m/>
    <m/>
    <m/>
    <m/>
    <m/>
    <m/>
    <m/>
    <m/>
    <m/>
    <m/>
    <m/>
    <n v="66.67"/>
    <n v="82.14"/>
    <n v="40"/>
    <n v="74.290000000000006"/>
    <n v="64.709999999999994"/>
    <n v="56"/>
    <n v="33.33"/>
    <n v="100"/>
    <n v="75"/>
    <n v="20"/>
    <n v="41.67"/>
    <n v="76.709999999999994"/>
    <n v="62.22"/>
    <n v="72.73"/>
    <n v="68"/>
    <n v="82.14"/>
    <n v="95.45"/>
    <n v="85.03"/>
    <m/>
    <n v="87.5"/>
    <n v="78.989999999999995"/>
    <n v="94.58"/>
    <n v="35.94"/>
    <n v="30.3"/>
    <n v="27.27"/>
    <n v="51.35"/>
    <n v="5.3"/>
    <n v="42.86"/>
    <m/>
    <m/>
    <m/>
    <m/>
    <m/>
    <m/>
    <m/>
    <m/>
    <m/>
    <m/>
    <n v="95.88"/>
    <n v="92"/>
    <n v="100"/>
    <n v="96.3"/>
    <n v="63.06"/>
    <n v="99.54"/>
    <m/>
  </r>
  <r>
    <s v="0271"/>
    <x v="163"/>
    <s v="NACIONAL"/>
    <s v="ÓRGANO AUTÓNOMO"/>
    <x v="14"/>
    <x v="21"/>
    <s v="SANTANDER"/>
    <s v="BUCARAMANGA"/>
    <s v="NO"/>
    <n v="1"/>
    <s v="Naciòn - MECI"/>
    <s v="MECI"/>
    <m/>
    <m/>
    <m/>
    <m/>
    <m/>
    <m/>
    <m/>
    <m/>
    <n v="89.71"/>
    <n v="100"/>
    <n v="74.069999999999993"/>
    <n v="89.74"/>
    <n v="71.430000000000007"/>
    <n v="61.29"/>
    <n v="73.33"/>
    <n v="46.67"/>
    <n v="58.46"/>
    <m/>
    <n v="66.67"/>
    <n v="67.569999999999993"/>
    <n v="70"/>
    <n v="72"/>
    <n v="55.56"/>
    <m/>
    <n v="81.37"/>
    <m/>
    <m/>
    <n v="71.88"/>
    <n v="78.33"/>
    <n v="16.670000000000002"/>
    <m/>
    <n v="40"/>
    <n v="96.47"/>
    <n v="77.14"/>
    <m/>
    <m/>
    <m/>
    <m/>
    <m/>
    <m/>
    <m/>
    <m/>
    <m/>
    <m/>
    <m/>
    <m/>
    <m/>
    <m/>
    <m/>
    <m/>
    <n v="70.709999999999994"/>
    <n v="89.66"/>
    <n v="46.67"/>
    <n v="75"/>
    <n v="83.33"/>
    <n v="52"/>
    <n v="73.81"/>
    <n v="100"/>
    <n v="100"/>
    <n v="64"/>
    <n v="83.33"/>
    <n v="83.59"/>
    <n v="78.260000000000005"/>
    <n v="77.27"/>
    <n v="84"/>
    <n v="71.430000000000007"/>
    <n v="86.36"/>
    <n v="83.67"/>
    <m/>
    <n v="86.75"/>
    <n v="71.010000000000005"/>
    <n v="100"/>
    <n v="80.5"/>
    <n v="87.5"/>
    <n v="90.91"/>
    <n v="79.5"/>
    <n v="71.97"/>
    <n v="42.86"/>
    <m/>
    <m/>
    <m/>
    <m/>
    <m/>
    <m/>
    <m/>
    <m/>
    <m/>
    <m/>
    <n v="88.65"/>
    <n v="80"/>
    <n v="84.21"/>
    <n v="95.37"/>
    <n v="88.87"/>
    <n v="96.3"/>
    <m/>
  </r>
  <r>
    <s v="0354"/>
    <x v="164"/>
    <s v="NACIONAL"/>
    <s v="ÓRGANO AUTÓNOMO"/>
    <x v="15"/>
    <x v="5"/>
    <s v="CALDAS"/>
    <s v="MANIZALES"/>
    <s v="NO"/>
    <n v="1"/>
    <s v="Naciòn - MECI"/>
    <s v="MECI"/>
    <m/>
    <m/>
    <m/>
    <m/>
    <m/>
    <m/>
    <m/>
    <m/>
    <m/>
    <m/>
    <m/>
    <m/>
    <m/>
    <n v="94.31"/>
    <n v="93.94"/>
    <n v="88.89"/>
    <n v="94.25"/>
    <m/>
    <m/>
    <m/>
    <m/>
    <m/>
    <m/>
    <m/>
    <n v="77.94"/>
    <m/>
    <m/>
    <n v="55.56"/>
    <n v="61.11"/>
    <n v="0"/>
    <m/>
    <n v="71.430000000000007"/>
    <n v="98.24"/>
    <n v="65.709999999999994"/>
    <m/>
    <m/>
    <m/>
    <m/>
    <m/>
    <m/>
    <n v="97.73"/>
    <n v="100"/>
    <n v="95"/>
    <n v="100"/>
    <n v="100"/>
    <n v="75"/>
    <m/>
    <m/>
    <m/>
    <m/>
    <n v="84.16"/>
    <n v="89.66"/>
    <n v="87.5"/>
    <n v="90.24"/>
    <n v="88.24"/>
    <n v="76.92"/>
    <n v="73.47"/>
    <n v="100"/>
    <n v="100"/>
    <n v="65.38"/>
    <n v="71.430000000000007"/>
    <n v="95.3"/>
    <n v="93.1"/>
    <n v="95.45"/>
    <n v="96.15"/>
    <n v="85.71"/>
    <n v="100"/>
    <n v="98.11"/>
    <m/>
    <n v="92.99"/>
    <n v="84.72"/>
    <n v="100"/>
    <n v="81.31"/>
    <n v="67.5"/>
    <n v="90.91"/>
    <n v="87.72"/>
    <n v="87.88"/>
    <n v="100"/>
    <m/>
    <m/>
    <m/>
    <m/>
    <m/>
    <m/>
    <m/>
    <m/>
    <m/>
    <m/>
    <n v="91.42"/>
    <n v="89.78"/>
    <n v="89.16"/>
    <n v="91.3"/>
    <n v="92.76"/>
    <n v="94.43"/>
    <m/>
  </r>
  <r>
    <s v="0355"/>
    <x v="165"/>
    <s v="NACIONAL"/>
    <s v="ÓRGANO AUTÓNOMO"/>
    <x v="15"/>
    <x v="5"/>
    <s v="CAUCA"/>
    <s v="POPAYÁN"/>
    <s v="NO"/>
    <n v="1"/>
    <s v="Naciòn - MECI"/>
    <s v="MECI"/>
    <m/>
    <m/>
    <m/>
    <m/>
    <m/>
    <m/>
    <m/>
    <m/>
    <m/>
    <m/>
    <m/>
    <m/>
    <m/>
    <n v="52.63"/>
    <n v="48.39"/>
    <n v="44.83"/>
    <n v="57.5"/>
    <m/>
    <m/>
    <m/>
    <m/>
    <m/>
    <m/>
    <m/>
    <n v="50.52"/>
    <m/>
    <m/>
    <n v="62.67"/>
    <n v="39.58"/>
    <n v="0"/>
    <m/>
    <n v="28.57"/>
    <n v="63.53"/>
    <n v="31.43"/>
    <m/>
    <m/>
    <m/>
    <m/>
    <m/>
    <m/>
    <n v="90.48"/>
    <n v="88.89"/>
    <n v="100"/>
    <n v="100"/>
    <n v="66.67"/>
    <n v="100"/>
    <m/>
    <m/>
    <m/>
    <m/>
    <n v="41.96"/>
    <n v="50.57"/>
    <n v="16.670000000000002"/>
    <n v="45.71"/>
    <n v="31.25"/>
    <n v="43.48"/>
    <n v="55.1"/>
    <n v="50"/>
    <n v="50"/>
    <n v="50"/>
    <n v="57.14"/>
    <n v="72.55"/>
    <n v="66.67"/>
    <n v="59.09"/>
    <n v="69.23"/>
    <n v="42.86"/>
    <n v="69.23"/>
    <n v="82.39"/>
    <m/>
    <n v="83.72"/>
    <n v="85.71"/>
    <n v="82.27"/>
    <n v="59.5"/>
    <n v="57.5"/>
    <n v="90.91"/>
    <n v="60.53"/>
    <n v="6.06"/>
    <n v="100"/>
    <m/>
    <m/>
    <m/>
    <m/>
    <m/>
    <m/>
    <m/>
    <m/>
    <m/>
    <m/>
    <n v="73.05"/>
    <n v="60.16"/>
    <n v="75.900000000000006"/>
    <n v="79.89"/>
    <n v="63.35"/>
    <n v="86.82"/>
    <m/>
  </r>
  <r>
    <s v="0356"/>
    <x v="166"/>
    <s v="NACIONAL"/>
    <s v="ÓRGANO AUTÓNOMO"/>
    <x v="15"/>
    <x v="5"/>
    <s v="BOGOTÁ. D.C."/>
    <s v="BOGOTÁ. D.C."/>
    <s v="NO"/>
    <n v="1"/>
    <s v="Naciòn - MECI"/>
    <s v="MECI"/>
    <m/>
    <m/>
    <m/>
    <m/>
    <m/>
    <m/>
    <m/>
    <m/>
    <m/>
    <m/>
    <m/>
    <m/>
    <m/>
    <n v="61.34"/>
    <n v="60.61"/>
    <n v="46.88"/>
    <n v="57.83"/>
    <m/>
    <m/>
    <m/>
    <m/>
    <m/>
    <m/>
    <m/>
    <n v="72.66"/>
    <m/>
    <m/>
    <n v="55.56"/>
    <n v="20"/>
    <n v="0"/>
    <m/>
    <n v="28.57"/>
    <n v="91.76"/>
    <n v="80"/>
    <m/>
    <m/>
    <m/>
    <m/>
    <m/>
    <m/>
    <n v="95.45"/>
    <n v="100"/>
    <n v="100"/>
    <n v="66.67"/>
    <n v="100"/>
    <n v="100"/>
    <m/>
    <m/>
    <m/>
    <m/>
    <n v="86.27"/>
    <n v="86.67"/>
    <n v="100"/>
    <n v="80.489999999999995"/>
    <n v="94.12"/>
    <n v="84.62"/>
    <n v="55.1"/>
    <n v="100"/>
    <n v="33.33"/>
    <n v="57.69"/>
    <n v="64.290000000000006"/>
    <n v="82.44"/>
    <n v="91.53"/>
    <n v="81.819999999999993"/>
    <n v="65.38"/>
    <n v="71.430000000000007"/>
    <n v="65.38"/>
    <n v="74.84"/>
    <m/>
    <n v="84.47"/>
    <n v="69.33"/>
    <n v="96.51"/>
    <n v="70.28"/>
    <n v="72.5"/>
    <n v="63.64"/>
    <n v="62.39"/>
    <n v="85.61"/>
    <n v="85.71"/>
    <m/>
    <m/>
    <m/>
    <m/>
    <m/>
    <m/>
    <m/>
    <m/>
    <m/>
    <m/>
    <n v="80.959999999999994"/>
    <n v="62.6"/>
    <n v="82.53"/>
    <n v="95.65"/>
    <n v="82.66"/>
    <n v="90.23"/>
    <m/>
  </r>
  <r>
    <s v="0357"/>
    <x v="167"/>
    <s v="NACIONAL"/>
    <s v="ÓRGANO AUTÓNOMO"/>
    <x v="15"/>
    <x v="5"/>
    <s v="CÓRDOBA"/>
    <s v="MONTERÍA"/>
    <s v="NO"/>
    <n v="1"/>
    <s v="Naciòn - MECI"/>
    <s v="MECI"/>
    <m/>
    <m/>
    <m/>
    <m/>
    <m/>
    <m/>
    <m/>
    <m/>
    <m/>
    <m/>
    <m/>
    <m/>
    <m/>
    <n v="86.99"/>
    <n v="90.91"/>
    <n v="77.78"/>
    <n v="88.51"/>
    <m/>
    <m/>
    <m/>
    <m/>
    <m/>
    <m/>
    <m/>
    <n v="77.84"/>
    <m/>
    <m/>
    <n v="58.33"/>
    <n v="83.33"/>
    <n v="0"/>
    <m/>
    <n v="7.14"/>
    <n v="92.35"/>
    <n v="100"/>
    <m/>
    <m/>
    <m/>
    <m/>
    <m/>
    <m/>
    <n v="93.18"/>
    <n v="94.44"/>
    <n v="100"/>
    <n v="100"/>
    <n v="75"/>
    <n v="100"/>
    <m/>
    <m/>
    <m/>
    <m/>
    <n v="81.13"/>
    <n v="100"/>
    <n v="68.75"/>
    <n v="82.61"/>
    <n v="77.78"/>
    <n v="76.92"/>
    <n v="51.02"/>
    <n v="100"/>
    <n v="33.33"/>
    <n v="38.46"/>
    <n v="71.430000000000007"/>
    <n v="89.71"/>
    <n v="81.03"/>
    <n v="100"/>
    <n v="92.31"/>
    <n v="100"/>
    <n v="96.15"/>
    <n v="95.6"/>
    <m/>
    <n v="82.28"/>
    <n v="76.39"/>
    <n v="87.21"/>
    <n v="66.67"/>
    <n v="57.5"/>
    <n v="81.819999999999993"/>
    <n v="81.14"/>
    <n v="40.909999999999997"/>
    <n v="57.14"/>
    <m/>
    <m/>
    <m/>
    <m/>
    <m/>
    <m/>
    <m/>
    <m/>
    <m/>
    <m/>
    <n v="93.51"/>
    <n v="89.05"/>
    <n v="95.18"/>
    <n v="93.48"/>
    <n v="81.91"/>
    <n v="95.58"/>
    <m/>
  </r>
  <r>
    <s v="0358"/>
    <x v="168"/>
    <s v="NACIONAL"/>
    <s v="ÓRGANO AUTÓNOMO"/>
    <x v="15"/>
    <x v="5"/>
    <s v="BOGOTÁ. D.C."/>
    <s v="BOGOTÁ. D.C."/>
    <s v="NO"/>
    <n v="1"/>
    <s v="Naciòn - MECI"/>
    <s v="MECI"/>
    <m/>
    <m/>
    <m/>
    <m/>
    <m/>
    <m/>
    <m/>
    <m/>
    <m/>
    <m/>
    <m/>
    <m/>
    <m/>
    <n v="36.619999999999997"/>
    <n v="12"/>
    <n v="26.32"/>
    <n v="48.08"/>
    <m/>
    <m/>
    <m/>
    <m/>
    <m/>
    <m/>
    <m/>
    <n v="56.96"/>
    <m/>
    <m/>
    <n v="68.75"/>
    <n v="0"/>
    <m/>
    <m/>
    <n v="7.14"/>
    <n v="80"/>
    <n v="28.57"/>
    <m/>
    <m/>
    <m/>
    <m/>
    <m/>
    <m/>
    <m/>
    <m/>
    <m/>
    <m/>
    <m/>
    <m/>
    <m/>
    <m/>
    <m/>
    <m/>
    <n v="51.25"/>
    <n v="38.1"/>
    <n v="53.33"/>
    <n v="62.86"/>
    <n v="30.77"/>
    <n v="47.37"/>
    <n v="28.72"/>
    <n v="50"/>
    <n v="16.670000000000002"/>
    <n v="26.92"/>
    <n v="32.14"/>
    <n v="58.13"/>
    <n v="44.74"/>
    <n v="26.67"/>
    <n v="60"/>
    <n v="53.57"/>
    <n v="50"/>
    <n v="79.59"/>
    <m/>
    <n v="70.98"/>
    <n v="50"/>
    <n v="86.14"/>
    <n v="39.31"/>
    <n v="24.24"/>
    <n v="45.45"/>
    <n v="45.95"/>
    <n v="35.61"/>
    <n v="71.430000000000007"/>
    <m/>
    <m/>
    <m/>
    <m/>
    <m/>
    <m/>
    <m/>
    <m/>
    <m/>
    <m/>
    <n v="75.89"/>
    <n v="49.02"/>
    <n v="78.95"/>
    <n v="79.17"/>
    <n v="64.52"/>
    <n v="90.28"/>
    <m/>
  </r>
  <r>
    <s v="0359"/>
    <x v="169"/>
    <s v="NACIONAL"/>
    <s v="ÓRGANO AUTÓNOMO"/>
    <x v="15"/>
    <x v="5"/>
    <s v="BOYACÁ"/>
    <s v="TUNJA"/>
    <s v="NO"/>
    <n v="1"/>
    <s v="Naciòn - MECI"/>
    <s v="MECI"/>
    <m/>
    <m/>
    <m/>
    <m/>
    <m/>
    <m/>
    <m/>
    <m/>
    <m/>
    <m/>
    <m/>
    <m/>
    <m/>
    <n v="49.56"/>
    <n v="33.33"/>
    <n v="40.619999999999997"/>
    <n v="53.75"/>
    <m/>
    <m/>
    <m/>
    <m/>
    <m/>
    <m/>
    <m/>
    <n v="63.68"/>
    <m/>
    <m/>
    <n v="57.72"/>
    <n v="71.790000000000006"/>
    <n v="16.670000000000002"/>
    <m/>
    <n v="40"/>
    <n v="68.239999999999995"/>
    <n v="71.430000000000007"/>
    <m/>
    <m/>
    <m/>
    <m/>
    <m/>
    <m/>
    <n v="68.180000000000007"/>
    <n v="72.22"/>
    <n v="75"/>
    <n v="33.33"/>
    <n v="75"/>
    <n v="75"/>
    <m/>
    <m/>
    <m/>
    <m/>
    <n v="56.57"/>
    <n v="41.38"/>
    <n v="86.67"/>
    <n v="62.5"/>
    <n v="51.85"/>
    <n v="48"/>
    <n v="29.55"/>
    <n v="0"/>
    <n v="50"/>
    <n v="32"/>
    <n v="16.670000000000002"/>
    <n v="62"/>
    <n v="63.46"/>
    <n v="31.82"/>
    <n v="50"/>
    <n v="66.67"/>
    <n v="57.69"/>
    <n v="66.040000000000006"/>
    <m/>
    <n v="53.8"/>
    <n v="45.83"/>
    <n v="60.47"/>
    <n v="35.61"/>
    <n v="21.21"/>
    <n v="45.45"/>
    <n v="44.59"/>
    <n v="34.090000000000003"/>
    <n v="42.86"/>
    <m/>
    <m/>
    <m/>
    <m/>
    <m/>
    <m/>
    <m/>
    <m/>
    <m/>
    <m/>
    <n v="68.47"/>
    <n v="58.33"/>
    <n v="66.27"/>
    <n v="73.91"/>
    <n v="58.82"/>
    <n v="77.430000000000007"/>
    <m/>
  </r>
  <r>
    <s v="0360"/>
    <x v="170"/>
    <s v="NACIONAL"/>
    <s v="ÓRGANO AUTÓNOMO"/>
    <x v="15"/>
    <x v="5"/>
    <s v="META"/>
    <s v="VILLAVICENCIO"/>
    <s v="NO"/>
    <n v="1"/>
    <s v="Naciòn - MECI"/>
    <s v="MECI"/>
    <m/>
    <m/>
    <m/>
    <m/>
    <m/>
    <m/>
    <m/>
    <m/>
    <m/>
    <m/>
    <m/>
    <m/>
    <m/>
    <n v="65.849999999999994"/>
    <n v="69.7"/>
    <n v="52.78"/>
    <n v="68.97"/>
    <m/>
    <m/>
    <m/>
    <m/>
    <m/>
    <m/>
    <m/>
    <n v="56.25"/>
    <m/>
    <m/>
    <n v="23.53"/>
    <n v="53.85"/>
    <n v="0"/>
    <m/>
    <n v="10"/>
    <n v="84.71"/>
    <n v="20"/>
    <m/>
    <m/>
    <m/>
    <m/>
    <m/>
    <m/>
    <n v="38.64"/>
    <n v="66.67"/>
    <n v="45"/>
    <n v="33.33"/>
    <n v="25"/>
    <n v="25"/>
    <m/>
    <m/>
    <m/>
    <m/>
    <n v="65.17"/>
    <n v="73.91"/>
    <n v="50"/>
    <n v="82.93"/>
    <n v="76.92"/>
    <n v="30"/>
    <n v="56.82"/>
    <n v="100"/>
    <n v="50"/>
    <n v="52"/>
    <n v="58.33"/>
    <n v="68.78"/>
    <n v="65.38"/>
    <n v="60"/>
    <n v="60"/>
    <n v="71.430000000000007"/>
    <n v="65.38"/>
    <n v="71.069999999999993"/>
    <m/>
    <n v="75.95"/>
    <n v="68.06"/>
    <n v="82.56"/>
    <n v="47.56"/>
    <n v="50"/>
    <n v="45.45"/>
    <n v="51.35"/>
    <n v="21.97"/>
    <n v="57.14"/>
    <m/>
    <m/>
    <m/>
    <m/>
    <m/>
    <m/>
    <m/>
    <m/>
    <m/>
    <m/>
    <n v="81.739999999999995"/>
    <n v="77.099999999999994"/>
    <n v="81.93"/>
    <n v="84.78"/>
    <n v="70.81"/>
    <n v="82.12"/>
    <m/>
  </r>
  <r>
    <s v="0361"/>
    <x v="171"/>
    <s v="NACIONAL"/>
    <s v="ÓRGANO AUTÓNOMO"/>
    <x v="15"/>
    <x v="5"/>
    <s v="HUILA"/>
    <s v="NEIVA"/>
    <s v="NO"/>
    <n v="1"/>
    <s v="Naciòn - MECI"/>
    <s v="MECI"/>
    <m/>
    <m/>
    <m/>
    <m/>
    <m/>
    <m/>
    <m/>
    <m/>
    <m/>
    <m/>
    <m/>
    <m/>
    <m/>
    <n v="45.45"/>
    <n v="51.61"/>
    <n v="28"/>
    <n v="42.11"/>
    <m/>
    <m/>
    <m/>
    <m/>
    <m/>
    <m/>
    <m/>
    <n v="68.84"/>
    <m/>
    <m/>
    <n v="64"/>
    <n v="86.11"/>
    <n v="0"/>
    <m/>
    <n v="57.14"/>
    <n v="80.52"/>
    <n v="57.14"/>
    <m/>
    <m/>
    <m/>
    <m/>
    <m/>
    <m/>
    <n v="88.1"/>
    <n v="88.89"/>
    <n v="95"/>
    <n v="66.67"/>
    <n v="100"/>
    <n v="75"/>
    <m/>
    <m/>
    <m/>
    <m/>
    <n v="51.02"/>
    <n v="35.71"/>
    <n v="46.67"/>
    <n v="52.5"/>
    <n v="33.33"/>
    <n v="56"/>
    <n v="43.75"/>
    <n v="50"/>
    <n v="33.33"/>
    <n v="11.11"/>
    <n v="57.14"/>
    <n v="57.1"/>
    <n v="43.14"/>
    <n v="22.73"/>
    <n v="44.87"/>
    <n v="53.57"/>
    <n v="61.54"/>
    <n v="72.33"/>
    <m/>
    <n v="70.95"/>
    <n v="62.7"/>
    <n v="77.06"/>
    <n v="58.73"/>
    <n v="60"/>
    <n v="45.45"/>
    <n v="63.96"/>
    <n v="41.67"/>
    <n v="71.430000000000007"/>
    <m/>
    <m/>
    <m/>
    <m/>
    <m/>
    <m/>
    <m/>
    <m/>
    <m/>
    <m/>
    <n v="73.56"/>
    <n v="59.84"/>
    <n v="71.08"/>
    <n v="84.78"/>
    <n v="68.39"/>
    <n v="84.11"/>
    <m/>
  </r>
  <r>
    <s v="0362"/>
    <x v="172"/>
    <s v="NACIONAL"/>
    <s v="ÓRGANO AUTÓNOMO"/>
    <x v="15"/>
    <x v="5"/>
    <s v="CHOCÓ"/>
    <s v="QUIBDÓ"/>
    <s v="NO"/>
    <n v="1"/>
    <s v="Naciòn - MECI"/>
    <s v="MECI"/>
    <m/>
    <m/>
    <m/>
    <m/>
    <m/>
    <m/>
    <m/>
    <m/>
    <m/>
    <m/>
    <m/>
    <m/>
    <m/>
    <n v="51.26"/>
    <n v="42.42"/>
    <n v="34.380000000000003"/>
    <n v="55.42"/>
    <m/>
    <m/>
    <m/>
    <m/>
    <m/>
    <m/>
    <m/>
    <n v="59.29"/>
    <m/>
    <m/>
    <n v="58.82"/>
    <n v="50"/>
    <n v="0"/>
    <m/>
    <n v="0"/>
    <n v="66.23"/>
    <n v="80"/>
    <m/>
    <m/>
    <m/>
    <m/>
    <m/>
    <m/>
    <n v="61.9"/>
    <n v="50"/>
    <n v="75"/>
    <n v="66.67"/>
    <n v="100"/>
    <n v="25"/>
    <m/>
    <m/>
    <m/>
    <m/>
    <n v="56.72"/>
    <n v="50"/>
    <n v="64.290000000000006"/>
    <n v="59.38"/>
    <n v="55.56"/>
    <n v="50"/>
    <n v="25.81"/>
    <n v="100"/>
    <n v="16.670000000000002"/>
    <n v="11.11"/>
    <n v="28.57"/>
    <n v="83.59"/>
    <n v="76.739999999999995"/>
    <n v="63.64"/>
    <n v="61.54"/>
    <n v="83.33"/>
    <n v="96.15"/>
    <n v="89.31"/>
    <m/>
    <n v="67.7"/>
    <n v="53.33"/>
    <n v="80.23"/>
    <n v="36.799999999999997"/>
    <n v="42.5"/>
    <n v="72.73"/>
    <n v="33.85"/>
    <n v="3.03"/>
    <n v="14.29"/>
    <m/>
    <m/>
    <m/>
    <m/>
    <m/>
    <m/>
    <m/>
    <m/>
    <m/>
    <m/>
    <n v="84.74"/>
    <n v="76.64"/>
    <n v="87.95"/>
    <n v="80.849999999999994"/>
    <n v="64.599999999999994"/>
    <n v="91.18"/>
    <m/>
  </r>
  <r>
    <s v="0363"/>
    <x v="173"/>
    <s v="NACIONAL"/>
    <s v="ÓRGANO AUTÓNOMO"/>
    <x v="15"/>
    <x v="5"/>
    <s v="CESAR"/>
    <s v="VALLEDUPAR"/>
    <s v="SI"/>
    <n v="1"/>
    <s v="Naciòn - MECI"/>
    <s v="MECI"/>
    <m/>
    <m/>
    <m/>
    <m/>
    <m/>
    <m/>
    <m/>
    <m/>
    <m/>
    <m/>
    <m/>
    <m/>
    <m/>
    <n v="90.24"/>
    <n v="100"/>
    <n v="83.33"/>
    <n v="87.36"/>
    <m/>
    <m/>
    <m/>
    <m/>
    <m/>
    <m/>
    <m/>
    <n v="80.05"/>
    <m/>
    <m/>
    <n v="63.54"/>
    <n v="59.62"/>
    <n v="0"/>
    <m/>
    <n v="35.71"/>
    <n v="97.65"/>
    <n v="91.43"/>
    <m/>
    <m/>
    <m/>
    <m/>
    <m/>
    <m/>
    <n v="100"/>
    <n v="100"/>
    <n v="100"/>
    <n v="100"/>
    <n v="100"/>
    <n v="100"/>
    <m/>
    <m/>
    <m/>
    <m/>
    <n v="75.489999999999995"/>
    <n v="86.67"/>
    <n v="68.75"/>
    <n v="78.05"/>
    <n v="82.35"/>
    <n v="69.23"/>
    <n v="31.25"/>
    <n v="100"/>
    <n v="50"/>
    <n v="11.11"/>
    <n v="28.57"/>
    <n v="92"/>
    <n v="88.14"/>
    <n v="86.36"/>
    <n v="88.46"/>
    <n v="100"/>
    <n v="96.15"/>
    <n v="94.34"/>
    <m/>
    <n v="87.34"/>
    <n v="76.39"/>
    <n v="97.67"/>
    <n v="67.41"/>
    <n v="72.5"/>
    <n v="81.819999999999993"/>
    <n v="48.18"/>
    <n v="87.88"/>
    <n v="71.430000000000007"/>
    <m/>
    <m/>
    <m/>
    <m/>
    <m/>
    <m/>
    <m/>
    <m/>
    <m/>
    <m/>
    <n v="87.58"/>
    <n v="83.21"/>
    <n v="89.16"/>
    <n v="83.15"/>
    <n v="81.96"/>
    <n v="89.54"/>
    <m/>
  </r>
  <r>
    <s v="0364"/>
    <x v="174"/>
    <s v="NACIONAL"/>
    <s v="ÓRGANO AUTÓNOMO"/>
    <x v="15"/>
    <x v="5"/>
    <s v="RISARALDA"/>
    <s v="PEREIRA"/>
    <s v="NO"/>
    <n v="1"/>
    <s v="Naciòn - MECI"/>
    <s v="MECI"/>
    <m/>
    <m/>
    <m/>
    <m/>
    <m/>
    <m/>
    <m/>
    <m/>
    <m/>
    <m/>
    <m/>
    <m/>
    <m/>
    <n v="77.239999999999995"/>
    <n v="78.790000000000006"/>
    <n v="63.89"/>
    <n v="73.56"/>
    <m/>
    <m/>
    <m/>
    <m/>
    <m/>
    <m/>
    <m/>
    <n v="78.44"/>
    <m/>
    <m/>
    <n v="60"/>
    <n v="91.67"/>
    <n v="16.670000000000002"/>
    <m/>
    <n v="42.86"/>
    <n v="92.94"/>
    <n v="71.430000000000007"/>
    <m/>
    <m/>
    <m/>
    <m/>
    <m/>
    <m/>
    <n v="71.430000000000007"/>
    <n v="77.78"/>
    <n v="65"/>
    <n v="50"/>
    <n v="66.67"/>
    <n v="25"/>
    <m/>
    <m/>
    <m/>
    <m/>
    <n v="44.96"/>
    <n v="46.03"/>
    <n v="26.67"/>
    <n v="54.29"/>
    <n v="41.03"/>
    <n v="44"/>
    <n v="61.22"/>
    <n v="50"/>
    <n v="50"/>
    <n v="65.38"/>
    <n v="50"/>
    <n v="68.89"/>
    <n v="59.09"/>
    <n v="53.33"/>
    <n v="50"/>
    <n v="71.430000000000007"/>
    <n v="73.08"/>
    <n v="77.36"/>
    <m/>
    <n v="81.33"/>
    <n v="70.83"/>
    <n v="90.12"/>
    <n v="43.85"/>
    <n v="27.5"/>
    <n v="36.36"/>
    <n v="57.89"/>
    <n v="35.61"/>
    <n v="85.71"/>
    <m/>
    <m/>
    <m/>
    <m/>
    <m/>
    <m/>
    <m/>
    <m/>
    <m/>
    <m/>
    <n v="92.12"/>
    <n v="83.21"/>
    <n v="95.18"/>
    <n v="100"/>
    <n v="72.400000000000006"/>
    <n v="97.35"/>
    <m/>
  </r>
  <r>
    <s v="0365"/>
    <x v="175"/>
    <s v="NACIONAL"/>
    <s v="ÓRGANO AUTÓNOMO"/>
    <x v="15"/>
    <x v="5"/>
    <s v="BOGOTÁ. D.C."/>
    <s v="BOGOTÁ. D.C."/>
    <s v="NO"/>
    <n v="1"/>
    <s v="Naciòn - MECI"/>
    <s v="MECI"/>
    <m/>
    <m/>
    <m/>
    <m/>
    <m/>
    <m/>
    <m/>
    <m/>
    <m/>
    <m/>
    <m/>
    <m/>
    <m/>
    <n v="79.83"/>
    <n v="75.760000000000005"/>
    <n v="75"/>
    <n v="83.13"/>
    <m/>
    <m/>
    <m/>
    <m/>
    <m/>
    <m/>
    <m/>
    <n v="79.05"/>
    <m/>
    <m/>
    <n v="52"/>
    <n v="46.43"/>
    <n v="0"/>
    <m/>
    <n v="64.290000000000006"/>
    <n v="95.29"/>
    <n v="91.43"/>
    <m/>
    <m/>
    <m/>
    <m/>
    <m/>
    <m/>
    <n v="97.62"/>
    <n v="100"/>
    <n v="95"/>
    <n v="100"/>
    <n v="100"/>
    <n v="75"/>
    <m/>
    <m/>
    <m/>
    <m/>
    <n v="77.17"/>
    <n v="68.180000000000007"/>
    <n v="66.67"/>
    <n v="82.5"/>
    <n v="71.430000000000007"/>
    <n v="80"/>
    <n v="58.06"/>
    <n v="50"/>
    <n v="80"/>
    <n v="44.44"/>
    <n v="57.14"/>
    <n v="85.6"/>
    <n v="86.67"/>
    <n v="80"/>
    <n v="84.62"/>
    <n v="77.38"/>
    <n v="76.92"/>
    <n v="90.57"/>
    <m/>
    <n v="87.97"/>
    <n v="79.17"/>
    <n v="94.19"/>
    <n v="62.15"/>
    <n v="50"/>
    <n v="63.64"/>
    <n v="78.95"/>
    <n v="40.909999999999997"/>
    <n v="71.430000000000007"/>
    <m/>
    <m/>
    <m/>
    <m/>
    <m/>
    <m/>
    <m/>
    <m/>
    <m/>
    <m/>
    <n v="87.99"/>
    <n v="90.84"/>
    <n v="85.54"/>
    <n v="95.65"/>
    <n v="79.12"/>
    <n v="88.51"/>
    <m/>
  </r>
  <r>
    <s v="0367"/>
    <x v="176"/>
    <s v="NACIONAL"/>
    <s v="ÓRGANO AUTÓNOMO"/>
    <x v="14"/>
    <x v="21"/>
    <s v="CAUCA"/>
    <s v="POPAYÁN"/>
    <s v="NO"/>
    <n v="1"/>
    <s v="Naciòn - MECI"/>
    <s v="MECI"/>
    <m/>
    <m/>
    <m/>
    <m/>
    <m/>
    <m/>
    <m/>
    <m/>
    <n v="90.42"/>
    <n v="92.86"/>
    <n v="59.26"/>
    <n v="94.74"/>
    <n v="100"/>
    <n v="55.06"/>
    <n v="63.33"/>
    <n v="50"/>
    <n v="54.1"/>
    <m/>
    <n v="88.33"/>
    <n v="75.680000000000007"/>
    <n v="40"/>
    <n v="80"/>
    <n v="88.89"/>
    <m/>
    <n v="72.14"/>
    <m/>
    <m/>
    <n v="42.03"/>
    <n v="82.5"/>
    <m/>
    <m/>
    <m/>
    <n v="92.94"/>
    <n v="62.86"/>
    <m/>
    <m/>
    <m/>
    <m/>
    <m/>
    <m/>
    <m/>
    <m/>
    <m/>
    <m/>
    <m/>
    <m/>
    <m/>
    <m/>
    <m/>
    <m/>
    <n v="91.59"/>
    <n v="96.67"/>
    <n v="87.5"/>
    <n v="97.83"/>
    <n v="94.44"/>
    <n v="80.77"/>
    <m/>
    <n v="100"/>
    <n v="75"/>
    <m/>
    <m/>
    <n v="94.07"/>
    <n v="90.57"/>
    <n v="100"/>
    <n v="96"/>
    <n v="85.71"/>
    <n v="100"/>
    <n v="95.92"/>
    <m/>
    <n v="89.8"/>
    <n v="82.61"/>
    <n v="95.78"/>
    <n v="64.86"/>
    <n v="62.5"/>
    <n v="81.819999999999993"/>
    <n v="67.790000000000006"/>
    <n v="24.24"/>
    <n v="100"/>
    <m/>
    <m/>
    <m/>
    <m/>
    <m/>
    <m/>
    <m/>
    <m/>
    <m/>
    <m/>
    <n v="86.65"/>
    <n v="74.67"/>
    <n v="84.21"/>
    <n v="96.3"/>
    <n v="78.900000000000006"/>
    <n v="97.22"/>
    <m/>
  </r>
  <r>
    <s v="0368"/>
    <x v="177"/>
    <s v="NACIONAL"/>
    <s v="ÓRGANO AUTÓNOMO"/>
    <x v="14"/>
    <x v="21"/>
    <s v="LA GUAJIRA"/>
    <s v="RIOHACHA"/>
    <s v="NO"/>
    <n v="1"/>
    <s v="Naciòn - MECI"/>
    <s v="MECI"/>
    <m/>
    <m/>
    <m/>
    <m/>
    <m/>
    <m/>
    <m/>
    <m/>
    <n v="91.46"/>
    <n v="100"/>
    <n v="61.11"/>
    <n v="93.86"/>
    <n v="85.71"/>
    <n v="95.7"/>
    <n v="93.33"/>
    <n v="100"/>
    <n v="93.85"/>
    <m/>
    <n v="69.84"/>
    <n v="86.49"/>
    <n v="90"/>
    <n v="88"/>
    <n v="88.89"/>
    <m/>
    <n v="75"/>
    <m/>
    <m/>
    <n v="28.57"/>
    <n v="70"/>
    <n v="0"/>
    <m/>
    <n v="20"/>
    <n v="98.7"/>
    <n v="60"/>
    <m/>
    <m/>
    <m/>
    <m/>
    <m/>
    <m/>
    <m/>
    <m/>
    <m/>
    <m/>
    <m/>
    <m/>
    <m/>
    <m/>
    <m/>
    <m/>
    <n v="86.11"/>
    <n v="86.11"/>
    <n v="100"/>
    <n v="87.8"/>
    <n v="90.2"/>
    <n v="73.08"/>
    <n v="45.24"/>
    <n v="100"/>
    <n v="50"/>
    <n v="40"/>
    <n v="50"/>
    <n v="90"/>
    <n v="97.17"/>
    <n v="86.36"/>
    <n v="84"/>
    <n v="71.430000000000007"/>
    <n v="77.27"/>
    <n v="87.76"/>
    <m/>
    <n v="95.72"/>
    <n v="92.75"/>
    <n v="98.19"/>
    <n v="69.03"/>
    <n v="57.5"/>
    <n v="90.91"/>
    <n v="78.599999999999994"/>
    <n v="55.3"/>
    <n v="71.430000000000007"/>
    <m/>
    <m/>
    <m/>
    <m/>
    <m/>
    <m/>
    <m/>
    <m/>
    <m/>
    <m/>
    <n v="95.07"/>
    <n v="100"/>
    <n v="100"/>
    <n v="88.89"/>
    <n v="85.22"/>
    <n v="91.67"/>
    <m/>
  </r>
  <r>
    <s v="0369"/>
    <x v="178"/>
    <s v="NACIONAL"/>
    <s v="ÓRGANO AUTÓNOMO"/>
    <x v="14"/>
    <x v="21"/>
    <s v="ANTIOQUIA"/>
    <s v="EL SANTUARIO"/>
    <s v="NO"/>
    <n v="0"/>
    <s v="Naciòn - MECI"/>
    <s v="MECI"/>
    <m/>
    <m/>
    <m/>
    <m/>
    <m/>
    <m/>
    <m/>
    <m/>
    <n v="88.14"/>
    <n v="81.25"/>
    <n v="71.430000000000007"/>
    <n v="94.74"/>
    <n v="100"/>
    <n v="93.55"/>
    <n v="96.67"/>
    <n v="90"/>
    <n v="92.31"/>
    <m/>
    <m/>
    <n v="90.91"/>
    <n v="100"/>
    <n v="88"/>
    <n v="100"/>
    <m/>
    <n v="61.36"/>
    <m/>
    <m/>
    <n v="23.19"/>
    <n v="42.5"/>
    <n v="0"/>
    <m/>
    <n v="85.71"/>
    <n v="92.35"/>
    <n v="10"/>
    <m/>
    <m/>
    <m/>
    <m/>
    <m/>
    <m/>
    <m/>
    <m/>
    <m/>
    <m/>
    <m/>
    <m/>
    <m/>
    <m/>
    <m/>
    <m/>
    <n v="93.46"/>
    <n v="100"/>
    <n v="87.5"/>
    <n v="97.83"/>
    <n v="100"/>
    <n v="84.62"/>
    <n v="63.83"/>
    <n v="100"/>
    <n v="100"/>
    <n v="42.31"/>
    <n v="85.71"/>
    <n v="99.26"/>
    <n v="98.11"/>
    <n v="100"/>
    <n v="100"/>
    <n v="100"/>
    <n v="100"/>
    <n v="100"/>
    <m/>
    <n v="91.78"/>
    <n v="84.06"/>
    <n v="98.19"/>
    <n v="49.66"/>
    <n v="42.42"/>
    <n v="72.73"/>
    <n v="45.95"/>
    <n v="37.880000000000003"/>
    <n v="85.71"/>
    <m/>
    <m/>
    <m/>
    <m/>
    <m/>
    <m/>
    <m/>
    <m/>
    <m/>
    <m/>
    <n v="90.82"/>
    <n v="94.67"/>
    <n v="94.74"/>
    <n v="70.37"/>
    <n v="68.41"/>
    <n v="94.44"/>
    <m/>
  </r>
  <r>
    <s v="0370"/>
    <x v="179"/>
    <s v="NACIONAL"/>
    <s v="ÓRGANO AUTÓNOMO"/>
    <x v="15"/>
    <x v="5"/>
    <s v="CAQUETÁ"/>
    <s v="FLORENCIA"/>
    <s v="SI"/>
    <n v="1"/>
    <s v="Naciòn - MECI"/>
    <s v="MECI"/>
    <m/>
    <m/>
    <m/>
    <m/>
    <m/>
    <m/>
    <m/>
    <m/>
    <m/>
    <m/>
    <m/>
    <m/>
    <m/>
    <n v="57.75"/>
    <n v="28"/>
    <n v="36.840000000000003"/>
    <n v="71.150000000000006"/>
    <m/>
    <m/>
    <m/>
    <m/>
    <m/>
    <m/>
    <m/>
    <n v="74.040000000000006"/>
    <m/>
    <m/>
    <n v="16.670000000000002"/>
    <n v="75.83"/>
    <n v="0"/>
    <m/>
    <n v="92.86"/>
    <n v="79.22"/>
    <n v="77.14"/>
    <m/>
    <m/>
    <m/>
    <m/>
    <m/>
    <m/>
    <m/>
    <m/>
    <m/>
    <m/>
    <m/>
    <m/>
    <m/>
    <m/>
    <m/>
    <m/>
    <n v="73.53"/>
    <n v="80"/>
    <n v="81.25"/>
    <n v="78.05"/>
    <n v="70.59"/>
    <n v="65.38"/>
    <n v="66.67"/>
    <n v="100"/>
    <n v="83.33"/>
    <n v="22.22"/>
    <n v="85.71"/>
    <n v="78.52"/>
    <n v="79.25"/>
    <n v="63.64"/>
    <n v="80"/>
    <n v="85.71"/>
    <n v="72.73"/>
    <n v="77.55"/>
    <m/>
    <n v="77.27"/>
    <n v="73.33"/>
    <n v="80.12"/>
    <n v="65.19"/>
    <n v="70"/>
    <n v="90.91"/>
    <n v="54.17"/>
    <n v="56.06"/>
    <n v="71.430000000000007"/>
    <m/>
    <m/>
    <m/>
    <m/>
    <m/>
    <m/>
    <m/>
    <m/>
    <m/>
    <m/>
    <n v="84.02"/>
    <n v="62.75"/>
    <n v="100"/>
    <n v="92.31"/>
    <n v="74.349999999999994"/>
    <n v="92.13"/>
    <m/>
  </r>
  <r>
    <s v="0371"/>
    <x v="180"/>
    <s v="NACIONAL"/>
    <s v="ÓRGANO AUTÓNOMO"/>
    <x v="15"/>
    <x v="5"/>
    <s v="BOGOTÁ. D.C."/>
    <s v="BOGOTÁ. D.C."/>
    <s v="NO"/>
    <n v="1"/>
    <s v="Naciòn - MECI"/>
    <s v="MECI"/>
    <m/>
    <m/>
    <m/>
    <m/>
    <m/>
    <m/>
    <m/>
    <m/>
    <m/>
    <m/>
    <m/>
    <m/>
    <m/>
    <n v="72.27"/>
    <n v="84.85"/>
    <n v="59.38"/>
    <n v="73.489999999999995"/>
    <m/>
    <m/>
    <m/>
    <m/>
    <m/>
    <m/>
    <m/>
    <n v="82.49"/>
    <m/>
    <m/>
    <n v="72"/>
    <n v="75"/>
    <n v="0"/>
    <m/>
    <n v="28.57"/>
    <n v="98.82"/>
    <n v="88.57"/>
    <m/>
    <m/>
    <m/>
    <m/>
    <m/>
    <m/>
    <n v="100"/>
    <n v="100"/>
    <n v="100"/>
    <n v="100"/>
    <n v="100"/>
    <n v="100"/>
    <m/>
    <m/>
    <m/>
    <m/>
    <n v="68.42"/>
    <n v="82.76"/>
    <n v="50"/>
    <n v="85.37"/>
    <n v="70.59"/>
    <n v="30"/>
    <n v="40.82"/>
    <n v="100"/>
    <n v="50"/>
    <n v="30.77"/>
    <n v="42.86"/>
    <n v="82.55"/>
    <n v="77.59"/>
    <n v="86.36"/>
    <n v="80.77"/>
    <n v="85.71"/>
    <n v="76.92"/>
    <n v="86.79"/>
    <m/>
    <n v="93.04"/>
    <n v="88.89"/>
    <n v="96.51"/>
    <n v="35.770000000000003"/>
    <n v="47.5"/>
    <n v="54.55"/>
    <n v="27.03"/>
    <n v="26.52"/>
    <n v="0"/>
    <m/>
    <m/>
    <m/>
    <m/>
    <m/>
    <m/>
    <m/>
    <m/>
    <m/>
    <m/>
    <n v="86.28"/>
    <n v="77.37"/>
    <n v="89.76"/>
    <n v="95.65"/>
    <n v="67.67"/>
    <n v="90.51"/>
    <m/>
  </r>
  <r>
    <s v="0373"/>
    <x v="181"/>
    <s v="NACIONAL"/>
    <s v="ÓRGANO AUTÓNOMO"/>
    <x v="14"/>
    <x v="21"/>
    <s v="NARIÑO"/>
    <s v="PASTO"/>
    <s v="NO"/>
    <n v="1"/>
    <s v="Naciòn - MECI"/>
    <s v="MECI"/>
    <m/>
    <m/>
    <m/>
    <m/>
    <m/>
    <m/>
    <m/>
    <m/>
    <n v="73.38"/>
    <n v="82.14"/>
    <n v="48.15"/>
    <n v="74.319999999999993"/>
    <m/>
    <n v="52.5"/>
    <n v="50"/>
    <n v="31.58"/>
    <n v="53.7"/>
    <m/>
    <n v="77.78"/>
    <n v="75.680000000000007"/>
    <n v="60"/>
    <n v="80"/>
    <n v="88.89"/>
    <m/>
    <n v="49.2"/>
    <m/>
    <m/>
    <n v="32.049999999999997"/>
    <n v="47.5"/>
    <n v="0"/>
    <m/>
    <n v="7.14"/>
    <n v="58.24"/>
    <n v="65.709999999999994"/>
    <m/>
    <m/>
    <m/>
    <m/>
    <m/>
    <m/>
    <m/>
    <m/>
    <m/>
    <m/>
    <m/>
    <m/>
    <m/>
    <m/>
    <m/>
    <m/>
    <n v="39.520000000000003"/>
    <n v="12.5"/>
    <n v="35.71"/>
    <n v="48.15"/>
    <n v="25"/>
    <n v="33.33"/>
    <n v="26.09"/>
    <n v="100"/>
    <n v="16.670000000000002"/>
    <n v="23.08"/>
    <n v="28.57"/>
    <n v="53.49"/>
    <n v="52.7"/>
    <n v="45.45"/>
    <n v="40"/>
    <n v="79.17"/>
    <n v="54.55"/>
    <n v="57.82"/>
    <m/>
    <n v="61.01"/>
    <n v="65.83"/>
    <n v="57.53"/>
    <n v="57.08"/>
    <n v="50"/>
    <n v="90.91"/>
    <n v="67.12"/>
    <n v="15.15"/>
    <n v="57.14"/>
    <m/>
    <m/>
    <m/>
    <m/>
    <m/>
    <m/>
    <m/>
    <m/>
    <m/>
    <m/>
    <n v="78.34"/>
    <n v="68.180000000000007"/>
    <n v="84.21"/>
    <n v="67.59"/>
    <n v="59.75"/>
    <n v="91.2"/>
    <m/>
  </r>
  <r>
    <s v="0878"/>
    <x v="182"/>
    <s v="NACIONAL"/>
    <s v="ORGANISMO DE CONTROL Y VIGILANCIA"/>
    <x v="16"/>
    <x v="20"/>
    <s v="BOGOTÁ. D.C."/>
    <s v="BOGOTÁ. D.C."/>
    <s v="NO"/>
    <n v="1"/>
    <s v="Naciòn - MECI"/>
    <s v="MECI"/>
    <m/>
    <m/>
    <m/>
    <m/>
    <m/>
    <m/>
    <m/>
    <m/>
    <m/>
    <m/>
    <m/>
    <m/>
    <m/>
    <n v="78.489999999999995"/>
    <n v="73.33"/>
    <n v="80"/>
    <n v="83.08"/>
    <m/>
    <n v="69.84"/>
    <n v="88.89"/>
    <n v="100"/>
    <n v="84"/>
    <n v="100"/>
    <m/>
    <n v="76.42"/>
    <m/>
    <m/>
    <n v="81.819999999999993"/>
    <n v="43.33"/>
    <n v="50"/>
    <m/>
    <m/>
    <n v="91.67"/>
    <n v="45.71"/>
    <m/>
    <m/>
    <m/>
    <m/>
    <m/>
    <m/>
    <m/>
    <m/>
    <m/>
    <m/>
    <m/>
    <m/>
    <m/>
    <m/>
    <m/>
    <m/>
    <n v="99.07"/>
    <n v="100"/>
    <n v="100"/>
    <n v="100"/>
    <n v="100"/>
    <n v="96.15"/>
    <m/>
    <m/>
    <m/>
    <m/>
    <m/>
    <m/>
    <m/>
    <m/>
    <m/>
    <m/>
    <m/>
    <m/>
    <m/>
    <n v="92.62"/>
    <n v="83.58"/>
    <n v="100"/>
    <n v="48.97"/>
    <n v="47.5"/>
    <n v="63.64"/>
    <n v="48.65"/>
    <n v="31.06"/>
    <n v="66.67"/>
    <m/>
    <m/>
    <m/>
    <m/>
    <m/>
    <m/>
    <m/>
    <m/>
    <m/>
    <m/>
    <n v="92.09"/>
    <n v="85"/>
    <n v="100"/>
    <n v="94.44"/>
    <n v="69.239999999999995"/>
    <n v="94.91"/>
    <m/>
  </r>
  <r>
    <s v="0882"/>
    <x v="183"/>
    <s v="NACIONAL"/>
    <s v="ÓRGANO AUTÓNOMO"/>
    <x v="14"/>
    <x v="21"/>
    <s v="CASANARE"/>
    <s v="YOPAL"/>
    <s v="NO"/>
    <n v="1"/>
    <s v="Naciòn - MECI"/>
    <s v="MECI"/>
    <m/>
    <m/>
    <m/>
    <m/>
    <m/>
    <m/>
    <m/>
    <m/>
    <n v="75.42"/>
    <n v="82.14"/>
    <n v="59.26"/>
    <n v="78.95"/>
    <n v="57.14"/>
    <n v="54.84"/>
    <n v="60"/>
    <n v="66.67"/>
    <n v="52.31"/>
    <m/>
    <n v="48.33"/>
    <n v="75.680000000000007"/>
    <n v="80"/>
    <n v="76"/>
    <n v="66.67"/>
    <m/>
    <n v="77.33"/>
    <m/>
    <m/>
    <n v="75.61"/>
    <n v="93.33"/>
    <n v="0"/>
    <m/>
    <m/>
    <n v="87.65"/>
    <n v="80"/>
    <m/>
    <m/>
    <m/>
    <m/>
    <m/>
    <m/>
    <m/>
    <m/>
    <m/>
    <m/>
    <m/>
    <m/>
    <m/>
    <m/>
    <m/>
    <m/>
    <n v="44.22"/>
    <n v="55.56"/>
    <n v="37.5"/>
    <n v="50"/>
    <n v="35.19"/>
    <n v="40"/>
    <n v="33.33"/>
    <n v="50"/>
    <n v="25"/>
    <n v="24"/>
    <n v="58.33"/>
    <n v="60.06"/>
    <n v="56.6"/>
    <n v="50"/>
    <n v="42.67"/>
    <n v="25"/>
    <n v="59.09"/>
    <n v="68.03"/>
    <m/>
    <n v="75.489999999999995"/>
    <n v="66.67"/>
    <n v="82.83"/>
    <n v="53.07"/>
    <n v="42.5"/>
    <n v="81.819999999999993"/>
    <n v="51.58"/>
    <n v="56.06"/>
    <n v="71.430000000000007"/>
    <m/>
    <m/>
    <m/>
    <m/>
    <m/>
    <m/>
    <m/>
    <m/>
    <m/>
    <m/>
    <n v="76.150000000000006"/>
    <n v="64"/>
    <n v="71.05"/>
    <n v="85.19"/>
    <n v="67.2"/>
    <n v="84.72"/>
    <m/>
  </r>
  <r>
    <s v="0883"/>
    <x v="184"/>
    <s v="NACIONAL"/>
    <s v="ÓRGANO AUTÓNOMO"/>
    <x v="14"/>
    <x v="21"/>
    <s v="SUCRE"/>
    <s v="SINCELEJO"/>
    <s v="NO"/>
    <n v="1"/>
    <s v="Naciòn - MECI"/>
    <s v="MECI"/>
    <m/>
    <m/>
    <m/>
    <m/>
    <m/>
    <m/>
    <m/>
    <m/>
    <n v="70.89"/>
    <n v="92.86"/>
    <n v="38.89"/>
    <n v="58.11"/>
    <n v="85.71"/>
    <n v="47.67"/>
    <n v="66.67"/>
    <n v="34.619999999999997"/>
    <n v="47.54"/>
    <m/>
    <n v="63.49"/>
    <n v="83.78"/>
    <n v="70"/>
    <n v="92"/>
    <n v="55.56"/>
    <m/>
    <n v="44.59"/>
    <m/>
    <m/>
    <n v="35.29"/>
    <n v="16.670000000000002"/>
    <n v="16.670000000000002"/>
    <m/>
    <n v="28.57"/>
    <n v="51.95"/>
    <n v="45.71"/>
    <m/>
    <m/>
    <m/>
    <m/>
    <m/>
    <m/>
    <m/>
    <m/>
    <m/>
    <m/>
    <m/>
    <m/>
    <m/>
    <m/>
    <m/>
    <m/>
    <n v="29.41"/>
    <n v="25"/>
    <n v="0"/>
    <n v="47.37"/>
    <n v="0"/>
    <n v="27.27"/>
    <n v="56.52"/>
    <n v="0"/>
    <n v="50"/>
    <n v="53.85"/>
    <n v="57.14"/>
    <n v="55.45"/>
    <n v="46.67"/>
    <n v="54.55"/>
    <n v="56"/>
    <n v="66.67"/>
    <n v="54.55"/>
    <n v="57.14"/>
    <m/>
    <n v="66.89"/>
    <n v="63.04"/>
    <n v="70.12"/>
    <n v="32"/>
    <n v="18.18"/>
    <n v="54.55"/>
    <n v="37.72"/>
    <n v="6.06"/>
    <n v="71.430000000000007"/>
    <m/>
    <m/>
    <m/>
    <m/>
    <m/>
    <m/>
    <m/>
    <m/>
    <m/>
    <m/>
    <n v="73.11"/>
    <n v="61.33"/>
    <n v="81.58"/>
    <n v="72"/>
    <n v="52.9"/>
    <n v="84.72"/>
    <m/>
  </r>
  <r>
    <s v="0884"/>
    <x v="185"/>
    <s v="NACIONAL"/>
    <s v="ÓRGANO AUTÓNOMO"/>
    <x v="14"/>
    <x v="21"/>
    <s v="HUILA"/>
    <s v="NEIVA"/>
    <s v="NO"/>
    <n v="1"/>
    <s v="Naciòn - MECI"/>
    <s v="MECI"/>
    <m/>
    <m/>
    <m/>
    <m/>
    <m/>
    <m/>
    <m/>
    <m/>
    <n v="99.57"/>
    <n v="100"/>
    <n v="95.24"/>
    <n v="100"/>
    <n v="100"/>
    <n v="98.92"/>
    <n v="96.67"/>
    <n v="100"/>
    <n v="98.46"/>
    <m/>
    <n v="90"/>
    <n v="100"/>
    <n v="100"/>
    <n v="100"/>
    <n v="100"/>
    <m/>
    <n v="82.65"/>
    <m/>
    <m/>
    <n v="84.62"/>
    <n v="93.33"/>
    <n v="0"/>
    <m/>
    <n v="40"/>
    <n v="95.29"/>
    <n v="71.430000000000007"/>
    <m/>
    <m/>
    <m/>
    <m/>
    <m/>
    <m/>
    <m/>
    <m/>
    <m/>
    <m/>
    <m/>
    <m/>
    <m/>
    <m/>
    <m/>
    <m/>
    <n v="96.26"/>
    <n v="100"/>
    <n v="93.75"/>
    <n v="100"/>
    <n v="100"/>
    <n v="88.46"/>
    <n v="71.430000000000007"/>
    <n v="100"/>
    <n v="50"/>
    <n v="68"/>
    <n v="83.33"/>
    <n v="97.04"/>
    <n v="98.11"/>
    <n v="100"/>
    <n v="100"/>
    <n v="100"/>
    <n v="90.91"/>
    <n v="93.88"/>
    <m/>
    <n v="98.34"/>
    <n v="100"/>
    <n v="96.95"/>
    <n v="63.21"/>
    <n v="87.5"/>
    <n v="63.64"/>
    <n v="45.27"/>
    <n v="29.55"/>
    <n v="71.430000000000007"/>
    <m/>
    <m/>
    <m/>
    <m/>
    <m/>
    <m/>
    <m/>
    <m/>
    <m/>
    <m/>
    <n v="99.15"/>
    <n v="100"/>
    <n v="100"/>
    <n v="100"/>
    <n v="73.099999999999994"/>
    <n v="99.07"/>
    <m/>
  </r>
  <r>
    <s v="0885"/>
    <x v="186"/>
    <s v="NACIONAL"/>
    <s v="ÓRGANO AUTÓNOMO"/>
    <x v="14"/>
    <x v="21"/>
    <s v="ATLÁNTICO"/>
    <s v="BARRANQUILLA"/>
    <s v="NO"/>
    <n v="1"/>
    <s v="Naciòn - MECI"/>
    <s v="MECI"/>
    <m/>
    <m/>
    <m/>
    <m/>
    <m/>
    <m/>
    <m/>
    <m/>
    <n v="77.400000000000006"/>
    <n v="67.86"/>
    <n v="74.069999999999993"/>
    <n v="86.4"/>
    <m/>
    <n v="72.5"/>
    <n v="82.14"/>
    <n v="42.11"/>
    <n v="77.78"/>
    <m/>
    <n v="85"/>
    <n v="100"/>
    <n v="100"/>
    <n v="100"/>
    <n v="100"/>
    <m/>
    <n v="64.39"/>
    <m/>
    <m/>
    <n v="28.57"/>
    <n v="33.33"/>
    <n v="0"/>
    <m/>
    <n v="10"/>
    <n v="97.4"/>
    <n v="20"/>
    <m/>
    <m/>
    <m/>
    <m/>
    <m/>
    <m/>
    <m/>
    <m/>
    <m/>
    <m/>
    <m/>
    <m/>
    <m/>
    <m/>
    <m/>
    <m/>
    <n v="80.84"/>
    <n v="85"/>
    <n v="62.5"/>
    <n v="86.96"/>
    <n v="88.89"/>
    <n v="80.77"/>
    <n v="24"/>
    <n v="100"/>
    <n v="25"/>
    <n v="12.5"/>
    <n v="25"/>
    <n v="92.72"/>
    <n v="85.85"/>
    <n v="86.36"/>
    <n v="96"/>
    <n v="100"/>
    <n v="100"/>
    <n v="97.28"/>
    <m/>
    <n v="91.26"/>
    <n v="83.33"/>
    <n v="96.99"/>
    <n v="51.81"/>
    <n v="45"/>
    <n v="54.55"/>
    <n v="61.49"/>
    <n v="37.880000000000003"/>
    <n v="57.14"/>
    <m/>
    <m/>
    <m/>
    <m/>
    <m/>
    <m/>
    <m/>
    <m/>
    <m/>
    <m/>
    <n v="81.72"/>
    <n v="75.760000000000005"/>
    <n v="100"/>
    <n v="96.15"/>
    <n v="73.87"/>
    <n v="76.39"/>
    <m/>
  </r>
  <r>
    <s v="0886"/>
    <x v="187"/>
    <s v="NACIONAL"/>
    <s v="ÓRGANO AUTÓNOMO"/>
    <x v="14"/>
    <x v="21"/>
    <s v="SANTANDER"/>
    <s v="SAN GIL"/>
    <s v="NO"/>
    <n v="0"/>
    <s v="Naciòn - MECI"/>
    <s v="MECI"/>
    <m/>
    <m/>
    <m/>
    <m/>
    <m/>
    <m/>
    <m/>
    <m/>
    <n v="91.88"/>
    <n v="96.43"/>
    <n v="66.67"/>
    <n v="94.74"/>
    <n v="85.71"/>
    <n v="76.34"/>
    <n v="90"/>
    <n v="76.67"/>
    <n v="72.31"/>
    <m/>
    <n v="69.84"/>
    <n v="83.78"/>
    <n v="80"/>
    <n v="92"/>
    <n v="77.78"/>
    <m/>
    <n v="66.430000000000007"/>
    <m/>
    <m/>
    <n v="58.59"/>
    <n v="75.83"/>
    <n v="26.67"/>
    <m/>
    <n v="10"/>
    <n v="81.180000000000007"/>
    <n v="57.14"/>
    <m/>
    <m/>
    <m/>
    <m/>
    <m/>
    <m/>
    <m/>
    <m/>
    <m/>
    <m/>
    <m/>
    <m/>
    <m/>
    <m/>
    <m/>
    <m/>
    <n v="55.23"/>
    <n v="56.82"/>
    <n v="40"/>
    <n v="62.5"/>
    <n v="59.52"/>
    <n v="36.840000000000003"/>
    <n v="34.130000000000003"/>
    <n v="100"/>
    <n v="50"/>
    <n v="25.33"/>
    <n v="41.67"/>
    <n v="77"/>
    <n v="67.09"/>
    <n v="66.67"/>
    <n v="64"/>
    <n v="57.14"/>
    <n v="86.36"/>
    <n v="85.71"/>
    <m/>
    <n v="86.62"/>
    <n v="82.13"/>
    <n v="90.36"/>
    <n v="66.2"/>
    <n v="55"/>
    <n v="81.819999999999993"/>
    <n v="77.41"/>
    <n v="49.24"/>
    <n v="71.430000000000007"/>
    <m/>
    <m/>
    <m/>
    <m/>
    <m/>
    <m/>
    <m/>
    <m/>
    <m/>
    <m/>
    <n v="88.78"/>
    <n v="84"/>
    <n v="81.58"/>
    <n v="79.63"/>
    <n v="81.099999999999994"/>
    <n v="96.3"/>
    <m/>
  </r>
  <r>
    <s v="0887"/>
    <x v="188"/>
    <s v="NACIONAL"/>
    <s v="ÓRGANO AUTÓNOMO"/>
    <x v="14"/>
    <x v="21"/>
    <s v="BOYACÁ"/>
    <s v="TUNJA"/>
    <s v="NO"/>
    <n v="1"/>
    <s v="Naciòn - MECI"/>
    <s v="MECI"/>
    <m/>
    <m/>
    <m/>
    <m/>
    <m/>
    <m/>
    <m/>
    <m/>
    <n v="88.5"/>
    <n v="85.71"/>
    <n v="76.19"/>
    <n v="93.42"/>
    <m/>
    <n v="62.92"/>
    <n v="66.67"/>
    <n v="61.54"/>
    <n v="62.3"/>
    <m/>
    <n v="73.02"/>
    <n v="75"/>
    <n v="30"/>
    <n v="80"/>
    <n v="100"/>
    <m/>
    <n v="91.62"/>
    <m/>
    <m/>
    <n v="100"/>
    <n v="96.67"/>
    <n v="27.78"/>
    <m/>
    <n v="50"/>
    <n v="96.47"/>
    <n v="91.43"/>
    <m/>
    <m/>
    <m/>
    <m/>
    <m/>
    <m/>
    <m/>
    <m/>
    <m/>
    <m/>
    <m/>
    <m/>
    <m/>
    <m/>
    <m/>
    <m/>
    <n v="69.150000000000006"/>
    <n v="72.41"/>
    <n v="66.67"/>
    <n v="65.709999999999994"/>
    <n v="82.35"/>
    <n v="56"/>
    <n v="59.52"/>
    <n v="100"/>
    <n v="100"/>
    <n v="52"/>
    <n v="58.33"/>
    <n v="82.81"/>
    <n v="73.91"/>
    <n v="72.73"/>
    <n v="80"/>
    <n v="71.430000000000007"/>
    <n v="90.91"/>
    <n v="83.67"/>
    <m/>
    <n v="82.07"/>
    <n v="68.84"/>
    <n v="93.07"/>
    <n v="51.73"/>
    <n v="55"/>
    <n v="90.91"/>
    <n v="56.31"/>
    <n v="0"/>
    <n v="28.57"/>
    <m/>
    <m/>
    <m/>
    <m/>
    <m/>
    <m/>
    <m/>
    <m/>
    <m/>
    <m/>
    <n v="88.01"/>
    <n v="74.67"/>
    <n v="100"/>
    <n v="96.3"/>
    <n v="72.87"/>
    <n v="96.76"/>
    <m/>
  </r>
  <r>
    <s v="0888"/>
    <x v="189"/>
    <s v="NACIONAL"/>
    <s v="ÓRGANO AUTÓNOMO"/>
    <x v="14"/>
    <x v="21"/>
    <s v="BOYACÁ"/>
    <s v="GARAGOA"/>
    <s v="NO"/>
    <n v="0"/>
    <s v="Naciòn - MECI"/>
    <s v="MECI"/>
    <m/>
    <m/>
    <m/>
    <m/>
    <m/>
    <m/>
    <m/>
    <m/>
    <n v="77.19"/>
    <n v="75"/>
    <n v="66.67"/>
    <n v="88.89"/>
    <n v="28.57"/>
    <n v="48.75"/>
    <n v="57.14"/>
    <n v="31.58"/>
    <n v="44.44"/>
    <m/>
    <n v="68.25"/>
    <n v="52.78"/>
    <n v="80"/>
    <n v="48"/>
    <n v="62.5"/>
    <m/>
    <n v="65.22"/>
    <m/>
    <m/>
    <n v="75"/>
    <n v="60"/>
    <n v="16.670000000000002"/>
    <m/>
    <n v="14.29"/>
    <n v="89.41"/>
    <n v="26.67"/>
    <m/>
    <m/>
    <m/>
    <m/>
    <m/>
    <m/>
    <m/>
    <m/>
    <m/>
    <m/>
    <m/>
    <m/>
    <m/>
    <m/>
    <m/>
    <m/>
    <n v="76.239999999999995"/>
    <n v="70"/>
    <n v="75"/>
    <n v="89.13"/>
    <n v="72.22"/>
    <n v="55"/>
    <n v="38.299999999999997"/>
    <n v="100"/>
    <n v="33.33"/>
    <n v="30.77"/>
    <n v="50"/>
    <n v="90.37"/>
    <n v="79.25"/>
    <n v="68.180000000000007"/>
    <n v="100"/>
    <n v="100"/>
    <n v="90.91"/>
    <n v="95.92"/>
    <m/>
    <n v="82.39"/>
    <n v="65"/>
    <n v="95.12"/>
    <n v="50.24"/>
    <n v="45"/>
    <n v="45.45"/>
    <n v="52.93"/>
    <n v="33.33"/>
    <n v="100"/>
    <m/>
    <m/>
    <m/>
    <m/>
    <m/>
    <m/>
    <m/>
    <m/>
    <m/>
    <m/>
    <n v="76.23"/>
    <n v="66.67"/>
    <n v="84.21"/>
    <n v="94.44"/>
    <n v="70.180000000000007"/>
    <n v="75.98"/>
    <m/>
  </r>
  <r>
    <s v="0889"/>
    <x v="190"/>
    <s v="NACIONAL"/>
    <s v="ÓRGANO AUTÓNOMO"/>
    <x v="14"/>
    <x v="21"/>
    <s v="CUNDINAMARCA"/>
    <s v="GACHALÁ"/>
    <s v="NO"/>
    <n v="0"/>
    <s v="Naciòn - MECI"/>
    <s v="MECI"/>
    <m/>
    <m/>
    <m/>
    <m/>
    <m/>
    <m/>
    <m/>
    <m/>
    <n v="94.51"/>
    <n v="92.86"/>
    <n v="79.63"/>
    <n v="98.65"/>
    <n v="100"/>
    <n v="91.4"/>
    <n v="83.33"/>
    <n v="96.67"/>
    <n v="87.69"/>
    <m/>
    <n v="85.71"/>
    <n v="100"/>
    <n v="100"/>
    <n v="100"/>
    <n v="100"/>
    <m/>
    <n v="86.29"/>
    <m/>
    <m/>
    <n v="89.43"/>
    <n v="93.33"/>
    <m/>
    <m/>
    <n v="30"/>
    <n v="97.06"/>
    <n v="82.86"/>
    <m/>
    <m/>
    <m/>
    <m/>
    <m/>
    <m/>
    <m/>
    <m/>
    <m/>
    <m/>
    <m/>
    <m/>
    <m/>
    <m/>
    <m/>
    <m/>
    <n v="82.24"/>
    <n v="83.33"/>
    <n v="87.5"/>
    <n v="89.13"/>
    <n v="85.19"/>
    <n v="65.38"/>
    <n v="69.05"/>
    <n v="100"/>
    <n v="50"/>
    <n v="72"/>
    <n v="66.67"/>
    <n v="97.53"/>
    <n v="94.34"/>
    <n v="95.45"/>
    <n v="100"/>
    <n v="100"/>
    <n v="100"/>
    <n v="99.32"/>
    <m/>
    <n v="99.18"/>
    <n v="98.55"/>
    <n v="99.7"/>
    <n v="86.87"/>
    <n v="97.5"/>
    <n v="81.819999999999993"/>
    <n v="77.48"/>
    <n v="94.7"/>
    <n v="71.430000000000007"/>
    <m/>
    <m/>
    <m/>
    <m/>
    <m/>
    <m/>
    <m/>
    <m/>
    <m/>
    <m/>
    <n v="97.96"/>
    <n v="96"/>
    <n v="100"/>
    <n v="100"/>
    <n v="90.19"/>
    <n v="99.07"/>
    <m/>
  </r>
  <r>
    <s v="0890"/>
    <x v="191"/>
    <s v="NACIONAL"/>
    <s v="ÓRGANO AUTÓNOMO"/>
    <x v="14"/>
    <x v="21"/>
    <s v="BOLÍVAR"/>
    <s v="CARTAGENA DE INDIAS"/>
    <s v="NO"/>
    <n v="1"/>
    <s v="Naciòn - MECI"/>
    <s v="MECI"/>
    <m/>
    <m/>
    <m/>
    <m/>
    <m/>
    <m/>
    <m/>
    <m/>
    <n v="76.28"/>
    <n v="71.430000000000007"/>
    <n v="76.19"/>
    <n v="82.02"/>
    <n v="57.14"/>
    <n v="51.85"/>
    <n v="48"/>
    <n v="56.52"/>
    <n v="50"/>
    <m/>
    <n v="85"/>
    <n v="77.78"/>
    <n v="90"/>
    <n v="68"/>
    <n v="87.5"/>
    <m/>
    <n v="8.66"/>
    <m/>
    <m/>
    <n v="28.57"/>
    <n v="0"/>
    <n v="0"/>
    <m/>
    <n v="20"/>
    <n v="5.48"/>
    <n v="10"/>
    <m/>
    <m/>
    <m/>
    <m/>
    <m/>
    <m/>
    <m/>
    <m/>
    <m/>
    <m/>
    <m/>
    <m/>
    <m/>
    <m/>
    <m/>
    <m/>
    <n v="37.450000000000003"/>
    <n v="28.79"/>
    <n v="26.67"/>
    <n v="48.57"/>
    <n v="23.08"/>
    <n v="26.32"/>
    <n v="16.670000000000002"/>
    <n v="0"/>
    <n v="0"/>
    <n v="12.5"/>
    <n v="25"/>
    <n v="38.89"/>
    <n v="22.92"/>
    <n v="26.67"/>
    <n v="36"/>
    <n v="57.14"/>
    <n v="72.73"/>
    <n v="50"/>
    <m/>
    <n v="29.42"/>
    <n v="51.39"/>
    <n v="11.11"/>
    <n v="29.97"/>
    <n v="12.12"/>
    <n v="36.36"/>
    <n v="41.22"/>
    <n v="49.24"/>
    <n v="14.29"/>
    <m/>
    <m/>
    <m/>
    <m/>
    <m/>
    <m/>
    <m/>
    <m/>
    <m/>
    <m/>
    <n v="63.45"/>
    <n v="51.52"/>
    <n v="63.16"/>
    <n v="40"/>
    <n v="31.96"/>
    <n v="81.03"/>
    <m/>
  </r>
  <r>
    <s v="0891"/>
    <x v="192"/>
    <s v="NACIONAL"/>
    <s v="ÓRGANO AUTÓNOMO"/>
    <x v="14"/>
    <x v="21"/>
    <s v="BOLÍVAR"/>
    <s v="MAGANGUÉ"/>
    <s v="NO"/>
    <n v="0"/>
    <s v="Naciòn - MECI"/>
    <s v="MECI"/>
    <m/>
    <m/>
    <m/>
    <m/>
    <m/>
    <m/>
    <m/>
    <m/>
    <n v="90.28"/>
    <n v="95.54"/>
    <n v="80.95"/>
    <n v="86.84"/>
    <n v="100"/>
    <n v="90.32"/>
    <n v="100"/>
    <n v="93.33"/>
    <n v="86.15"/>
    <m/>
    <n v="61.9"/>
    <n v="69.44"/>
    <n v="80"/>
    <n v="68"/>
    <n v="50"/>
    <m/>
    <n v="56.86"/>
    <m/>
    <m/>
    <n v="31.25"/>
    <n v="50"/>
    <n v="20"/>
    <m/>
    <n v="10"/>
    <n v="76.62"/>
    <n v="45.71"/>
    <m/>
    <m/>
    <m/>
    <m/>
    <m/>
    <m/>
    <m/>
    <m/>
    <m/>
    <m/>
    <m/>
    <m/>
    <m/>
    <m/>
    <m/>
    <m/>
    <n v="63.76"/>
    <n v="40.15"/>
    <n v="66.67"/>
    <n v="65"/>
    <n v="59.52"/>
    <n v="57.89"/>
    <n v="52"/>
    <n v="100"/>
    <n v="0"/>
    <n v="25"/>
    <n v="75"/>
    <n v="52.48"/>
    <n v="70.510000000000005"/>
    <n v="40"/>
    <n v="40"/>
    <n v="57.14"/>
    <n v="36.36"/>
    <n v="42.86"/>
    <m/>
    <n v="66.72"/>
    <n v="71.010000000000005"/>
    <n v="63.11"/>
    <n v="44.36"/>
    <n v="24.24"/>
    <n v="81.819999999999993"/>
    <n v="28.38"/>
    <n v="94.7"/>
    <n v="85.71"/>
    <m/>
    <m/>
    <m/>
    <m/>
    <m/>
    <m/>
    <m/>
    <m/>
    <m/>
    <m/>
    <n v="89.29"/>
    <n v="90.67"/>
    <n v="78.95"/>
    <n v="70.37"/>
    <n v="62.91"/>
    <n v="97.22"/>
    <m/>
  </r>
  <r>
    <s v="0893"/>
    <x v="193"/>
    <s v="NACIONAL"/>
    <s v="ÓRGANO AUTÓNOMO"/>
    <x v="14"/>
    <x v="21"/>
    <s v="ARCHIPIÉLAGO DE SAN ANDRÉS. PROVIDENCIA Y SANTA CATALINA"/>
    <s v="SAN ANDRÉS"/>
    <s v="NO"/>
    <n v="0"/>
    <s v="Naciòn - MECI"/>
    <s v="MECI"/>
    <m/>
    <m/>
    <m/>
    <m/>
    <m/>
    <m/>
    <m/>
    <m/>
    <n v="65.17"/>
    <n v="87.5"/>
    <n v="25"/>
    <n v="60.36"/>
    <n v="57.14"/>
    <n v="44.94"/>
    <n v="36.67"/>
    <n v="38.46"/>
    <n v="44.26"/>
    <m/>
    <n v="65.08"/>
    <n v="75"/>
    <n v="100"/>
    <n v="70.83"/>
    <n v="62.5"/>
    <m/>
    <n v="53.21"/>
    <m/>
    <m/>
    <n v="37.5"/>
    <n v="93.33"/>
    <m/>
    <m/>
    <n v="7.14"/>
    <n v="70.59"/>
    <n v="34.29"/>
    <m/>
    <m/>
    <m/>
    <m/>
    <m/>
    <m/>
    <m/>
    <m/>
    <m/>
    <m/>
    <m/>
    <m/>
    <m/>
    <m/>
    <m/>
    <m/>
    <n v="72.66"/>
    <n v="72.459999999999994"/>
    <n v="62.5"/>
    <n v="92.68"/>
    <n v="100"/>
    <n v="40"/>
    <n v="21.28"/>
    <n v="100"/>
    <n v="33.33"/>
    <n v="15.38"/>
    <n v="21.43"/>
    <n v="89.58"/>
    <n v="81.88"/>
    <n v="100"/>
    <n v="92"/>
    <n v="85.71"/>
    <n v="100"/>
    <n v="91.84"/>
    <m/>
    <n v="70.34"/>
    <n v="61.84"/>
    <n v="77.41"/>
    <n v="8.8699999999999992"/>
    <n v="6.06"/>
    <n v="9.09"/>
    <n v="6.25"/>
    <n v="3.03"/>
    <n v="42.86"/>
    <m/>
    <m/>
    <m/>
    <m/>
    <m/>
    <m/>
    <m/>
    <m/>
    <m/>
    <m/>
    <n v="86.22"/>
    <n v="68"/>
    <n v="100"/>
    <n v="100"/>
    <n v="43.73"/>
    <n v="95.83"/>
    <m/>
  </r>
  <r>
    <s v="0894"/>
    <x v="194"/>
    <s v="NACIONAL"/>
    <s v="ÓRGANO AUTÓNOMO"/>
    <x v="14"/>
    <x v="21"/>
    <s v="META"/>
    <s v="VILLAVICENCIO"/>
    <s v="NO"/>
    <n v="1"/>
    <s v="Naciòn - MECI"/>
    <s v="MECI"/>
    <m/>
    <m/>
    <m/>
    <m/>
    <m/>
    <m/>
    <m/>
    <m/>
    <n v="87.92"/>
    <n v="92.86"/>
    <n v="57.41"/>
    <n v="89.91"/>
    <n v="85.71"/>
    <n v="68.819999999999993"/>
    <n v="76.67"/>
    <n v="76.67"/>
    <n v="63.08"/>
    <m/>
    <n v="66.67"/>
    <n v="78.38"/>
    <n v="60"/>
    <n v="84"/>
    <n v="77.78"/>
    <m/>
    <n v="73.819999999999993"/>
    <m/>
    <m/>
    <n v="56.57"/>
    <n v="78.33"/>
    <n v="0"/>
    <m/>
    <n v="10"/>
    <n v="94.81"/>
    <n v="71.430000000000007"/>
    <m/>
    <m/>
    <m/>
    <m/>
    <m/>
    <m/>
    <m/>
    <m/>
    <m/>
    <m/>
    <m/>
    <m/>
    <m/>
    <m/>
    <m/>
    <m/>
    <n v="59.26"/>
    <n v="57.58"/>
    <n v="33.33"/>
    <n v="62.86"/>
    <n v="75"/>
    <n v="41.18"/>
    <n v="30.95"/>
    <n v="50"/>
    <n v="50"/>
    <n v="24"/>
    <n v="50"/>
    <n v="76.900000000000006"/>
    <n v="84.38"/>
    <n v="73.33"/>
    <n v="72"/>
    <n v="71.430000000000007"/>
    <n v="68.180000000000007"/>
    <n v="66.67"/>
    <m/>
    <n v="78.290000000000006"/>
    <n v="68.12"/>
    <n v="86.75"/>
    <n v="33.33"/>
    <n v="30.3"/>
    <n v="45.45"/>
    <n v="41.22"/>
    <n v="25"/>
    <n v="0"/>
    <m/>
    <m/>
    <m/>
    <m/>
    <m/>
    <m/>
    <m/>
    <m/>
    <m/>
    <m/>
    <n v="80.27"/>
    <n v="77.33"/>
    <n v="84.21"/>
    <n v="88.89"/>
    <n v="54.73"/>
    <n v="79.63"/>
    <m/>
  </r>
  <r>
    <s v="0895"/>
    <x v="195"/>
    <s v="NACIONAL"/>
    <s v="ÓRGANO AUTÓNOMO"/>
    <x v="14"/>
    <x v="21"/>
    <s v="SANTANDER"/>
    <s v="BARRANCABERMEJA"/>
    <s v="NO"/>
    <n v="0"/>
    <s v="Naciòn - MECI"/>
    <s v="MECI"/>
    <m/>
    <m/>
    <m/>
    <m/>
    <m/>
    <m/>
    <m/>
    <m/>
    <n v="77.27"/>
    <n v="78.569999999999993"/>
    <n v="71.430000000000007"/>
    <n v="85.14"/>
    <n v="42.86"/>
    <n v="42.5"/>
    <n v="35.71"/>
    <n v="15.79"/>
    <n v="40.74"/>
    <m/>
    <m/>
    <n v="63.64"/>
    <n v="50"/>
    <n v="68"/>
    <n v="100"/>
    <m/>
    <n v="41.78"/>
    <m/>
    <m/>
    <n v="68.75"/>
    <n v="0"/>
    <n v="0"/>
    <m/>
    <n v="40"/>
    <n v="37.659999999999997"/>
    <n v="48.57"/>
    <m/>
    <m/>
    <m/>
    <m/>
    <m/>
    <m/>
    <m/>
    <m/>
    <m/>
    <m/>
    <m/>
    <m/>
    <m/>
    <m/>
    <m/>
    <m/>
    <n v="35.25"/>
    <n v="21.21"/>
    <n v="20"/>
    <n v="40"/>
    <n v="20.51"/>
    <n v="36"/>
    <n v="50"/>
    <n v="0"/>
    <n v="33.33"/>
    <n v="25"/>
    <n v="75"/>
    <n v="38.090000000000003"/>
    <n v="41.88"/>
    <n v="40"/>
    <n v="28"/>
    <n v="39.29"/>
    <n v="34.85"/>
    <n v="42.86"/>
    <m/>
    <n v="49.35"/>
    <n v="61.39"/>
    <n v="40.549999999999997"/>
    <n v="56.23"/>
    <n v="42.5"/>
    <n v="81.819999999999993"/>
    <n v="60.53"/>
    <n v="65.150000000000006"/>
    <n v="57.14"/>
    <m/>
    <m/>
    <m/>
    <m/>
    <m/>
    <m/>
    <m/>
    <m/>
    <m/>
    <m/>
    <n v="78.89"/>
    <n v="72.73"/>
    <n v="78.95"/>
    <n v="80.77"/>
    <n v="63.1"/>
    <n v="81.86"/>
    <m/>
  </r>
  <r>
    <s v="0896"/>
    <x v="196"/>
    <s v="NACIONAL"/>
    <s v="ORGANISMO DE CONTROL Y VIGILANCIA"/>
    <x v="17"/>
    <x v="20"/>
    <s v="BOGOTÁ. D.C."/>
    <s v="BOGOTÁ. D.C."/>
    <s v="NO"/>
    <n v="1"/>
    <s v="Naciòn - MECI"/>
    <s v="MECI"/>
    <m/>
    <m/>
    <m/>
    <m/>
    <m/>
    <m/>
    <m/>
    <m/>
    <m/>
    <m/>
    <m/>
    <m/>
    <m/>
    <n v="95.7"/>
    <n v="100"/>
    <n v="93.33"/>
    <n v="93.85"/>
    <m/>
    <n v="76.19"/>
    <n v="86.49"/>
    <n v="90"/>
    <n v="88"/>
    <n v="88.89"/>
    <m/>
    <n v="90.79"/>
    <m/>
    <m/>
    <n v="92.68"/>
    <n v="95"/>
    <n v="83.33"/>
    <m/>
    <m/>
    <n v="89.29"/>
    <n v="91.43"/>
    <m/>
    <m/>
    <m/>
    <m/>
    <m/>
    <m/>
    <m/>
    <m/>
    <m/>
    <m/>
    <m/>
    <m/>
    <m/>
    <m/>
    <m/>
    <m/>
    <n v="96.26"/>
    <n v="96.67"/>
    <n v="93.75"/>
    <n v="95.65"/>
    <n v="94.44"/>
    <n v="100"/>
    <m/>
    <m/>
    <m/>
    <m/>
    <m/>
    <m/>
    <m/>
    <m/>
    <m/>
    <m/>
    <m/>
    <m/>
    <m/>
    <n v="89.65"/>
    <n v="79.599999999999994"/>
    <n v="97.87"/>
    <n v="65.17"/>
    <n v="57.5"/>
    <n v="63.64"/>
    <n v="66.67"/>
    <n v="70.45"/>
    <n v="100"/>
    <m/>
    <m/>
    <m/>
    <m/>
    <m/>
    <m/>
    <m/>
    <m/>
    <m/>
    <m/>
    <n v="87.06"/>
    <n v="90"/>
    <n v="86.84"/>
    <n v="74.069999999999993"/>
    <n v="77.38"/>
    <n v="90.28"/>
    <m/>
  </r>
  <r>
    <s v="0907"/>
    <x v="197"/>
    <s v="NACIONAL"/>
    <s v="ÓRGANO AUTÓNOMO"/>
    <x v="14"/>
    <x v="21"/>
    <s v="CESAR"/>
    <s v="VALLEDUPAR"/>
    <s v="SI"/>
    <n v="1"/>
    <s v="Naciòn - MECI"/>
    <s v="MECI"/>
    <m/>
    <m/>
    <m/>
    <m/>
    <m/>
    <m/>
    <m/>
    <m/>
    <n v="95.51"/>
    <n v="100"/>
    <n v="95.24"/>
    <n v="91.67"/>
    <n v="100"/>
    <n v="89.25"/>
    <n v="93.33"/>
    <n v="86.67"/>
    <n v="86.15"/>
    <m/>
    <n v="85.71"/>
    <n v="100"/>
    <n v="100"/>
    <n v="100"/>
    <n v="100"/>
    <m/>
    <n v="79.03"/>
    <m/>
    <m/>
    <n v="73.98"/>
    <n v="96.67"/>
    <n v="0"/>
    <m/>
    <n v="10"/>
    <n v="96.47"/>
    <n v="68.569999999999993"/>
    <m/>
    <m/>
    <m/>
    <m/>
    <m/>
    <m/>
    <m/>
    <m/>
    <m/>
    <m/>
    <m/>
    <m/>
    <m/>
    <m/>
    <m/>
    <m/>
    <n v="88.79"/>
    <n v="96.67"/>
    <n v="87.5"/>
    <n v="95.65"/>
    <n v="100"/>
    <n v="69.23"/>
    <n v="44"/>
    <n v="100"/>
    <n v="25"/>
    <n v="12.5"/>
    <n v="66.67"/>
    <n v="97.04"/>
    <n v="96.23"/>
    <n v="95.45"/>
    <n v="96"/>
    <n v="100"/>
    <n v="100"/>
    <n v="95.92"/>
    <m/>
    <n v="93.75"/>
    <n v="88.41"/>
    <n v="98.19"/>
    <n v="70.36"/>
    <n v="57.5"/>
    <n v="90.91"/>
    <n v="88.29"/>
    <n v="53.79"/>
    <n v="42.86"/>
    <m/>
    <m/>
    <m/>
    <m/>
    <m/>
    <m/>
    <m/>
    <m/>
    <m/>
    <m/>
    <n v="94.56"/>
    <n v="88"/>
    <n v="100"/>
    <n v="100"/>
    <n v="88.48"/>
    <n v="98.15"/>
    <m/>
  </r>
  <r>
    <s v="0908"/>
    <x v="198"/>
    <s v="NACIONAL"/>
    <s v="ÓRGANO AUTÓNOMO"/>
    <x v="14"/>
    <x v="21"/>
    <s v="NORTE DE SANTANDER"/>
    <s v="SAN JOSÉ DE CÚCUTA"/>
    <s v="NO"/>
    <n v="1"/>
    <s v="Naciòn - MECI"/>
    <s v="MECI"/>
    <m/>
    <m/>
    <m/>
    <m/>
    <m/>
    <m/>
    <m/>
    <m/>
    <n v="94.58"/>
    <n v="100"/>
    <n v="57.41"/>
    <n v="98.68"/>
    <n v="100"/>
    <n v="98.92"/>
    <n v="100"/>
    <n v="100"/>
    <n v="98.46"/>
    <m/>
    <n v="80"/>
    <n v="86.49"/>
    <n v="90"/>
    <n v="84"/>
    <n v="100"/>
    <m/>
    <n v="82.21"/>
    <m/>
    <m/>
    <n v="78.790000000000006"/>
    <n v="93.33"/>
    <n v="40"/>
    <m/>
    <n v="20"/>
    <n v="95.29"/>
    <n v="74.290000000000006"/>
    <m/>
    <m/>
    <m/>
    <m/>
    <m/>
    <m/>
    <m/>
    <m/>
    <m/>
    <m/>
    <m/>
    <m/>
    <m/>
    <m/>
    <m/>
    <m/>
    <n v="88.16"/>
    <n v="84.44"/>
    <n v="81.25"/>
    <n v="93.48"/>
    <n v="79.63"/>
    <n v="88.46"/>
    <n v="66.67"/>
    <n v="100"/>
    <n v="25"/>
    <n v="64"/>
    <n v="75"/>
    <n v="77.59"/>
    <n v="86.79"/>
    <n v="72.73"/>
    <n v="60"/>
    <n v="82.14"/>
    <n v="54.55"/>
    <n v="75.510000000000005"/>
    <m/>
    <n v="91.29"/>
    <n v="90.97"/>
    <n v="91.57"/>
    <n v="83.41"/>
    <n v="90"/>
    <n v="90.91"/>
    <n v="80.48"/>
    <n v="87.88"/>
    <n v="42.86"/>
    <m/>
    <m/>
    <m/>
    <m/>
    <m/>
    <m/>
    <m/>
    <m/>
    <m/>
    <m/>
    <n v="96.93"/>
    <n v="100"/>
    <n v="100"/>
    <n v="89.66"/>
    <n v="85.09"/>
    <n v="97.69"/>
    <m/>
  </r>
  <r>
    <s v="0925"/>
    <x v="199"/>
    <s v="NACIONAL"/>
    <s v="RAMA LEGISLATIVA"/>
    <x v="18"/>
    <x v="20"/>
    <s v="BOGOTÁ. D.C."/>
    <s v="BOGOTÁ. D.C."/>
    <s v="NO"/>
    <n v="1"/>
    <s v="Naciòn - MECI"/>
    <s v="MECI"/>
    <m/>
    <m/>
    <m/>
    <m/>
    <m/>
    <m/>
    <m/>
    <m/>
    <n v="80.19"/>
    <n v="84.82"/>
    <n v="47.62"/>
    <n v="88.29"/>
    <n v="42.86"/>
    <n v="60"/>
    <n v="60.71"/>
    <n v="47.37"/>
    <n v="68.52"/>
    <m/>
    <n v="60.32"/>
    <n v="94.44"/>
    <n v="100"/>
    <n v="96"/>
    <n v="87.5"/>
    <m/>
    <n v="69.39"/>
    <m/>
    <m/>
    <n v="28.57"/>
    <n v="50"/>
    <n v="50"/>
    <m/>
    <m/>
    <n v="78.95"/>
    <n v="0"/>
    <m/>
    <m/>
    <m/>
    <m/>
    <m/>
    <m/>
    <m/>
    <m/>
    <m/>
    <m/>
    <m/>
    <m/>
    <m/>
    <m/>
    <m/>
    <m/>
    <n v="65.52"/>
    <n v="76.67"/>
    <n v="42.86"/>
    <n v="75.61"/>
    <n v="87.5"/>
    <n v="16.670000000000002"/>
    <m/>
    <m/>
    <m/>
    <m/>
    <m/>
    <m/>
    <m/>
    <m/>
    <m/>
    <m/>
    <m/>
    <m/>
    <m/>
    <n v="74.64"/>
    <n v="66.38"/>
    <n v="80.489999999999995"/>
    <n v="51.7"/>
    <n v="36.36"/>
    <n v="63.64"/>
    <n v="57.43"/>
    <n v="67.42"/>
    <n v="50"/>
    <m/>
    <m/>
    <m/>
    <m/>
    <m/>
    <m/>
    <m/>
    <m/>
    <m/>
    <m/>
    <n v="83.24"/>
    <n v="77.27"/>
    <n v="89.47"/>
    <n v="77.78"/>
    <n v="65.66"/>
    <n v="88.89"/>
    <m/>
  </r>
  <r>
    <s v="1528"/>
    <x v="200"/>
    <s v="NACIONAL"/>
    <s v="ÓRGANO AUTÓNOMO"/>
    <x v="14"/>
    <x v="20"/>
    <s v="SUCRE"/>
    <s v="SAN MARCOS"/>
    <s v="NO"/>
    <n v="0"/>
    <s v="Naciòn - MECI"/>
    <s v="MECI"/>
    <m/>
    <m/>
    <m/>
    <m/>
    <m/>
    <m/>
    <m/>
    <m/>
    <n v="78.2"/>
    <n v="88.39"/>
    <n v="79.63"/>
    <n v="71.489999999999995"/>
    <m/>
    <n v="67.86"/>
    <n v="67.86"/>
    <n v="69.569999999999993"/>
    <n v="65.52"/>
    <m/>
    <n v="74.599999999999994"/>
    <n v="70.27"/>
    <n v="50"/>
    <n v="72"/>
    <n v="55.56"/>
    <m/>
    <n v="56.32"/>
    <m/>
    <m/>
    <n v="14.58"/>
    <n v="38.33"/>
    <n v="0"/>
    <m/>
    <m/>
    <n v="87.01"/>
    <n v="37.14"/>
    <m/>
    <m/>
    <m/>
    <m/>
    <m/>
    <m/>
    <m/>
    <m/>
    <m/>
    <m/>
    <m/>
    <m/>
    <m/>
    <m/>
    <m/>
    <m/>
    <n v="59.8"/>
    <n v="83.33"/>
    <n v="37.5"/>
    <n v="60.98"/>
    <n v="70.59"/>
    <n v="50"/>
    <n v="59.52"/>
    <n v="100"/>
    <n v="50"/>
    <n v="60"/>
    <n v="58.33"/>
    <n v="79.010000000000005"/>
    <n v="64.150000000000006"/>
    <n v="81.819999999999993"/>
    <n v="94.67"/>
    <n v="57.14"/>
    <n v="100"/>
    <n v="82.99"/>
    <m/>
    <n v="80.56"/>
    <n v="86.76"/>
    <n v="78.010000000000005"/>
    <n v="49.84"/>
    <n v="35"/>
    <n v="63.64"/>
    <n v="63.29"/>
    <n v="49.24"/>
    <n v="42.86"/>
    <m/>
    <m/>
    <m/>
    <m/>
    <m/>
    <m/>
    <m/>
    <m/>
    <m/>
    <m/>
    <n v="83.57"/>
    <n v="83.33"/>
    <n v="75"/>
    <n v="84.26"/>
    <n v="67.61"/>
    <n v="86.11"/>
    <m/>
  </r>
  <r>
    <s v="2195"/>
    <x v="201"/>
    <s v="NACIONAL"/>
    <s v="ÓRGANO AUTÓNOMO"/>
    <x v="14"/>
    <x v="20"/>
    <s v="BOGOTÁ. D.C."/>
    <s v="BOGOTÁ. D.C."/>
    <s v="NO"/>
    <n v="1"/>
    <s v="Naciòn - MECI"/>
    <s v="MECI"/>
    <m/>
    <m/>
    <m/>
    <m/>
    <m/>
    <m/>
    <m/>
    <m/>
    <m/>
    <m/>
    <m/>
    <m/>
    <m/>
    <n v="97.85"/>
    <n v="96.67"/>
    <n v="96.67"/>
    <n v="98.46"/>
    <m/>
    <m/>
    <m/>
    <m/>
    <m/>
    <m/>
    <m/>
    <n v="86.75"/>
    <m/>
    <m/>
    <n v="83.33"/>
    <n v="50"/>
    <n v="0"/>
    <m/>
    <m/>
    <n v="96.39"/>
    <n v="71.430000000000007"/>
    <m/>
    <m/>
    <m/>
    <m/>
    <m/>
    <m/>
    <m/>
    <m/>
    <m/>
    <m/>
    <m/>
    <m/>
    <m/>
    <m/>
    <m/>
    <m/>
    <n v="83.52"/>
    <n v="86.96"/>
    <n v="46.15"/>
    <n v="92.5"/>
    <n v="84.62"/>
    <n v="88.46"/>
    <m/>
    <m/>
    <m/>
    <m/>
    <m/>
    <n v="82.82"/>
    <n v="80.430000000000007"/>
    <n v="100"/>
    <n v="73.61"/>
    <n v="95"/>
    <n v="78.95"/>
    <m/>
    <m/>
    <n v="97.97"/>
    <n v="95.52"/>
    <n v="100"/>
    <n v="94.63"/>
    <n v="97.5"/>
    <n v="90.91"/>
    <n v="90.79"/>
    <n v="97.73"/>
    <n v="100"/>
    <m/>
    <m/>
    <m/>
    <m/>
    <m/>
    <m/>
    <m/>
    <m/>
    <m/>
    <m/>
    <n v="97.43"/>
    <n v="98.33"/>
    <n v="94.74"/>
    <n v="95.83"/>
    <n v="96.16"/>
    <n v="98.61"/>
    <m/>
  </r>
  <r>
    <s v="5252"/>
    <x v="202"/>
    <s v="NACIONAL"/>
    <s v="RAMA EJECUTIVA"/>
    <x v="3"/>
    <x v="1"/>
    <s v="BOGOTÁ. D.C."/>
    <s v="BOGOTÁ. D.C."/>
    <s v="NO"/>
    <n v="1"/>
    <s v="Naciòn - MECI"/>
    <s v="MECI"/>
    <m/>
    <m/>
    <m/>
    <m/>
    <m/>
    <m/>
    <m/>
    <m/>
    <m/>
    <m/>
    <m/>
    <m/>
    <m/>
    <n v="77.88"/>
    <n v="90.32"/>
    <n v="77.14"/>
    <n v="77.5"/>
    <m/>
    <n v="65.28"/>
    <n v="92.11"/>
    <n v="100"/>
    <n v="96.15"/>
    <n v="77.78"/>
    <m/>
    <n v="66.02"/>
    <n v="66.67"/>
    <n v="0"/>
    <n v="64.709999999999994"/>
    <n v="16.670000000000002"/>
    <n v="0"/>
    <n v="58.75"/>
    <m/>
    <n v="77.11"/>
    <n v="57.14"/>
    <n v="66.67"/>
    <m/>
    <m/>
    <m/>
    <m/>
    <m/>
    <m/>
    <m/>
    <m/>
    <m/>
    <m/>
    <m/>
    <m/>
    <m/>
    <m/>
    <m/>
    <n v="63.37"/>
    <n v="83.33"/>
    <n v="43.75"/>
    <n v="72.5"/>
    <n v="64.709999999999994"/>
    <n v="30"/>
    <m/>
    <m/>
    <m/>
    <m/>
    <m/>
    <n v="76.959999999999994"/>
    <n v="71.959999999999994"/>
    <n v="77.27"/>
    <n v="56"/>
    <n v="63.1"/>
    <n v="76.92"/>
    <n v="84.91"/>
    <m/>
    <n v="86.17"/>
    <n v="81.19"/>
    <n v="90.36"/>
    <n v="82.24"/>
    <n v="95"/>
    <n v="81.819999999999993"/>
    <n v="77.63"/>
    <n v="86.36"/>
    <n v="28.57"/>
    <n v="68.319999999999993"/>
    <n v="87.8"/>
    <n v="85"/>
    <n v="56.57"/>
    <m/>
    <m/>
    <m/>
    <m/>
    <m/>
    <m/>
    <n v="78.25"/>
    <n v="71.209999999999994"/>
    <n v="63.89"/>
    <n v="87.65"/>
    <n v="82.03"/>
    <n v="81.62"/>
    <m/>
  </r>
  <r>
    <s v="5258"/>
    <x v="203"/>
    <s v="NACIONAL"/>
    <s v="ÓRGANO AUTÓNOMO"/>
    <x v="15"/>
    <x v="5"/>
    <s v="BOGOTÁ. D.C."/>
    <s v="BOGOTÁ. D.C."/>
    <s v="NO"/>
    <n v="1"/>
    <s v="Naciòn - MECI"/>
    <s v="MECI"/>
    <m/>
    <m/>
    <m/>
    <m/>
    <m/>
    <m/>
    <m/>
    <m/>
    <m/>
    <m/>
    <m/>
    <m/>
    <m/>
    <n v="51.16"/>
    <n v="40.74"/>
    <n v="46.15"/>
    <n v="57.38"/>
    <m/>
    <m/>
    <m/>
    <m/>
    <m/>
    <m/>
    <m/>
    <n v="56.02"/>
    <m/>
    <m/>
    <n v="27.08"/>
    <n v="32.5"/>
    <n v="0"/>
    <m/>
    <n v="14.29"/>
    <n v="79.22"/>
    <n v="0"/>
    <m/>
    <m/>
    <m/>
    <m/>
    <m/>
    <m/>
    <m/>
    <m/>
    <m/>
    <m/>
    <m/>
    <m/>
    <m/>
    <m/>
    <m/>
    <m/>
    <n v="60.33"/>
    <n v="49.28"/>
    <n v="43.75"/>
    <n v="60.87"/>
    <n v="50"/>
    <n v="65.38"/>
    <n v="36.17"/>
    <n v="0"/>
    <n v="33.33"/>
    <n v="42.31"/>
    <n v="28.57"/>
    <n v="72.400000000000006"/>
    <n v="76.09"/>
    <n v="53.33"/>
    <n v="52"/>
    <n v="57.14"/>
    <n v="77.27"/>
    <n v="68.709999999999994"/>
    <m/>
    <n v="72.19"/>
    <n v="52.17"/>
    <n v="89.02"/>
    <n v="42.26"/>
    <n v="39.39"/>
    <n v="45.45"/>
    <n v="46.85"/>
    <n v="40.909999999999997"/>
    <n v="28.57"/>
    <m/>
    <m/>
    <m/>
    <m/>
    <m/>
    <m/>
    <m/>
    <m/>
    <m/>
    <m/>
    <n v="65.66"/>
    <n v="55"/>
    <n v="89.47"/>
    <n v="53.85"/>
    <n v="58.96"/>
    <n v="75.86"/>
    <m/>
  </r>
  <r>
    <s v="5388"/>
    <x v="204"/>
    <s v="NACIONAL"/>
    <s v="ORGANISMO DE CONTROL Y VIGILANCIA"/>
    <x v="4"/>
    <x v="20"/>
    <s v="BOGOTÁ. D.C."/>
    <s v="BOGOTÁ. D.C."/>
    <s v="NO"/>
    <n v="1"/>
    <s v="Naciòn - MECI"/>
    <s v="MECI"/>
    <m/>
    <m/>
    <m/>
    <m/>
    <m/>
    <m/>
    <m/>
    <m/>
    <m/>
    <m/>
    <m/>
    <m/>
    <m/>
    <n v="57.78"/>
    <n v="59.26"/>
    <n v="66.67"/>
    <n v="53.85"/>
    <m/>
    <n v="60.32"/>
    <n v="83.33"/>
    <n v="80"/>
    <n v="84"/>
    <n v="75"/>
    <m/>
    <n v="78.77"/>
    <m/>
    <m/>
    <n v="43.75"/>
    <n v="25"/>
    <n v="0"/>
    <m/>
    <m/>
    <n v="97.37"/>
    <n v="0"/>
    <m/>
    <m/>
    <m/>
    <m/>
    <m/>
    <m/>
    <m/>
    <m/>
    <m/>
    <m/>
    <m/>
    <m/>
    <m/>
    <m/>
    <m/>
    <m/>
    <n v="77.66"/>
    <n v="79.31"/>
    <n v="60"/>
    <n v="80"/>
    <n v="88.24"/>
    <n v="76"/>
    <m/>
    <m/>
    <m/>
    <m/>
    <m/>
    <n v="85.52"/>
    <n v="80.430000000000007"/>
    <n v="71.430000000000007"/>
    <n v="77.78"/>
    <n v="48.81"/>
    <n v="100"/>
    <n v="94.56"/>
    <m/>
    <n v="82.77"/>
    <n v="64.180000000000007"/>
    <n v="98.15"/>
    <n v="44.61"/>
    <n v="36.36"/>
    <n v="36.36"/>
    <n v="52.03"/>
    <n v="35.61"/>
    <n v="71.430000000000007"/>
    <m/>
    <m/>
    <m/>
    <m/>
    <m/>
    <m/>
    <m/>
    <m/>
    <m/>
    <m/>
    <n v="74.12"/>
    <n v="61.67"/>
    <n v="73.680000000000007"/>
    <n v="48.15"/>
    <n v="60.29"/>
    <n v="95.83"/>
    <m/>
  </r>
  <r>
    <s v="5389"/>
    <x v="205"/>
    <s v="NACIONAL"/>
    <s v="ORGANISMO DE CONTROL Y VIGILANCIA"/>
    <x v="19"/>
    <x v="20"/>
    <s v="BOGOTÁ. D.C."/>
    <s v="BOGOTÁ. D.C."/>
    <s v="NO"/>
    <n v="1"/>
    <s v="Naciòn - MECI"/>
    <s v="MECI"/>
    <m/>
    <m/>
    <m/>
    <m/>
    <m/>
    <m/>
    <m/>
    <m/>
    <n v="91.24"/>
    <n v="89.29"/>
    <n v="80.95"/>
    <n v="96.05"/>
    <n v="85.71"/>
    <n v="63.33"/>
    <n v="66.67"/>
    <n v="60"/>
    <n v="58.46"/>
    <m/>
    <n v="80.95"/>
    <n v="100"/>
    <n v="100"/>
    <n v="100"/>
    <n v="100"/>
    <m/>
    <n v="93.84"/>
    <m/>
    <m/>
    <n v="75"/>
    <n v="100"/>
    <n v="0"/>
    <m/>
    <m/>
    <n v="97.62"/>
    <n v="94.29"/>
    <m/>
    <m/>
    <m/>
    <m/>
    <m/>
    <m/>
    <m/>
    <m/>
    <m/>
    <m/>
    <m/>
    <m/>
    <m/>
    <m/>
    <m/>
    <m/>
    <n v="82.24"/>
    <n v="86.67"/>
    <n v="87.5"/>
    <n v="89.13"/>
    <n v="88.89"/>
    <n v="69.23"/>
    <m/>
    <m/>
    <m/>
    <m/>
    <m/>
    <m/>
    <m/>
    <m/>
    <m/>
    <m/>
    <m/>
    <m/>
    <m/>
    <n v="81.88"/>
    <n v="64.180000000000007"/>
    <n v="96.34"/>
    <n v="59.52"/>
    <n v="40"/>
    <n v="81.819999999999993"/>
    <n v="71.17"/>
    <n v="65.150000000000006"/>
    <n v="66.67"/>
    <m/>
    <m/>
    <m/>
    <m/>
    <m/>
    <m/>
    <m/>
    <m/>
    <m/>
    <m/>
    <n v="84.71"/>
    <n v="70.67"/>
    <n v="84.21"/>
    <n v="81.48"/>
    <n v="79.5"/>
    <n v="98.61"/>
    <m/>
  </r>
  <r>
    <s v="5396"/>
    <x v="206"/>
    <s v="NACIONAL"/>
    <s v="ORGANIZACIÓN ELECTORAL"/>
    <x v="20"/>
    <x v="20"/>
    <s v="BOGOTÁ. D.C."/>
    <s v="BOGOTÁ. D.C."/>
    <s v="NO"/>
    <n v="1"/>
    <s v="Naciòn - MECI"/>
    <s v="MECI"/>
    <m/>
    <m/>
    <m/>
    <m/>
    <m/>
    <m/>
    <m/>
    <m/>
    <m/>
    <m/>
    <m/>
    <m/>
    <m/>
    <n v="43.75"/>
    <n v="64.290000000000006"/>
    <n v="36.840000000000003"/>
    <n v="38.89"/>
    <m/>
    <n v="51.67"/>
    <n v="83.33"/>
    <n v="90"/>
    <n v="84"/>
    <n v="62.5"/>
    <m/>
    <n v="75.63"/>
    <m/>
    <m/>
    <n v="82.35"/>
    <n v="69.17"/>
    <n v="14.29"/>
    <m/>
    <n v="35.71"/>
    <n v="91.76"/>
    <n v="60"/>
    <m/>
    <m/>
    <m/>
    <m/>
    <m/>
    <m/>
    <m/>
    <m/>
    <m/>
    <m/>
    <m/>
    <m/>
    <m/>
    <m/>
    <m/>
    <m/>
    <n v="68.989999999999995"/>
    <n v="60.61"/>
    <n v="53.33"/>
    <n v="85"/>
    <n v="50"/>
    <n v="73.680000000000007"/>
    <n v="51.09"/>
    <n v="50"/>
    <n v="60"/>
    <n v="46.15"/>
    <n v="57.69"/>
    <m/>
    <m/>
    <m/>
    <m/>
    <m/>
    <m/>
    <m/>
    <m/>
    <n v="80.14"/>
    <n v="66.67"/>
    <n v="90.36"/>
    <n v="61.27"/>
    <n v="52.5"/>
    <n v="36.36"/>
    <n v="72.069999999999993"/>
    <n v="78.790000000000006"/>
    <n v="66.67"/>
    <m/>
    <m/>
    <m/>
    <m/>
    <m/>
    <m/>
    <m/>
    <m/>
    <m/>
    <m/>
    <n v="72.36"/>
    <n v="49.02"/>
    <n v="78.95"/>
    <n v="82.76"/>
    <n v="76.260000000000005"/>
    <n v="85.63"/>
    <m/>
  </r>
  <r>
    <s v="5440"/>
    <x v="207"/>
    <s v="NACIONAL"/>
    <s v="RAMA LEGISLATIVA"/>
    <x v="21"/>
    <x v="20"/>
    <s v="BOGOTÁ. D.C."/>
    <s v="BOGOTÁ. D.C."/>
    <s v="NO"/>
    <n v="1"/>
    <s v="Naciòn - MECI"/>
    <s v="MECI"/>
    <m/>
    <m/>
    <m/>
    <m/>
    <m/>
    <m/>
    <m/>
    <m/>
    <n v="78.14"/>
    <n v="71.430000000000007"/>
    <n v="16.670000000000002"/>
    <n v="89.91"/>
    <n v="85.71"/>
    <n v="91.4"/>
    <n v="83.33"/>
    <n v="96.67"/>
    <n v="92.31"/>
    <m/>
    <n v="76.19"/>
    <n v="97.22"/>
    <n v="100"/>
    <n v="100"/>
    <n v="87.5"/>
    <m/>
    <n v="76.75"/>
    <m/>
    <m/>
    <n v="28.57"/>
    <n v="55.83"/>
    <n v="0"/>
    <m/>
    <m/>
    <n v="86.9"/>
    <n v="0"/>
    <m/>
    <m/>
    <m/>
    <m/>
    <m/>
    <m/>
    <m/>
    <m/>
    <m/>
    <m/>
    <m/>
    <m/>
    <m/>
    <m/>
    <m/>
    <m/>
    <n v="78.72"/>
    <n v="82.76"/>
    <n v="66.67"/>
    <n v="85.71"/>
    <n v="58.82"/>
    <n v="76"/>
    <m/>
    <m/>
    <m/>
    <m/>
    <m/>
    <m/>
    <m/>
    <m/>
    <m/>
    <m/>
    <m/>
    <m/>
    <m/>
    <n v="83.89"/>
    <n v="68.66"/>
    <n v="96.34"/>
    <n v="44.52"/>
    <n v="55"/>
    <n v="18.18"/>
    <n v="35.36"/>
    <n v="60.61"/>
    <n v="50"/>
    <m/>
    <m/>
    <m/>
    <m/>
    <m/>
    <m/>
    <m/>
    <m/>
    <m/>
    <m/>
    <n v="89.6"/>
    <n v="90.67"/>
    <n v="78.95"/>
    <n v="92.59"/>
    <n v="64.81"/>
    <n v="90.97"/>
    <m/>
  </r>
  <r>
    <s v="5794"/>
    <x v="208"/>
    <s v="NACIONAL"/>
    <s v="ORGANISMO DE CONTROL Y VIGILANCIA"/>
    <x v="22"/>
    <x v="20"/>
    <s v="BOGOTÁ. D.C."/>
    <s v="BOGOTÁ. D.C."/>
    <s v="NO"/>
    <n v="1"/>
    <s v="Naciòn - MECI"/>
    <s v="MECI"/>
    <m/>
    <m/>
    <m/>
    <m/>
    <m/>
    <m/>
    <m/>
    <m/>
    <m/>
    <m/>
    <m/>
    <m/>
    <m/>
    <n v="58.33"/>
    <n v="60.71"/>
    <n v="43.48"/>
    <n v="56.9"/>
    <m/>
    <n v="60.32"/>
    <n v="83.33"/>
    <n v="100"/>
    <n v="80"/>
    <n v="87.5"/>
    <m/>
    <n v="58.67"/>
    <m/>
    <m/>
    <n v="49.59"/>
    <n v="50"/>
    <n v="0"/>
    <m/>
    <m/>
    <n v="80.95"/>
    <n v="20"/>
    <m/>
    <m/>
    <m/>
    <m/>
    <m/>
    <m/>
    <m/>
    <m/>
    <m/>
    <m/>
    <m/>
    <m/>
    <m/>
    <m/>
    <m/>
    <m/>
    <n v="79.44"/>
    <n v="80"/>
    <n v="87.5"/>
    <n v="86.96"/>
    <n v="77.78"/>
    <n v="69.23"/>
    <m/>
    <m/>
    <m/>
    <m/>
    <m/>
    <m/>
    <m/>
    <m/>
    <m/>
    <m/>
    <m/>
    <m/>
    <m/>
    <n v="77.62"/>
    <n v="77.87"/>
    <n v="77.44"/>
    <n v="50.86"/>
    <n v="42.5"/>
    <n v="54.55"/>
    <n v="54.61"/>
    <n v="74.239999999999995"/>
    <n v="33.33"/>
    <m/>
    <m/>
    <m/>
    <m/>
    <m/>
    <m/>
    <m/>
    <m/>
    <m/>
    <m/>
    <n v="75"/>
    <n v="52.94"/>
    <n v="84.21"/>
    <n v="72.41"/>
    <n v="64.23"/>
    <n v="86.11"/>
    <m/>
  </r>
  <r>
    <s v="5860"/>
    <x v="209"/>
    <s v="NACIONAL"/>
    <s v="ÓRGANO AUTÓNOMO"/>
    <x v="15"/>
    <x v="5"/>
    <s v="VALLE DEL CAUCA"/>
    <s v="BUENAVENTURA"/>
    <s v="SI"/>
    <n v="0"/>
    <s v="Naciòn - MECI"/>
    <s v="MECI"/>
    <m/>
    <m/>
    <m/>
    <m/>
    <m/>
    <m/>
    <m/>
    <m/>
    <m/>
    <m/>
    <m/>
    <m/>
    <m/>
    <n v="42.24"/>
    <n v="40"/>
    <n v="31.25"/>
    <n v="39.76"/>
    <m/>
    <m/>
    <m/>
    <m/>
    <m/>
    <m/>
    <m/>
    <n v="39.08"/>
    <m/>
    <m/>
    <n v="35.29"/>
    <n v="33.33"/>
    <n v="0"/>
    <m/>
    <n v="0"/>
    <n v="49.35"/>
    <n v="0"/>
    <m/>
    <m/>
    <m/>
    <m/>
    <m/>
    <m/>
    <n v="52.38"/>
    <n v="37.5"/>
    <n v="66.67"/>
    <n v="66.67"/>
    <n v="75"/>
    <n v="50"/>
    <m/>
    <m/>
    <m/>
    <m/>
    <n v="23.23"/>
    <n v="31.03"/>
    <n v="33.33"/>
    <n v="17.5"/>
    <n v="11.11"/>
    <n v="24"/>
    <n v="36.36"/>
    <n v="100"/>
    <n v="50"/>
    <n v="32"/>
    <n v="41.67"/>
    <n v="63.87"/>
    <n v="49.36"/>
    <n v="45.45"/>
    <n v="61.54"/>
    <n v="71.430000000000007"/>
    <n v="84.62"/>
    <n v="74.84"/>
    <m/>
    <n v="64.98"/>
    <n v="64.12"/>
    <n v="65.7"/>
    <n v="35.380000000000003"/>
    <n v="32.5"/>
    <n v="63.64"/>
    <n v="33.78"/>
    <n v="36.36"/>
    <n v="14.29"/>
    <m/>
    <m/>
    <m/>
    <m/>
    <m/>
    <m/>
    <m/>
    <m/>
    <m/>
    <m/>
    <n v="68.97"/>
    <n v="53.28"/>
    <n v="66.67"/>
    <n v="68.75"/>
    <n v="50.77"/>
    <n v="86.42"/>
    <m/>
  </r>
  <r>
    <s v="5891"/>
    <x v="210"/>
    <s v="NACIONAL"/>
    <s v="ÓRGANO AUTÓNOMO"/>
    <x v="14"/>
    <x v="21"/>
    <s v="ANTIOQUIA"/>
    <s v="MEDELLÍN"/>
    <s v="NO"/>
    <n v="1"/>
    <s v="Naciòn - MECI"/>
    <s v="MECI"/>
    <m/>
    <m/>
    <m/>
    <m/>
    <m/>
    <m/>
    <m/>
    <m/>
    <n v="93.23"/>
    <n v="91.96"/>
    <n v="79.63"/>
    <n v="96.49"/>
    <n v="100"/>
    <n v="88.17"/>
    <n v="86.67"/>
    <n v="90"/>
    <n v="83.08"/>
    <m/>
    <n v="92.06"/>
    <n v="100"/>
    <n v="100"/>
    <n v="100"/>
    <n v="100"/>
    <m/>
    <n v="81.98"/>
    <m/>
    <m/>
    <n v="87.8"/>
    <n v="75.83"/>
    <n v="0"/>
    <m/>
    <n v="57.14"/>
    <n v="92.94"/>
    <n v="74.290000000000006"/>
    <m/>
    <m/>
    <m/>
    <m/>
    <m/>
    <m/>
    <m/>
    <m/>
    <m/>
    <m/>
    <m/>
    <m/>
    <m/>
    <m/>
    <m/>
    <m/>
    <n v="88"/>
    <n v="95.65"/>
    <n v="87.5"/>
    <n v="93.48"/>
    <n v="100"/>
    <n v="73.08"/>
    <n v="68.09"/>
    <n v="100"/>
    <n v="33.33"/>
    <n v="69.23"/>
    <n v="71.430000000000007"/>
    <n v="92.71"/>
    <n v="86.96"/>
    <n v="100"/>
    <n v="92"/>
    <n v="100"/>
    <n v="95.45"/>
    <n v="95.24"/>
    <m/>
    <n v="95.89"/>
    <n v="92.75"/>
    <n v="98.49"/>
    <n v="59.35"/>
    <n v="65"/>
    <n v="45.45"/>
    <n v="52.63"/>
    <n v="68.180000000000007"/>
    <n v="71.430000000000007"/>
    <m/>
    <m/>
    <m/>
    <m/>
    <m/>
    <m/>
    <m/>
    <m/>
    <m/>
    <m/>
    <n v="96.09"/>
    <n v="90.67"/>
    <n v="100"/>
    <n v="100"/>
    <n v="77.88"/>
    <n v="99.07"/>
    <m/>
  </r>
  <r>
    <s v="5916"/>
    <x v="211"/>
    <s v="NACIONAL"/>
    <s v="ÓRGANO AUTÓNOMO"/>
    <x v="14"/>
    <x v="21"/>
    <s v="GUAINÍA"/>
    <s v="INÍRIDA"/>
    <s v="NO"/>
    <n v="1"/>
    <s v="Naciòn - MECI"/>
    <s v="MECI"/>
    <m/>
    <m/>
    <m/>
    <m/>
    <m/>
    <m/>
    <m/>
    <m/>
    <n v="50"/>
    <n v="58.93"/>
    <n v="18.75"/>
    <n v="47.22"/>
    <m/>
    <n v="28.09"/>
    <n v="43.33"/>
    <n v="11.54"/>
    <n v="18.03"/>
    <m/>
    <n v="66.67"/>
    <n v="86.49"/>
    <n v="100"/>
    <n v="92"/>
    <n v="66.67"/>
    <m/>
    <n v="50.36"/>
    <m/>
    <m/>
    <n v="14.29"/>
    <n v="0"/>
    <n v="0"/>
    <m/>
    <n v="50"/>
    <n v="68.239999999999995"/>
    <n v="20"/>
    <m/>
    <m/>
    <m/>
    <m/>
    <m/>
    <m/>
    <m/>
    <m/>
    <m/>
    <m/>
    <m/>
    <m/>
    <m/>
    <m/>
    <m/>
    <m/>
    <n v="43.4"/>
    <n v="0"/>
    <n v="0"/>
    <n v="59.26"/>
    <n v="57.14"/>
    <n v="18.75"/>
    <n v="50"/>
    <n v="100"/>
    <n v="75"/>
    <n v="12.5"/>
    <n v="66.67"/>
    <n v="61.89"/>
    <n v="56.67"/>
    <n v="45.45"/>
    <n v="46.67"/>
    <n v="45.83"/>
    <n v="54.55"/>
    <n v="74.150000000000006"/>
    <m/>
    <n v="73.03"/>
    <n v="50.72"/>
    <n v="91.57"/>
    <n v="29.5"/>
    <n v="30.3"/>
    <n v="27.27"/>
    <n v="40.79"/>
    <n v="0"/>
    <n v="14.29"/>
    <m/>
    <m/>
    <m/>
    <m/>
    <m/>
    <m/>
    <m/>
    <m/>
    <m/>
    <m/>
    <n v="60.79"/>
    <n v="50.67"/>
    <n v="73.680000000000007"/>
    <n v="64"/>
    <n v="54.82"/>
    <n v="67.239999999999995"/>
    <m/>
  </r>
  <r>
    <s v="5920"/>
    <x v="212"/>
    <s v="NACIONAL"/>
    <s v="ÓRGANO AUTÓNOMO"/>
    <x v="14"/>
    <x v="21"/>
    <s v="PUTUMAYO"/>
    <s v="MOCOA"/>
    <s v="SI"/>
    <n v="1"/>
    <s v="Naciòn - MECI"/>
    <s v="MECI"/>
    <m/>
    <m/>
    <m/>
    <m/>
    <m/>
    <m/>
    <m/>
    <m/>
    <n v="95.16"/>
    <n v="95.54"/>
    <n v="90.74"/>
    <n v="96.15"/>
    <m/>
    <n v="70.97"/>
    <n v="66.67"/>
    <n v="63.33"/>
    <n v="70.77"/>
    <m/>
    <n v="69.84"/>
    <n v="70.27"/>
    <n v="90"/>
    <n v="64"/>
    <n v="77.78"/>
    <m/>
    <n v="55.15"/>
    <m/>
    <m/>
    <n v="28.57"/>
    <n v="38.33"/>
    <m/>
    <m/>
    <n v="10"/>
    <n v="58.82"/>
    <n v="77.14"/>
    <m/>
    <m/>
    <m/>
    <m/>
    <m/>
    <m/>
    <m/>
    <m/>
    <m/>
    <m/>
    <m/>
    <m/>
    <m/>
    <m/>
    <m/>
    <m/>
    <n v="59.72"/>
    <n v="77.78"/>
    <n v="56.25"/>
    <n v="63.41"/>
    <n v="72.55"/>
    <n v="10"/>
    <n v="28"/>
    <n v="100"/>
    <n v="25"/>
    <n v="12.5"/>
    <n v="50"/>
    <n v="66.23"/>
    <n v="69.81"/>
    <n v="77.27"/>
    <n v="58.67"/>
    <n v="53.57"/>
    <n v="72.73"/>
    <n v="58.5"/>
    <m/>
    <n v="69.900000000000006"/>
    <n v="86.96"/>
    <n v="55.72"/>
    <n v="44.78"/>
    <n v="50"/>
    <n v="63.64"/>
    <n v="35.53"/>
    <n v="21.97"/>
    <n v="71.430000000000007"/>
    <m/>
    <m/>
    <m/>
    <m/>
    <m/>
    <m/>
    <m/>
    <m/>
    <m/>
    <m/>
    <n v="91.58"/>
    <n v="85.33"/>
    <n v="100"/>
    <n v="95.37"/>
    <n v="57.86"/>
    <n v="96.3"/>
    <m/>
  </r>
  <r>
    <s v="6194"/>
    <x v="213"/>
    <s v="NACIONAL"/>
    <s v="RAMA JUDICIAL"/>
    <x v="23"/>
    <x v="20"/>
    <s v="BOGOTÁ. D.C."/>
    <s v="BOGOTÁ. D.C."/>
    <s v="NO"/>
    <n v="1"/>
    <s v="Naciòn - MECI"/>
    <s v="MECI"/>
    <m/>
    <m/>
    <m/>
    <m/>
    <m/>
    <m/>
    <m/>
    <m/>
    <m/>
    <m/>
    <m/>
    <m/>
    <m/>
    <n v="72.040000000000006"/>
    <n v="70"/>
    <n v="53.33"/>
    <n v="76.92"/>
    <m/>
    <n v="57.14"/>
    <n v="88.89"/>
    <n v="100"/>
    <n v="88"/>
    <n v="87.5"/>
    <m/>
    <n v="85.03"/>
    <m/>
    <m/>
    <n v="69.11"/>
    <n v="49.17"/>
    <n v="50"/>
    <m/>
    <m/>
    <n v="97.62"/>
    <n v="85.71"/>
    <m/>
    <m/>
    <m/>
    <m/>
    <m/>
    <m/>
    <m/>
    <m/>
    <m/>
    <m/>
    <m/>
    <m/>
    <m/>
    <m/>
    <m/>
    <m/>
    <n v="82.65"/>
    <n v="89.29"/>
    <n v="86.67"/>
    <n v="90"/>
    <n v="77.78"/>
    <n v="68"/>
    <m/>
    <m/>
    <m/>
    <m/>
    <m/>
    <m/>
    <m/>
    <m/>
    <m/>
    <m/>
    <m/>
    <m/>
    <m/>
    <n v="86.51"/>
    <n v="71.430000000000007"/>
    <n v="99.39"/>
    <n v="55.95"/>
    <n v="57.5"/>
    <n v="72.73"/>
    <n v="62.39"/>
    <n v="33.33"/>
    <n v="16.670000000000002"/>
    <m/>
    <m/>
    <m/>
    <m/>
    <m/>
    <m/>
    <m/>
    <m/>
    <m/>
    <m/>
    <n v="80.11"/>
    <n v="76.67"/>
    <n v="94.74"/>
    <n v="65.52"/>
    <n v="71.88"/>
    <n v="84.26"/>
    <m/>
  </r>
  <r>
    <s v="6195"/>
    <x v="214"/>
    <s v="NACIONAL"/>
    <s v="RAMA JUDICIAL"/>
    <x v="4"/>
    <x v="20"/>
    <s v="BOGOTÁ. D.C."/>
    <s v="BOGOTÁ. D.C."/>
    <s v="NO"/>
    <n v="1"/>
    <s v="Naciòn - MECI"/>
    <s v="MECI"/>
    <m/>
    <m/>
    <m/>
    <m/>
    <m/>
    <m/>
    <m/>
    <m/>
    <m/>
    <m/>
    <m/>
    <m/>
    <m/>
    <n v="91.4"/>
    <n v="86.67"/>
    <n v="96.67"/>
    <n v="92.31"/>
    <m/>
    <n v="68.25"/>
    <n v="94.59"/>
    <n v="100"/>
    <n v="100"/>
    <n v="77.78"/>
    <m/>
    <n v="83.06"/>
    <m/>
    <m/>
    <n v="65.22"/>
    <n v="89.17"/>
    <n v="100"/>
    <m/>
    <m/>
    <n v="90.48"/>
    <n v="74.290000000000006"/>
    <m/>
    <m/>
    <m/>
    <m/>
    <m/>
    <m/>
    <m/>
    <m/>
    <m/>
    <m/>
    <m/>
    <m/>
    <m/>
    <m/>
    <m/>
    <m/>
    <n v="87.85"/>
    <n v="76.67"/>
    <n v="87.5"/>
    <n v="97.83"/>
    <n v="72.22"/>
    <n v="88.46"/>
    <m/>
    <m/>
    <m/>
    <m/>
    <m/>
    <n v="89.22"/>
    <n v="79.25"/>
    <n v="66.67"/>
    <n v="91.67"/>
    <n v="100"/>
    <n v="100"/>
    <n v="95.24"/>
    <m/>
    <n v="90.46"/>
    <n v="80"/>
    <n v="99.39"/>
    <n v="52.91"/>
    <n v="45"/>
    <n v="54.55"/>
    <n v="54.95"/>
    <n v="61.36"/>
    <n v="71.430000000000007"/>
    <m/>
    <m/>
    <m/>
    <m/>
    <m/>
    <m/>
    <m/>
    <m/>
    <m/>
    <m/>
    <n v="95.22"/>
    <n v="93.33"/>
    <n v="100"/>
    <n v="92.24"/>
    <n v="74.11"/>
    <n v="97.45"/>
    <m/>
  </r>
  <r>
    <s v="6346"/>
    <x v="215"/>
    <s v="NACIONAL"/>
    <s v="ÓRGANO AUTÓNOMO"/>
    <x v="14"/>
    <x v="20"/>
    <s v="BOGOTÁ. D.C."/>
    <s v="BOGOTÁ. D.C."/>
    <s v="NO"/>
    <n v="1"/>
    <s v="Naciòn - MECI"/>
    <s v="MECI"/>
    <m/>
    <m/>
    <m/>
    <m/>
    <m/>
    <m/>
    <m/>
    <m/>
    <n v="81.099999999999994"/>
    <n v="88.39"/>
    <n v="61.9"/>
    <n v="80.260000000000005"/>
    <m/>
    <n v="58.02"/>
    <n v="48"/>
    <n v="56.52"/>
    <n v="60.34"/>
    <m/>
    <n v="61.9"/>
    <n v="91.67"/>
    <n v="100"/>
    <n v="88"/>
    <n v="100"/>
    <m/>
    <n v="60.85"/>
    <m/>
    <m/>
    <n v="52.17"/>
    <n v="78.33"/>
    <n v="16.670000000000002"/>
    <m/>
    <n v="20"/>
    <n v="70.59"/>
    <n v="57.14"/>
    <m/>
    <m/>
    <m/>
    <m/>
    <m/>
    <m/>
    <m/>
    <m/>
    <m/>
    <m/>
    <m/>
    <m/>
    <m/>
    <m/>
    <m/>
    <m/>
    <n v="79.44"/>
    <n v="86.67"/>
    <n v="56.25"/>
    <n v="93.48"/>
    <n v="83.33"/>
    <n v="57.69"/>
    <n v="25"/>
    <n v="100"/>
    <n v="0"/>
    <n v="0"/>
    <n v="27.27"/>
    <m/>
    <m/>
    <m/>
    <m/>
    <m/>
    <m/>
    <m/>
    <m/>
    <n v="82.75"/>
    <n v="66.67"/>
    <n v="94.51"/>
    <n v="57.78"/>
    <n v="67.5"/>
    <n v="90.91"/>
    <n v="40.54"/>
    <n v="69.7"/>
    <n v="16.670000000000002"/>
    <m/>
    <m/>
    <m/>
    <m/>
    <m/>
    <m/>
    <m/>
    <m/>
    <m/>
    <m/>
    <n v="88.29"/>
    <n v="75.760000000000005"/>
    <n v="100"/>
    <n v="88.89"/>
    <n v="70.290000000000006"/>
    <n v="96.3"/>
    <m/>
  </r>
  <r>
    <s v="6396"/>
    <x v="216"/>
    <s v="NACIONAL"/>
    <s v="RAMA EJECUTIVA"/>
    <x v="8"/>
    <x v="21"/>
    <s v="BOGOTÁ. D.C."/>
    <s v="BOGOTÁ. D.C."/>
    <s v="NO"/>
    <n v="1"/>
    <s v="Naciòn - MECI"/>
    <s v="MECI"/>
    <m/>
    <m/>
    <m/>
    <m/>
    <m/>
    <m/>
    <m/>
    <m/>
    <m/>
    <m/>
    <m/>
    <m/>
    <m/>
    <n v="30.99"/>
    <n v="12"/>
    <n v="26.32"/>
    <n v="40.380000000000003"/>
    <m/>
    <m/>
    <m/>
    <m/>
    <m/>
    <m/>
    <m/>
    <n v="42.93"/>
    <n v="25"/>
    <n v="0"/>
    <n v="16.670000000000002"/>
    <n v="42.5"/>
    <n v="0"/>
    <n v="16.670000000000002"/>
    <m/>
    <n v="58.67"/>
    <n v="26.67"/>
    <m/>
    <m/>
    <m/>
    <m/>
    <m/>
    <m/>
    <m/>
    <m/>
    <m/>
    <m/>
    <m/>
    <m/>
    <m/>
    <m/>
    <m/>
    <m/>
    <n v="59.09"/>
    <n v="23.08"/>
    <n v="0"/>
    <n v="74.19"/>
    <n v="66.67"/>
    <n v="62.5"/>
    <m/>
    <m/>
    <m/>
    <m/>
    <m/>
    <n v="39.15"/>
    <n v="30"/>
    <n v="27.27"/>
    <n v="37.04"/>
    <n v="50"/>
    <n v="18.18"/>
    <n v="34.17"/>
    <m/>
    <n v="61.69"/>
    <n v="44"/>
    <n v="73.650000000000006"/>
    <n v="34.01"/>
    <n v="15.15"/>
    <n v="36.36"/>
    <n v="41.22"/>
    <n v="49.24"/>
    <n v="57.14"/>
    <m/>
    <m/>
    <m/>
    <m/>
    <m/>
    <m/>
    <m/>
    <m/>
    <m/>
    <m/>
    <n v="70.81"/>
    <n v="37.25"/>
    <n v="84.21"/>
    <n v="76.92"/>
    <n v="53.9"/>
    <n v="88.89"/>
    <m/>
  </r>
  <r>
    <s v="6397"/>
    <x v="217"/>
    <s v="NACIONAL"/>
    <s v="RAMA EJECUTIVA"/>
    <x v="8"/>
    <x v="21"/>
    <s v="CHOCÓ"/>
    <s v="QUIBDÓ"/>
    <s v="NO"/>
    <n v="1"/>
    <s v="Naciòn - MECI"/>
    <s v="MECI"/>
    <m/>
    <m/>
    <m/>
    <m/>
    <m/>
    <m/>
    <m/>
    <m/>
    <m/>
    <m/>
    <m/>
    <m/>
    <m/>
    <n v="69.77"/>
    <n v="55.56"/>
    <n v="65.38"/>
    <n v="72.13"/>
    <m/>
    <m/>
    <m/>
    <m/>
    <m/>
    <m/>
    <m/>
    <n v="56.63"/>
    <n v="50"/>
    <n v="0"/>
    <n v="28.57"/>
    <n v="27.5"/>
    <n v="0"/>
    <n v="33.75"/>
    <m/>
    <n v="70.83"/>
    <n v="53.33"/>
    <m/>
    <m/>
    <m/>
    <m/>
    <m/>
    <m/>
    <m/>
    <m/>
    <m/>
    <m/>
    <m/>
    <m/>
    <m/>
    <m/>
    <m/>
    <m/>
    <n v="88.5"/>
    <n v="83.33"/>
    <n v="87.5"/>
    <n v="97.83"/>
    <n v="77.78"/>
    <n v="80.77"/>
    <m/>
    <m/>
    <m/>
    <m/>
    <m/>
    <n v="93.24"/>
    <n v="92.98"/>
    <n v="81.819999999999993"/>
    <n v="91.67"/>
    <n v="85.71"/>
    <n v="100"/>
    <n v="91.16"/>
    <m/>
    <n v="91.11"/>
    <n v="80.599999999999994"/>
    <n v="99.7"/>
    <n v="77.180000000000007"/>
    <n v="55"/>
    <n v="90.91"/>
    <n v="89.91"/>
    <n v="85.61"/>
    <n v="100"/>
    <m/>
    <m/>
    <m/>
    <m/>
    <m/>
    <m/>
    <m/>
    <m/>
    <m/>
    <m/>
    <n v="83.94"/>
    <n v="71.67"/>
    <n v="68.42"/>
    <n v="89.42"/>
    <n v="92.66"/>
    <n v="94.68"/>
    <m/>
  </r>
  <r>
    <s v="6399"/>
    <x v="218"/>
    <s v="NACIONAL"/>
    <s v="RAMA EJECUTIVA"/>
    <x v="8"/>
    <x v="21"/>
    <s v="MAGDALENA"/>
    <s v="SANTA MARTA"/>
    <s v="SI"/>
    <n v="1"/>
    <s v="Naciòn - MECI"/>
    <s v="MECI"/>
    <m/>
    <m/>
    <m/>
    <m/>
    <m/>
    <m/>
    <m/>
    <m/>
    <m/>
    <m/>
    <m/>
    <m/>
    <m/>
    <n v="82.8"/>
    <n v="80"/>
    <n v="83.33"/>
    <n v="81.540000000000006"/>
    <m/>
    <m/>
    <m/>
    <m/>
    <m/>
    <m/>
    <m/>
    <n v="74.11"/>
    <n v="33.33"/>
    <n v="0"/>
    <n v="33.33"/>
    <n v="86.67"/>
    <m/>
    <n v="38.75"/>
    <m/>
    <n v="96.43"/>
    <n v="80"/>
    <m/>
    <m/>
    <m/>
    <m/>
    <m/>
    <m/>
    <m/>
    <m/>
    <m/>
    <m/>
    <m/>
    <m/>
    <m/>
    <m/>
    <m/>
    <m/>
    <n v="91.59"/>
    <n v="95.83"/>
    <n v="81.25"/>
    <n v="95.65"/>
    <n v="94.44"/>
    <n v="88.46"/>
    <n v="63.64"/>
    <n v="100"/>
    <n v="50"/>
    <m/>
    <n v="50"/>
    <n v="87.8"/>
    <n v="86.26"/>
    <n v="86.36"/>
    <n v="83.33"/>
    <n v="100"/>
    <n v="81.819999999999993"/>
    <n v="87.76"/>
    <m/>
    <n v="84.57"/>
    <n v="75.62"/>
    <n v="91.98"/>
    <n v="65.17"/>
    <n v="55"/>
    <n v="72.73"/>
    <n v="69.37"/>
    <n v="76.52"/>
    <n v="71.430000000000007"/>
    <m/>
    <m/>
    <m/>
    <m/>
    <m/>
    <m/>
    <m/>
    <m/>
    <m/>
    <m/>
    <n v="93.52"/>
    <n v="88.33"/>
    <n v="100"/>
    <n v="88.46"/>
    <n v="80.540000000000006"/>
    <n v="98.15"/>
    <m/>
  </r>
  <r>
    <s v="6404"/>
    <x v="219"/>
    <s v="NACIONAL"/>
    <s v="RAMA EJECUTIVA"/>
    <x v="8"/>
    <x v="21"/>
    <s v="BOGOTÁ. D.C."/>
    <s v="BOGOTÁ. D.C."/>
    <s v="NO"/>
    <n v="1"/>
    <s v="Naciòn - MECI"/>
    <s v="MECI"/>
    <m/>
    <m/>
    <m/>
    <m/>
    <m/>
    <m/>
    <m/>
    <m/>
    <m/>
    <m/>
    <m/>
    <m/>
    <m/>
    <n v="67.42"/>
    <n v="63.33"/>
    <n v="53.85"/>
    <n v="72.13"/>
    <m/>
    <m/>
    <m/>
    <m/>
    <m/>
    <m/>
    <m/>
    <n v="75.63"/>
    <n v="75"/>
    <n v="88.89"/>
    <n v="56.25"/>
    <n v="69.17"/>
    <n v="50"/>
    <n v="48.75"/>
    <m/>
    <n v="84.34"/>
    <n v="74.290000000000006"/>
    <n v="88.89"/>
    <m/>
    <m/>
    <m/>
    <m/>
    <m/>
    <m/>
    <m/>
    <m/>
    <m/>
    <m/>
    <m/>
    <m/>
    <m/>
    <m/>
    <m/>
    <n v="83.81"/>
    <n v="94.29"/>
    <n v="68.75"/>
    <n v="86.67"/>
    <n v="94.44"/>
    <n v="70"/>
    <m/>
    <m/>
    <m/>
    <m/>
    <m/>
    <n v="84.67"/>
    <n v="91.07"/>
    <n v="90.91"/>
    <n v="79.17"/>
    <n v="100"/>
    <n v="81.819999999999993"/>
    <n v="73.47"/>
    <m/>
    <n v="78.38"/>
    <n v="70.150000000000006"/>
    <n v="85.19"/>
    <n v="69.42"/>
    <n v="80"/>
    <n v="72.73"/>
    <n v="63.06"/>
    <n v="38.64"/>
    <n v="85.71"/>
    <m/>
    <m/>
    <m/>
    <m/>
    <m/>
    <m/>
    <m/>
    <m/>
    <m/>
    <m/>
    <n v="87.5"/>
    <n v="70"/>
    <n v="100"/>
    <n v="90.38"/>
    <n v="76.959999999999994"/>
    <n v="98.15"/>
    <m/>
  </r>
  <r>
    <s v="8043"/>
    <x v="220"/>
    <s v="NACIONAL"/>
    <s v="RAMA EJECUTIVA"/>
    <x v="1"/>
    <x v="25"/>
    <s v="BOGOTÁ. D.C."/>
    <s v="BOGOTÁ. D.C."/>
    <s v="NO"/>
    <n v="1"/>
    <s v="Naciòn - MECI"/>
    <s v="MECI"/>
    <m/>
    <m/>
    <m/>
    <m/>
    <m/>
    <m/>
    <m/>
    <m/>
    <n v="78.739999999999995"/>
    <n v="81.48"/>
    <n v="76.19"/>
    <n v="78.62"/>
    <n v="75"/>
    <n v="73.98"/>
    <n v="60.61"/>
    <n v="86.11"/>
    <n v="78.16"/>
    <m/>
    <n v="74.67"/>
    <n v="89.74"/>
    <n v="100"/>
    <n v="88.46"/>
    <n v="90"/>
    <m/>
    <n v="72.260000000000005"/>
    <n v="25"/>
    <n v="0"/>
    <n v="50"/>
    <n v="96.15"/>
    <n v="0"/>
    <n v="0"/>
    <m/>
    <n v="84.34"/>
    <n v="77.14"/>
    <m/>
    <m/>
    <m/>
    <m/>
    <m/>
    <m/>
    <m/>
    <m/>
    <m/>
    <m/>
    <m/>
    <m/>
    <m/>
    <m/>
    <m/>
    <m/>
    <n v="66.819999999999993"/>
    <n v="62.5"/>
    <n v="37.5"/>
    <n v="85"/>
    <n v="52.94"/>
    <n v="65.38"/>
    <m/>
    <m/>
    <m/>
    <m/>
    <m/>
    <n v="68.08"/>
    <n v="61.11"/>
    <n v="59.09"/>
    <n v="72"/>
    <n v="71.430000000000007"/>
    <n v="61.54"/>
    <n v="72.959999999999994"/>
    <m/>
    <n v="92.86"/>
    <n v="85.71"/>
    <n v="98.81"/>
    <n v="73.349999999999994"/>
    <n v="55"/>
    <n v="90.91"/>
    <n v="86.49"/>
    <n v="97.73"/>
    <n v="42.86"/>
    <n v="70.42"/>
    <n v="74.8"/>
    <n v="60"/>
    <n v="70.41"/>
    <m/>
    <m/>
    <m/>
    <m/>
    <m/>
    <m/>
    <n v="92.61"/>
    <n v="84.21"/>
    <n v="95.18"/>
    <n v="95.74"/>
    <n v="93.53"/>
    <n v="98.68"/>
    <m/>
  </r>
  <r>
    <s v="8066"/>
    <x v="221"/>
    <s v="NACIONAL"/>
    <s v="RAMA JUDICIAL"/>
    <x v="24"/>
    <x v="20"/>
    <s v="BOGOTÁ. D.C."/>
    <s v="BOGOTÁ. D.C."/>
    <s v="NO"/>
    <n v="1"/>
    <s v="Naciòn - MECI"/>
    <s v="MECI"/>
    <m/>
    <m/>
    <m/>
    <m/>
    <m/>
    <m/>
    <m/>
    <m/>
    <m/>
    <m/>
    <m/>
    <m/>
    <m/>
    <n v="87.1"/>
    <n v="93.33"/>
    <n v="83.33"/>
    <n v="84.62"/>
    <m/>
    <n v="71.430000000000007"/>
    <n v="100"/>
    <n v="100"/>
    <n v="100"/>
    <n v="100"/>
    <m/>
    <n v="53.16"/>
    <m/>
    <m/>
    <n v="57.97"/>
    <n v="100"/>
    <n v="0"/>
    <m/>
    <m/>
    <n v="55.95"/>
    <n v="31.43"/>
    <m/>
    <m/>
    <m/>
    <m/>
    <m/>
    <m/>
    <m/>
    <m/>
    <m/>
    <m/>
    <m/>
    <m/>
    <m/>
    <m/>
    <m/>
    <m/>
    <n v="94.68"/>
    <n v="95.45"/>
    <n v="87.5"/>
    <n v="97.56"/>
    <n v="100"/>
    <n v="96.15"/>
    <m/>
    <m/>
    <m/>
    <m/>
    <m/>
    <m/>
    <m/>
    <m/>
    <m/>
    <m/>
    <m/>
    <m/>
    <m/>
    <n v="94.85"/>
    <n v="90.05"/>
    <n v="98.78"/>
    <n v="69.5"/>
    <n v="62.5"/>
    <n v="63.64"/>
    <n v="69.739999999999995"/>
    <n v="83.33"/>
    <n v="100"/>
    <m/>
    <m/>
    <m/>
    <m/>
    <m/>
    <m/>
    <m/>
    <m/>
    <m/>
    <m/>
    <n v="95.53"/>
    <n v="90"/>
    <n v="94.74"/>
    <n v="100"/>
    <n v="87.62"/>
    <n v="100"/>
    <m/>
  </r>
  <r>
    <s v="8077"/>
    <x v="222"/>
    <s v="NACIONAL"/>
    <s v="NO APLICA"/>
    <x v="25"/>
    <x v="20"/>
    <s v="BOGOTÁ. D.C."/>
    <s v="BOGOTÁ. D.C."/>
    <s v="NO"/>
    <n v="1"/>
    <s v="Naciòn - MECI"/>
    <s v="MECI"/>
    <m/>
    <m/>
    <m/>
    <m/>
    <m/>
    <m/>
    <m/>
    <m/>
    <m/>
    <m/>
    <m/>
    <m/>
    <m/>
    <n v="78.489999999999995"/>
    <n v="73.33"/>
    <n v="80"/>
    <n v="83.08"/>
    <m/>
    <n v="85.71"/>
    <n v="75.680000000000007"/>
    <n v="80"/>
    <n v="72"/>
    <n v="77.78"/>
    <m/>
    <n v="76.42"/>
    <m/>
    <m/>
    <n v="81.819999999999993"/>
    <n v="43.33"/>
    <n v="50"/>
    <m/>
    <m/>
    <n v="91.67"/>
    <n v="45.71"/>
    <m/>
    <m/>
    <m/>
    <m/>
    <m/>
    <m/>
    <m/>
    <m/>
    <m/>
    <m/>
    <m/>
    <m/>
    <m/>
    <m/>
    <m/>
    <m/>
    <n v="99.07"/>
    <n v="100"/>
    <n v="100"/>
    <n v="100"/>
    <n v="100"/>
    <n v="96.15"/>
    <m/>
    <m/>
    <m/>
    <m/>
    <m/>
    <m/>
    <m/>
    <m/>
    <m/>
    <m/>
    <m/>
    <m/>
    <m/>
    <n v="92.62"/>
    <n v="83.58"/>
    <n v="100"/>
    <n v="48.97"/>
    <n v="47.5"/>
    <n v="63.64"/>
    <n v="48.65"/>
    <n v="31.06"/>
    <n v="66.67"/>
    <m/>
    <m/>
    <m/>
    <m/>
    <m/>
    <m/>
    <m/>
    <m/>
    <m/>
    <m/>
    <n v="92.09"/>
    <n v="85"/>
    <n v="100"/>
    <n v="94.44"/>
    <n v="69.239999999999995"/>
    <n v="94.91"/>
    <m/>
  </r>
  <r>
    <s v="8187"/>
    <x v="223"/>
    <s v="NACIONAL"/>
    <s v="RAMA EJECUTIVA"/>
    <x v="8"/>
    <x v="2"/>
    <s v="BOGOTÁ. D.C."/>
    <s v="BOGOTÁ. D.C."/>
    <s v="NO"/>
    <n v="1"/>
    <s v="Naciòn - MECI"/>
    <s v="MECI"/>
    <m/>
    <m/>
    <m/>
    <m/>
    <m/>
    <m/>
    <m/>
    <m/>
    <m/>
    <m/>
    <m/>
    <m/>
    <m/>
    <n v="20.78"/>
    <n v="24"/>
    <n v="21.05"/>
    <n v="20.37"/>
    <m/>
    <m/>
    <m/>
    <m/>
    <m/>
    <m/>
    <m/>
    <n v="33.68"/>
    <n v="16.670000000000002"/>
    <n v="69.44"/>
    <n v="20.83"/>
    <n v="16.670000000000002"/>
    <n v="0"/>
    <n v="33.75"/>
    <m/>
    <n v="37.33"/>
    <n v="34.29"/>
    <m/>
    <m/>
    <m/>
    <m/>
    <m/>
    <m/>
    <m/>
    <m/>
    <m/>
    <m/>
    <m/>
    <m/>
    <m/>
    <m/>
    <m/>
    <m/>
    <n v="16.670000000000002"/>
    <n v="0"/>
    <n v="20"/>
    <n v="30.77"/>
    <n v="0"/>
    <n v="0"/>
    <m/>
    <m/>
    <m/>
    <m/>
    <m/>
    <n v="6.33"/>
    <n v="0"/>
    <n v="0"/>
    <n v="0"/>
    <n v="0"/>
    <n v="9.09"/>
    <n v="5"/>
    <m/>
    <n v="20.62"/>
    <n v="12.5"/>
    <n v="23.29"/>
    <n v="10.9"/>
    <n v="6.06"/>
    <n v="27.27"/>
    <n v="6.25"/>
    <n v="20.45"/>
    <n v="14.29"/>
    <m/>
    <m/>
    <m/>
    <m/>
    <m/>
    <m/>
    <m/>
    <m/>
    <m/>
    <m/>
    <n v="19.829999999999998"/>
    <n v="19.61"/>
    <n v="0"/>
    <n v="10"/>
    <n v="19.350000000000001"/>
    <n v="23.28"/>
    <m/>
  </r>
  <r>
    <s v="8304"/>
    <x v="224"/>
    <s v="NACIONAL"/>
    <s v="SISTEMA INTEGRAL DE VERDAD JUSTICIA REPARACIÓN Y NO REPETICIÓN "/>
    <x v="9"/>
    <x v="20"/>
    <s v="BOGOTÁ. D.C."/>
    <s v="BOGOTÁ. D.C."/>
    <s v="NO"/>
    <n v="1"/>
    <s v="Naciòn - MECI"/>
    <s v="MECI"/>
    <m/>
    <m/>
    <m/>
    <m/>
    <m/>
    <m/>
    <m/>
    <m/>
    <m/>
    <m/>
    <m/>
    <m/>
    <m/>
    <n v="63.33"/>
    <n v="55.56"/>
    <n v="80"/>
    <n v="63.08"/>
    <m/>
    <n v="71.430000000000007"/>
    <m/>
    <m/>
    <m/>
    <m/>
    <m/>
    <n v="72.86"/>
    <m/>
    <m/>
    <n v="52.56"/>
    <n v="70.83"/>
    <n v="50"/>
    <m/>
    <m/>
    <n v="94.05"/>
    <n v="33.33"/>
    <m/>
    <m/>
    <m/>
    <m/>
    <m/>
    <m/>
    <m/>
    <m/>
    <m/>
    <m/>
    <m/>
    <m/>
    <m/>
    <m/>
    <m/>
    <m/>
    <n v="83.64"/>
    <n v="88.33"/>
    <n v="62.5"/>
    <n v="91.3"/>
    <n v="88.89"/>
    <n v="76.92"/>
    <m/>
    <m/>
    <m/>
    <m/>
    <m/>
    <n v="81.58"/>
    <n v="70.13"/>
    <n v="85.71"/>
    <n v="87.5"/>
    <n v="85.71"/>
    <n v="80.95"/>
    <n v="94.56"/>
    <m/>
    <n v="76.959999999999994"/>
    <n v="53.98"/>
    <n v="95.73"/>
    <n v="74.290000000000006"/>
    <n v="67.5"/>
    <n v="90.91"/>
    <n v="83.11"/>
    <n v="72.73"/>
    <n v="42.86"/>
    <m/>
    <m/>
    <m/>
    <m/>
    <m/>
    <m/>
    <m/>
    <m/>
    <m/>
    <m/>
    <n v="77.55"/>
    <n v="58.33"/>
    <n v="89.47"/>
    <n v="87.5"/>
    <n v="83.22"/>
    <n v="86.57"/>
    <m/>
  </r>
  <r>
    <s v="8314"/>
    <x v="225"/>
    <s v="NACIONAL"/>
    <s v="SISTEMA INTEGRAL DE VERDAD JUSTICIA REPARACIÓN Y NO REPETICIÓN "/>
    <x v="9"/>
    <x v="13"/>
    <s v="BOGOTÁ. D.C."/>
    <s v="BOGOTÁ. D.C."/>
    <s v="NO"/>
    <n v="1"/>
    <s v="Naciòn - MECI"/>
    <s v="MECI"/>
    <m/>
    <m/>
    <m/>
    <m/>
    <m/>
    <m/>
    <m/>
    <m/>
    <m/>
    <m/>
    <m/>
    <m/>
    <m/>
    <n v="65.56"/>
    <n v="74.069999999999993"/>
    <n v="60"/>
    <n v="64.62"/>
    <m/>
    <n v="66.67"/>
    <n v="88.89"/>
    <n v="100"/>
    <n v="84"/>
    <n v="100"/>
    <m/>
    <n v="77.489999999999995"/>
    <m/>
    <m/>
    <n v="63.41"/>
    <n v="90"/>
    <n v="0"/>
    <m/>
    <m/>
    <n v="87.5"/>
    <n v="68.569999999999993"/>
    <m/>
    <m/>
    <m/>
    <m/>
    <m/>
    <m/>
    <m/>
    <m/>
    <m/>
    <m/>
    <m/>
    <m/>
    <m/>
    <m/>
    <m/>
    <m/>
    <n v="80.69"/>
    <n v="94.44"/>
    <n v="87.5"/>
    <n v="78.260000000000005"/>
    <n v="94.44"/>
    <n v="61.54"/>
    <m/>
    <m/>
    <m/>
    <m/>
    <m/>
    <n v="85.12"/>
    <n v="90.57"/>
    <n v="75"/>
    <n v="62.5"/>
    <n v="100"/>
    <n v="78.95"/>
    <m/>
    <m/>
    <n v="86.91"/>
    <n v="73.13"/>
    <n v="98.17"/>
    <n v="55.3"/>
    <n v="42.42"/>
    <n v="72.73"/>
    <n v="58.78"/>
    <n v="63.64"/>
    <n v="57.14"/>
    <m/>
    <m/>
    <m/>
    <m/>
    <m/>
    <m/>
    <m/>
    <m/>
    <m/>
    <m/>
    <n v="85.63"/>
    <n v="70"/>
    <n v="94.74"/>
    <n v="92.59"/>
    <n v="75.19"/>
    <n v="94.83"/>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3">
  <r>
    <s v="0002"/>
    <x v="0"/>
    <s v="NACIONAL"/>
    <s v="RAMA EJECUTIVA"/>
    <x v="0"/>
    <x v="0"/>
    <s v="BOGOTÁ. D.C."/>
    <s v="BOGOTÁ. D.C."/>
    <s v="NO"/>
    <n v="1"/>
    <s v="NACIÓN - MIPG"/>
    <s v="MIPG"/>
    <n v="91.17"/>
    <n v="98.21"/>
    <n v="96.17"/>
    <n v="93.45"/>
    <n v="89.21"/>
    <n v="83.5"/>
    <n v="92.78"/>
    <n v="95.06"/>
    <n v="97.25"/>
    <n v="100"/>
    <n v="100"/>
    <n v="94.32"/>
    <n v="100"/>
    <n v="99.06"/>
    <n v="96.67"/>
    <n v="100"/>
    <n v="98.72"/>
    <n v="98.7"/>
    <n v="74.239999999999995"/>
    <n v="96.97"/>
    <n v="100"/>
    <n v="100"/>
    <n v="83.33"/>
    <n v="96.72"/>
    <n v="87.61"/>
    <n v="91.67"/>
    <n v="94.5"/>
    <n v="81.08"/>
    <n v="88.46"/>
    <n v="53.4"/>
    <n v="100"/>
    <n v="86.11"/>
    <n v="96.95"/>
    <n v="68.97"/>
    <n v="100"/>
    <m/>
    <n v="90.23"/>
    <n v="79.63"/>
    <n v="93.33"/>
    <n v="100"/>
    <n v="100"/>
    <n v="100"/>
    <n v="100"/>
    <n v="100"/>
    <n v="100"/>
    <n v="100"/>
    <n v="100"/>
    <n v="93.98"/>
    <n v="100"/>
    <n v="98.81"/>
    <n v="84"/>
    <n v="94.3"/>
    <n v="87.84"/>
    <n v="93.75"/>
    <n v="97.83"/>
    <n v="100"/>
    <n v="96.15"/>
    <n v="100"/>
    <n v="100"/>
    <n v="100"/>
    <n v="100"/>
    <n v="96.88"/>
    <n v="91.96"/>
    <n v="100"/>
    <n v="100"/>
    <n v="100"/>
    <n v="95.83"/>
    <n v="100"/>
    <n v="89.21"/>
    <n v="98.62"/>
    <n v="100"/>
    <n v="97.47"/>
    <n v="83.45"/>
    <n v="100"/>
    <n v="80"/>
    <n v="80"/>
    <n v="60.19"/>
    <n v="100"/>
    <n v="68.209999999999994"/>
    <n v="75.760000000000005"/>
    <n v="82.35"/>
    <n v="62.78"/>
    <n v="92.78"/>
    <n v="90.48"/>
    <n v="100"/>
    <n v="96.3"/>
    <n v="96.3"/>
    <n v="40"/>
    <n v="95.06"/>
    <n v="99.19"/>
    <n v="99.54"/>
    <n v="86.67"/>
    <n v="89.2"/>
    <n v="89.47"/>
    <n v="83.33"/>
  </r>
  <r>
    <s v="0004"/>
    <x v="1"/>
    <s v="NACIONAL"/>
    <s v="RAMA EJECUTIVA"/>
    <x v="0"/>
    <x v="1"/>
    <s v="BOGOTÁ. D.C."/>
    <s v="BOGOTÁ. D.C."/>
    <s v="NO"/>
    <n v="1"/>
    <s v="NACIÓN - MIPG"/>
    <s v="MIPG"/>
    <n v="91.16"/>
    <n v="95.64"/>
    <n v="96.04"/>
    <n v="90.92"/>
    <n v="96.86"/>
    <n v="87.22"/>
    <n v="95.1"/>
    <n v="96.11"/>
    <n v="93.96"/>
    <n v="91.43"/>
    <n v="100"/>
    <n v="94.32"/>
    <n v="100"/>
    <n v="97.17"/>
    <n v="96.67"/>
    <n v="96.97"/>
    <n v="97.44"/>
    <n v="98.7"/>
    <n v="77.27"/>
    <n v="97.14"/>
    <n v="92.86"/>
    <n v="100"/>
    <n v="100"/>
    <n v="86.89"/>
    <n v="90.66"/>
    <n v="94.44"/>
    <n v="94.5"/>
    <n v="97.3"/>
    <n v="76.209999999999994"/>
    <n v="53.4"/>
    <n v="92.86"/>
    <n v="22.22"/>
    <n v="97.56"/>
    <n v="96.55"/>
    <n v="77.67"/>
    <m/>
    <n v="93.1"/>
    <n v="100"/>
    <n v="90"/>
    <n v="92.86"/>
    <n v="100"/>
    <n v="100"/>
    <n v="100"/>
    <n v="100"/>
    <n v="100"/>
    <n v="100"/>
    <n v="100"/>
    <n v="83.85"/>
    <n v="100"/>
    <n v="98.77"/>
    <n v="52.94"/>
    <n v="92.98"/>
    <n v="94.59"/>
    <n v="75"/>
    <n v="97.83"/>
    <n v="88.89"/>
    <n v="92.31"/>
    <n v="91.89"/>
    <n v="75"/>
    <n v="100"/>
    <n v="81.819999999999993"/>
    <n v="90.28"/>
    <n v="91.07"/>
    <n v="84.62"/>
    <n v="87.5"/>
    <n v="71.430000000000007"/>
    <n v="91.67"/>
    <n v="93.75"/>
    <n v="96.86"/>
    <n v="98.62"/>
    <n v="98.48"/>
    <n v="98.73"/>
    <n v="87.62"/>
    <n v="93.33"/>
    <n v="80"/>
    <n v="82.22"/>
    <n v="96.3"/>
    <n v="100"/>
    <n v="75.48"/>
    <n v="89.9"/>
    <n v="52.94"/>
    <n v="74.44"/>
    <n v="95.1"/>
    <n v="97.62"/>
    <n v="92.86"/>
    <n v="93.75"/>
    <n v="96.55"/>
    <n v="100"/>
    <n v="96.11"/>
    <n v="99.22"/>
    <n v="86.11"/>
    <n v="97.5"/>
    <n v="94.12"/>
    <n v="97.97"/>
    <n v="98.04"/>
  </r>
  <r>
    <s v="0005"/>
    <x v="2"/>
    <s v="NACIONAL"/>
    <s v="RAMA EJECUTIVA"/>
    <x v="0"/>
    <x v="2"/>
    <s v="BOGOTÁ. D.C."/>
    <s v="BOGOTÁ. D.C."/>
    <s v="NO"/>
    <n v="1"/>
    <s v="NACIÓN - MIPG"/>
    <s v="MIPG"/>
    <n v="88.09"/>
    <n v="91.28"/>
    <n v="96.68"/>
    <n v="89.44"/>
    <n v="83.45"/>
    <n v="83.86"/>
    <n v="90.69"/>
    <n v="86.56"/>
    <n v="92.31"/>
    <n v="85.71"/>
    <n v="100"/>
    <n v="93.18"/>
    <n v="100"/>
    <n v="89.62"/>
    <n v="96.67"/>
    <n v="87.88"/>
    <n v="87.18"/>
    <n v="99.35"/>
    <n v="74.239999999999995"/>
    <n v="97.06"/>
    <n v="100"/>
    <n v="100"/>
    <n v="85.71"/>
    <n v="93.44"/>
    <n v="80.569999999999993"/>
    <n v="100"/>
    <n v="55.5"/>
    <n v="67.569999999999993"/>
    <n v="100"/>
    <n v="0"/>
    <n v="77.14"/>
    <n v="65"/>
    <n v="94.51"/>
    <n v="65.52"/>
    <n v="100"/>
    <m/>
    <n v="92.86"/>
    <n v="100"/>
    <n v="85.71"/>
    <n v="100"/>
    <n v="93.33"/>
    <n v="80"/>
    <n v="90"/>
    <n v="95"/>
    <n v="100"/>
    <n v="100"/>
    <n v="80"/>
    <n v="89.39"/>
    <n v="86.27"/>
    <n v="84.52"/>
    <n v="95.17"/>
    <n v="98.25"/>
    <n v="100"/>
    <n v="100"/>
    <n v="95.65"/>
    <n v="94.44"/>
    <n v="100"/>
    <n v="94.08"/>
    <n v="100"/>
    <n v="89.47"/>
    <n v="97.73"/>
    <n v="94.44"/>
    <n v="100"/>
    <n v="100"/>
    <n v="95.83"/>
    <n v="85.71"/>
    <n v="83.33"/>
    <n v="89.58"/>
    <n v="83.45"/>
    <n v="88.28"/>
    <n v="75.760000000000005"/>
    <n v="98.73"/>
    <n v="69.319999999999993"/>
    <n v="100"/>
    <n v="70"/>
    <n v="63.22"/>
    <n v="61.11"/>
    <n v="33.33"/>
    <n v="86.79"/>
    <n v="87.88"/>
    <n v="73.53"/>
    <n v="88.89"/>
    <n v="90.69"/>
    <n v="95.24"/>
    <n v="100"/>
    <n v="93.75"/>
    <n v="100"/>
    <n v="70"/>
    <n v="86.56"/>
    <n v="89.92"/>
    <n v="78.47"/>
    <n v="92.5"/>
    <n v="83.33"/>
    <n v="86.96"/>
    <n v="78.430000000000007"/>
  </r>
  <r>
    <s v="0006"/>
    <x v="3"/>
    <s v="NACIONAL"/>
    <s v="RAMA EJECUTIVA"/>
    <x v="0"/>
    <x v="3"/>
    <s v="BOGOTÁ. D.C."/>
    <s v="BOGOTÁ. D.C."/>
    <s v="NO"/>
    <n v="1"/>
    <s v="NACIÓN - MIPG"/>
    <s v="MIPG"/>
    <n v="88.78"/>
    <n v="90.77"/>
    <n v="95.85"/>
    <n v="90.62"/>
    <n v="94.6"/>
    <n v="85.03"/>
    <n v="86.27"/>
    <n v="91.42"/>
    <n v="93.41"/>
    <n v="88.57"/>
    <n v="87.5"/>
    <n v="95.45"/>
    <n v="100"/>
    <n v="87.74"/>
    <n v="93.33"/>
    <n v="84.85"/>
    <n v="89.74"/>
    <n v="97.4"/>
    <n v="80.3"/>
    <n v="100"/>
    <n v="100"/>
    <n v="100"/>
    <n v="100"/>
    <n v="100"/>
    <n v="85.18"/>
    <n v="88.89"/>
    <n v="100"/>
    <n v="87.1"/>
    <n v="82.71"/>
    <n v="55.67"/>
    <n v="100"/>
    <n v="77.78"/>
    <n v="79.569999999999993"/>
    <n v="96.55"/>
    <n v="100"/>
    <m/>
    <n v="88.79"/>
    <n v="83.33"/>
    <n v="93.33"/>
    <n v="89.29"/>
    <n v="97.62"/>
    <n v="100"/>
    <n v="100"/>
    <n v="93.75"/>
    <n v="100"/>
    <n v="100"/>
    <n v="100"/>
    <n v="81.150000000000006"/>
    <n v="86.27"/>
    <n v="91.36"/>
    <n v="74.12"/>
    <n v="93.42"/>
    <n v="93.24"/>
    <n v="93.75"/>
    <n v="95.65"/>
    <n v="100"/>
    <n v="84.62"/>
    <n v="91.89"/>
    <n v="100"/>
    <n v="83.33"/>
    <n v="100"/>
    <n v="96.88"/>
    <n v="95.54"/>
    <n v="96.15"/>
    <n v="100"/>
    <n v="85.71"/>
    <n v="100"/>
    <n v="97.92"/>
    <n v="94.6"/>
    <n v="95.17"/>
    <n v="92.42"/>
    <n v="97.47"/>
    <n v="65.22"/>
    <n v="73.33"/>
    <n v="90"/>
    <n v="52.87"/>
    <n v="85.19"/>
    <n v="33.33"/>
    <n v="84.57"/>
    <n v="90.91"/>
    <n v="0"/>
    <n v="86.94"/>
    <n v="86.27"/>
    <n v="92.86"/>
    <n v="92.86"/>
    <n v="71.88"/>
    <n v="79.31"/>
    <n v="90"/>
    <n v="91.42"/>
    <n v="89.92"/>
    <n v="83.33"/>
    <n v="95"/>
    <n v="81.12"/>
    <n v="95.94"/>
    <n v="88.24"/>
  </r>
  <r>
    <s v="0009"/>
    <x v="4"/>
    <s v="NACIONAL"/>
    <s v="RAMA EJECUTIVA"/>
    <x v="0"/>
    <x v="4"/>
    <s v="BOGOTÁ. D.C."/>
    <s v="BOGOTÁ. D.C."/>
    <s v="NO"/>
    <n v="1"/>
    <s v="NACIÓN - MIPG"/>
    <s v="MIPG"/>
    <n v="90.2"/>
    <n v="92.31"/>
    <n v="94.86"/>
    <n v="89.3"/>
    <n v="91.85"/>
    <n v="87.46"/>
    <n v="99.02"/>
    <n v="93.41"/>
    <n v="94.51"/>
    <n v="94.29"/>
    <n v="100"/>
    <n v="93.18"/>
    <n v="100"/>
    <n v="90.57"/>
    <n v="96.67"/>
    <n v="78.790000000000006"/>
    <n v="88.46"/>
    <n v="96.75"/>
    <n v="75.760000000000005"/>
    <n v="100"/>
    <n v="100"/>
    <n v="100"/>
    <n v="100"/>
    <n v="100"/>
    <n v="90.96"/>
    <n v="69.44"/>
    <n v="94.5"/>
    <n v="83.78"/>
    <n v="91"/>
    <n v="41.75"/>
    <n v="100"/>
    <n v="75"/>
    <n v="96.34"/>
    <n v="100"/>
    <n v="100"/>
    <m/>
    <n v="98.21"/>
    <n v="100"/>
    <n v="96.43"/>
    <n v="100"/>
    <n v="95.24"/>
    <n v="100"/>
    <n v="100"/>
    <n v="100"/>
    <n v="100"/>
    <n v="100"/>
    <n v="50"/>
    <n v="87.11"/>
    <n v="92.65"/>
    <n v="88.1"/>
    <n v="93.2"/>
    <n v="86.84"/>
    <n v="94.59"/>
    <n v="75"/>
    <n v="93.48"/>
    <n v="88.89"/>
    <n v="69.23"/>
    <n v="52.38"/>
    <n v="83.33"/>
    <n v="31.58"/>
    <n v="46.15"/>
    <n v="93.75"/>
    <n v="89.29"/>
    <n v="88.46"/>
    <n v="91.67"/>
    <n v="100"/>
    <n v="95.83"/>
    <n v="100"/>
    <n v="91.85"/>
    <n v="91.72"/>
    <n v="84.85"/>
    <n v="97.47"/>
    <n v="84.54"/>
    <n v="92.86"/>
    <n v="60"/>
    <n v="81.11"/>
    <n v="100"/>
    <n v="100"/>
    <n v="84.76"/>
    <n v="92.93"/>
    <n v="94.12"/>
    <n v="80"/>
    <n v="99.02"/>
    <n v="100"/>
    <n v="100"/>
    <n v="100"/>
    <n v="96.55"/>
    <n v="100"/>
    <n v="93.41"/>
    <n v="92.25"/>
    <n v="90.28"/>
    <n v="97.5"/>
    <n v="90.49"/>
    <n v="95.5"/>
    <n v="93.14"/>
  </r>
  <r>
    <s v="0011"/>
    <x v="5"/>
    <s v="NACIONAL"/>
    <s v="RAMA EJECUTIVA"/>
    <x v="0"/>
    <x v="5"/>
    <s v="BOGOTÁ. D.C."/>
    <s v="BOGOTÁ. D.C."/>
    <s v="NO"/>
    <n v="1"/>
    <s v="NACIÓN - MIPG"/>
    <s v="MIPG"/>
    <n v="97.44"/>
    <n v="100"/>
    <n v="96.7"/>
    <n v="97.26"/>
    <n v="96.64"/>
    <n v="97.96"/>
    <n v="95.1"/>
    <n v="99.6"/>
    <n v="100"/>
    <n v="100"/>
    <n v="100"/>
    <n v="100"/>
    <n v="100"/>
    <n v="100"/>
    <n v="100"/>
    <n v="100"/>
    <n v="100"/>
    <n v="98.7"/>
    <n v="78.790000000000006"/>
    <n v="100"/>
    <n v="100"/>
    <n v="100"/>
    <n v="100"/>
    <n v="98.36"/>
    <n v="95.96"/>
    <n v="100"/>
    <n v="100"/>
    <n v="100"/>
    <n v="96.15"/>
    <n v="75"/>
    <n v="97.14"/>
    <n v="69.64"/>
    <n v="97.87"/>
    <n v="100"/>
    <n v="100"/>
    <m/>
    <n v="89.29"/>
    <n v="88.89"/>
    <n v="85.71"/>
    <n v="100"/>
    <n v="100"/>
    <n v="100"/>
    <n v="100"/>
    <n v="100"/>
    <n v="100"/>
    <n v="100"/>
    <n v="100"/>
    <n v="99.04"/>
    <n v="100"/>
    <n v="98.81"/>
    <n v="98.62"/>
    <n v="96.49"/>
    <n v="97.3"/>
    <n v="100"/>
    <n v="97.83"/>
    <n v="100"/>
    <n v="92.31"/>
    <n v="97.62"/>
    <n v="91.67"/>
    <n v="100"/>
    <n v="96.15"/>
    <n v="99.31"/>
    <n v="98.21"/>
    <n v="96.15"/>
    <n v="100"/>
    <n v="100"/>
    <n v="100"/>
    <n v="100"/>
    <n v="96.64"/>
    <n v="98.62"/>
    <n v="96.97"/>
    <n v="100"/>
    <n v="96.43"/>
    <n v="100"/>
    <n v="90"/>
    <n v="96.67"/>
    <n v="94.44"/>
    <n v="100"/>
    <n v="98.1"/>
    <n v="97.98"/>
    <n v="100"/>
    <n v="97.78"/>
    <n v="95.1"/>
    <n v="100"/>
    <n v="82.14"/>
    <n v="100"/>
    <n v="86.21"/>
    <n v="100"/>
    <n v="99.6"/>
    <n v="100"/>
    <n v="98.61"/>
    <n v="100"/>
    <n v="98.16"/>
    <n v="99.57"/>
    <n v="99.51"/>
  </r>
  <r>
    <s v="0012"/>
    <x v="6"/>
    <s v="NACIONAL"/>
    <s v="RAMA EJECUTIVA"/>
    <x v="0"/>
    <x v="6"/>
    <s v="BOGOTÁ. D.C."/>
    <s v="BOGOTÁ. D.C."/>
    <s v="NO"/>
    <n v="1"/>
    <s v="NACIÓN - MIPG"/>
    <s v="MIPG"/>
    <n v="96.67"/>
    <n v="97.95"/>
    <n v="97.03"/>
    <n v="96.06"/>
    <n v="95.5"/>
    <n v="98.67"/>
    <n v="99.68"/>
    <n v="97.7"/>
    <n v="100"/>
    <n v="100"/>
    <n v="100"/>
    <n v="100"/>
    <n v="100"/>
    <n v="96.23"/>
    <n v="100"/>
    <n v="100"/>
    <n v="96.15"/>
    <n v="98.05"/>
    <n v="86.36"/>
    <n v="100"/>
    <n v="100"/>
    <n v="100"/>
    <n v="100"/>
    <n v="98.36"/>
    <n v="94.87"/>
    <n v="95.83"/>
    <n v="94.5"/>
    <n v="96.4"/>
    <n v="92.86"/>
    <n v="40"/>
    <n v="100"/>
    <n v="78.569999999999993"/>
    <n v="98.17"/>
    <n v="100"/>
    <n v="100"/>
    <m/>
    <n v="96.55"/>
    <n v="94.44"/>
    <n v="96.67"/>
    <n v="100"/>
    <n v="98"/>
    <n v="100"/>
    <n v="100"/>
    <n v="95"/>
    <n v="100"/>
    <n v="100"/>
    <n v="80"/>
    <n v="99.3"/>
    <n v="100"/>
    <n v="98.81"/>
    <n v="99.31"/>
    <n v="93.12"/>
    <n v="98.65"/>
    <n v="93.75"/>
    <n v="92.68"/>
    <n v="100"/>
    <n v="88.46"/>
    <n v="95.24"/>
    <n v="100"/>
    <n v="94.74"/>
    <n v="100"/>
    <n v="96.47"/>
    <n v="91.96"/>
    <n v="100"/>
    <n v="100"/>
    <n v="100"/>
    <n v="100"/>
    <n v="98.78"/>
    <n v="95.5"/>
    <n v="98.96"/>
    <n v="100"/>
    <n v="99.36"/>
    <n v="99.76"/>
    <n v="100"/>
    <n v="100"/>
    <n v="99.44"/>
    <n v="100"/>
    <n v="100"/>
    <n v="97.86"/>
    <n v="100"/>
    <n v="100"/>
    <n v="96.67"/>
    <n v="99.68"/>
    <n v="100"/>
    <n v="100"/>
    <n v="100"/>
    <n v="100"/>
    <n v="100"/>
    <n v="97.7"/>
    <n v="98.45"/>
    <n v="98.61"/>
    <n v="97.5"/>
    <n v="99.88"/>
    <n v="96.09"/>
    <n v="91.67"/>
  </r>
  <r>
    <s v="0013"/>
    <x v="7"/>
    <s v="NACIONAL"/>
    <s v="RAMA EJECUTIVA"/>
    <x v="0"/>
    <x v="7"/>
    <s v="BOGOTÁ. D.C."/>
    <s v="BOGOTÁ. D.C."/>
    <s v="NO"/>
    <n v="1"/>
    <s v="NACIÓN - MIPG"/>
    <s v="MIPG"/>
    <n v="94.43"/>
    <n v="97.18"/>
    <n v="98.6"/>
    <n v="94.37"/>
    <n v="92.09"/>
    <n v="90.46"/>
    <n v="95.1"/>
    <n v="96.82"/>
    <n v="99.45"/>
    <n v="100"/>
    <n v="100"/>
    <n v="98.86"/>
    <n v="100"/>
    <n v="95.28"/>
    <n v="100"/>
    <n v="84.85"/>
    <n v="93.59"/>
    <n v="99.68"/>
    <n v="89.39"/>
    <n v="100"/>
    <n v="100"/>
    <n v="100"/>
    <n v="100"/>
    <n v="100"/>
    <n v="90.6"/>
    <n v="100"/>
    <n v="100"/>
    <n v="94.59"/>
    <n v="88.07"/>
    <n v="66.67"/>
    <n v="100"/>
    <n v="75"/>
    <n v="97.56"/>
    <n v="72.41"/>
    <n v="100"/>
    <m/>
    <n v="91.38"/>
    <n v="77.78"/>
    <n v="96.67"/>
    <n v="100"/>
    <n v="90"/>
    <n v="80"/>
    <n v="90"/>
    <n v="100"/>
    <n v="100"/>
    <n v="66.67"/>
    <n v="100"/>
    <n v="85.44"/>
    <n v="98.04"/>
    <n v="84.52"/>
    <n v="81.38"/>
    <n v="100"/>
    <n v="100"/>
    <n v="100"/>
    <n v="100"/>
    <n v="100"/>
    <n v="100"/>
    <n v="100"/>
    <n v="100"/>
    <n v="100"/>
    <n v="100"/>
    <n v="100"/>
    <n v="100"/>
    <n v="100"/>
    <n v="100"/>
    <n v="100"/>
    <n v="100"/>
    <n v="100"/>
    <n v="92.09"/>
    <n v="96.9"/>
    <n v="93.94"/>
    <n v="99.37"/>
    <n v="72.739999999999995"/>
    <n v="66.67"/>
    <n v="100"/>
    <n v="64.17"/>
    <n v="74.069999999999993"/>
    <n v="83.33"/>
    <n v="92.86"/>
    <n v="87.88"/>
    <n v="100"/>
    <n v="93.33"/>
    <n v="95.1"/>
    <n v="100"/>
    <n v="92.86"/>
    <n v="100"/>
    <n v="100"/>
    <n v="70"/>
    <n v="96.82"/>
    <n v="96.9"/>
    <n v="98.61"/>
    <n v="100"/>
    <n v="86.21"/>
    <n v="94.34"/>
    <n v="94.28"/>
  </r>
  <r>
    <s v="0016"/>
    <x v="8"/>
    <s v="NACIONAL"/>
    <s v="RAMA EJECUTIVA"/>
    <x v="0"/>
    <x v="8"/>
    <s v="BOGOTÁ. D.C."/>
    <s v="BOGOTÁ. D.C."/>
    <s v="NO"/>
    <n v="1"/>
    <s v="NACIÓN - MIPG"/>
    <s v="MIPG"/>
    <n v="94.89"/>
    <n v="96.41"/>
    <n v="94.33"/>
    <n v="94.4"/>
    <n v="96.4"/>
    <n v="95.6"/>
    <n v="93.14"/>
    <n v="96.99"/>
    <n v="97.8"/>
    <n v="100"/>
    <n v="100"/>
    <n v="97.73"/>
    <n v="83.33"/>
    <n v="95.28"/>
    <n v="96.67"/>
    <n v="100"/>
    <n v="93.59"/>
    <n v="98.38"/>
    <n v="63.64"/>
    <n v="97.22"/>
    <n v="100"/>
    <n v="100"/>
    <n v="88.89"/>
    <n v="98.36"/>
    <n v="86.18"/>
    <n v="83.33"/>
    <n v="91.67"/>
    <n v="68.47"/>
    <n v="82.14"/>
    <n v="25"/>
    <n v="100"/>
    <n v="62.5"/>
    <n v="98.78"/>
    <n v="89.66"/>
    <n v="100"/>
    <m/>
    <n v="89.66"/>
    <n v="83.33"/>
    <n v="90"/>
    <n v="100"/>
    <n v="100"/>
    <n v="100"/>
    <n v="100"/>
    <n v="100"/>
    <n v="100"/>
    <n v="100"/>
    <n v="100"/>
    <n v="98.6"/>
    <n v="100"/>
    <n v="97.62"/>
    <n v="98.62"/>
    <n v="99.12"/>
    <n v="100"/>
    <n v="100"/>
    <n v="97.83"/>
    <n v="100"/>
    <n v="100"/>
    <n v="95.24"/>
    <n v="83.33"/>
    <n v="100"/>
    <n v="92.31"/>
    <n v="99.31"/>
    <n v="98.21"/>
    <n v="100"/>
    <n v="100"/>
    <n v="100"/>
    <n v="100"/>
    <n v="100"/>
    <n v="96.4"/>
    <n v="100"/>
    <n v="100"/>
    <n v="100"/>
    <n v="97.86"/>
    <n v="100"/>
    <n v="90"/>
    <n v="98.33"/>
    <n v="100"/>
    <n v="100"/>
    <n v="90"/>
    <n v="84.85"/>
    <n v="88.24"/>
    <n v="92.22"/>
    <n v="93.14"/>
    <n v="100"/>
    <n v="92.86"/>
    <n v="100"/>
    <n v="96.55"/>
    <n v="70"/>
    <n v="96.99"/>
    <n v="98.45"/>
    <n v="100"/>
    <n v="100"/>
    <n v="98.16"/>
    <n v="92.75"/>
    <n v="92.81"/>
  </r>
  <r>
    <s v="0018"/>
    <x v="9"/>
    <s v="NACIONAL"/>
    <s v="RAMA EJECUTIVA"/>
    <x v="1"/>
    <x v="9"/>
    <s v="BOGOTÁ. D.C."/>
    <s v="BOGOTÁ. D.C."/>
    <s v="NO"/>
    <n v="1"/>
    <s v="NACIÓN - MIPG"/>
    <s v="MIPG"/>
    <n v="88.61"/>
    <n v="92.44"/>
    <n v="94.36"/>
    <n v="87.47"/>
    <n v="90.95"/>
    <n v="89.36"/>
    <n v="61.12"/>
    <n v="96.68"/>
    <n v="94.78"/>
    <n v="99.29"/>
    <n v="87.5"/>
    <n v="98.86"/>
    <n v="50"/>
    <n v="90.57"/>
    <n v="96.67"/>
    <n v="87.88"/>
    <n v="89.74"/>
    <n v="97.39"/>
    <n v="71.209999999999994"/>
    <n v="94.29"/>
    <n v="100"/>
    <n v="95.24"/>
    <n v="87.5"/>
    <n v="97.95"/>
    <n v="83.54"/>
    <n v="84.78"/>
    <n v="83.5"/>
    <n v="73.33"/>
    <n v="100"/>
    <n v="41.75"/>
    <n v="75.709999999999994"/>
    <n v="85.71"/>
    <n v="91.46"/>
    <n v="68.97"/>
    <n v="100"/>
    <m/>
    <n v="89.29"/>
    <n v="88.89"/>
    <n v="85.71"/>
    <n v="100"/>
    <n v="95.24"/>
    <n v="100"/>
    <n v="100"/>
    <n v="100"/>
    <n v="100"/>
    <n v="75"/>
    <n v="100"/>
    <n v="99.3"/>
    <n v="100"/>
    <n v="98.81"/>
    <n v="99.31"/>
    <n v="92.05"/>
    <n v="95.5"/>
    <n v="87.5"/>
    <n v="92.68"/>
    <n v="84.31"/>
    <n v="96.15"/>
    <n v="76"/>
    <n v="100"/>
    <n v="100"/>
    <n v="53.85"/>
    <n v="83.39"/>
    <n v="89.29"/>
    <n v="80.77"/>
    <n v="69.44"/>
    <n v="85.71"/>
    <n v="83.33"/>
    <n v="79.34"/>
    <n v="90.95"/>
    <n v="95.14"/>
    <n v="96.97"/>
    <n v="93.59"/>
    <n v="74.290000000000006"/>
    <n v="93.33"/>
    <n v="70"/>
    <n v="70.28"/>
    <n v="65.739999999999995"/>
    <n v="66.67"/>
    <n v="90.48"/>
    <n v="89.9"/>
    <n v="100"/>
    <n v="88.89"/>
    <n v="61.12"/>
    <n v="57.14"/>
    <n v="50"/>
    <n v="75"/>
    <n v="72.41"/>
    <n v="70"/>
    <n v="96.68"/>
    <n v="94.57"/>
    <n v="95.83"/>
    <n v="97.5"/>
    <n v="87.9"/>
    <n v="98.7"/>
    <n v="96.57"/>
  </r>
  <r>
    <s v="0020"/>
    <x v="10"/>
    <s v="NACIONAL"/>
    <s v="RAMA EJECUTIVA"/>
    <x v="1"/>
    <x v="10"/>
    <s v="BOGOTÁ. D.C."/>
    <s v="BOGOTÁ. D.C."/>
    <s v="NO"/>
    <n v="1"/>
    <s v="NACIÓN - MIPG"/>
    <s v="MIPG"/>
    <n v="94.3"/>
    <n v="95.88"/>
    <n v="97.01"/>
    <n v="93.35"/>
    <n v="97.66"/>
    <n v="95.41"/>
    <n v="96.08"/>
    <n v="95.98"/>
    <n v="94.44"/>
    <n v="91.18"/>
    <n v="100"/>
    <n v="93.18"/>
    <n v="100"/>
    <n v="96.23"/>
    <n v="100"/>
    <n v="93.94"/>
    <n v="96.15"/>
    <n v="100"/>
    <n v="72.73"/>
    <n v="100"/>
    <n v="100"/>
    <n v="100"/>
    <n v="100"/>
    <n v="98.36"/>
    <n v="91.16"/>
    <n v="83.33"/>
    <n v="100"/>
    <n v="100"/>
    <n v="88.07"/>
    <n v="50"/>
    <n v="100"/>
    <n v="88.89"/>
    <n v="85.67"/>
    <n v="100"/>
    <n v="100"/>
    <m/>
    <n v="96.55"/>
    <n v="94.44"/>
    <n v="96.67"/>
    <n v="100"/>
    <n v="99.05"/>
    <n v="100"/>
    <n v="100"/>
    <n v="97.5"/>
    <n v="100"/>
    <n v="100"/>
    <n v="90"/>
    <n v="86.27"/>
    <n v="100"/>
    <n v="95.24"/>
    <n v="72.069999999999993"/>
    <n v="94.74"/>
    <n v="97.3"/>
    <n v="93.75"/>
    <n v="95.65"/>
    <n v="100"/>
    <n v="88.46"/>
    <n v="95"/>
    <n v="100"/>
    <n v="50"/>
    <n v="100"/>
    <n v="97.05"/>
    <n v="96.43"/>
    <n v="100"/>
    <n v="95.83"/>
    <n v="100"/>
    <n v="95.83"/>
    <n v="95.31"/>
    <n v="97.66"/>
    <n v="99.31"/>
    <n v="98.48"/>
    <n v="100"/>
    <n v="78.33"/>
    <n v="100"/>
    <n v="90"/>
    <n v="65.83"/>
    <n v="78.7"/>
    <n v="66.67"/>
    <n v="100"/>
    <n v="100"/>
    <n v="100"/>
    <n v="100"/>
    <n v="96.08"/>
    <n v="97.62"/>
    <n v="96.43"/>
    <n v="90.62"/>
    <n v="100"/>
    <n v="100"/>
    <n v="95.98"/>
    <n v="94.57"/>
    <n v="95.83"/>
    <n v="97.5"/>
    <n v="89.83"/>
    <n v="95.94"/>
    <n v="90.2"/>
  </r>
  <r>
    <s v="0021"/>
    <x v="11"/>
    <s v="NACIONAL"/>
    <s v="RAMA EJECUTIVA"/>
    <x v="1"/>
    <x v="11"/>
    <s v="BOGOTÁ. D.C."/>
    <s v="BOGOTÁ. D.C."/>
    <s v="NO"/>
    <n v="1"/>
    <s v="NACIÓN - MIPG"/>
    <s v="MIPG"/>
    <n v="90.06"/>
    <n v="71.790000000000006"/>
    <n v="92.12"/>
    <n v="92.04"/>
    <n v="94.6"/>
    <n v="87.16"/>
    <n v="96.08"/>
    <n v="94.78"/>
    <n v="76.92"/>
    <n v="64.290000000000006"/>
    <n v="87.5"/>
    <n v="94.32"/>
    <n v="16.670000000000002"/>
    <n v="67.92"/>
    <n v="60"/>
    <n v="54.55"/>
    <n v="69.23"/>
    <n v="93.51"/>
    <n v="81.819999999999993"/>
    <n v="91.67"/>
    <n v="85.71"/>
    <n v="95.24"/>
    <n v="77.78"/>
    <n v="87.7"/>
    <n v="90.29"/>
    <n v="70.78"/>
    <n v="100"/>
    <n v="91.89"/>
    <n v="83.36"/>
    <n v="33.4"/>
    <n v="68"/>
    <n v="78.569999999999993"/>
    <n v="96.95"/>
    <n v="93.1"/>
    <n v="100"/>
    <m/>
    <n v="91.95"/>
    <n v="90.74"/>
    <n v="90"/>
    <n v="100"/>
    <n v="88.57"/>
    <n v="100"/>
    <n v="100"/>
    <n v="82.5"/>
    <n v="66.67"/>
    <n v="100"/>
    <n v="80"/>
    <n v="88.12"/>
    <n v="100"/>
    <n v="92.59"/>
    <n v="78.819999999999993"/>
    <n v="98.25"/>
    <n v="100"/>
    <n v="100"/>
    <n v="97.83"/>
    <n v="100"/>
    <n v="96.15"/>
    <n v="88.46"/>
    <n v="83.33"/>
    <n v="33.33"/>
    <n v="100"/>
    <n v="97.92"/>
    <n v="100"/>
    <n v="100"/>
    <n v="95.83"/>
    <n v="100"/>
    <n v="91.67"/>
    <n v="100"/>
    <n v="94.6"/>
    <n v="89.66"/>
    <n v="83.33"/>
    <n v="94.94"/>
    <n v="90.46"/>
    <n v="100"/>
    <n v="90"/>
    <n v="89.66"/>
    <n v="93.52"/>
    <n v="66.67"/>
    <n v="83.21"/>
    <n v="90.91"/>
    <n v="61.76"/>
    <n v="84.44"/>
    <n v="96.08"/>
    <n v="100"/>
    <n v="96.43"/>
    <n v="100"/>
    <n v="100"/>
    <n v="90"/>
    <n v="94.78"/>
    <n v="86.05"/>
    <n v="99.54"/>
    <n v="99.17"/>
    <n v="94.18"/>
    <n v="97.97"/>
    <n v="99.02"/>
  </r>
  <r>
    <s v="0022"/>
    <x v="12"/>
    <s v="NACIONAL"/>
    <s v="RAMA EJECUTIVA"/>
    <x v="1"/>
    <x v="12"/>
    <s v="BOGOTÁ. D.C."/>
    <s v="BOGOTÁ. D.C."/>
    <s v="NO"/>
    <n v="1"/>
    <s v="NACIÓN - MIPG"/>
    <s v="MIPG"/>
    <n v="78.77"/>
    <n v="71.39"/>
    <n v="90.8"/>
    <n v="81.89"/>
    <n v="78.48"/>
    <n v="70.67"/>
    <n v="72.06"/>
    <n v="88.28"/>
    <n v="86.11"/>
    <n v="97.14"/>
    <n v="62.5"/>
    <n v="82.56"/>
    <n v="83.33"/>
    <n v="59.43"/>
    <n v="46.67"/>
    <n v="51.52"/>
    <n v="61.54"/>
    <n v="92.21"/>
    <n v="78.790000000000006"/>
    <n v="94.44"/>
    <n v="100"/>
    <n v="90.48"/>
    <n v="100"/>
    <n v="95.08"/>
    <n v="82.83"/>
    <n v="63.83"/>
    <n v="80.5"/>
    <n v="78.38"/>
    <n v="80.930000000000007"/>
    <n v="33.33"/>
    <n v="72"/>
    <n v="57.14"/>
    <n v="97.26"/>
    <n v="72.41"/>
    <m/>
    <m/>
    <n v="90.23"/>
    <n v="96.3"/>
    <n v="83.33"/>
    <n v="100"/>
    <n v="100"/>
    <n v="100"/>
    <n v="100"/>
    <n v="100"/>
    <n v="100"/>
    <n v="100"/>
    <n v="100"/>
    <n v="78.33"/>
    <n v="88.24"/>
    <n v="87.65"/>
    <n v="55.69"/>
    <n v="78.22"/>
    <n v="83.33"/>
    <n v="43.75"/>
    <n v="91.3"/>
    <n v="85.71"/>
    <n v="60"/>
    <n v="53.85"/>
    <n v="33.33"/>
    <n v="66.67"/>
    <n v="38.46"/>
    <n v="78.08"/>
    <n v="72"/>
    <n v="85"/>
    <n v="79.17"/>
    <n v="100"/>
    <n v="62.5"/>
    <n v="84.9"/>
    <n v="78.48"/>
    <n v="82.76"/>
    <n v="72.73"/>
    <n v="91.14"/>
    <n v="34.22"/>
    <n v="46.67"/>
    <n v="40"/>
    <n v="34.619999999999997"/>
    <n v="6.48"/>
    <n v="33.33"/>
    <n v="75.95"/>
    <n v="82.83"/>
    <n v="88.24"/>
    <n v="71.11"/>
    <n v="72.06"/>
    <n v="76.19"/>
    <n v="78.569999999999993"/>
    <n v="71.88"/>
    <n v="65.52"/>
    <n v="60"/>
    <n v="88.28"/>
    <n v="81.400000000000006"/>
    <n v="93.06"/>
    <n v="100"/>
    <n v="65.84"/>
    <n v="91.16"/>
    <n v="95.59"/>
  </r>
  <r>
    <s v="0027"/>
    <x v="13"/>
    <s v="NACIONAL"/>
    <s v="RAMA EJECUTIVA"/>
    <x v="2"/>
    <x v="13"/>
    <s v="BOGOTÁ. D.C."/>
    <s v="BOGOTÁ. D.C."/>
    <s v="NO"/>
    <n v="1"/>
    <s v="NACIÓN - MIPG"/>
    <s v="MIPG"/>
    <n v="89.57"/>
    <n v="92.56"/>
    <n v="92.66"/>
    <n v="88.81"/>
    <n v="94.12"/>
    <n v="92.09"/>
    <n v="73.53"/>
    <n v="92.68"/>
    <n v="97.25"/>
    <n v="97.14"/>
    <n v="100"/>
    <n v="96.59"/>
    <n v="100"/>
    <n v="88.68"/>
    <n v="93.33"/>
    <n v="87.88"/>
    <n v="88.46"/>
    <n v="96.43"/>
    <n v="62.12"/>
    <n v="97.14"/>
    <n v="100"/>
    <n v="95.24"/>
    <n v="100"/>
    <n v="95.08"/>
    <n v="86.02"/>
    <n v="55.5"/>
    <n v="88.83"/>
    <n v="76.67"/>
    <n v="59"/>
    <n v="58.33"/>
    <n v="92.86"/>
    <n v="75"/>
    <n v="98.78"/>
    <n v="86.21"/>
    <n v="83.33"/>
    <m/>
    <n v="82.41"/>
    <n v="68.75"/>
    <n v="92.86"/>
    <n v="82.14"/>
    <n v="100"/>
    <n v="100"/>
    <n v="100"/>
    <n v="100"/>
    <n v="100"/>
    <n v="100"/>
    <n v="100"/>
    <n v="78.33"/>
    <n v="80.39"/>
    <n v="88.1"/>
    <n v="73.099999999999994"/>
    <n v="91.23"/>
    <n v="89.19"/>
    <n v="93.75"/>
    <n v="95.65"/>
    <n v="100"/>
    <n v="84.62"/>
    <n v="92.86"/>
    <n v="83.33"/>
    <n v="100"/>
    <n v="84.62"/>
    <n v="91.67"/>
    <n v="91.07"/>
    <n v="92.31"/>
    <n v="83.33"/>
    <n v="100"/>
    <n v="87.5"/>
    <n v="95.83"/>
    <n v="94.12"/>
    <n v="96.55"/>
    <n v="92.42"/>
    <n v="100"/>
    <n v="84.06"/>
    <n v="93.33"/>
    <n v="90"/>
    <n v="81.319999999999993"/>
    <n v="71.3"/>
    <n v="83.33"/>
    <n v="91.61"/>
    <n v="90.91"/>
    <n v="94.12"/>
    <n v="91.39"/>
    <n v="73.53"/>
    <n v="69.05"/>
    <n v="53.57"/>
    <n v="90.62"/>
    <n v="86.21"/>
    <n v="90"/>
    <n v="92.68"/>
    <n v="89.92"/>
    <n v="94.44"/>
    <n v="98.12"/>
    <n v="87.93"/>
    <n v="95.5"/>
    <n v="90.69"/>
  </r>
  <r>
    <s v="0028"/>
    <x v="14"/>
    <s v="NACIONAL"/>
    <s v="RAMA EJECUTIVA"/>
    <x v="2"/>
    <x v="14"/>
    <s v="BOGOTÁ. D.C."/>
    <s v="BOGOTÁ. D.C."/>
    <s v="NO"/>
    <n v="1"/>
    <s v="NACIÓN - MIPG"/>
    <s v="MIPG"/>
    <n v="92.46"/>
    <n v="95.64"/>
    <n v="92.99"/>
    <n v="88.92"/>
    <n v="94.12"/>
    <n v="91.97"/>
    <n v="91.33"/>
    <n v="97.04"/>
    <n v="96.15"/>
    <n v="97.14"/>
    <n v="87.5"/>
    <n v="94.32"/>
    <n v="100"/>
    <n v="95.28"/>
    <n v="100"/>
    <n v="96.97"/>
    <n v="93.59"/>
    <n v="93.83"/>
    <n v="78.790000000000006"/>
    <n v="100"/>
    <n v="100"/>
    <n v="100"/>
    <n v="100"/>
    <n v="100"/>
    <n v="86.75"/>
    <n v="100"/>
    <n v="44.33"/>
    <n v="91.89"/>
    <n v="87.15"/>
    <n v="40"/>
    <n v="100"/>
    <n v="85.71"/>
    <n v="91.77"/>
    <n v="75.86"/>
    <n v="100"/>
    <m/>
    <n v="83.93"/>
    <n v="68.75"/>
    <n v="86.67"/>
    <n v="100"/>
    <n v="95.24"/>
    <n v="80"/>
    <n v="90"/>
    <n v="100"/>
    <n v="100"/>
    <n v="100"/>
    <n v="100"/>
    <n v="76.760000000000005"/>
    <n v="58.33"/>
    <n v="76.39"/>
    <n v="93.89"/>
    <n v="88.6"/>
    <n v="91.89"/>
    <n v="87.5"/>
    <n v="84.78"/>
    <n v="100"/>
    <n v="92.31"/>
    <n v="88.46"/>
    <n v="66.67"/>
    <n v="100"/>
    <n v="92.31"/>
    <n v="93.06"/>
    <n v="87.5"/>
    <n v="96.15"/>
    <n v="95.83"/>
    <n v="85.71"/>
    <n v="95.83"/>
    <n v="95.83"/>
    <n v="94.12"/>
    <n v="98.62"/>
    <n v="96.97"/>
    <n v="100"/>
    <n v="90.36"/>
    <n v="100"/>
    <n v="100"/>
    <n v="83.33"/>
    <n v="80.56"/>
    <n v="100"/>
    <n v="86.07"/>
    <n v="78.790000000000006"/>
    <n v="97.06"/>
    <n v="86.67"/>
    <n v="91.33"/>
    <n v="92.86"/>
    <n v="92.86"/>
    <n v="100"/>
    <n v="100"/>
    <n v="80"/>
    <n v="97.04"/>
    <n v="97.67"/>
    <n v="95.83"/>
    <n v="97.5"/>
    <n v="94.54"/>
    <n v="96.37"/>
    <n v="93.63"/>
  </r>
  <r>
    <s v="0029"/>
    <x v="15"/>
    <s v="NACIONAL"/>
    <s v="RAMA EJECUTIVA"/>
    <x v="2"/>
    <x v="15"/>
    <s v="BOGOTÁ. D.C."/>
    <s v="BOGOTÁ. D.C."/>
    <s v="NO"/>
    <n v="1"/>
    <s v="NACIÓN - MIPG"/>
    <s v="MIPG"/>
    <n v="87.52"/>
    <n v="90.26"/>
    <n v="96.37"/>
    <n v="85.54"/>
    <n v="93.38"/>
    <n v="85.19"/>
    <n v="87.25"/>
    <n v="92.97"/>
    <n v="94.51"/>
    <n v="97.14"/>
    <n v="100"/>
    <n v="90.91"/>
    <n v="100"/>
    <n v="86.79"/>
    <n v="90"/>
    <n v="93.94"/>
    <n v="87.18"/>
    <n v="98.7"/>
    <n v="75.760000000000005"/>
    <n v="100"/>
    <n v="100"/>
    <n v="100"/>
    <n v="100"/>
    <n v="96.72"/>
    <n v="82.16"/>
    <n v="77.83"/>
    <n v="80.5"/>
    <n v="76.67"/>
    <n v="79.459999999999994"/>
    <n v="0"/>
    <n v="90"/>
    <n v="33.33"/>
    <n v="97.56"/>
    <n v="68.97"/>
    <n v="78"/>
    <m/>
    <n v="79.459999999999994"/>
    <n v="83.33"/>
    <n v="75"/>
    <n v="89.29"/>
    <n v="100"/>
    <n v="100"/>
    <n v="100"/>
    <n v="100"/>
    <n v="100"/>
    <n v="100"/>
    <n v="100"/>
    <n v="82.15"/>
    <n v="100"/>
    <n v="90.48"/>
    <n v="58.97"/>
    <n v="98.68"/>
    <n v="98.65"/>
    <n v="100"/>
    <n v="97.83"/>
    <n v="100"/>
    <n v="100"/>
    <n v="56.76"/>
    <n v="75"/>
    <n v="44.44"/>
    <n v="54.55"/>
    <n v="89"/>
    <n v="96.73"/>
    <n v="73.08"/>
    <n v="75"/>
    <n v="85.71"/>
    <n v="87.5"/>
    <n v="87.5"/>
    <n v="93.38"/>
    <n v="99.77"/>
    <n v="99.49"/>
    <n v="100"/>
    <n v="63.16"/>
    <n v="66.67"/>
    <n v="70"/>
    <n v="59.2"/>
    <n v="71.3"/>
    <n v="50"/>
    <n v="81.25"/>
    <n v="93.94"/>
    <n v="76.47"/>
    <n v="77.5"/>
    <n v="87.25"/>
    <n v="90.48"/>
    <n v="92.86"/>
    <n v="78.12"/>
    <n v="89.66"/>
    <n v="90"/>
    <n v="92.97"/>
    <n v="90.7"/>
    <n v="91.67"/>
    <n v="100"/>
    <n v="83.76"/>
    <n v="95.07"/>
    <n v="92.16"/>
  </r>
  <r>
    <s v="0030"/>
    <x v="16"/>
    <s v="NACIONAL"/>
    <s v="RAMA EJECUTIVA"/>
    <x v="2"/>
    <x v="16"/>
    <s v="BOGOTÁ. D.C."/>
    <s v="BOGOTÁ. D.C."/>
    <s v="NO"/>
    <n v="1"/>
    <s v="NACIÓN - MIPG"/>
    <s v="MIPG"/>
    <n v="93.71"/>
    <n v="96.92"/>
    <n v="98.1"/>
    <n v="93.27"/>
    <n v="91.42"/>
    <n v="90.62"/>
    <n v="98.04"/>
    <n v="96.02"/>
    <n v="97.8"/>
    <n v="94.29"/>
    <n v="100"/>
    <n v="100"/>
    <n v="100"/>
    <n v="96.23"/>
    <n v="100"/>
    <n v="90.91"/>
    <n v="94.87"/>
    <n v="99.68"/>
    <n v="84.85"/>
    <n v="100"/>
    <n v="100"/>
    <n v="100"/>
    <n v="100"/>
    <n v="100"/>
    <n v="88.3"/>
    <n v="94.44"/>
    <n v="100"/>
    <n v="80"/>
    <n v="88.07"/>
    <n v="41.75"/>
    <n v="94.29"/>
    <n v="55.56"/>
    <n v="94.51"/>
    <n v="89.66"/>
    <n v="100"/>
    <m/>
    <n v="91.38"/>
    <n v="77.78"/>
    <n v="96.67"/>
    <n v="100"/>
    <n v="100"/>
    <n v="100"/>
    <n v="100"/>
    <n v="100"/>
    <n v="100"/>
    <n v="100"/>
    <n v="100"/>
    <n v="99.04"/>
    <n v="100"/>
    <n v="98.81"/>
    <n v="98.62"/>
    <n v="100"/>
    <n v="100"/>
    <n v="100"/>
    <n v="100"/>
    <n v="100"/>
    <n v="100"/>
    <n v="62.16"/>
    <n v="100"/>
    <n v="61.11"/>
    <n v="36.36"/>
    <n v="98.61"/>
    <n v="100"/>
    <n v="100"/>
    <n v="95.83"/>
    <n v="100"/>
    <n v="100"/>
    <n v="95.83"/>
    <n v="91.42"/>
    <n v="95.17"/>
    <n v="89.39"/>
    <n v="100"/>
    <n v="97.38"/>
    <n v="100"/>
    <n v="100"/>
    <n v="93.89"/>
    <n v="100"/>
    <n v="100"/>
    <n v="82.74"/>
    <n v="91.92"/>
    <n v="100"/>
    <n v="76.11"/>
    <n v="98.04"/>
    <n v="100"/>
    <n v="100"/>
    <n v="100"/>
    <n v="96.55"/>
    <n v="90"/>
    <n v="96.02"/>
    <n v="96.12"/>
    <n v="94.44"/>
    <n v="95"/>
    <n v="97.42"/>
    <n v="95.5"/>
    <n v="89.71"/>
  </r>
  <r>
    <s v="0031"/>
    <x v="17"/>
    <s v="NACIONAL"/>
    <s v="RAMA EJECUTIVA"/>
    <x v="2"/>
    <x v="16"/>
    <s v="BOGOTÁ. D.C."/>
    <s v="BOGOTÁ. D.C."/>
    <s v="NO"/>
    <n v="1"/>
    <s v="NACIÓN - MIPG"/>
    <s v="MIPG"/>
    <n v="93.28"/>
    <n v="97.18"/>
    <n v="93.7"/>
    <n v="90.88"/>
    <n v="94.85"/>
    <n v="96.7"/>
    <n v="94.12"/>
    <n v="98.14"/>
    <n v="99.45"/>
    <n v="100"/>
    <n v="100"/>
    <n v="98.86"/>
    <n v="100"/>
    <n v="95.28"/>
    <n v="96.67"/>
    <n v="100"/>
    <n v="93.59"/>
    <n v="98.48"/>
    <n v="57.58"/>
    <n v="91.18"/>
    <n v="92.86"/>
    <n v="95.24"/>
    <n v="85.71"/>
    <n v="96.72"/>
    <n v="86.84"/>
    <n v="91.67"/>
    <n v="88.83"/>
    <n v="100"/>
    <n v="84.5"/>
    <n v="20.83"/>
    <n v="100"/>
    <n v="41.07"/>
    <n v="93.29"/>
    <n v="82.76"/>
    <n v="100"/>
    <m/>
    <n v="91.38"/>
    <n v="83.33"/>
    <n v="93.33"/>
    <n v="100"/>
    <n v="100"/>
    <n v="100"/>
    <n v="100"/>
    <n v="100"/>
    <n v="100"/>
    <n v="100"/>
    <n v="100"/>
    <n v="95.18"/>
    <n v="92.16"/>
    <n v="98.81"/>
    <n v="93.1"/>
    <n v="96.2"/>
    <n v="96.4"/>
    <n v="100"/>
    <n v="97.83"/>
    <n v="94.44"/>
    <n v="92.31"/>
    <n v="69.05"/>
    <n v="50"/>
    <n v="68.42"/>
    <n v="69.23"/>
    <n v="93.06"/>
    <n v="94.64"/>
    <n v="92.31"/>
    <n v="83.33"/>
    <n v="85.71"/>
    <n v="95.83"/>
    <n v="91.67"/>
    <n v="94.85"/>
    <n v="99.31"/>
    <n v="98.48"/>
    <n v="100"/>
    <n v="96.26"/>
    <n v="100"/>
    <n v="100"/>
    <n v="95.4"/>
    <n v="97.22"/>
    <n v="83.33"/>
    <n v="94.29"/>
    <n v="96.97"/>
    <n v="88.24"/>
    <n v="94.44"/>
    <n v="94.12"/>
    <n v="95.24"/>
    <n v="92.86"/>
    <n v="93.75"/>
    <n v="96.55"/>
    <n v="90"/>
    <n v="98.14"/>
    <n v="99.22"/>
    <n v="100"/>
    <n v="97.5"/>
    <n v="97.61"/>
    <n v="95.94"/>
    <n v="95.1"/>
  </r>
  <r>
    <s v="0032"/>
    <x v="18"/>
    <s v="NACIONAL"/>
    <s v="RAMA EJECUTIVA"/>
    <x v="3"/>
    <x v="14"/>
    <s v="BOGOTÁ. D.C."/>
    <s v="BOGOTÁ. D.C."/>
    <s v="NO"/>
    <n v="1"/>
    <s v="NACIÓN - MIPG"/>
    <s v="MIPG"/>
    <n v="87.5"/>
    <n v="91.03"/>
    <n v="92.57"/>
    <n v="88.5"/>
    <n v="85.25"/>
    <n v="86.65"/>
    <n v="75.98"/>
    <n v="89.99"/>
    <n v="93.96"/>
    <n v="91.43"/>
    <n v="100"/>
    <n v="94.32"/>
    <n v="100"/>
    <n v="88.68"/>
    <n v="93.33"/>
    <n v="96.97"/>
    <n v="87.18"/>
    <n v="94.81"/>
    <n v="77.27"/>
    <n v="94.29"/>
    <n v="92.86"/>
    <n v="90.48"/>
    <n v="87.5"/>
    <n v="96.72"/>
    <n v="87.66"/>
    <n v="88.83"/>
    <n v="63.83"/>
    <n v="81.08"/>
    <n v="83.31"/>
    <n v="25"/>
    <n v="68"/>
    <n v="77.78"/>
    <n v="97.56"/>
    <n v="89.66"/>
    <n v="89"/>
    <m/>
    <n v="75.930000000000007"/>
    <n v="75"/>
    <n v="71.430000000000007"/>
    <n v="92.86"/>
    <n v="82.22"/>
    <n v="100"/>
    <n v="87.5"/>
    <n v="80"/>
    <n v="100"/>
    <n v="100"/>
    <n v="40"/>
    <n v="79.040000000000006"/>
    <n v="75.56"/>
    <n v="90.28"/>
    <n v="72.14"/>
    <n v="92.11"/>
    <n v="91.89"/>
    <n v="100"/>
    <n v="100"/>
    <n v="94.44"/>
    <n v="76.92"/>
    <n v="73.81"/>
    <n v="75"/>
    <n v="50"/>
    <n v="68.180000000000007"/>
    <n v="96.7"/>
    <n v="96.43"/>
    <n v="92.31"/>
    <n v="95.83"/>
    <n v="89.29"/>
    <n v="95.83"/>
    <n v="97.92"/>
    <n v="85.25"/>
    <n v="89.58"/>
    <n v="78.790000000000006"/>
    <n v="98.72"/>
    <n v="60.91"/>
    <n v="100"/>
    <n v="70"/>
    <n v="56.61"/>
    <n v="12.5"/>
    <n v="33.33"/>
    <n v="96.43"/>
    <n v="90.91"/>
    <n v="94.12"/>
    <n v="98.89"/>
    <n v="75.98"/>
    <n v="69.05"/>
    <n v="82.14"/>
    <n v="87.5"/>
    <n v="82.76"/>
    <n v="60"/>
    <n v="89.99"/>
    <n v="88.37"/>
    <n v="94.44"/>
    <n v="86.25"/>
    <n v="76.12"/>
    <n v="91.59"/>
    <n v="78.92"/>
  </r>
  <r>
    <s v="0033"/>
    <x v="19"/>
    <s v="NACIONAL"/>
    <s v="RAMA EJECUTIVA"/>
    <x v="2"/>
    <x v="11"/>
    <s v="BOGOTÁ. D.C."/>
    <s v="BOGOTÁ. D.C."/>
    <s v="NO"/>
    <n v="1"/>
    <s v="NACIÓN - MIPG"/>
    <s v="MIPG"/>
    <n v="90.51"/>
    <n v="96.67"/>
    <n v="92.94"/>
    <n v="85.09"/>
    <n v="92.65"/>
    <n v="92.07"/>
    <n v="94.28"/>
    <n v="95.89"/>
    <n v="98.35"/>
    <n v="100"/>
    <n v="100"/>
    <n v="96.59"/>
    <n v="100"/>
    <n v="95.28"/>
    <n v="86.67"/>
    <n v="100"/>
    <n v="96.15"/>
    <n v="94.81"/>
    <n v="75.760000000000005"/>
    <n v="97.22"/>
    <n v="92.86"/>
    <n v="95.24"/>
    <n v="88.89"/>
    <n v="90.16"/>
    <n v="86.39"/>
    <n v="70.83"/>
    <n v="86.17"/>
    <n v="91.89"/>
    <n v="85.92"/>
    <n v="25"/>
    <n v="80"/>
    <n v="44.44"/>
    <n v="96.34"/>
    <n v="75.86"/>
    <n v="100"/>
    <m/>
    <n v="81.55"/>
    <n v="75.930000000000007"/>
    <n v="82.14"/>
    <n v="92.86"/>
    <n v="100"/>
    <n v="100"/>
    <n v="100"/>
    <n v="100"/>
    <n v="100"/>
    <n v="100"/>
    <n v="100"/>
    <n v="82.92"/>
    <n v="97.78"/>
    <n v="94.44"/>
    <n v="56.11"/>
    <n v="81.290000000000006"/>
    <n v="80.180000000000007"/>
    <n v="81.25"/>
    <n v="91.3"/>
    <n v="81.48"/>
    <n v="69.23"/>
    <n v="64.86"/>
    <n v="75"/>
    <n v="33.33"/>
    <n v="100"/>
    <n v="92.36"/>
    <n v="92.86"/>
    <n v="84.62"/>
    <n v="83.33"/>
    <n v="85.71"/>
    <n v="100"/>
    <n v="93.75"/>
    <n v="92.65"/>
    <n v="96.55"/>
    <n v="93.94"/>
    <n v="98.73"/>
    <n v="82.26"/>
    <n v="66.67"/>
    <n v="80"/>
    <n v="85.28"/>
    <n v="100"/>
    <n v="83.33"/>
    <n v="92.5"/>
    <n v="87.88"/>
    <n v="100"/>
    <n v="92.78"/>
    <n v="94.28"/>
    <n v="100"/>
    <n v="92.86"/>
    <n v="100"/>
    <n v="100"/>
    <n v="70"/>
    <n v="95.89"/>
    <n v="96.12"/>
    <n v="97.22"/>
    <n v="100"/>
    <n v="93.57"/>
    <n v="92.76"/>
    <n v="96.08"/>
  </r>
  <r>
    <s v="0034"/>
    <x v="20"/>
    <s v="NACIONAL"/>
    <s v="RAMA EJECUTIVA"/>
    <x v="2"/>
    <x v="7"/>
    <s v="BOGOTÁ. D.C."/>
    <s v="BOGOTÁ. D.C."/>
    <s v="NO"/>
    <n v="1"/>
    <s v="NACIÓN - MIPG"/>
    <s v="MIPG"/>
    <n v="92.26"/>
    <n v="97.68"/>
    <n v="92.79"/>
    <n v="87.53"/>
    <n v="95.59"/>
    <n v="94.58"/>
    <n v="97.88"/>
    <n v="97.08"/>
    <n v="99.44"/>
    <n v="100"/>
    <n v="100"/>
    <n v="98.86"/>
    <n v="100"/>
    <n v="96.23"/>
    <n v="93.33"/>
    <n v="96.97"/>
    <n v="94.87"/>
    <n v="93.83"/>
    <n v="77.27"/>
    <n v="97.06"/>
    <n v="92.86"/>
    <n v="100"/>
    <n v="100"/>
    <n v="95.08"/>
    <n v="84.15"/>
    <n v="83.28"/>
    <n v="80.67"/>
    <n v="86.49"/>
    <n v="92.31"/>
    <n v="25"/>
    <n v="97.14"/>
    <n v="58.93"/>
    <n v="91.77"/>
    <n v="72.41"/>
    <n v="100"/>
    <m/>
    <n v="94.64"/>
    <n v="94.44"/>
    <n v="92.86"/>
    <n v="100"/>
    <n v="86.19"/>
    <n v="80"/>
    <n v="85"/>
    <n v="95"/>
    <n v="66.67"/>
    <n v="100"/>
    <n v="80"/>
    <n v="80"/>
    <n v="80.39"/>
    <n v="86.42"/>
    <n v="83.53"/>
    <n v="90.35"/>
    <n v="97.3"/>
    <n v="81.25"/>
    <n v="91.3"/>
    <n v="94.44"/>
    <n v="84.62"/>
    <n v="74.400000000000006"/>
    <n v="100"/>
    <n v="68.42"/>
    <n v="63.46"/>
    <n v="97.22"/>
    <n v="96.43"/>
    <n v="92.31"/>
    <n v="100"/>
    <n v="100"/>
    <n v="95.83"/>
    <n v="100"/>
    <n v="95.59"/>
    <n v="99.31"/>
    <n v="100"/>
    <n v="98.73"/>
    <n v="94.17"/>
    <n v="100"/>
    <n v="100"/>
    <n v="96.67"/>
    <n v="65.739999999999995"/>
    <n v="100"/>
    <n v="90"/>
    <n v="84.85"/>
    <n v="88.24"/>
    <n v="92.22"/>
    <n v="97.88"/>
    <n v="100"/>
    <n v="100"/>
    <n v="100"/>
    <n v="100"/>
    <n v="90"/>
    <n v="97.08"/>
    <n v="100"/>
    <n v="97.22"/>
    <n v="85"/>
    <n v="94.79"/>
    <n v="96.52"/>
    <n v="91.18"/>
  </r>
  <r>
    <s v="0234"/>
    <x v="21"/>
    <s v="NACIONAL"/>
    <s v="RAMA EJECUTIVA"/>
    <x v="4"/>
    <x v="15"/>
    <s v="BOGOTÁ. D.C."/>
    <s v="BOGOTÁ. D.C."/>
    <s v="NO"/>
    <n v="1"/>
    <s v="NACIÓN - MIPG"/>
    <s v="MIPG"/>
    <n v="92.43"/>
    <n v="95.64"/>
    <n v="97.03"/>
    <n v="94.32"/>
    <n v="96.69"/>
    <n v="85.23"/>
    <n v="95.42"/>
    <n v="96.06"/>
    <n v="95.05"/>
    <n v="91.43"/>
    <n v="100"/>
    <n v="96.59"/>
    <n v="100"/>
    <n v="96.23"/>
    <n v="100"/>
    <n v="90.91"/>
    <n v="94.87"/>
    <n v="99.35"/>
    <n v="77.27"/>
    <n v="100"/>
    <n v="100"/>
    <n v="100"/>
    <n v="100"/>
    <n v="100"/>
    <n v="90.33"/>
    <n v="87.5"/>
    <n v="83.33"/>
    <n v="86.49"/>
    <n v="91"/>
    <n v="41.75"/>
    <n v="97.14"/>
    <n v="83.33"/>
    <n v="97.56"/>
    <n v="82.76"/>
    <n v="100"/>
    <m/>
    <n v="91.07"/>
    <n v="75"/>
    <n v="96.67"/>
    <n v="100"/>
    <n v="98"/>
    <n v="100"/>
    <n v="100"/>
    <n v="95"/>
    <n v="100"/>
    <n v="100"/>
    <n v="80"/>
    <n v="96.4"/>
    <n v="100"/>
    <n v="98.81"/>
    <n v="98.62"/>
    <n v="96.93"/>
    <n v="98.65"/>
    <n v="100"/>
    <n v="100"/>
    <n v="100"/>
    <n v="88.46"/>
    <n v="89.19"/>
    <n v="100"/>
    <n v="77.78"/>
    <n v="100"/>
    <n v="98.26"/>
    <n v="99.11"/>
    <n v="100"/>
    <n v="95.83"/>
    <n v="85.71"/>
    <n v="100"/>
    <n v="95.83"/>
    <n v="96.69"/>
    <n v="98.97"/>
    <n v="100"/>
    <n v="98.1"/>
    <n v="87.2"/>
    <n v="100"/>
    <n v="100"/>
    <n v="85.92"/>
    <n v="58.33"/>
    <n v="83.33"/>
    <n v="70.36"/>
    <n v="81.819999999999993"/>
    <n v="85.29"/>
    <n v="63.33"/>
    <n v="95.42"/>
    <n v="95.24"/>
    <n v="100"/>
    <n v="100"/>
    <n v="100"/>
    <n v="80"/>
    <n v="96.06"/>
    <n v="94.57"/>
    <n v="99.54"/>
    <n v="94.17"/>
    <n v="90.07"/>
    <n v="95.94"/>
    <n v="88.24"/>
  </r>
  <r>
    <s v="0235"/>
    <x v="22"/>
    <s v="NACIONAL"/>
    <s v="RAMA EJECUTIVA"/>
    <x v="5"/>
    <x v="6"/>
    <s v="BOGOTÁ. D.C."/>
    <s v="BOGOTÁ. D.C."/>
    <s v="NO"/>
    <n v="1"/>
    <s v="NACIÓN - MIPG"/>
    <s v="MIPG"/>
    <n v="94.69"/>
    <n v="96.63"/>
    <n v="98.26"/>
    <n v="94.89"/>
    <n v="97.55"/>
    <n v="95.32"/>
    <n v="93.46"/>
    <n v="96.64"/>
    <n v="98.31"/>
    <n v="100"/>
    <n v="100"/>
    <n v="96.51"/>
    <n v="100"/>
    <n v="95.28"/>
    <n v="96.67"/>
    <n v="93.94"/>
    <n v="94.87"/>
    <n v="99.03"/>
    <n v="95.24"/>
    <n v="97.14"/>
    <n v="100"/>
    <n v="100"/>
    <n v="87.5"/>
    <n v="100"/>
    <n v="89.48"/>
    <n v="76.39"/>
    <n v="88.83"/>
    <n v="87.1"/>
    <n v="75.569999999999993"/>
    <n v="91.75"/>
    <n v="100"/>
    <n v="41.67"/>
    <n v="97.56"/>
    <n v="89.66"/>
    <n v="100"/>
    <m/>
    <n v="81.03"/>
    <n v="77.78"/>
    <n v="76.67"/>
    <n v="100"/>
    <n v="95.24"/>
    <n v="100"/>
    <n v="90"/>
    <n v="100"/>
    <n v="100"/>
    <n v="100"/>
    <n v="100"/>
    <n v="98.16"/>
    <n v="100"/>
    <n v="100"/>
    <n v="98.62"/>
    <n v="98.25"/>
    <n v="100"/>
    <n v="100"/>
    <n v="97.83"/>
    <n v="100"/>
    <n v="96.15"/>
    <n v="89.19"/>
    <n v="50"/>
    <n v="100"/>
    <n v="81.819999999999993"/>
    <n v="98.61"/>
    <n v="100"/>
    <n v="100"/>
    <n v="95.83"/>
    <n v="85.71"/>
    <n v="100"/>
    <n v="95.83"/>
    <n v="97.55"/>
    <n v="100"/>
    <n v="100"/>
    <n v="100"/>
    <n v="82.13"/>
    <n v="100"/>
    <n v="90"/>
    <n v="75.86"/>
    <n v="96.3"/>
    <n v="33.33"/>
    <n v="97.08"/>
    <n v="95.96"/>
    <n v="100"/>
    <n v="96.94"/>
    <n v="93.46"/>
    <n v="92.86"/>
    <n v="92.86"/>
    <n v="93.75"/>
    <n v="96.55"/>
    <n v="100"/>
    <n v="96.64"/>
    <n v="97.67"/>
    <n v="93.06"/>
    <n v="97.5"/>
    <n v="90.44"/>
    <n v="96.81"/>
    <n v="95.1"/>
  </r>
  <r>
    <s v="0236"/>
    <x v="23"/>
    <s v="NACIONAL"/>
    <s v="RAMA EJECUTIVA"/>
    <x v="5"/>
    <x v="17"/>
    <s v="BOGOTÁ. D.C."/>
    <s v="BOGOTÁ. D.C."/>
    <s v="NO"/>
    <n v="1"/>
    <s v="NACIÓN - MIPG"/>
    <s v="MIPG"/>
    <n v="85.61"/>
    <n v="91.79"/>
    <n v="92.04"/>
    <n v="89.86"/>
    <n v="80.53"/>
    <n v="76.260000000000005"/>
    <n v="88.24"/>
    <n v="89.34"/>
    <n v="96.7"/>
    <n v="97.14"/>
    <n v="93.75"/>
    <n v="96.59"/>
    <n v="100"/>
    <n v="87.74"/>
    <n v="86.67"/>
    <n v="90.91"/>
    <n v="84.62"/>
    <n v="95.45"/>
    <n v="81.819999999999993"/>
    <n v="85.29"/>
    <n v="78.569999999999993"/>
    <n v="85.71"/>
    <n v="85.71"/>
    <n v="96.67"/>
    <n v="88.81"/>
    <n v="83.33"/>
    <n v="100"/>
    <n v="89.19"/>
    <n v="90.5"/>
    <n v="55.67"/>
    <n v="100"/>
    <n v="64.290000000000006"/>
    <n v="96.95"/>
    <n v="75.86"/>
    <n v="89"/>
    <m/>
    <n v="93.1"/>
    <n v="100"/>
    <n v="86.67"/>
    <n v="100"/>
    <n v="100"/>
    <n v="100"/>
    <n v="100"/>
    <n v="100"/>
    <n v="100"/>
    <n v="100"/>
    <n v="100"/>
    <n v="91.36"/>
    <n v="94.12"/>
    <n v="94.05"/>
    <n v="93.45"/>
    <n v="94.3"/>
    <n v="95.95"/>
    <n v="93.75"/>
    <n v="97.83"/>
    <n v="100"/>
    <n v="84.62"/>
    <n v="47.62"/>
    <n v="66.67"/>
    <n v="15.79"/>
    <n v="69.23"/>
    <n v="97.57"/>
    <n v="95.54"/>
    <n v="96.15"/>
    <n v="100"/>
    <n v="85.71"/>
    <n v="100"/>
    <n v="97.92"/>
    <n v="80.53"/>
    <n v="98.62"/>
    <n v="98.48"/>
    <n v="98.73"/>
    <n v="80.069999999999993"/>
    <n v="100"/>
    <n v="80"/>
    <n v="86.21"/>
    <n v="58.33"/>
    <n v="33.33"/>
    <n v="47.64"/>
    <n v="69.27"/>
    <n v="0"/>
    <n v="42.17"/>
    <n v="88.24"/>
    <n v="88.1"/>
    <n v="78.569999999999993"/>
    <n v="100"/>
    <n v="89.66"/>
    <n v="80"/>
    <n v="89.34"/>
    <n v="92.25"/>
    <n v="84.72"/>
    <n v="97.5"/>
    <n v="88.91"/>
    <n v="82.87"/>
    <n v="87.25"/>
  </r>
  <r>
    <s v="0253"/>
    <x v="24"/>
    <s v="NACIONAL"/>
    <s v="RAMA EJECUTIVA"/>
    <x v="4"/>
    <x v="2"/>
    <s v="BOGOTÁ. D.C."/>
    <s v="BOGOTÁ. D.C."/>
    <s v="NO"/>
    <n v="1"/>
    <s v="NACIÓN - MIPG"/>
    <s v="MIPG"/>
    <n v="85.12"/>
    <n v="80.709999999999994"/>
    <n v="88.98"/>
    <n v="86.6"/>
    <n v="92.13"/>
    <n v="91.14"/>
    <n v="48.79"/>
    <n v="89.88"/>
    <n v="86.88"/>
    <n v="82.86"/>
    <n v="100"/>
    <n v="88.16"/>
    <n v="100"/>
    <n v="76.42"/>
    <n v="80"/>
    <n v="84.85"/>
    <n v="80.77"/>
    <n v="91.67"/>
    <n v="68.180000000000007"/>
    <n v="94.29"/>
    <n v="100"/>
    <n v="95.24"/>
    <n v="87.5"/>
    <n v="92.62"/>
    <n v="83"/>
    <n v="94.5"/>
    <n v="61.17"/>
    <n v="63.96"/>
    <n v="100"/>
    <n v="38.83"/>
    <n v="84.29"/>
    <n v="80.36"/>
    <n v="95.12"/>
    <n v="75.86"/>
    <n v="100"/>
    <m/>
    <n v="94.64"/>
    <n v="83.33"/>
    <n v="100"/>
    <n v="100"/>
    <n v="100"/>
    <n v="100"/>
    <n v="100"/>
    <n v="100"/>
    <n v="100"/>
    <n v="100"/>
    <n v="100"/>
    <m/>
    <m/>
    <m/>
    <m/>
    <n v="89.91"/>
    <n v="98.65"/>
    <n v="81.25"/>
    <n v="100"/>
    <n v="94.44"/>
    <n v="69.23"/>
    <n v="65.48"/>
    <n v="83.33"/>
    <n v="52.63"/>
    <n v="57.69"/>
    <n v="93.36"/>
    <n v="93.75"/>
    <n v="96.15"/>
    <n v="83.33"/>
    <n v="100"/>
    <n v="91.67"/>
    <n v="95.74"/>
    <n v="92.13"/>
    <n v="94.97"/>
    <n v="93.94"/>
    <n v="95.83"/>
    <n v="87.74"/>
    <n v="100"/>
    <n v="90"/>
    <n v="92.22"/>
    <n v="52.78"/>
    <n v="83.33"/>
    <m/>
    <m/>
    <m/>
    <m/>
    <n v="48.79"/>
    <n v="50"/>
    <n v="37.5"/>
    <n v="56.25"/>
    <n v="48.28"/>
    <n v="80"/>
    <n v="89.88"/>
    <n v="82.17"/>
    <n v="94.44"/>
    <n v="100"/>
    <n v="90.49"/>
    <n v="92.32"/>
    <n v="96.24"/>
  </r>
  <r>
    <s v="0254"/>
    <x v="25"/>
    <s v="NACIONAL"/>
    <s v="RAMA EJECUTIVA"/>
    <x v="4"/>
    <x v="2"/>
    <s v="BOGOTÁ. D.C."/>
    <s v="BOGOTÁ. D.C."/>
    <s v="NO"/>
    <n v="1"/>
    <s v="NACIÓN - MIPG"/>
    <s v="MIPG"/>
    <n v="86.32"/>
    <n v="85.26"/>
    <n v="85.81"/>
    <n v="84.33"/>
    <n v="90.16"/>
    <n v="89.46"/>
    <n v="83.33"/>
    <n v="91.25"/>
    <n v="84.88"/>
    <n v="88.57"/>
    <n v="93.75"/>
    <n v="80.680000000000007"/>
    <n v="100"/>
    <n v="85.85"/>
    <n v="83.33"/>
    <n v="84.85"/>
    <n v="83.33"/>
    <n v="91.42"/>
    <n v="75.760000000000005"/>
    <n v="71.430000000000007"/>
    <n v="85.71"/>
    <n v="66.67"/>
    <n v="87.5"/>
    <n v="97.54"/>
    <n v="79.540000000000006"/>
    <n v="90.33"/>
    <n v="63.83"/>
    <n v="57.14"/>
    <n v="87.85"/>
    <n v="50"/>
    <n v="97.14"/>
    <n v="35"/>
    <n v="84.15"/>
    <n v="93.1"/>
    <n v="100"/>
    <m/>
    <n v="79.63"/>
    <n v="64.290000000000006"/>
    <n v="86.67"/>
    <n v="85.71"/>
    <n v="95.24"/>
    <n v="100"/>
    <n v="95"/>
    <n v="100"/>
    <n v="83.33"/>
    <n v="100"/>
    <n v="100"/>
    <m/>
    <m/>
    <m/>
    <m/>
    <n v="75.790000000000006"/>
    <n v="75.930000000000007"/>
    <n v="73.33"/>
    <n v="87.5"/>
    <n v="62.96"/>
    <n v="68"/>
    <n v="93.42"/>
    <n v="62.5"/>
    <n v="100"/>
    <n v="90.91"/>
    <n v="87.87"/>
    <n v="83.67"/>
    <n v="88.46"/>
    <n v="83.33"/>
    <n v="85.71"/>
    <n v="87.5"/>
    <n v="88.3"/>
    <n v="90.16"/>
    <n v="89.24"/>
    <n v="76.52"/>
    <n v="100"/>
    <n v="84.78"/>
    <n v="100"/>
    <n v="100"/>
    <n v="83.91"/>
    <n v="68.52"/>
    <n v="50"/>
    <m/>
    <m/>
    <m/>
    <m/>
    <n v="83.33"/>
    <n v="90.48"/>
    <n v="78.569999999999993"/>
    <n v="84.38"/>
    <n v="79.31"/>
    <n v="80"/>
    <n v="91.25"/>
    <n v="90.7"/>
    <n v="81.25"/>
    <n v="87.5"/>
    <n v="89.39"/>
    <n v="97.97"/>
    <n v="91.67"/>
  </r>
  <r>
    <s v="0273"/>
    <x v="26"/>
    <s v="NACIONAL"/>
    <s v="RAMA EJECUTIVA"/>
    <x v="4"/>
    <x v="2"/>
    <s v="BOGOTÁ. D.C."/>
    <s v="BOGOTÁ. D.C."/>
    <s v="NO"/>
    <n v="1"/>
    <s v="NACIÓN - MIPG"/>
    <s v="MIPG"/>
    <n v="90.45"/>
    <n v="94.87"/>
    <n v="95.63"/>
    <n v="85.58"/>
    <n v="96.46"/>
    <n v="95.38"/>
    <n v="96.04"/>
    <n v="92.2"/>
    <n v="97.8"/>
    <n v="94.29"/>
    <n v="100"/>
    <n v="100"/>
    <n v="100"/>
    <n v="92.45"/>
    <n v="96.67"/>
    <n v="93.94"/>
    <n v="89.74"/>
    <n v="98.26"/>
    <n v="78.790000000000006"/>
    <n v="97.22"/>
    <n v="92.86"/>
    <n v="95.24"/>
    <n v="88.89"/>
    <n v="96.99"/>
    <n v="82.98"/>
    <n v="83.33"/>
    <n v="94.5"/>
    <n v="53.97"/>
    <n v="91.69"/>
    <n v="27.83"/>
    <n v="80"/>
    <n v="55.36"/>
    <n v="95.73"/>
    <n v="86.21"/>
    <n v="89"/>
    <m/>
    <n v="89.29"/>
    <n v="88.89"/>
    <n v="85.71"/>
    <n v="100"/>
    <n v="93"/>
    <n v="100"/>
    <n v="100"/>
    <n v="95"/>
    <n v="100"/>
    <n v="100"/>
    <n v="30"/>
    <m/>
    <m/>
    <m/>
    <m/>
    <n v="85.19"/>
    <n v="94.44"/>
    <n v="81.25"/>
    <n v="90.24"/>
    <n v="82.35"/>
    <n v="73.08"/>
    <n v="72.62"/>
    <n v="66.67"/>
    <n v="89.47"/>
    <n v="42.31"/>
    <n v="89.03"/>
    <n v="95.76"/>
    <n v="96.15"/>
    <n v="77.78"/>
    <n v="67.86"/>
    <n v="87.5"/>
    <n v="78.72"/>
    <n v="96.46"/>
    <n v="99.08"/>
    <n v="99.49"/>
    <n v="98.73"/>
    <n v="86.84"/>
    <n v="97.78"/>
    <n v="70"/>
    <n v="92.53"/>
    <n v="82.41"/>
    <n v="66.67"/>
    <m/>
    <m/>
    <m/>
    <m/>
    <n v="96.04"/>
    <n v="100"/>
    <n v="100"/>
    <n v="96.88"/>
    <n v="93.1"/>
    <n v="90"/>
    <n v="92.2"/>
    <n v="94.57"/>
    <n v="84.72"/>
    <n v="95"/>
    <n v="91.42"/>
    <n v="92.47"/>
    <n v="83.01"/>
  </r>
  <r>
    <s v="0276"/>
    <x v="27"/>
    <s v="NACIONAL"/>
    <s v="RAMA EJECUTIVA"/>
    <x v="4"/>
    <x v="12"/>
    <s v="BOGOTÁ. D.C."/>
    <s v="BOGOTÁ. D.C."/>
    <s v="NO"/>
    <n v="1"/>
    <s v="NACIÓN - MIPG"/>
    <s v="MIPG"/>
    <n v="88.9"/>
    <n v="94.74"/>
    <n v="93.28"/>
    <n v="85.92"/>
    <n v="90.65"/>
    <n v="83.02"/>
    <n v="93.63"/>
    <n v="96.37"/>
    <n v="96.43"/>
    <n v="96.43"/>
    <n v="100"/>
    <n v="95.45"/>
    <n v="100"/>
    <n v="93.4"/>
    <n v="93.33"/>
    <n v="84.85"/>
    <n v="92.31"/>
    <n v="96.26"/>
    <n v="74.239999999999995"/>
    <n v="91.67"/>
    <n v="92.86"/>
    <n v="100"/>
    <n v="77.78"/>
    <n v="94.67"/>
    <n v="78.459999999999994"/>
    <n v="72.17"/>
    <n v="80.5"/>
    <n v="67.569999999999993"/>
    <n v="73.69"/>
    <n v="33.33"/>
    <n v="100"/>
    <n v="60.71"/>
    <n v="89.02"/>
    <n v="72.41"/>
    <n v="89"/>
    <m/>
    <n v="87.5"/>
    <n v="77.78"/>
    <n v="96.43"/>
    <n v="85.71"/>
    <n v="75.790000000000006"/>
    <n v="60"/>
    <n v="66.67"/>
    <n v="77.14"/>
    <n v="100"/>
    <n v="100"/>
    <n v="70"/>
    <m/>
    <m/>
    <m/>
    <m/>
    <n v="91.23"/>
    <n v="94.59"/>
    <n v="81.25"/>
    <n v="91.3"/>
    <n v="94.44"/>
    <n v="92.31"/>
    <n v="86.9"/>
    <n v="100"/>
    <n v="89.47"/>
    <n v="80.77"/>
    <n v="94.41"/>
    <n v="91.07"/>
    <n v="88.46"/>
    <n v="100"/>
    <n v="85.71"/>
    <n v="100"/>
    <n v="95.74"/>
    <n v="90.65"/>
    <n v="94.83"/>
    <n v="89.39"/>
    <n v="99.37"/>
    <n v="62.92"/>
    <n v="86.67"/>
    <n v="40"/>
    <n v="64.08"/>
    <n v="53.7"/>
    <n v="50"/>
    <n v="81.069999999999993"/>
    <n v="84.85"/>
    <n v="64.709999999999994"/>
    <n v="82.78"/>
    <n v="93.63"/>
    <n v="95.24"/>
    <n v="96.43"/>
    <n v="96.88"/>
    <n v="100"/>
    <n v="70"/>
    <n v="96.37"/>
    <n v="97.67"/>
    <n v="92.59"/>
    <n v="91.67"/>
    <n v="85.84"/>
    <n v="97.68"/>
    <n v="97.06"/>
  </r>
  <r>
    <s v="0280"/>
    <x v="28"/>
    <s v="NACIONAL"/>
    <s v="RAMA EJECUTIVA"/>
    <x v="4"/>
    <x v="2"/>
    <s v="BOGOTÁ. D.C."/>
    <s v="BOGOTÁ. D.C."/>
    <s v="NO"/>
    <n v="1"/>
    <s v="NACIÓN - MIPG"/>
    <s v="MIPG"/>
    <n v="83.89"/>
    <n v="90.98"/>
    <n v="89.86"/>
    <n v="82.32"/>
    <n v="90.24"/>
    <n v="86.86"/>
    <n v="58.09"/>
    <n v="87.49"/>
    <n v="96.11"/>
    <n v="97.06"/>
    <n v="100"/>
    <n v="94.32"/>
    <n v="100"/>
    <n v="86.79"/>
    <n v="96.67"/>
    <n v="75.760000000000005"/>
    <n v="87.18"/>
    <n v="93.38"/>
    <n v="69.7"/>
    <n v="91.43"/>
    <n v="100"/>
    <n v="90.48"/>
    <n v="87.5"/>
    <n v="89.34"/>
    <n v="74.09"/>
    <n v="94.5"/>
    <n v="83.33"/>
    <n v="61.29"/>
    <n v="81.38"/>
    <n v="0"/>
    <n v="68"/>
    <n v="66.67"/>
    <n v="85.14"/>
    <n v="55.17"/>
    <n v="100"/>
    <m/>
    <n v="85.8"/>
    <n v="83.33"/>
    <n v="82.14"/>
    <n v="100"/>
    <n v="94.29"/>
    <n v="100"/>
    <n v="90"/>
    <n v="97.5"/>
    <n v="100"/>
    <n v="100"/>
    <n v="90"/>
    <m/>
    <m/>
    <m/>
    <m/>
    <n v="82.24"/>
    <n v="86.11"/>
    <n v="81.25"/>
    <n v="82.61"/>
    <n v="77.78"/>
    <n v="65"/>
    <n v="88.89"/>
    <n v="100"/>
    <n v="100"/>
    <n v="50"/>
    <n v="90.07"/>
    <n v="96.43"/>
    <n v="84"/>
    <n v="78.260000000000005"/>
    <n v="57.14"/>
    <n v="95.65"/>
    <n v="87.23"/>
    <n v="90.24"/>
    <n v="90.85"/>
    <n v="92.19"/>
    <n v="89.74"/>
    <n v="87.38"/>
    <n v="91.11"/>
    <n v="80"/>
    <n v="82.78"/>
    <n v="96.3"/>
    <n v="100"/>
    <m/>
    <m/>
    <m/>
    <m/>
    <n v="58.09"/>
    <n v="54.76"/>
    <n v="50"/>
    <n v="62.5"/>
    <n v="60.71"/>
    <n v="30"/>
    <n v="87.49"/>
    <n v="86.82"/>
    <n v="87.04"/>
    <n v="84.17"/>
    <n v="85.9"/>
    <n v="89.85"/>
    <n v="91.18"/>
  </r>
  <r>
    <s v="0281"/>
    <x v="29"/>
    <s v="NACIONAL"/>
    <s v="RAMA EJECUTIVA"/>
    <x v="6"/>
    <x v="1"/>
    <s v="BOGOTÁ. D.C."/>
    <s v="BOGOTÁ. D.C."/>
    <s v="NO"/>
    <n v="1"/>
    <s v="NACIÓN - MIPG"/>
    <s v="MIPG"/>
    <n v="78.73"/>
    <n v="69.75"/>
    <n v="86.84"/>
    <n v="87.7"/>
    <n v="84.72"/>
    <n v="67.790000000000006"/>
    <n v="39.56"/>
    <n v="86.94"/>
    <m/>
    <m/>
    <m/>
    <m/>
    <m/>
    <n v="65.05"/>
    <n v="53.33"/>
    <n v="70"/>
    <n v="68"/>
    <n v="85.83"/>
    <m/>
    <n v="91.67"/>
    <n v="92.86"/>
    <n v="100"/>
    <n v="80"/>
    <n v="84.91"/>
    <n v="84.54"/>
    <n v="88.94"/>
    <n v="0"/>
    <n v="86.49"/>
    <n v="87.15"/>
    <n v="33.33"/>
    <n v="97.14"/>
    <n v="5.56"/>
    <n v="95.12"/>
    <n v="82.76"/>
    <n v="55.33"/>
    <m/>
    <n v="91.07"/>
    <n v="94.44"/>
    <n v="85.71"/>
    <n v="100"/>
    <n v="72.38"/>
    <n v="60"/>
    <n v="70"/>
    <n v="65"/>
    <n v="100"/>
    <n v="75"/>
    <n v="60"/>
    <m/>
    <m/>
    <m/>
    <m/>
    <n v="94.74"/>
    <n v="97.3"/>
    <n v="93.75"/>
    <n v="97.83"/>
    <n v="100"/>
    <n v="88.46"/>
    <n v="71.430000000000007"/>
    <n v="25"/>
    <n v="50"/>
    <n v="81.819999999999993"/>
    <n v="92.37"/>
    <n v="94.64"/>
    <n v="88"/>
    <n v="82.61"/>
    <n v="100"/>
    <n v="86.36"/>
    <m/>
    <n v="84.72"/>
    <n v="85.38"/>
    <n v="64.709999999999994"/>
    <n v="98.73"/>
    <n v="39.58"/>
    <n v="75.56"/>
    <n v="20"/>
    <n v="37.64"/>
    <n v="8.33"/>
    <n v="33.33"/>
    <n v="65.83"/>
    <n v="68.69"/>
    <n v="91.18"/>
    <n v="60"/>
    <n v="39.56"/>
    <n v="38.1"/>
    <n v="57.14"/>
    <n v="14.81"/>
    <n v="25.93"/>
    <n v="70"/>
    <n v="86.94"/>
    <n v="77.06"/>
    <n v="87.5"/>
    <n v="87.5"/>
    <n v="72.319999999999993"/>
    <n v="93.33"/>
    <n v="95.1"/>
  </r>
  <r>
    <s v="0284"/>
    <x v="30"/>
    <s v="NACIONAL"/>
    <s v="RAMA EJECUTIVA"/>
    <x v="7"/>
    <x v="1"/>
    <s v="BOGOTÁ. D.C."/>
    <s v="BOGOTÁ. D.C."/>
    <s v="NO"/>
    <n v="1"/>
    <s v="NACIÓN - MIPG"/>
    <s v="MIPG"/>
    <n v="91.05"/>
    <n v="94.26"/>
    <n v="96.38"/>
    <n v="91.07"/>
    <n v="92.59"/>
    <n v="87.57"/>
    <n v="94.68"/>
    <n v="95.37"/>
    <m/>
    <m/>
    <m/>
    <m/>
    <m/>
    <n v="94.34"/>
    <n v="90"/>
    <n v="96.97"/>
    <n v="92.31"/>
    <n v="95.67"/>
    <m/>
    <n v="87.5"/>
    <n v="78.569999999999993"/>
    <n v="100"/>
    <n v="100"/>
    <n v="100"/>
    <n v="91.36"/>
    <n v="100"/>
    <n v="75"/>
    <n v="100"/>
    <n v="100"/>
    <m/>
    <n v="92.86"/>
    <n v="0"/>
    <n v="96.3"/>
    <n v="86.21"/>
    <n v="89"/>
    <m/>
    <n v="98.21"/>
    <n v="94.44"/>
    <n v="100"/>
    <n v="100"/>
    <n v="100"/>
    <n v="100"/>
    <n v="100"/>
    <n v="100"/>
    <n v="100"/>
    <n v="100"/>
    <n v="100"/>
    <m/>
    <m/>
    <m/>
    <m/>
    <n v="93.06"/>
    <n v="95.95"/>
    <n v="81.25"/>
    <n v="95"/>
    <n v="88.24"/>
    <n v="96.15"/>
    <m/>
    <m/>
    <m/>
    <m/>
    <n v="92.75"/>
    <n v="93.75"/>
    <n v="96"/>
    <n v="86.96"/>
    <n v="100"/>
    <n v="86.36"/>
    <m/>
    <n v="92.59"/>
    <n v="95.49"/>
    <n v="95.45"/>
    <n v="95.51"/>
    <n v="79.709999999999994"/>
    <n v="100"/>
    <n v="90"/>
    <n v="69.83"/>
    <n v="86.11"/>
    <n v="50"/>
    <n v="83.57"/>
    <n v="87.88"/>
    <n v="70.59"/>
    <n v="84.44"/>
    <n v="94.68"/>
    <n v="95.24"/>
    <n v="96.43"/>
    <n v="96.3"/>
    <n v="92.59"/>
    <n v="90"/>
    <n v="95.37"/>
    <n v="94.5"/>
    <n v="98.61"/>
    <n v="92.5"/>
    <n v="88.06"/>
    <n v="95.22"/>
    <n v="87.75"/>
  </r>
  <r>
    <s v="0289"/>
    <x v="31"/>
    <s v="NACIONAL"/>
    <s v="RAMA EJECUTIVA"/>
    <x v="8"/>
    <x v="15"/>
    <s v="CUNDINAMARCA"/>
    <s v="AGUA DE DIOS"/>
    <s v="NO"/>
    <n v="0"/>
    <s v="NACIÓN - MIPG"/>
    <s v="MIPG"/>
    <n v="83.39"/>
    <n v="80.63"/>
    <n v="88.27"/>
    <n v="81.819999999999993"/>
    <n v="83.86"/>
    <n v="85.03"/>
    <n v="67.680000000000007"/>
    <n v="88.68"/>
    <n v="81.61"/>
    <n v="82.86"/>
    <n v="64.290000000000006"/>
    <n v="81.709999999999994"/>
    <n v="100"/>
    <n v="80.19"/>
    <n v="93.33"/>
    <n v="66.67"/>
    <n v="79.489999999999995"/>
    <n v="91.3"/>
    <m/>
    <n v="65.22"/>
    <n v="57.14"/>
    <n v="76.92"/>
    <n v="75"/>
    <n v="88.52"/>
    <n v="72.67"/>
    <n v="50.08"/>
    <n v="0"/>
    <n v="60"/>
    <n v="70.540000000000006"/>
    <n v="0"/>
    <n v="0"/>
    <n v="30"/>
    <n v="98.67"/>
    <n v="52"/>
    <m/>
    <m/>
    <n v="75.64"/>
    <n v="70.83"/>
    <n v="73.08"/>
    <n v="92.86"/>
    <n v="72.22"/>
    <n v="80"/>
    <n v="55.56"/>
    <n v="85.71"/>
    <n v="100"/>
    <n v="100"/>
    <n v="50"/>
    <m/>
    <m/>
    <m/>
    <m/>
    <n v="95.33"/>
    <n v="97.22"/>
    <n v="93.75"/>
    <n v="97.83"/>
    <n v="100"/>
    <n v="85"/>
    <n v="72.73"/>
    <n v="50"/>
    <n v="100"/>
    <n v="63.64"/>
    <n v="92.25"/>
    <n v="96.36"/>
    <n v="88.46"/>
    <n v="79.17"/>
    <n v="71.430000000000007"/>
    <n v="100"/>
    <n v="91.49"/>
    <n v="83.86"/>
    <n v="88.89"/>
    <n v="77.27"/>
    <n v="98.72"/>
    <n v="79.760000000000005"/>
    <n v="100"/>
    <n v="90"/>
    <n v="68.89"/>
    <n v="57.41"/>
    <n v="100"/>
    <m/>
    <m/>
    <m/>
    <m/>
    <n v="67.680000000000007"/>
    <n v="73.81"/>
    <n v="75"/>
    <n v="71.88"/>
    <n v="86.21"/>
    <n v="40"/>
    <n v="88.68"/>
    <n v="85.27"/>
    <n v="87.5"/>
    <n v="87.5"/>
    <n v="87.04"/>
    <n v="92.76"/>
    <n v="91.18"/>
  </r>
  <r>
    <s v="0290"/>
    <x v="32"/>
    <s v="NACIONAL"/>
    <s v="RAMA EJECUTIVA"/>
    <x v="8"/>
    <x v="15"/>
    <s v="SANTANDER"/>
    <s v="CONTRATACIÓN"/>
    <s v="NO"/>
    <n v="0"/>
    <s v="NACIÓN - MIPG"/>
    <s v="MIPG"/>
    <n v="83.49"/>
    <n v="85.75"/>
    <n v="95.47"/>
    <n v="78.13"/>
    <n v="91.34"/>
    <n v="75.5"/>
    <n v="80.91"/>
    <n v="93.46"/>
    <n v="87.2"/>
    <n v="94.29"/>
    <n v="85.71"/>
    <n v="81.709999999999994"/>
    <n v="100"/>
    <n v="84.91"/>
    <n v="63.33"/>
    <n v="84.85"/>
    <n v="85.9"/>
    <n v="95.41"/>
    <m/>
    <n v="95.65"/>
    <n v="100"/>
    <n v="92.31"/>
    <n v="75"/>
    <n v="96.11"/>
    <n v="65.02"/>
    <n v="79.17"/>
    <n v="89"/>
    <n v="34.44"/>
    <n v="61.08"/>
    <n v="0"/>
    <n v="64"/>
    <n v="47.22"/>
    <n v="77.739999999999995"/>
    <n v="65.52"/>
    <n v="77.67"/>
    <m/>
    <n v="50.64"/>
    <n v="23.81"/>
    <n v="60.71"/>
    <n v="57.14"/>
    <n v="81.5"/>
    <n v="100"/>
    <n v="80"/>
    <n v="78.75"/>
    <n v="100"/>
    <n v="75"/>
    <n v="90"/>
    <m/>
    <m/>
    <m/>
    <m/>
    <n v="89.47"/>
    <n v="100"/>
    <n v="93.75"/>
    <n v="91.3"/>
    <n v="100"/>
    <n v="69.23"/>
    <n v="71.430000000000007"/>
    <n v="50"/>
    <n v="50"/>
    <n v="81.819999999999993"/>
    <n v="90.91"/>
    <n v="83.93"/>
    <n v="100"/>
    <n v="95.83"/>
    <n v="85.71"/>
    <n v="100"/>
    <n v="89.36"/>
    <n v="91.34"/>
    <n v="78.12"/>
    <n v="78.790000000000006"/>
    <n v="77.56"/>
    <n v="62.26"/>
    <n v="97.78"/>
    <n v="80"/>
    <n v="36.67"/>
    <n v="43.52"/>
    <n v="100"/>
    <m/>
    <m/>
    <m/>
    <m/>
    <n v="80.91"/>
    <n v="81.58"/>
    <n v="87.5"/>
    <n v="84.38"/>
    <n v="89.66"/>
    <n v="50"/>
    <n v="93.46"/>
    <n v="89.92"/>
    <n v="97.22"/>
    <n v="97.5"/>
    <n v="71.66"/>
    <n v="95.07"/>
    <n v="95.1"/>
  </r>
  <r>
    <s v="0291"/>
    <x v="33"/>
    <s v="NACIONAL"/>
    <s v="RAMA EJECUTIVA"/>
    <x v="4"/>
    <x v="10"/>
    <s v="BOGOTÁ. D.C."/>
    <s v="BOGOTÁ. D.C."/>
    <s v="NO"/>
    <n v="1"/>
    <s v="NACIÓN - MIPG"/>
    <s v="MIPG"/>
    <n v="94.87"/>
    <n v="97.18"/>
    <n v="96.55"/>
    <n v="94.61"/>
    <n v="98.32"/>
    <n v="98.89"/>
    <n v="99.02"/>
    <n v="92.49"/>
    <n v="98.35"/>
    <n v="97.14"/>
    <n v="100"/>
    <n v="98.86"/>
    <n v="100"/>
    <n v="96.23"/>
    <n v="100"/>
    <n v="93.94"/>
    <n v="94.87"/>
    <n v="100"/>
    <n v="68.180000000000007"/>
    <n v="97.22"/>
    <n v="100"/>
    <n v="100"/>
    <n v="88.89"/>
    <n v="97.54"/>
    <n v="90.06"/>
    <n v="72.17"/>
    <n v="100"/>
    <n v="77.48"/>
    <n v="76.31"/>
    <n v="80"/>
    <n v="100"/>
    <n v="78.569999999999993"/>
    <n v="97.56"/>
    <n v="96.55"/>
    <n v="100"/>
    <m/>
    <n v="89.29"/>
    <n v="77.78"/>
    <n v="92.86"/>
    <n v="100"/>
    <n v="100"/>
    <n v="100"/>
    <n v="100"/>
    <n v="100"/>
    <n v="100"/>
    <n v="100"/>
    <n v="100"/>
    <n v="99.74"/>
    <n v="100"/>
    <n v="100"/>
    <n v="99.31"/>
    <n v="92.98"/>
    <n v="100"/>
    <n v="100"/>
    <n v="89.13"/>
    <n v="100"/>
    <n v="88.46"/>
    <n v="97.62"/>
    <n v="100"/>
    <n v="94.74"/>
    <n v="100"/>
    <n v="100"/>
    <n v="100"/>
    <n v="100"/>
    <n v="100"/>
    <n v="100"/>
    <n v="100"/>
    <n v="100"/>
    <n v="98.32"/>
    <n v="100"/>
    <n v="100"/>
    <n v="100"/>
    <n v="97.74"/>
    <n v="100"/>
    <n v="100"/>
    <n v="96.67"/>
    <n v="93.52"/>
    <n v="100"/>
    <n v="98.33"/>
    <n v="95.96"/>
    <n v="100"/>
    <n v="98.89"/>
    <n v="99.02"/>
    <n v="100"/>
    <n v="96.43"/>
    <n v="100"/>
    <n v="100"/>
    <n v="100"/>
    <n v="92.49"/>
    <n v="95.35"/>
    <n v="84.72"/>
    <n v="92.5"/>
    <n v="97.86"/>
    <n v="91.02"/>
    <n v="81.37"/>
  </r>
  <r>
    <s v="0292"/>
    <x v="34"/>
    <s v="NACIONAL"/>
    <s v="RAMA EJECUTIVA"/>
    <x v="4"/>
    <x v="3"/>
    <s v="BOGOTÁ. D.C."/>
    <s v="BOGOTÁ. D.C."/>
    <s v="NO"/>
    <n v="1"/>
    <s v="NACIÓN - MIPG"/>
    <s v="MIPG"/>
    <n v="81.489999999999995"/>
    <n v="76.55"/>
    <n v="89.44"/>
    <n v="85.44"/>
    <n v="84.89"/>
    <n v="88.06"/>
    <n v="53.61"/>
    <n v="72.36"/>
    <n v="78.33"/>
    <n v="82.86"/>
    <n v="87.5"/>
    <n v="75.58"/>
    <n v="50"/>
    <n v="73.58"/>
    <n v="90"/>
    <n v="84.85"/>
    <n v="66.67"/>
    <n v="91.99"/>
    <n v="59.09"/>
    <n v="100"/>
    <n v="100"/>
    <n v="100"/>
    <n v="100"/>
    <n v="96.72"/>
    <n v="73.58"/>
    <n v="61.17"/>
    <n v="88.83"/>
    <n v="72.97"/>
    <n v="77.540000000000006"/>
    <n v="33.4"/>
    <n v="90"/>
    <n v="37.5"/>
    <n v="96.34"/>
    <n v="27.59"/>
    <n v="78"/>
    <m/>
    <n v="80.36"/>
    <n v="75"/>
    <n v="76.67"/>
    <n v="100"/>
    <n v="98"/>
    <n v="100"/>
    <n v="100"/>
    <n v="95"/>
    <n v="100"/>
    <n v="100"/>
    <n v="80"/>
    <n v="93.42"/>
    <n v="90.2"/>
    <n v="95.24"/>
    <n v="93.1"/>
    <n v="87.72"/>
    <n v="97.3"/>
    <n v="93.75"/>
    <n v="86.96"/>
    <n v="96.3"/>
    <n v="73.08"/>
    <n v="69.23"/>
    <n v="33.33"/>
    <n v="33.33"/>
    <n v="76.92"/>
    <n v="97.92"/>
    <n v="100"/>
    <n v="100"/>
    <n v="95.83"/>
    <n v="100"/>
    <n v="95.83"/>
    <n v="97.92"/>
    <n v="84.89"/>
    <n v="98.61"/>
    <n v="98.48"/>
    <n v="98.72"/>
    <n v="95.12"/>
    <n v="100"/>
    <n v="90"/>
    <n v="99.44"/>
    <n v="86.11"/>
    <n v="83.33"/>
    <n v="73.930000000000007"/>
    <n v="66.67"/>
    <n v="79.41"/>
    <n v="75.56"/>
    <n v="53.61"/>
    <n v="42.86"/>
    <n v="53.57"/>
    <n v="44.44"/>
    <n v="48.15"/>
    <n v="40"/>
    <n v="72.36"/>
    <n v="60.89"/>
    <n v="72.92"/>
    <n v="72.5"/>
    <n v="91.79"/>
    <n v="80.72"/>
    <n v="64.22"/>
  </r>
  <r>
    <s v="0296"/>
    <x v="35"/>
    <s v="NACIONAL"/>
    <s v="RAMA EJECUTIVA"/>
    <x v="4"/>
    <x v="18"/>
    <s v="BOGOTÁ. D.C."/>
    <s v="BOGOTÁ. D.C."/>
    <s v="NO"/>
    <n v="1"/>
    <s v="NACIÓN - MIPG"/>
    <s v="MIPG"/>
    <n v="91.38"/>
    <n v="95.13"/>
    <n v="94.47"/>
    <n v="94.36"/>
    <n v="84.53"/>
    <n v="81.459999999999994"/>
    <n v="91.18"/>
    <n v="97.21"/>
    <n v="97.25"/>
    <n v="97.14"/>
    <n v="100"/>
    <n v="96.59"/>
    <n v="100"/>
    <n v="93.4"/>
    <n v="96.67"/>
    <n v="90.91"/>
    <n v="92.31"/>
    <n v="96.43"/>
    <n v="74.239999999999995"/>
    <n v="100"/>
    <n v="100"/>
    <n v="100"/>
    <n v="100"/>
    <n v="93.44"/>
    <n v="89.91"/>
    <n v="77.83"/>
    <n v="100"/>
    <n v="83.78"/>
    <n v="91.64"/>
    <n v="77.83"/>
    <n v="100"/>
    <n v="44.64"/>
    <n v="97.56"/>
    <n v="96.55"/>
    <n v="100"/>
    <m/>
    <n v="93.1"/>
    <n v="94.44"/>
    <n v="90"/>
    <n v="100"/>
    <n v="97.62"/>
    <n v="100"/>
    <n v="100"/>
    <n v="100"/>
    <n v="83.33"/>
    <n v="100"/>
    <n v="100"/>
    <n v="92.27"/>
    <n v="82.35"/>
    <n v="94.05"/>
    <n v="96.4"/>
    <n v="98.68"/>
    <n v="98.65"/>
    <n v="93.75"/>
    <n v="100"/>
    <n v="100"/>
    <n v="100"/>
    <n v="87.5"/>
    <n v="54.17"/>
    <n v="100"/>
    <n v="80.77"/>
    <n v="98.96"/>
    <n v="97.32"/>
    <n v="100"/>
    <n v="100"/>
    <n v="100"/>
    <n v="100"/>
    <n v="100"/>
    <n v="84.53"/>
    <n v="90.34"/>
    <n v="80.3"/>
    <n v="98.73"/>
    <n v="57.13"/>
    <n v="60"/>
    <n v="40"/>
    <n v="68.06"/>
    <n v="12.5"/>
    <n v="83.33"/>
    <n v="84.64"/>
    <n v="84.85"/>
    <n v="82.35"/>
    <n v="85"/>
    <n v="91.18"/>
    <n v="95.24"/>
    <n v="78.569999999999993"/>
    <n v="100"/>
    <n v="96.55"/>
    <n v="90"/>
    <n v="97.21"/>
    <n v="95.35"/>
    <n v="98.61"/>
    <n v="100"/>
    <n v="81.290000000000006"/>
    <n v="96.81"/>
    <n v="98.04"/>
  </r>
  <r>
    <s v="0297"/>
    <x v="36"/>
    <s v="NACIONAL"/>
    <s v="RAMA EJECUTIVA"/>
    <x v="9"/>
    <x v="15"/>
    <s v="BOGOTÁ. D.C."/>
    <s v="BOGOTÁ. D.C."/>
    <s v="NO"/>
    <n v="1"/>
    <s v="NACIÓN - MIPG"/>
    <s v="MIPG"/>
    <n v="87.27"/>
    <n v="75"/>
    <n v="90.7"/>
    <n v="90.78"/>
    <n v="95.37"/>
    <n v="83.16"/>
    <n v="91.18"/>
    <n v="89.44"/>
    <n v="89.89"/>
    <n v="97.06"/>
    <n v="85.71"/>
    <n v="86.05"/>
    <n v="83.33"/>
    <n v="61.29"/>
    <n v="38.46"/>
    <n v="53.85"/>
    <n v="68.12"/>
    <n v="91.16"/>
    <m/>
    <n v="87.5"/>
    <n v="100"/>
    <n v="78.569999999999993"/>
    <n v="100"/>
    <n v="98.36"/>
    <n v="92.51"/>
    <n v="72.17"/>
    <n v="100"/>
    <n v="97.3"/>
    <n v="90.5"/>
    <n v="33.25"/>
    <n v="97.14"/>
    <n v="55.36"/>
    <n v="97.56"/>
    <n v="100"/>
    <n v="100"/>
    <m/>
    <n v="96.55"/>
    <n v="100"/>
    <n v="93.33"/>
    <n v="100"/>
    <n v="95"/>
    <n v="100"/>
    <n v="90"/>
    <n v="100"/>
    <n v="100"/>
    <n v="100"/>
    <n v="100"/>
    <m/>
    <m/>
    <m/>
    <m/>
    <n v="85.96"/>
    <n v="91.89"/>
    <n v="37.5"/>
    <n v="97.83"/>
    <n v="88.89"/>
    <n v="92.31"/>
    <n v="60.58"/>
    <n v="29.17"/>
    <n v="100"/>
    <n v="46.15"/>
    <n v="87.7"/>
    <n v="82.14"/>
    <n v="88.46"/>
    <n v="83.33"/>
    <n v="85.71"/>
    <n v="95.83"/>
    <n v="90.25"/>
    <n v="95.37"/>
    <n v="90.65"/>
    <n v="81.67"/>
    <n v="97.47"/>
    <n v="83.21"/>
    <n v="80"/>
    <n v="100"/>
    <n v="78.16"/>
    <n v="97.22"/>
    <n v="66.67"/>
    <n v="75.91"/>
    <n v="75.760000000000005"/>
    <n v="94.12"/>
    <n v="72.41"/>
    <n v="91.18"/>
    <n v="95.24"/>
    <n v="96.43"/>
    <n v="87.5"/>
    <n v="86.21"/>
    <n v="90"/>
    <n v="89.44"/>
    <n v="76.72"/>
    <n v="91.67"/>
    <n v="90.48"/>
    <n v="90.5"/>
    <n v="99.71"/>
    <n v="95.1"/>
  </r>
  <r>
    <s v="0299"/>
    <x v="37"/>
    <s v="NACIONAL"/>
    <s v="RAMA EJECUTIVA"/>
    <x v="10"/>
    <x v="15"/>
    <s v="BOGOTÁ. D.C."/>
    <s v="BOGOTÁ. D.C."/>
    <s v="NO"/>
    <n v="1"/>
    <s v="NACIÓN - MIPG"/>
    <s v="MIPG"/>
    <n v="89.39"/>
    <n v="93.85"/>
    <n v="96.77"/>
    <n v="88.09"/>
    <n v="83.21"/>
    <n v="84.29"/>
    <n v="93.07"/>
    <n v="91.27"/>
    <n v="98.9"/>
    <n v="100"/>
    <n v="100"/>
    <n v="97.73"/>
    <n v="100"/>
    <n v="89.62"/>
    <n v="93.33"/>
    <n v="87.88"/>
    <n v="91.03"/>
    <n v="98.95"/>
    <n v="83.33"/>
    <n v="97.14"/>
    <n v="100"/>
    <n v="100"/>
    <n v="87.5"/>
    <n v="100"/>
    <n v="77.64"/>
    <n v="77.78"/>
    <n v="72.17"/>
    <n v="84.13"/>
    <n v="57.71"/>
    <m/>
    <n v="64"/>
    <n v="58.93"/>
    <n v="93.9"/>
    <n v="48"/>
    <n v="100"/>
    <m/>
    <n v="66.95"/>
    <n v="57.41"/>
    <n v="70"/>
    <n v="82.14"/>
    <n v="100"/>
    <n v="100"/>
    <n v="100"/>
    <n v="100"/>
    <n v="100"/>
    <n v="100"/>
    <n v="100"/>
    <m/>
    <m/>
    <m/>
    <m/>
    <n v="98.25"/>
    <n v="97.3"/>
    <n v="100"/>
    <n v="100"/>
    <n v="94.44"/>
    <n v="96.15"/>
    <n v="79.81"/>
    <n v="33.33"/>
    <n v="100"/>
    <n v="90.38"/>
    <n v="93.71"/>
    <n v="96.43"/>
    <n v="96.15"/>
    <n v="91.67"/>
    <n v="85.71"/>
    <n v="91.67"/>
    <n v="85.11"/>
    <n v="83.21"/>
    <n v="91.03"/>
    <n v="87.88"/>
    <n v="93.67"/>
    <n v="77.739999999999995"/>
    <n v="93.33"/>
    <n v="70"/>
    <n v="71.67"/>
    <n v="76.849999999999994"/>
    <n v="83.33"/>
    <n v="80.819999999999993"/>
    <n v="80.81"/>
    <n v="55.88"/>
    <n v="85.76"/>
    <n v="93.07"/>
    <n v="97.62"/>
    <n v="100"/>
    <n v="96.88"/>
    <n v="96.55"/>
    <n v="50"/>
    <n v="91.27"/>
    <n v="94.57"/>
    <n v="84.72"/>
    <n v="90.62"/>
    <n v="82.35"/>
    <n v="95.07"/>
    <n v="94.12"/>
  </r>
  <r>
    <s v="0305"/>
    <x v="38"/>
    <s v="NACIONAL"/>
    <s v="RAMA EJECUTIVA"/>
    <x v="4"/>
    <x v="8"/>
    <s v="BOGOTÁ. D.C."/>
    <s v="BOGOTÁ. D.C."/>
    <s v="NO"/>
    <n v="1"/>
    <s v="NACIÓN - MIPG"/>
    <s v="MIPG"/>
    <n v="90.53"/>
    <n v="97.18"/>
    <n v="95.98"/>
    <n v="92.49"/>
    <n v="92.83"/>
    <n v="85.09"/>
    <n v="96.57"/>
    <n v="92.14"/>
    <n v="96.15"/>
    <n v="100"/>
    <n v="81.25"/>
    <n v="95.45"/>
    <n v="100"/>
    <n v="98.11"/>
    <n v="100"/>
    <n v="96.97"/>
    <n v="97.44"/>
    <n v="99.66"/>
    <n v="71.209999999999994"/>
    <n v="97.14"/>
    <n v="100"/>
    <n v="95.24"/>
    <n v="100"/>
    <n v="100"/>
    <n v="86.04"/>
    <n v="100"/>
    <n v="86.17"/>
    <n v="68.47"/>
    <n v="83.31"/>
    <n v="0"/>
    <n v="97.14"/>
    <n v="55"/>
    <n v="98.78"/>
    <n v="86.21"/>
    <n v="100"/>
    <m/>
    <n v="82.14"/>
    <n v="61.11"/>
    <n v="89.29"/>
    <n v="100"/>
    <n v="100"/>
    <n v="100"/>
    <n v="100"/>
    <n v="100"/>
    <n v="100"/>
    <n v="100"/>
    <n v="100"/>
    <m/>
    <m/>
    <m/>
    <m/>
    <n v="97.37"/>
    <n v="100"/>
    <n v="100"/>
    <n v="97.83"/>
    <n v="100"/>
    <n v="92.31"/>
    <n v="92.11"/>
    <n v="100"/>
    <n v="84.21"/>
    <n v="100"/>
    <n v="99.13"/>
    <n v="100"/>
    <n v="100"/>
    <n v="95.83"/>
    <n v="100"/>
    <n v="100"/>
    <n v="97.34"/>
    <n v="92.83"/>
    <n v="95.52"/>
    <n v="90.91"/>
    <n v="99.37"/>
    <n v="90"/>
    <n v="100"/>
    <n v="100"/>
    <n v="80.56"/>
    <n v="87.04"/>
    <n v="100"/>
    <n v="72.14"/>
    <n v="81.819999999999993"/>
    <m/>
    <n v="82.22"/>
    <n v="96.57"/>
    <n v="100"/>
    <n v="96.43"/>
    <n v="100"/>
    <n v="96.55"/>
    <n v="90"/>
    <n v="92.14"/>
    <n v="96.51"/>
    <n v="91.67"/>
    <n v="87.5"/>
    <n v="91.79"/>
    <n v="85.23"/>
    <n v="82.79"/>
  </r>
  <r>
    <s v="0312"/>
    <x v="39"/>
    <s v="NACIONAL"/>
    <s v="RAMA EJECUTIVA"/>
    <x v="9"/>
    <x v="5"/>
    <s v="BOGOTÁ. D.C."/>
    <s v="BOGOTÁ. D.C."/>
    <s v="NO"/>
    <n v="1"/>
    <s v="NACIÓN - MIPG"/>
    <s v="MIPG"/>
    <n v="91.62"/>
    <n v="96.92"/>
    <n v="98.06"/>
    <n v="91.56"/>
    <n v="95.4"/>
    <n v="87.94"/>
    <n v="83.51"/>
    <n v="96.28"/>
    <n v="98.9"/>
    <n v="100"/>
    <n v="100"/>
    <n v="100"/>
    <n v="83.33"/>
    <n v="95.28"/>
    <n v="100"/>
    <n v="90.91"/>
    <n v="96.15"/>
    <n v="99.03"/>
    <m/>
    <n v="96"/>
    <n v="100"/>
    <n v="100"/>
    <n v="80"/>
    <n v="98.36"/>
    <n v="84.79"/>
    <n v="94.5"/>
    <n v="94.5"/>
    <n v="86.49"/>
    <n v="65.38"/>
    <n v="16.670000000000002"/>
    <n v="60"/>
    <n v="76.790000000000006"/>
    <n v="95.73"/>
    <n v="79.31"/>
    <n v="77.67"/>
    <m/>
    <n v="77.78"/>
    <n v="56.25"/>
    <n v="82.14"/>
    <n v="100"/>
    <n v="100"/>
    <n v="100"/>
    <n v="100"/>
    <n v="100"/>
    <n v="100"/>
    <n v="100"/>
    <n v="100"/>
    <m/>
    <m/>
    <m/>
    <m/>
    <n v="96.05"/>
    <n v="98.65"/>
    <n v="93.75"/>
    <n v="100"/>
    <n v="100"/>
    <n v="88.46"/>
    <n v="93.45"/>
    <n v="87.5"/>
    <n v="89.47"/>
    <n v="100"/>
    <n v="96.7"/>
    <n v="99.11"/>
    <n v="100"/>
    <n v="95.83"/>
    <n v="85.71"/>
    <n v="95.83"/>
    <n v="91.15"/>
    <n v="95.4"/>
    <n v="98.62"/>
    <n v="98.48"/>
    <n v="98.73"/>
    <n v="73.430000000000007"/>
    <n v="80"/>
    <n v="80"/>
    <n v="79.31"/>
    <n v="62.96"/>
    <n v="33.33"/>
    <n v="84.29"/>
    <n v="87.88"/>
    <n v="73.53"/>
    <n v="85"/>
    <n v="83.51"/>
    <n v="90.48"/>
    <n v="82.14"/>
    <n v="74.069999999999993"/>
    <n v="88.89"/>
    <n v="70"/>
    <n v="96.28"/>
    <n v="97.58"/>
    <n v="95.37"/>
    <n v="99.17"/>
    <n v="85.05"/>
    <n v="96.09"/>
    <n v="97.55"/>
  </r>
  <r>
    <s v="0313"/>
    <x v="40"/>
    <s v="NACIONAL"/>
    <s v="RAMA EJECUTIVA"/>
    <x v="4"/>
    <x v="18"/>
    <s v="BOGOTÁ. D.C."/>
    <s v="BOGOTÁ. D.C."/>
    <s v="NO"/>
    <n v="1"/>
    <s v="NACIÓN - MIPG"/>
    <s v="MIPG"/>
    <n v="73.41"/>
    <n v="64.95"/>
    <n v="89.53"/>
    <n v="83.69"/>
    <n v="85.73"/>
    <n v="68.16"/>
    <n v="62.77"/>
    <n v="66.47"/>
    <n v="77.98"/>
    <n v="74.290000000000006"/>
    <n v="42.86"/>
    <n v="84.88"/>
    <n v="100"/>
    <n v="53.92"/>
    <n v="60.71"/>
    <n v="57.58"/>
    <n v="46.05"/>
    <n v="90.34"/>
    <n v="80.95"/>
    <n v="94.12"/>
    <n v="92.86"/>
    <n v="90.48"/>
    <n v="85.71"/>
    <n v="85.83"/>
    <n v="81.62"/>
    <n v="100"/>
    <n v="58.33"/>
    <n v="78.38"/>
    <n v="88.64"/>
    <n v="0"/>
    <n v="94.29"/>
    <n v="70.83"/>
    <n v="92.59"/>
    <n v="58.62"/>
    <n v="78"/>
    <m/>
    <n v="90.74"/>
    <n v="75"/>
    <n v="96.43"/>
    <n v="100"/>
    <n v="95"/>
    <n v="100"/>
    <n v="100"/>
    <n v="100"/>
    <n v="66.67"/>
    <n v="100"/>
    <n v="100"/>
    <m/>
    <m/>
    <m/>
    <m/>
    <n v="88.05"/>
    <n v="98.61"/>
    <n v="87.5"/>
    <n v="84.78"/>
    <n v="94.44"/>
    <n v="84.62"/>
    <n v="41"/>
    <n v="100"/>
    <n v="17.649999999999999"/>
    <n v="62.5"/>
    <n v="93.26"/>
    <n v="95.54"/>
    <n v="100"/>
    <n v="86.96"/>
    <n v="100"/>
    <n v="86.96"/>
    <n v="91.49"/>
    <n v="85.73"/>
    <n v="88.73"/>
    <n v="75.78"/>
    <n v="99.36"/>
    <n v="35.78"/>
    <n v="28.57"/>
    <n v="50"/>
    <n v="37.07"/>
    <n v="17.59"/>
    <n v="50"/>
    <n v="63.69"/>
    <n v="77.78"/>
    <n v="38.24"/>
    <n v="63.33"/>
    <n v="62.77"/>
    <n v="69.05"/>
    <n v="67.86"/>
    <n v="55.56"/>
    <n v="69.23"/>
    <n v="60"/>
    <n v="66.47"/>
    <n v="62.08"/>
    <n v="83.57"/>
    <n v="61.26"/>
    <n v="61.53"/>
    <n v="57.11"/>
    <n v="21.72"/>
  </r>
  <r>
    <s v="0314"/>
    <x v="41"/>
    <s v="NACIONAL"/>
    <s v="RAMA EJECUTIVA"/>
    <x v="4"/>
    <x v="18"/>
    <s v="BOGOTÁ. D.C."/>
    <s v="BOGOTÁ. D.C."/>
    <s v="NO"/>
    <n v="1"/>
    <s v="NACIÓN - MIPG"/>
    <s v="MIPG"/>
    <n v="88.81"/>
    <n v="95.13"/>
    <n v="96.05"/>
    <n v="92.65"/>
    <n v="94.99"/>
    <n v="77.58"/>
    <n v="80.39"/>
    <n v="95.8"/>
    <n v="96.15"/>
    <n v="94.29"/>
    <n v="100"/>
    <n v="96.59"/>
    <n v="100"/>
    <n v="94.34"/>
    <n v="96.67"/>
    <n v="96.97"/>
    <n v="92.31"/>
    <n v="97.28"/>
    <n v="83.33"/>
    <n v="100"/>
    <n v="100"/>
    <n v="100"/>
    <n v="100"/>
    <n v="100"/>
    <n v="88.38"/>
    <n v="79.17"/>
    <n v="88.83"/>
    <n v="100"/>
    <n v="85.71"/>
    <n v="0"/>
    <n v="91.43"/>
    <n v="67.86"/>
    <n v="95.12"/>
    <n v="75.86"/>
    <n v="89"/>
    <m/>
    <n v="95.4"/>
    <n v="90.74"/>
    <n v="96.67"/>
    <n v="100"/>
    <n v="100"/>
    <n v="100"/>
    <n v="100"/>
    <n v="100"/>
    <n v="100"/>
    <n v="100"/>
    <n v="100"/>
    <m/>
    <m/>
    <m/>
    <m/>
    <n v="96.49"/>
    <n v="100"/>
    <n v="93.75"/>
    <n v="97.83"/>
    <n v="100"/>
    <n v="92.31"/>
    <n v="82.14"/>
    <n v="100"/>
    <n v="63.16"/>
    <n v="96.15"/>
    <n v="95.8"/>
    <n v="98.21"/>
    <n v="100"/>
    <n v="95.83"/>
    <n v="85.71"/>
    <n v="95.83"/>
    <n v="93.62"/>
    <n v="94.99"/>
    <n v="99.31"/>
    <n v="100"/>
    <n v="98.73"/>
    <n v="65.7"/>
    <n v="93.33"/>
    <n v="70"/>
    <n v="57.47"/>
    <n v="51.85"/>
    <n v="50"/>
    <n v="58.67"/>
    <n v="64.650000000000006"/>
    <n v="0"/>
    <n v="59.77"/>
    <n v="80.39"/>
    <n v="76.19"/>
    <n v="60.71"/>
    <n v="96.88"/>
    <n v="86.21"/>
    <n v="70"/>
    <n v="95.8"/>
    <n v="95.35"/>
    <n v="94.44"/>
    <n v="100"/>
    <n v="83.33"/>
    <n v="95.65"/>
    <n v="96.08"/>
  </r>
  <r>
    <s v="0347"/>
    <x v="42"/>
    <s v="NACIONAL"/>
    <s v="RAMA EJECUTIVA"/>
    <x v="4"/>
    <x v="14"/>
    <s v="BOGOTÁ. D.C."/>
    <s v="BOGOTÁ. D.C."/>
    <s v="NO"/>
    <n v="1"/>
    <s v="NACIÓN - MIPG"/>
    <s v="MIPG"/>
    <n v="96.4"/>
    <n v="98.97"/>
    <n v="97.53"/>
    <n v="95.61"/>
    <n v="96.64"/>
    <n v="97.61"/>
    <n v="100"/>
    <n v="97.08"/>
    <n v="97.8"/>
    <n v="100"/>
    <n v="100"/>
    <n v="95.45"/>
    <n v="100"/>
    <n v="100"/>
    <n v="100"/>
    <n v="100"/>
    <n v="100"/>
    <n v="98.98"/>
    <n v="84.85"/>
    <n v="100"/>
    <n v="100"/>
    <n v="100"/>
    <n v="100"/>
    <n v="96.72"/>
    <n v="91.51"/>
    <n v="77.78"/>
    <n v="100"/>
    <n v="100"/>
    <n v="72.64"/>
    <n v="33.4"/>
    <n v="100"/>
    <n v="44.64"/>
    <n v="98.78"/>
    <n v="100"/>
    <n v="100"/>
    <m/>
    <n v="80.17"/>
    <n v="83.33"/>
    <n v="76.67"/>
    <n v="89.29"/>
    <n v="100"/>
    <n v="100"/>
    <n v="100"/>
    <n v="100"/>
    <n v="100"/>
    <n v="100"/>
    <n v="100"/>
    <m/>
    <m/>
    <m/>
    <m/>
    <n v="100"/>
    <n v="100"/>
    <n v="100"/>
    <n v="100"/>
    <n v="100"/>
    <n v="100"/>
    <n v="86.31"/>
    <n v="70.83"/>
    <n v="94.74"/>
    <n v="76.92"/>
    <n v="100"/>
    <n v="100"/>
    <n v="100"/>
    <n v="100"/>
    <n v="100"/>
    <n v="100"/>
    <n v="100"/>
    <n v="96.64"/>
    <n v="99.31"/>
    <n v="98.48"/>
    <n v="100"/>
    <n v="96.43"/>
    <n v="100"/>
    <n v="100"/>
    <n v="93.61"/>
    <n v="93.52"/>
    <n v="100"/>
    <n v="96.49"/>
    <n v="97.98"/>
    <n v="94.12"/>
    <n v="96.39"/>
    <n v="100"/>
    <n v="100"/>
    <n v="100"/>
    <n v="100"/>
    <n v="100"/>
    <n v="100"/>
    <n v="97.08"/>
    <n v="99.22"/>
    <n v="98.61"/>
    <n v="91.25"/>
    <n v="97.55"/>
    <n v="94.93"/>
    <n v="90.69"/>
  </r>
  <r>
    <s v="0376"/>
    <x v="43"/>
    <s v="NACIONAL"/>
    <s v="RAMA EJECUTIVA"/>
    <x v="4"/>
    <x v="15"/>
    <s v="BOGOTÁ. D.C."/>
    <s v="BOGOTÁ. D.C."/>
    <s v="NO"/>
    <n v="1"/>
    <s v="NACIÓN - MIPG"/>
    <s v="MIPG"/>
    <n v="82.11"/>
    <n v="80.89"/>
    <n v="93.85"/>
    <n v="84.5"/>
    <n v="88.19"/>
    <n v="81.849999999999994"/>
    <n v="46.91"/>
    <n v="86.91"/>
    <n v="91.38"/>
    <n v="100"/>
    <n v="100"/>
    <n v="84.52"/>
    <n v="83.33"/>
    <n v="72.64"/>
    <n v="80"/>
    <n v="78.790000000000006"/>
    <n v="69.23"/>
    <n v="94.57"/>
    <n v="86.36"/>
    <n v="97.22"/>
    <n v="100"/>
    <n v="100"/>
    <n v="88.89"/>
    <n v="100"/>
    <n v="77.81"/>
    <n v="88.83"/>
    <n v="0"/>
    <n v="55.56"/>
    <n v="88.46"/>
    <n v="0"/>
    <n v="64"/>
    <n v="57.14"/>
    <n v="94.21"/>
    <n v="64"/>
    <m/>
    <m/>
    <n v="91.67"/>
    <n v="90.74"/>
    <n v="89.29"/>
    <n v="100"/>
    <n v="100"/>
    <n v="100"/>
    <n v="100"/>
    <n v="100"/>
    <n v="100"/>
    <n v="100"/>
    <n v="100"/>
    <m/>
    <m/>
    <m/>
    <m/>
    <n v="82.89"/>
    <n v="95.95"/>
    <n v="43.75"/>
    <n v="89.13"/>
    <n v="88.89"/>
    <n v="80.77"/>
    <n v="80.77"/>
    <n v="50"/>
    <n v="100"/>
    <n v="84.62"/>
    <n v="85.56"/>
    <n v="86.61"/>
    <n v="84.62"/>
    <n v="69.569999999999993"/>
    <n v="76.19"/>
    <n v="91.67"/>
    <n v="84.4"/>
    <n v="88.19"/>
    <n v="92.71"/>
    <n v="90.91"/>
    <n v="94.23"/>
    <n v="55.92"/>
    <n v="73.33"/>
    <n v="50"/>
    <n v="46.26"/>
    <n v="57.41"/>
    <n v="66.67"/>
    <m/>
    <m/>
    <m/>
    <m/>
    <n v="46.91"/>
    <n v="54.55"/>
    <n v="20"/>
    <n v="59.38"/>
    <n v="66.67"/>
    <n v="20"/>
    <n v="86.91"/>
    <n v="81.400000000000006"/>
    <n v="89.58"/>
    <n v="92.5"/>
    <n v="75.25"/>
    <n v="90.43"/>
    <n v="88.73"/>
  </r>
  <r>
    <s v="0401"/>
    <x v="44"/>
    <s v="NACIONAL"/>
    <s v="RAMA EJECUTIVA"/>
    <x v="3"/>
    <x v="16"/>
    <s v="BOGOTÁ. D.C."/>
    <s v="BOGOTÁ. D.C."/>
    <s v="NO"/>
    <n v="1"/>
    <s v="NACIÓN - MIPG"/>
    <s v="MIPG"/>
    <n v="74.64"/>
    <n v="52.16"/>
    <n v="86.83"/>
    <n v="80"/>
    <n v="90.35"/>
    <n v="82.69"/>
    <n v="64.22"/>
    <n v="68.260000000000005"/>
    <n v="55.88"/>
    <n v="68.569999999999993"/>
    <n v="40"/>
    <n v="52.44"/>
    <n v="16.670000000000002"/>
    <n v="49.02"/>
    <n v="28.57"/>
    <n v="69.7"/>
    <n v="44.74"/>
    <n v="89.49"/>
    <n v="59.09"/>
    <n v="94.29"/>
    <n v="100"/>
    <n v="95.24"/>
    <n v="87.5"/>
    <n v="88.33"/>
    <n v="82.76"/>
    <n v="83.39"/>
    <n v="63.83"/>
    <n v="75.680000000000007"/>
    <n v="91"/>
    <n v="0"/>
    <n v="64"/>
    <n v="78.569999999999993"/>
    <n v="93.9"/>
    <n v="72.41"/>
    <n v="100"/>
    <m/>
    <n v="96.43"/>
    <n v="88.89"/>
    <n v="100"/>
    <n v="100"/>
    <n v="80.95"/>
    <n v="100"/>
    <n v="100"/>
    <n v="87.5"/>
    <n v="66.67"/>
    <n v="50"/>
    <n v="100"/>
    <m/>
    <m/>
    <m/>
    <m/>
    <n v="77.489999999999995"/>
    <n v="90.09"/>
    <n v="25"/>
    <n v="89.13"/>
    <n v="62.96"/>
    <n v="84.62"/>
    <n v="57.14"/>
    <n v="100"/>
    <n v="36.840000000000003"/>
    <n v="61.54"/>
    <n v="82.87"/>
    <n v="76.19"/>
    <n v="92.31"/>
    <n v="87.5"/>
    <n v="77.38"/>
    <n v="87.5"/>
    <n v="81.739999999999995"/>
    <n v="90.35"/>
    <n v="87.7"/>
    <n v="78.28"/>
    <n v="95.57"/>
    <n v="70.12"/>
    <n v="100"/>
    <n v="40"/>
    <n v="71.94"/>
    <n v="38.89"/>
    <n v="83.33"/>
    <m/>
    <m/>
    <m/>
    <m/>
    <n v="64.22"/>
    <n v="66.67"/>
    <n v="50"/>
    <n v="84.38"/>
    <n v="72.41"/>
    <n v="30"/>
    <n v="68.260000000000005"/>
    <n v="60"/>
    <n v="81.16"/>
    <n v="91.89"/>
    <n v="84.31"/>
    <n v="63.04"/>
    <n v="42.09"/>
  </r>
  <r>
    <s v="0461"/>
    <x v="45"/>
    <s v="NACIONAL"/>
    <s v="RAMA EJECUTIVA"/>
    <x v="3"/>
    <x v="7"/>
    <s v="BOGOTÁ. D.C."/>
    <s v="BOGOTÁ. D.C."/>
    <s v="NO"/>
    <n v="1"/>
    <s v="NACIÓN - MIPG"/>
    <s v="MIPG"/>
    <n v="90.21"/>
    <n v="90.51"/>
    <n v="97.1"/>
    <n v="92.08"/>
    <n v="95.29"/>
    <n v="88.58"/>
    <n v="76.290000000000006"/>
    <n v="92.88"/>
    <n v="91.76"/>
    <n v="94.29"/>
    <n v="75"/>
    <n v="94.32"/>
    <n v="66.67"/>
    <n v="89.62"/>
    <n v="96.67"/>
    <n v="93.94"/>
    <n v="88.46"/>
    <n v="98.38"/>
    <n v="84.85"/>
    <n v="100"/>
    <n v="100"/>
    <n v="100"/>
    <n v="100"/>
    <n v="98.33"/>
    <n v="84.26"/>
    <n v="88.94"/>
    <n v="94.5"/>
    <n v="75.680000000000007"/>
    <n v="84.5"/>
    <n v="20"/>
    <n v="100"/>
    <n v="77.78"/>
    <n v="96.34"/>
    <n v="65.52"/>
    <n v="100"/>
    <m/>
    <n v="79.89"/>
    <n v="83.33"/>
    <n v="73.33"/>
    <n v="95.24"/>
    <n v="100"/>
    <n v="100"/>
    <n v="100"/>
    <n v="100"/>
    <n v="100"/>
    <n v="100"/>
    <n v="100"/>
    <n v="88.58"/>
    <n v="100"/>
    <n v="86.42"/>
    <n v="90"/>
    <n v="100"/>
    <n v="100"/>
    <n v="100"/>
    <n v="100"/>
    <n v="100"/>
    <n v="100"/>
    <n v="100"/>
    <n v="100"/>
    <n v="100"/>
    <n v="100"/>
    <n v="98.61"/>
    <n v="100"/>
    <n v="100"/>
    <n v="95.83"/>
    <n v="100"/>
    <n v="100"/>
    <n v="95.83"/>
    <n v="95.29"/>
    <n v="97.57"/>
    <n v="95.45"/>
    <n v="99.36"/>
    <n v="89.88"/>
    <n v="100"/>
    <n v="100"/>
    <n v="91.39"/>
    <n v="61.11"/>
    <n v="83.33"/>
    <n v="78.930000000000007"/>
    <n v="90.91"/>
    <n v="32.35"/>
    <n v="83.33"/>
    <n v="76.290000000000006"/>
    <n v="66.67"/>
    <n v="75"/>
    <n v="77.78"/>
    <n v="74.069999999999993"/>
    <n v="70"/>
    <n v="92.88"/>
    <n v="93.55"/>
    <n v="86.11"/>
    <n v="97.5"/>
    <n v="94.26"/>
    <n v="93.77"/>
    <n v="94.61"/>
  </r>
  <r>
    <s v="0669"/>
    <x v="46"/>
    <s v="NACIONAL"/>
    <s v="RAMA EJECUTIVA"/>
    <x v="9"/>
    <x v="1"/>
    <s v="BOGOTÁ. D.C."/>
    <s v="BOGOTÁ. D.C."/>
    <s v="NO"/>
    <n v="1"/>
    <s v="NACIÓN - MIPG"/>
    <s v="MIPG"/>
    <n v="94.93"/>
    <n v="94.62"/>
    <n v="99.13"/>
    <n v="93.01"/>
    <n v="97.3"/>
    <n v="97.61"/>
    <n v="94.12"/>
    <n v="95.67"/>
    <n v="97.25"/>
    <n v="100"/>
    <n v="100"/>
    <n v="94.32"/>
    <n v="100"/>
    <n v="92.45"/>
    <n v="96.67"/>
    <n v="96.97"/>
    <n v="91.03"/>
    <n v="98.98"/>
    <m/>
    <n v="100"/>
    <n v="100"/>
    <n v="100"/>
    <n v="100"/>
    <n v="98.33"/>
    <n v="89.92"/>
    <n v="100"/>
    <n v="91.67"/>
    <n v="75.680000000000007"/>
    <n v="97.46"/>
    <n v="33.4"/>
    <n v="97.14"/>
    <n v="89.29"/>
    <n v="96.95"/>
    <n v="89.66"/>
    <n v="100"/>
    <m/>
    <n v="94.64"/>
    <n v="83.33"/>
    <n v="100"/>
    <n v="100"/>
    <n v="100"/>
    <n v="100"/>
    <n v="100"/>
    <n v="100"/>
    <n v="100"/>
    <n v="100"/>
    <n v="100"/>
    <m/>
    <m/>
    <m/>
    <m/>
    <n v="93.86"/>
    <n v="100"/>
    <n v="100"/>
    <n v="97.83"/>
    <n v="100"/>
    <n v="76.92"/>
    <n v="97.62"/>
    <n v="100"/>
    <n v="94.74"/>
    <n v="100"/>
    <n v="95.1"/>
    <n v="98.21"/>
    <n v="100"/>
    <n v="91.67"/>
    <n v="85.71"/>
    <n v="91.67"/>
    <n v="89.36"/>
    <n v="97.3"/>
    <n v="100"/>
    <n v="100"/>
    <n v="100"/>
    <n v="99.64"/>
    <n v="100"/>
    <n v="100"/>
    <n v="100"/>
    <n v="97.22"/>
    <n v="100"/>
    <n v="94.17"/>
    <n v="94.95"/>
    <n v="85.29"/>
    <n v="95.56"/>
    <n v="94.12"/>
    <n v="100"/>
    <n v="85.71"/>
    <n v="100"/>
    <n v="93.1"/>
    <n v="90"/>
    <n v="95.67"/>
    <n v="93.8"/>
    <n v="93.06"/>
    <n v="97.5"/>
    <n v="99.57"/>
    <n v="97.1"/>
    <n v="95.1"/>
  </r>
  <r>
    <s v="0822"/>
    <x v="47"/>
    <s v="NACIONAL"/>
    <s v="RAMA EJECUTIVA"/>
    <x v="4"/>
    <x v="5"/>
    <s v="TOLIMA"/>
    <s v="ESPINAL"/>
    <s v="NO"/>
    <n v="0"/>
    <s v="NACIÓN - MIPG"/>
    <s v="MIPG"/>
    <n v="96"/>
    <n v="99.74"/>
    <n v="95.68"/>
    <n v="92.4"/>
    <n v="97.24"/>
    <n v="97.78"/>
    <n v="97.06"/>
    <n v="99.11"/>
    <n v="99.45"/>
    <n v="100"/>
    <n v="100"/>
    <n v="98.86"/>
    <n v="100"/>
    <n v="100"/>
    <n v="100"/>
    <n v="100"/>
    <n v="100"/>
    <n v="97.83"/>
    <n v="77.27"/>
    <n v="100"/>
    <n v="100"/>
    <n v="100"/>
    <n v="100"/>
    <n v="98.36"/>
    <n v="84.45"/>
    <n v="80.56"/>
    <n v="100"/>
    <n v="61.26"/>
    <n v="87.15"/>
    <n v="40"/>
    <n v="100"/>
    <n v="55.36"/>
    <n v="100"/>
    <n v="82.76"/>
    <n v="100"/>
    <m/>
    <n v="87.5"/>
    <n v="66.67"/>
    <n v="96.43"/>
    <n v="100"/>
    <n v="99"/>
    <n v="100"/>
    <n v="100"/>
    <n v="97.5"/>
    <n v="100"/>
    <n v="100"/>
    <n v="90"/>
    <m/>
    <m/>
    <m/>
    <m/>
    <n v="100"/>
    <n v="100"/>
    <n v="100"/>
    <n v="100"/>
    <n v="100"/>
    <n v="100"/>
    <n v="88.1"/>
    <n v="66.67"/>
    <n v="94.74"/>
    <n v="84.62"/>
    <n v="97.2"/>
    <n v="100"/>
    <n v="100"/>
    <n v="95.83"/>
    <n v="85.71"/>
    <n v="95.83"/>
    <n v="91.49"/>
    <n v="97.24"/>
    <n v="99.66"/>
    <n v="100"/>
    <n v="99.37"/>
    <n v="97.86"/>
    <n v="100"/>
    <n v="100"/>
    <n v="97.78"/>
    <n v="90.74"/>
    <n v="100"/>
    <m/>
    <m/>
    <m/>
    <m/>
    <n v="97.06"/>
    <n v="100"/>
    <n v="100"/>
    <n v="100"/>
    <n v="100"/>
    <n v="70"/>
    <n v="99.11"/>
    <n v="99.22"/>
    <n v="98.61"/>
    <n v="100"/>
    <n v="98.04"/>
    <n v="99.42"/>
    <n v="99.02"/>
  </r>
  <r>
    <s v="0824"/>
    <x v="48"/>
    <s v="NACIONAL"/>
    <s v="RAMA EJECUTIVA"/>
    <x v="4"/>
    <x v="5"/>
    <s v="ARCHIPIÉLAGO DE SAN ANDRÉS. PROVIDENCIA Y SANTA CATALINA"/>
    <s v="PROVIDENCIA"/>
    <s v="NO"/>
    <n v="0"/>
    <s v="NACIÓN - MIPG"/>
    <s v="MIPG"/>
    <n v="89.82"/>
    <n v="90.51"/>
    <n v="88.15"/>
    <n v="89.59"/>
    <n v="92.52"/>
    <n v="91.2"/>
    <n v="86.27"/>
    <n v="94.06"/>
    <n v="93.96"/>
    <n v="97.14"/>
    <n v="50"/>
    <n v="96.59"/>
    <n v="100"/>
    <n v="87.74"/>
    <n v="96.67"/>
    <n v="81.819999999999993"/>
    <n v="83.33"/>
    <n v="96.01"/>
    <n v="69.7"/>
    <n v="66.67"/>
    <n v="71.430000000000007"/>
    <n v="71.430000000000007"/>
    <n v="66.67"/>
    <n v="95.08"/>
    <n v="77.650000000000006"/>
    <n v="94.44"/>
    <n v="91.67"/>
    <n v="47.78"/>
    <n v="82.69"/>
    <n v="33.33"/>
    <n v="100"/>
    <n v="50"/>
    <n v="92.07"/>
    <n v="68.97"/>
    <n v="66.67"/>
    <m/>
    <n v="93.1"/>
    <n v="88.89"/>
    <n v="93.33"/>
    <n v="100"/>
    <n v="94.44"/>
    <n v="100"/>
    <n v="87.5"/>
    <n v="100"/>
    <n v="100"/>
    <n v="100"/>
    <n v="100"/>
    <m/>
    <m/>
    <m/>
    <m/>
    <n v="99.12"/>
    <n v="100"/>
    <n v="100"/>
    <n v="97.83"/>
    <n v="100"/>
    <n v="100"/>
    <n v="90.91"/>
    <n v="75"/>
    <n v="100"/>
    <n v="90.91"/>
    <n v="98.6"/>
    <n v="100"/>
    <n v="100"/>
    <n v="95.83"/>
    <n v="100"/>
    <n v="100"/>
    <n v="97.87"/>
    <n v="92.52"/>
    <n v="95.86"/>
    <n v="90.91"/>
    <n v="100"/>
    <n v="84.54"/>
    <n v="100"/>
    <n v="100"/>
    <n v="77.3"/>
    <n v="65.739999999999995"/>
    <n v="83.33"/>
    <m/>
    <m/>
    <m/>
    <m/>
    <n v="86.27"/>
    <n v="88.1"/>
    <n v="82.14"/>
    <n v="96.88"/>
    <n v="96.55"/>
    <n v="40"/>
    <n v="94.06"/>
    <n v="95.35"/>
    <n v="94.44"/>
    <n v="100"/>
    <n v="91.36"/>
    <n v="90.35"/>
    <n v="84.31"/>
  </r>
  <r>
    <s v="0826"/>
    <x v="49"/>
    <s v="NACIONAL"/>
    <s v="RAMA EJECUTIVA"/>
    <x v="4"/>
    <x v="5"/>
    <s v="BOGOTÁ. D.C."/>
    <s v="BOGOTÁ. D.C."/>
    <s v="NO"/>
    <n v="1"/>
    <s v="NACIÓN - MIPG"/>
    <s v="MIPG"/>
    <n v="87.73"/>
    <n v="87.69"/>
    <n v="94.83"/>
    <n v="89.22"/>
    <n v="95.08"/>
    <n v="90.8"/>
    <n v="98.04"/>
    <n v="80.31"/>
    <n v="90.11"/>
    <n v="91.43"/>
    <n v="93.75"/>
    <n v="89.77"/>
    <n v="83.33"/>
    <n v="85.85"/>
    <n v="93.33"/>
    <n v="81.819999999999993"/>
    <n v="84.62"/>
    <n v="100"/>
    <n v="65.150000000000006"/>
    <n v="94.44"/>
    <n v="92.86"/>
    <n v="90.48"/>
    <n v="88.89"/>
    <n v="100"/>
    <n v="79.14"/>
    <n v="84.72"/>
    <n v="100"/>
    <n v="69.44"/>
    <n v="96.43"/>
    <n v="0"/>
    <n v="100"/>
    <n v="71.430000000000007"/>
    <n v="85.37"/>
    <n v="65.52"/>
    <n v="77.67"/>
    <m/>
    <n v="80.36"/>
    <n v="87.5"/>
    <n v="70"/>
    <n v="100"/>
    <n v="100"/>
    <n v="100"/>
    <n v="100"/>
    <n v="100"/>
    <n v="100"/>
    <n v="100"/>
    <n v="100"/>
    <m/>
    <m/>
    <m/>
    <m/>
    <n v="95.41"/>
    <n v="100"/>
    <n v="93.75"/>
    <n v="92.68"/>
    <n v="100"/>
    <n v="92.31"/>
    <n v="88.1"/>
    <n v="66.67"/>
    <n v="94.74"/>
    <n v="84.62"/>
    <n v="97.03"/>
    <n v="100"/>
    <n v="100"/>
    <n v="95.83"/>
    <n v="71.430000000000007"/>
    <n v="100"/>
    <n v="93.09"/>
    <n v="95.08"/>
    <n v="96.55"/>
    <n v="92.42"/>
    <n v="100"/>
    <n v="80.069999999999993"/>
    <n v="100"/>
    <n v="80"/>
    <n v="77.59"/>
    <n v="86.11"/>
    <n v="33.33"/>
    <m/>
    <m/>
    <m/>
    <m/>
    <n v="98.04"/>
    <n v="100"/>
    <n v="100"/>
    <n v="100"/>
    <n v="100"/>
    <n v="80"/>
    <n v="80.31"/>
    <n v="80.62"/>
    <n v="89.86"/>
    <n v="81.08"/>
    <n v="86.46"/>
    <n v="70.48"/>
    <n v="39.700000000000003"/>
  </r>
  <r>
    <s v="0827"/>
    <x v="50"/>
    <s v="NACIONAL"/>
    <s v="RAMA EJECUTIVA"/>
    <x v="4"/>
    <x v="7"/>
    <s v="BOGOTÁ. D.C."/>
    <s v="BOGOTÁ. D.C."/>
    <s v="NO"/>
    <n v="1"/>
    <s v="NACIÓN - MIPG"/>
    <s v="MIPG"/>
    <n v="81.64"/>
    <n v="83.85"/>
    <n v="92.66"/>
    <n v="83.44"/>
    <n v="82.05"/>
    <n v="69.59"/>
    <n v="88.89"/>
    <n v="85.75"/>
    <n v="92.86"/>
    <n v="88.57"/>
    <n v="87.5"/>
    <n v="98.86"/>
    <n v="83.33"/>
    <n v="76.42"/>
    <n v="90"/>
    <n v="81.819999999999993"/>
    <n v="74.36"/>
    <n v="96.43"/>
    <n v="57.58"/>
    <n v="97.14"/>
    <n v="100"/>
    <n v="100"/>
    <n v="87.5"/>
    <n v="86.89"/>
    <n v="79.040000000000006"/>
    <n v="83.28"/>
    <n v="86.17"/>
    <n v="73.87"/>
    <n v="63.17"/>
    <n v="20"/>
    <n v="100"/>
    <n v="50"/>
    <n v="87.8"/>
    <n v="79.31"/>
    <n v="78"/>
    <m/>
    <n v="57.69"/>
    <n v="64.290000000000006"/>
    <n v="50"/>
    <n v="83.33"/>
    <n v="94.76"/>
    <n v="100"/>
    <n v="100"/>
    <n v="86.25"/>
    <n v="100"/>
    <n v="100"/>
    <n v="70"/>
    <n v="86.9"/>
    <n v="88.24"/>
    <n v="98.81"/>
    <n v="75.599999999999994"/>
    <n v="92.54"/>
    <n v="95.95"/>
    <n v="100"/>
    <n v="91.3"/>
    <n v="72.22"/>
    <n v="100"/>
    <n v="55.41"/>
    <n v="56.25"/>
    <n v="55.56"/>
    <n v="38.64"/>
    <n v="91.61"/>
    <n v="93.75"/>
    <n v="100"/>
    <n v="100"/>
    <n v="85.71"/>
    <n v="79.17"/>
    <n v="92.53"/>
    <n v="82.05"/>
    <n v="83.1"/>
    <n v="84.85"/>
    <n v="81.650000000000006"/>
    <n v="37.08"/>
    <n v="60"/>
    <n v="30"/>
    <n v="32.76"/>
    <n v="34.26"/>
    <n v="16.670000000000002"/>
    <n v="72.319999999999993"/>
    <n v="61.62"/>
    <n v="82.35"/>
    <n v="74.430000000000007"/>
    <n v="88.89"/>
    <n v="97.62"/>
    <n v="89.29"/>
    <n v="90.62"/>
    <n v="86.21"/>
    <n v="70"/>
    <n v="85.75"/>
    <n v="86.82"/>
    <n v="87.04"/>
    <n v="91.45"/>
    <n v="51.43"/>
    <n v="88.89"/>
    <n v="84.62"/>
  </r>
  <r>
    <s v="0870"/>
    <x v="51"/>
    <s v="NACIONAL"/>
    <s v="RAMA EJECUTIVA"/>
    <x v="3"/>
    <x v="1"/>
    <s v="BOGOTÁ. D.C."/>
    <s v="BOGOTÁ. D.C."/>
    <s v="NO"/>
    <n v="1"/>
    <s v="NACIÓN - MIPG"/>
    <s v="MIPG"/>
    <n v="92.05"/>
    <n v="98.97"/>
    <n v="94.47"/>
    <n v="90.44"/>
    <n v="91.43"/>
    <n v="87.31"/>
    <n v="92.16"/>
    <n v="98.99"/>
    <n v="100"/>
    <n v="100"/>
    <n v="100"/>
    <n v="100"/>
    <n v="100"/>
    <n v="98.11"/>
    <n v="100"/>
    <n v="96.97"/>
    <n v="97.44"/>
    <n v="96.43"/>
    <n v="78.790000000000006"/>
    <n v="97.14"/>
    <n v="100"/>
    <n v="100"/>
    <n v="87.5"/>
    <n v="97.5"/>
    <n v="80.45"/>
    <n v="83.33"/>
    <n v="88.83"/>
    <n v="62.16"/>
    <n v="84.62"/>
    <n v="53.4"/>
    <n v="85.71"/>
    <n v="67.86"/>
    <n v="95.12"/>
    <n v="65.52"/>
    <n v="100"/>
    <m/>
    <n v="82.76"/>
    <n v="83.33"/>
    <n v="76.67"/>
    <n v="85.71"/>
    <n v="100"/>
    <n v="100"/>
    <n v="100"/>
    <n v="100"/>
    <n v="100"/>
    <n v="100"/>
    <n v="100"/>
    <n v="96.23"/>
    <n v="100"/>
    <n v="97.62"/>
    <n v="92.41"/>
    <n v="94.59"/>
    <n v="97.3"/>
    <n v="92.31"/>
    <n v="93.48"/>
    <n v="100"/>
    <n v="96.15"/>
    <n v="89.29"/>
    <n v="66.67"/>
    <n v="89.47"/>
    <n v="96.15"/>
    <n v="96.53"/>
    <n v="94.64"/>
    <n v="96.15"/>
    <n v="100"/>
    <n v="85.71"/>
    <n v="100"/>
    <n v="97.92"/>
    <n v="91.43"/>
    <n v="94.93"/>
    <n v="98.55"/>
    <n v="91.77"/>
    <n v="80.56"/>
    <n v="82.22"/>
    <n v="100"/>
    <n v="82.76"/>
    <n v="69.44"/>
    <n v="50"/>
    <n v="82.86"/>
    <n v="90.91"/>
    <n v="82.35"/>
    <n v="80"/>
    <n v="92.16"/>
    <n v="92.86"/>
    <n v="85.71"/>
    <n v="100"/>
    <n v="96.55"/>
    <n v="100"/>
    <n v="98.99"/>
    <n v="99.22"/>
    <n v="98.15"/>
    <n v="99.21"/>
    <n v="86.73"/>
    <n v="98.25"/>
    <n v="99.02"/>
  </r>
  <r>
    <s v="0876"/>
    <x v="52"/>
    <s v="NACIONAL"/>
    <s v="RAMA EJECUTIVA"/>
    <x v="3"/>
    <x v="19"/>
    <s v="BOGOTÁ. D.C."/>
    <s v="BOGOTÁ. D.C."/>
    <s v="NO"/>
    <n v="1"/>
    <s v="NACIÓN - MIPG"/>
    <s v="MIPG"/>
    <n v="86.97"/>
    <n v="96.92"/>
    <n v="96.24"/>
    <n v="87.12"/>
    <n v="91.18"/>
    <n v="80.180000000000007"/>
    <n v="61.7"/>
    <n v="97.15"/>
    <n v="94.51"/>
    <n v="100"/>
    <n v="93.75"/>
    <n v="92.05"/>
    <n v="83.33"/>
    <n v="99.06"/>
    <n v="96.67"/>
    <n v="100"/>
    <n v="98.72"/>
    <n v="97.28"/>
    <n v="93.94"/>
    <n v="94.29"/>
    <n v="100"/>
    <n v="95.24"/>
    <n v="87.5"/>
    <n v="98.36"/>
    <n v="76.790000000000006"/>
    <n v="58.33"/>
    <n v="0"/>
    <n v="62.5"/>
    <n v="70.45"/>
    <n v="0"/>
    <n v="68"/>
    <n v="89.29"/>
    <n v="95.73"/>
    <n v="44.83"/>
    <n v="89"/>
    <m/>
    <n v="63.89"/>
    <n v="25"/>
    <n v="78.569999999999993"/>
    <n v="75"/>
    <n v="90.53"/>
    <n v="100"/>
    <n v="88.89"/>
    <n v="88.57"/>
    <n v="100"/>
    <n v="100"/>
    <n v="60"/>
    <m/>
    <m/>
    <m/>
    <m/>
    <n v="97.37"/>
    <n v="97.3"/>
    <n v="100"/>
    <n v="97.83"/>
    <n v="100"/>
    <n v="96.15"/>
    <n v="88.46"/>
    <n v="83.33"/>
    <n v="33.33"/>
    <n v="100"/>
    <n v="96.27"/>
    <n v="98.21"/>
    <n v="96.15"/>
    <n v="91.67"/>
    <n v="85.71"/>
    <n v="100"/>
    <n v="92.91"/>
    <n v="91.18"/>
    <n v="99.31"/>
    <n v="100"/>
    <n v="98.72"/>
    <n v="71.67"/>
    <n v="80"/>
    <n v="100"/>
    <n v="59.17"/>
    <n v="71.3"/>
    <n v="66.67"/>
    <n v="65.180000000000007"/>
    <n v="66.67"/>
    <n v="94.12"/>
    <n v="59.17"/>
    <n v="61.7"/>
    <n v="54.76"/>
    <n v="71.430000000000007"/>
    <n v="48.15"/>
    <n v="48.15"/>
    <n v="60"/>
    <n v="97.15"/>
    <n v="97.58"/>
    <n v="96.06"/>
    <n v="96.04"/>
    <n v="84.27"/>
    <n v="97.81"/>
    <n v="96.08"/>
  </r>
  <r>
    <s v="0880"/>
    <x v="53"/>
    <s v="NACIONAL"/>
    <s v="RAMA EJECUTIVA"/>
    <x v="3"/>
    <x v="4"/>
    <s v="BOGOTÁ. D.C."/>
    <s v="BOGOTÁ. D.C."/>
    <s v="NO"/>
    <n v="1"/>
    <s v="NACIÓN - MIPG"/>
    <s v="MIPG"/>
    <n v="93.35"/>
    <n v="97.69"/>
    <n v="97.42"/>
    <n v="92.28"/>
    <n v="91.73"/>
    <n v="89.65"/>
    <n v="99.02"/>
    <n v="95.2"/>
    <n v="99.45"/>
    <n v="100"/>
    <n v="100"/>
    <n v="98.86"/>
    <n v="100"/>
    <n v="96.23"/>
    <n v="93.33"/>
    <n v="100"/>
    <n v="96.15"/>
    <n v="99.35"/>
    <n v="90.91"/>
    <n v="92.59"/>
    <n v="92.86"/>
    <n v="92.86"/>
    <n v="100"/>
    <n v="96.72"/>
    <n v="84.95"/>
    <n v="88.83"/>
    <n v="94.5"/>
    <n v="78.38"/>
    <n v="57.69"/>
    <n v="25"/>
    <n v="100"/>
    <n v="77.78"/>
    <n v="96.34"/>
    <n v="75.86"/>
    <n v="100"/>
    <m/>
    <n v="81.25"/>
    <n v="83.33"/>
    <n v="85.71"/>
    <n v="75"/>
    <n v="100"/>
    <n v="100"/>
    <n v="100"/>
    <n v="100"/>
    <n v="100"/>
    <n v="100"/>
    <n v="100"/>
    <n v="96.2"/>
    <n v="94.12"/>
    <n v="98.77"/>
    <n v="93.53"/>
    <n v="98.25"/>
    <n v="100"/>
    <n v="100"/>
    <n v="97.83"/>
    <n v="100"/>
    <n v="96.15"/>
    <n v="89.19"/>
    <n v="100"/>
    <n v="88.89"/>
    <n v="81.819999999999993"/>
    <n v="98.44"/>
    <n v="96.43"/>
    <n v="100"/>
    <n v="100"/>
    <n v="100"/>
    <n v="100"/>
    <n v="99.48"/>
    <n v="91.73"/>
    <n v="93.1"/>
    <n v="90.91"/>
    <n v="94.94"/>
    <n v="91.91"/>
    <n v="93.33"/>
    <n v="100"/>
    <n v="94.54"/>
    <n v="88.89"/>
    <n v="66.67"/>
    <n v="85.18"/>
    <n v="90.91"/>
    <n v="88.24"/>
    <n v="82.5"/>
    <n v="99.02"/>
    <n v="100"/>
    <n v="100"/>
    <n v="100"/>
    <n v="100"/>
    <n v="90"/>
    <n v="95.2"/>
    <n v="98.45"/>
    <n v="91.67"/>
    <n v="89.38"/>
    <n v="91.67"/>
    <n v="95.22"/>
    <n v="96.57"/>
  </r>
  <r>
    <s v="0897"/>
    <x v="54"/>
    <s v="NACIONAL"/>
    <s v="RAMA EJECUTIVA"/>
    <x v="3"/>
    <x v="1"/>
    <s v="BOGOTÁ. D.C."/>
    <s v="BOGOTÁ. D.C."/>
    <s v="NO"/>
    <n v="1"/>
    <s v="NACIÓN - MIPG"/>
    <s v="MIPG"/>
    <n v="91.47"/>
    <n v="95.38"/>
    <n v="95.17"/>
    <n v="87.79"/>
    <n v="94.95"/>
    <n v="90.35"/>
    <n v="94.95"/>
    <n v="97.88"/>
    <n v="100"/>
    <n v="100"/>
    <n v="100"/>
    <n v="100"/>
    <n v="100"/>
    <n v="91.51"/>
    <n v="90"/>
    <n v="100"/>
    <n v="89.74"/>
    <n v="97.37"/>
    <n v="74.239999999999995"/>
    <n v="100"/>
    <n v="100"/>
    <n v="100"/>
    <n v="100"/>
    <n v="98.36"/>
    <n v="86.59"/>
    <n v="88.89"/>
    <n v="83.25"/>
    <n v="81.08"/>
    <n v="100"/>
    <n v="0"/>
    <n v="64"/>
    <n v="83.33"/>
    <n v="96.3"/>
    <n v="68.97"/>
    <n v="77.67"/>
    <m/>
    <n v="91.36"/>
    <n v="83.33"/>
    <n v="92.86"/>
    <n v="100"/>
    <n v="97"/>
    <n v="100"/>
    <n v="100"/>
    <n v="92.5"/>
    <n v="100"/>
    <n v="100"/>
    <n v="70"/>
    <n v="88.36"/>
    <n v="100"/>
    <n v="95.24"/>
    <n v="77.14"/>
    <n v="87.04"/>
    <n v="88.89"/>
    <n v="81.25"/>
    <n v="92.68"/>
    <n v="94.12"/>
    <n v="69.23"/>
    <n v="52"/>
    <n v="100"/>
    <n v="29.41"/>
    <n v="100"/>
    <n v="93.66"/>
    <n v="94.64"/>
    <n v="92"/>
    <n v="86.96"/>
    <n v="71.430000000000007"/>
    <n v="100"/>
    <n v="93.75"/>
    <n v="94.95"/>
    <n v="100"/>
    <n v="100"/>
    <n v="100"/>
    <n v="90.71"/>
    <n v="93.33"/>
    <n v="90"/>
    <n v="89.17"/>
    <n v="86.11"/>
    <n v="100"/>
    <n v="80.599999999999994"/>
    <n v="88.89"/>
    <n v="91.18"/>
    <n v="75.56"/>
    <n v="94.95"/>
    <n v="100"/>
    <n v="100"/>
    <n v="96.88"/>
    <n v="100"/>
    <n v="70"/>
    <n v="97.88"/>
    <n v="100"/>
    <n v="100"/>
    <n v="100"/>
    <n v="94.49"/>
    <n v="95.65"/>
    <n v="96.08"/>
  </r>
  <r>
    <s v="0913"/>
    <x v="55"/>
    <s v="NACIONAL"/>
    <s v="RAMA EJECUTIVA"/>
    <x v="4"/>
    <x v="5"/>
    <s v="LA GUAJIRA"/>
    <s v="SAN JUAN DEL CESAR"/>
    <s v="SI"/>
    <n v="0"/>
    <s v="NACIÓN - MIPG"/>
    <s v="MIPG"/>
    <n v="93.29"/>
    <n v="94.36"/>
    <n v="93.19"/>
    <n v="91.32"/>
    <n v="86.61"/>
    <n v="91.36"/>
    <n v="98.04"/>
    <n v="97.75"/>
    <n v="90.11"/>
    <n v="80"/>
    <n v="100"/>
    <n v="95.45"/>
    <n v="100"/>
    <n v="98.11"/>
    <n v="100"/>
    <n v="96.97"/>
    <n v="98.72"/>
    <n v="98.07"/>
    <n v="72.73"/>
    <n v="88.57"/>
    <n v="100"/>
    <n v="80"/>
    <n v="77.78"/>
    <n v="86.89"/>
    <n v="92.8"/>
    <n v="70.83"/>
    <n v="100"/>
    <n v="89.19"/>
    <n v="88.46"/>
    <n v="40"/>
    <n v="100"/>
    <n v="70"/>
    <n v="100"/>
    <n v="96.55"/>
    <n v="100"/>
    <m/>
    <n v="85.71"/>
    <n v="66.67"/>
    <n v="100"/>
    <n v="85.71"/>
    <n v="94"/>
    <n v="100"/>
    <n v="90"/>
    <n v="97.5"/>
    <n v="100"/>
    <n v="100"/>
    <n v="90"/>
    <m/>
    <m/>
    <m/>
    <m/>
    <n v="89.77"/>
    <n v="95.5"/>
    <n v="93.75"/>
    <n v="93.48"/>
    <n v="94.44"/>
    <n v="80.77"/>
    <n v="86.36"/>
    <n v="75"/>
    <n v="33.33"/>
    <n v="100"/>
    <n v="98.6"/>
    <n v="96.43"/>
    <n v="96.15"/>
    <n v="100"/>
    <n v="100"/>
    <n v="100"/>
    <n v="100"/>
    <n v="86.61"/>
    <n v="88.97"/>
    <n v="75.760000000000005"/>
    <n v="100"/>
    <n v="90.24"/>
    <n v="100"/>
    <n v="100"/>
    <n v="80"/>
    <n v="90.74"/>
    <n v="100"/>
    <m/>
    <m/>
    <m/>
    <m/>
    <n v="98.04"/>
    <n v="97.62"/>
    <n v="96.43"/>
    <n v="100"/>
    <n v="100"/>
    <n v="100"/>
    <n v="97.75"/>
    <n v="98.45"/>
    <n v="93.06"/>
    <n v="97.5"/>
    <n v="95.71"/>
    <n v="99.57"/>
    <n v="97.55"/>
  </r>
  <r>
    <s v="0915"/>
    <x v="56"/>
    <s v="NACIONAL"/>
    <s v="RAMA EJECUTIVA"/>
    <x v="4"/>
    <x v="5"/>
    <s v="VALLE DEL CAUCA"/>
    <s v="CALI"/>
    <s v="NO"/>
    <n v="1"/>
    <s v="NACIÓN - MIPG"/>
    <s v="MIPG"/>
    <n v="87.95"/>
    <n v="89.69"/>
    <n v="96.79"/>
    <n v="87.59"/>
    <n v="96.65"/>
    <n v="84.48"/>
    <n v="85.29"/>
    <n v="94.74"/>
    <n v="88.89"/>
    <n v="97.14"/>
    <n v="87.5"/>
    <n v="90.7"/>
    <n v="16.670000000000002"/>
    <n v="90.57"/>
    <n v="100"/>
    <n v="81.819999999999993"/>
    <n v="88.46"/>
    <n v="100"/>
    <n v="81.819999999999993"/>
    <n v="94.44"/>
    <n v="100"/>
    <n v="95.24"/>
    <n v="88.89"/>
    <n v="98.36"/>
    <n v="83.46"/>
    <n v="87.5"/>
    <n v="100"/>
    <n v="71.11"/>
    <n v="78.849999999999994"/>
    <n v="25"/>
    <n v="100"/>
    <n v="67.5"/>
    <n v="92.68"/>
    <n v="75.86"/>
    <n v="100"/>
    <m/>
    <n v="77.78"/>
    <n v="62.5"/>
    <n v="85.71"/>
    <n v="85.71"/>
    <n v="77.78"/>
    <n v="80"/>
    <n v="62.5"/>
    <n v="83.33"/>
    <n v="100"/>
    <n v="100"/>
    <n v="100"/>
    <m/>
    <m/>
    <m/>
    <m/>
    <n v="92.11"/>
    <n v="97.3"/>
    <n v="75"/>
    <n v="95.65"/>
    <n v="100"/>
    <n v="88.46"/>
    <n v="76.97"/>
    <n v="100"/>
    <n v="57.89"/>
    <n v="93.18"/>
    <n v="93.53"/>
    <n v="92.86"/>
    <n v="92.31"/>
    <n v="83.33"/>
    <n v="100"/>
    <n v="100"/>
    <n v="93.09"/>
    <n v="96.65"/>
    <n v="98.61"/>
    <n v="96.97"/>
    <n v="100"/>
    <n v="51.33"/>
    <n v="64.44"/>
    <n v="50"/>
    <n v="56.9"/>
    <n v="25"/>
    <n v="33.33"/>
    <m/>
    <m/>
    <m/>
    <m/>
    <n v="85.29"/>
    <n v="88.1"/>
    <n v="92.86"/>
    <n v="81.25"/>
    <n v="96.55"/>
    <n v="90"/>
    <n v="94.74"/>
    <n v="96.12"/>
    <n v="98.61"/>
    <n v="92.5"/>
    <n v="79.069999999999993"/>
    <n v="90.58"/>
    <n v="91.34"/>
  </r>
  <r>
    <s v="0917"/>
    <x v="57"/>
    <s v="NACIONAL"/>
    <s v="RAMA EJECUTIVA"/>
    <x v="4"/>
    <x v="8"/>
    <s v="BOGOTÁ. D.C."/>
    <s v="BOGOTÁ. D.C."/>
    <s v="NO"/>
    <n v="1"/>
    <s v="NACIÓN - MIPG"/>
    <s v="MIPG"/>
    <n v="79.7"/>
    <n v="77.78"/>
    <n v="87.77"/>
    <n v="76.239999999999995"/>
    <n v="81.37"/>
    <n v="81.37"/>
    <n v="74.17"/>
    <n v="85.23"/>
    <n v="83.53"/>
    <n v="80"/>
    <n v="100"/>
    <n v="83.72"/>
    <n v="100"/>
    <n v="73.58"/>
    <n v="86.67"/>
    <n v="69.7"/>
    <n v="69.23"/>
    <n v="91.88"/>
    <n v="57.58"/>
    <n v="86.11"/>
    <n v="92.86"/>
    <n v="95.24"/>
    <n v="66.67"/>
    <n v="86.89"/>
    <n v="81.760000000000005"/>
    <n v="94.5"/>
    <n v="66.67"/>
    <n v="83.78"/>
    <n v="70.209999999999994"/>
    <n v="0"/>
    <n v="64"/>
    <n v="50"/>
    <n v="97.56"/>
    <n v="65.52"/>
    <n v="100"/>
    <m/>
    <n v="59.52"/>
    <n v="58.33"/>
    <n v="46.67"/>
    <n v="100"/>
    <n v="83.16"/>
    <n v="100"/>
    <n v="88.89"/>
    <n v="97.14"/>
    <n v="66.67"/>
    <n v="66.67"/>
    <n v="90"/>
    <n v="69.040000000000006"/>
    <n v="87.75"/>
    <n v="69.14"/>
    <n v="58.89"/>
    <n v="66.33"/>
    <n v="69.44"/>
    <n v="46.67"/>
    <n v="71.88"/>
    <n v="72.22"/>
    <n v="68"/>
    <n v="67.31"/>
    <n v="50"/>
    <n v="100"/>
    <n v="57.69"/>
    <n v="75.180000000000007"/>
    <n v="71.430000000000007"/>
    <n v="69.23"/>
    <n v="70.83"/>
    <n v="71.430000000000007"/>
    <n v="62.5"/>
    <n v="85.42"/>
    <n v="81.37"/>
    <n v="84.48"/>
    <n v="72.73"/>
    <n v="94.3"/>
    <n v="99.64"/>
    <n v="100"/>
    <n v="100"/>
    <n v="99.17"/>
    <n v="100"/>
    <n v="100"/>
    <n v="69.400000000000006"/>
    <n v="83.84"/>
    <n v="50"/>
    <n v="67.78"/>
    <n v="74.17"/>
    <n v="71.430000000000007"/>
    <n v="71.430000000000007"/>
    <n v="81.25"/>
    <n v="79.31"/>
    <n v="90"/>
    <n v="85.23"/>
    <n v="75.19"/>
    <n v="87.5"/>
    <n v="77.5"/>
    <n v="96.38"/>
    <n v="94.2"/>
    <n v="92.16"/>
  </r>
  <r>
    <s v="0932"/>
    <x v="58"/>
    <s v="NACIONAL"/>
    <s v="RAMA EJECUTIVA"/>
    <x v="4"/>
    <x v="15"/>
    <s v="BOGOTÁ. D.C."/>
    <s v="BOGOTÁ. D.C."/>
    <s v="NO"/>
    <n v="1"/>
    <s v="NACIÓN - MIPG"/>
    <s v="MIPG"/>
    <n v="86.08"/>
    <n v="84.28"/>
    <n v="93.32"/>
    <n v="85.02"/>
    <n v="82.68"/>
    <n v="85.32"/>
    <n v="60.82"/>
    <n v="90.81"/>
    <n v="88.33"/>
    <n v="85.71"/>
    <n v="87.5"/>
    <n v="89.53"/>
    <n v="100"/>
    <n v="81.13"/>
    <n v="93.33"/>
    <n v="78.790000000000006"/>
    <n v="82.05"/>
    <n v="95.29"/>
    <n v="77.27"/>
    <n v="97.22"/>
    <n v="100"/>
    <n v="95.24"/>
    <n v="100"/>
    <n v="93.33"/>
    <n v="78.42"/>
    <n v="83.33"/>
    <n v="69.5"/>
    <n v="94.59"/>
    <n v="86.08"/>
    <n v="0"/>
    <n v="100"/>
    <n v="16.670000000000002"/>
    <n v="95.12"/>
    <n v="20"/>
    <n v="100"/>
    <m/>
    <n v="68.52"/>
    <n v="43.75"/>
    <n v="71.430000000000007"/>
    <n v="100"/>
    <n v="100"/>
    <n v="100"/>
    <n v="100"/>
    <n v="100"/>
    <n v="100"/>
    <n v="100"/>
    <n v="100"/>
    <m/>
    <m/>
    <m/>
    <m/>
    <n v="85.29"/>
    <n v="90"/>
    <n v="81.25"/>
    <n v="82.93"/>
    <n v="92.31"/>
    <n v="84.62"/>
    <n v="76.319999999999993"/>
    <n v="50"/>
    <n v="89.47"/>
    <n v="54.55"/>
    <n v="95.62"/>
    <n v="94"/>
    <n v="95"/>
    <n v="100"/>
    <n v="85.71"/>
    <n v="100"/>
    <n v="95.74"/>
    <n v="82.68"/>
    <n v="92.71"/>
    <n v="84.85"/>
    <n v="99.36"/>
    <n v="80.8"/>
    <n v="100"/>
    <n v="100"/>
    <n v="72.41"/>
    <n v="75"/>
    <n v="50"/>
    <m/>
    <m/>
    <m/>
    <m/>
    <n v="60.82"/>
    <n v="57.14"/>
    <n v="64.290000000000006"/>
    <n v="40.74"/>
    <n v="51.85"/>
    <n v="60"/>
    <n v="90.81"/>
    <n v="83.06"/>
    <n v="91.67"/>
    <n v="92.5"/>
    <n v="87.47"/>
    <n v="97.68"/>
    <n v="94.12"/>
  </r>
  <r>
    <s v="1040"/>
    <x v="59"/>
    <s v="NACIONAL"/>
    <s v="RAMA EJECUTIVA"/>
    <x v="8"/>
    <x v="15"/>
    <s v="BOGOTÁ. D.C."/>
    <s v="BOGOTÁ. D.C."/>
    <s v="NO"/>
    <n v="1"/>
    <s v="NACIÓN - MIPG"/>
    <s v="MIPG"/>
    <n v="86.11"/>
    <n v="83.59"/>
    <n v="97.09"/>
    <n v="82.81"/>
    <n v="91.79"/>
    <n v="85.4"/>
    <n v="94.12"/>
    <n v="92.46"/>
    <n v="90.11"/>
    <n v="94.29"/>
    <n v="100"/>
    <n v="84.09"/>
    <n v="100"/>
    <n v="78.3"/>
    <n v="83.33"/>
    <n v="72.73"/>
    <n v="82.05"/>
    <n v="99.32"/>
    <m/>
    <n v="87.5"/>
    <n v="92.86"/>
    <n v="92.31"/>
    <n v="80"/>
    <n v="86.89"/>
    <n v="79.17"/>
    <n v="61.06"/>
    <n v="94.5"/>
    <n v="73.61"/>
    <n v="64.77"/>
    <n v="0"/>
    <n v="76"/>
    <n v="44.64"/>
    <n v="85.37"/>
    <n v="100"/>
    <n v="66.67"/>
    <m/>
    <n v="86.61"/>
    <n v="77.78"/>
    <n v="92.86"/>
    <n v="89.29"/>
    <n v="92.94"/>
    <n v="100"/>
    <n v="87.5"/>
    <n v="96.67"/>
    <n v="100"/>
    <n v="100"/>
    <n v="90"/>
    <m/>
    <m/>
    <m/>
    <m/>
    <n v="91.23"/>
    <n v="97.3"/>
    <n v="68.75"/>
    <n v="93.48"/>
    <n v="94.44"/>
    <n v="92.31"/>
    <n v="69.05"/>
    <n v="50"/>
    <n v="78.95"/>
    <n v="46.15"/>
    <n v="81.06"/>
    <n v="82.14"/>
    <n v="80.77"/>
    <n v="58.33"/>
    <n v="96.43"/>
    <n v="87.5"/>
    <n v="83.33"/>
    <n v="91.79"/>
    <n v="88.28"/>
    <n v="90.91"/>
    <n v="86.08"/>
    <n v="90.46"/>
    <n v="77.78"/>
    <n v="100"/>
    <n v="94.83"/>
    <n v="91.67"/>
    <n v="83.33"/>
    <n v="80.239999999999995"/>
    <n v="88.89"/>
    <n v="85.29"/>
    <n v="76.11"/>
    <n v="94.12"/>
    <n v="92.86"/>
    <n v="100"/>
    <n v="100"/>
    <n v="100"/>
    <n v="90"/>
    <n v="92.46"/>
    <n v="90.7"/>
    <n v="97.22"/>
    <n v="98.75"/>
    <n v="82.85"/>
    <n v="92.9"/>
    <n v="92.32"/>
  </r>
  <r>
    <s v="1426"/>
    <x v="60"/>
    <s v="NACIONAL"/>
    <s v="RAMA EJECUTIVA"/>
    <x v="6"/>
    <x v="20"/>
    <s v="CALDAS"/>
    <s v="MANIZALES"/>
    <s v="NO"/>
    <n v="1"/>
    <s v="NACIÓN - MIPG"/>
    <s v="MIPG"/>
    <n v="52.45"/>
    <n v="49.18"/>
    <n v="70.75"/>
    <n v="51.03"/>
    <n v="43.22"/>
    <n v="46.73"/>
    <n v="17.53"/>
    <n v="64.459999999999994"/>
    <m/>
    <m/>
    <m/>
    <m/>
    <m/>
    <n v="43.4"/>
    <n v="56.67"/>
    <n v="36.36"/>
    <n v="42.31"/>
    <n v="69.63"/>
    <m/>
    <n v="75"/>
    <n v="78.569999999999993"/>
    <n v="84.62"/>
    <n v="75"/>
    <n v="77.67"/>
    <n v="53.04"/>
    <n v="33.42"/>
    <n v="75"/>
    <n v="35.71"/>
    <n v="53.4"/>
    <m/>
    <n v="44"/>
    <n v="0"/>
    <n v="70.27"/>
    <n v="40"/>
    <n v="33.33"/>
    <m/>
    <n v="76.09"/>
    <n v="75"/>
    <n v="70.83"/>
    <n v="100"/>
    <m/>
    <m/>
    <m/>
    <m/>
    <m/>
    <m/>
    <m/>
    <m/>
    <m/>
    <m/>
    <m/>
    <n v="47.48"/>
    <n v="52.78"/>
    <n v="57.14"/>
    <n v="42.5"/>
    <n v="52.78"/>
    <n v="40"/>
    <m/>
    <m/>
    <m/>
    <m/>
    <n v="32.049999999999997"/>
    <n v="35.270000000000003"/>
    <n v="26.32"/>
    <n v="13.64"/>
    <n v="6.67"/>
    <n v="18.18"/>
    <m/>
    <n v="43.22"/>
    <n v="49.43"/>
    <n v="50.97"/>
    <n v="46.79"/>
    <n v="43.26"/>
    <n v="68.89"/>
    <n v="60"/>
    <n v="29.02"/>
    <n v="8.33"/>
    <n v="66.67"/>
    <m/>
    <m/>
    <m/>
    <m/>
    <n v="17.53"/>
    <n v="21.62"/>
    <n v="10.53"/>
    <n v="18.52"/>
    <n v="12"/>
    <n v="20"/>
    <n v="64.459999999999994"/>
    <n v="56.88"/>
    <n v="82.64"/>
    <n v="62.5"/>
    <n v="47.52"/>
    <n v="61.11"/>
    <n v="56.88"/>
  </r>
  <r>
    <s v="1428"/>
    <x v="61"/>
    <s v="NACIONAL"/>
    <s v="RAMA EJECUTIVA"/>
    <x v="6"/>
    <x v="20"/>
    <s v="NORTE DE SANTANDER"/>
    <s v="SAN JOSÉ DE CÚCUTA"/>
    <s v="NO"/>
    <n v="1"/>
    <s v="NACIÓN - MIPG"/>
    <s v="MIPG"/>
    <n v="57.78"/>
    <n v="56.3"/>
    <n v="58.45"/>
    <n v="52.81"/>
    <n v="32.18"/>
    <n v="50.65"/>
    <n v="49.45"/>
    <n v="64.05"/>
    <m/>
    <m/>
    <m/>
    <m/>
    <m/>
    <n v="51.46"/>
    <n v="46.67"/>
    <n v="36.67"/>
    <n v="46.67"/>
    <n v="56.64"/>
    <m/>
    <n v="71.430000000000007"/>
    <n v="85.71"/>
    <n v="54.55"/>
    <n v="100"/>
    <n v="56.44"/>
    <n v="46.46"/>
    <n v="66.67"/>
    <n v="0"/>
    <n v="14.29"/>
    <n v="65.38"/>
    <m/>
    <n v="0"/>
    <n v="0"/>
    <n v="62.16"/>
    <n v="24"/>
    <n v="44.33"/>
    <m/>
    <n v="61.61"/>
    <n v="50"/>
    <n v="71.430000000000007"/>
    <n v="67.86"/>
    <m/>
    <m/>
    <m/>
    <m/>
    <m/>
    <m/>
    <m/>
    <m/>
    <m/>
    <m/>
    <m/>
    <n v="66.67"/>
    <n v="61.11"/>
    <n v="66.67"/>
    <n v="69.23"/>
    <n v="66.67"/>
    <n v="57.89"/>
    <m/>
    <m/>
    <m/>
    <m/>
    <n v="50.6"/>
    <n v="52.38"/>
    <n v="40"/>
    <n v="34.78"/>
    <n v="41.67"/>
    <n v="59.09"/>
    <m/>
    <n v="32.18"/>
    <n v="48.57"/>
    <n v="41.33"/>
    <n v="53.21"/>
    <n v="61.84"/>
    <n v="66.67"/>
    <n v="80"/>
    <n v="45.69"/>
    <n v="82.41"/>
    <n v="66.67"/>
    <m/>
    <m/>
    <m/>
    <m/>
    <n v="49.45"/>
    <n v="54.76"/>
    <n v="53.57"/>
    <n v="55.56"/>
    <n v="62.96"/>
    <n v="40"/>
    <n v="64.05"/>
    <n v="65.14"/>
    <n v="58.33"/>
    <n v="56.41"/>
    <n v="68.59"/>
    <n v="64.489999999999995"/>
    <n v="65.2"/>
  </r>
  <r>
    <s v="2030"/>
    <x v="62"/>
    <s v="NACIONAL"/>
    <s v="RAMA EJECUTIVA"/>
    <x v="6"/>
    <x v="19"/>
    <s v="BOGOTÁ. D.C."/>
    <s v="BOGOTÁ. D.C."/>
    <s v="NO"/>
    <n v="1"/>
    <s v="NACIÓN - MIPG"/>
    <s v="MIPG"/>
    <n v="63.89"/>
    <n v="73.77"/>
    <n v="80.13"/>
    <n v="60.43"/>
    <n v="52.51"/>
    <n v="53.2"/>
    <n v="32.630000000000003"/>
    <n v="81.099999999999994"/>
    <m/>
    <m/>
    <m/>
    <m/>
    <m/>
    <n v="72.64"/>
    <n v="53.33"/>
    <n v="69.7"/>
    <n v="71.790000000000006"/>
    <n v="80.8"/>
    <m/>
    <n v="76"/>
    <n v="78.569999999999993"/>
    <n v="78.569999999999993"/>
    <n v="80"/>
    <n v="76.42"/>
    <n v="60.6"/>
    <n v="41.75"/>
    <n v="0"/>
    <n v="56.94"/>
    <n v="38.46"/>
    <n v="0"/>
    <n v="0"/>
    <n v="62.5"/>
    <n v="74.319999999999993"/>
    <n v="51.72"/>
    <n v="55.33"/>
    <m/>
    <n v="58.63"/>
    <n v="33.33"/>
    <n v="66.67"/>
    <n v="82.14"/>
    <n v="89.41"/>
    <n v="100"/>
    <n v="100"/>
    <n v="86.67"/>
    <n v="50"/>
    <n v="100"/>
    <n v="60"/>
    <m/>
    <m/>
    <m/>
    <m/>
    <n v="56.39"/>
    <n v="66.67"/>
    <n v="43.75"/>
    <n v="58.54"/>
    <n v="54.9"/>
    <n v="53.85"/>
    <n v="75"/>
    <n v="100"/>
    <n v="100"/>
    <n v="37.5"/>
    <n v="50.78"/>
    <n v="52.12"/>
    <n v="50"/>
    <n v="31.82"/>
    <n v="46.67"/>
    <n v="47.62"/>
    <m/>
    <n v="52.51"/>
    <n v="63.15"/>
    <n v="51.04"/>
    <n v="73.08"/>
    <n v="73.67"/>
    <n v="73.33"/>
    <n v="100"/>
    <n v="70.400000000000006"/>
    <n v="60.19"/>
    <n v="66.67"/>
    <n v="28.12"/>
    <n v="29.8"/>
    <n v="0"/>
    <n v="29.22"/>
    <n v="32.630000000000003"/>
    <n v="33.33"/>
    <n v="28.57"/>
    <n v="37.5"/>
    <n v="25"/>
    <n v="30"/>
    <n v="81.099999999999994"/>
    <n v="79.819999999999993"/>
    <n v="74.31"/>
    <n v="86.88"/>
    <n v="78.95"/>
    <n v="84.4"/>
    <n v="93.14"/>
  </r>
  <r>
    <s v="4252"/>
    <x v="63"/>
    <s v="NACIONAL"/>
    <s v="RAMA EJECUTIVA"/>
    <x v="3"/>
    <x v="7"/>
    <s v="BOGOTÁ. D.C."/>
    <s v="BOGOTÁ. D.C."/>
    <s v="NO"/>
    <n v="1"/>
    <s v="NACIÓN - MIPG"/>
    <s v="MIPG"/>
    <n v="90.72"/>
    <n v="97.95"/>
    <n v="95.23"/>
    <n v="87.27"/>
    <n v="85.04"/>
    <n v="89.19"/>
    <n v="90.69"/>
    <n v="94.56"/>
    <n v="100"/>
    <n v="100"/>
    <n v="100"/>
    <n v="100"/>
    <n v="100"/>
    <n v="96.23"/>
    <n v="96.67"/>
    <n v="96.97"/>
    <n v="94.87"/>
    <n v="97.46"/>
    <n v="75.760000000000005"/>
    <n v="97.06"/>
    <n v="100"/>
    <n v="100"/>
    <n v="85.71"/>
    <n v="100"/>
    <n v="84.72"/>
    <n v="70.78"/>
    <n v="86.17"/>
    <n v="86.49"/>
    <n v="82.14"/>
    <m/>
    <n v="90"/>
    <n v="0"/>
    <n v="94.67"/>
    <n v="79.31"/>
    <n v="89"/>
    <m/>
    <n v="82.76"/>
    <n v="72.22"/>
    <n v="83.33"/>
    <n v="100"/>
    <m/>
    <m/>
    <m/>
    <m/>
    <m/>
    <m/>
    <m/>
    <m/>
    <m/>
    <m/>
    <m/>
    <n v="89.47"/>
    <n v="91.89"/>
    <n v="75"/>
    <n v="93.48"/>
    <n v="72.22"/>
    <n v="92.31"/>
    <m/>
    <m/>
    <m/>
    <m/>
    <n v="90.91"/>
    <n v="85.71"/>
    <n v="84.62"/>
    <n v="87.5"/>
    <n v="100"/>
    <n v="91.67"/>
    <n v="97.87"/>
    <n v="85.04"/>
    <n v="90.97"/>
    <n v="83.33"/>
    <n v="97.44"/>
    <n v="85.6"/>
    <n v="100"/>
    <n v="100"/>
    <n v="70.83"/>
    <n v="96.3"/>
    <n v="83.33"/>
    <m/>
    <m/>
    <m/>
    <m/>
    <n v="90.69"/>
    <n v="92.86"/>
    <n v="96.43"/>
    <n v="93.75"/>
    <n v="93.1"/>
    <n v="80"/>
    <n v="94.56"/>
    <n v="94.57"/>
    <n v="98.61"/>
    <n v="95"/>
    <n v="88.83"/>
    <n v="92.61"/>
    <n v="91.67"/>
  </r>
  <r>
    <s v="5199"/>
    <x v="64"/>
    <s v="NACIONAL"/>
    <s v="RAMA EJECUTIVA"/>
    <x v="11"/>
    <x v="4"/>
    <s v="BOGOTÁ. D.C."/>
    <s v="BOGOTÁ. D.C."/>
    <s v="NO"/>
    <n v="1"/>
    <s v="NACIÓN - MIPG"/>
    <s v="MIPG"/>
    <n v="90.14"/>
    <n v="93.08"/>
    <n v="95.36"/>
    <n v="92.55"/>
    <n v="97.55"/>
    <n v="84.5"/>
    <n v="88.24"/>
    <n v="93.81"/>
    <n v="92.86"/>
    <n v="91.43"/>
    <n v="87.5"/>
    <n v="94.32"/>
    <n v="100"/>
    <n v="92.45"/>
    <n v="96.67"/>
    <n v="93.94"/>
    <n v="92.31"/>
    <n v="97.4"/>
    <n v="75.760000000000005"/>
    <n v="100"/>
    <n v="100"/>
    <n v="100"/>
    <n v="100"/>
    <n v="98.33"/>
    <n v="91.16"/>
    <n v="83.33"/>
    <n v="100"/>
    <n v="81.08"/>
    <n v="97.46"/>
    <n v="0"/>
    <n v="100"/>
    <n v="77.78"/>
    <n v="97.56"/>
    <n v="96.55"/>
    <n v="100"/>
    <m/>
    <n v="96.43"/>
    <n v="88.89"/>
    <n v="100"/>
    <n v="100"/>
    <n v="100"/>
    <n v="100"/>
    <n v="100"/>
    <n v="100"/>
    <n v="100"/>
    <n v="100"/>
    <n v="100"/>
    <n v="81.19"/>
    <n v="100"/>
    <n v="77.78"/>
    <n v="76.67"/>
    <n v="92.54"/>
    <n v="98.65"/>
    <n v="87.5"/>
    <n v="95.65"/>
    <n v="100"/>
    <n v="84.62"/>
    <n v="90.48"/>
    <n v="75"/>
    <n v="50"/>
    <n v="100"/>
    <n v="96.88"/>
    <n v="95.54"/>
    <n v="96.15"/>
    <n v="95.83"/>
    <n v="85.71"/>
    <n v="100"/>
    <n v="100"/>
    <n v="97.55"/>
    <n v="100"/>
    <n v="100"/>
    <n v="100"/>
    <n v="49.15"/>
    <n v="66.67"/>
    <n v="60"/>
    <n v="43.1"/>
    <n v="37.96"/>
    <n v="33.33"/>
    <n v="86.19"/>
    <n v="92.93"/>
    <n v="88.24"/>
    <n v="83.33"/>
    <n v="88.24"/>
    <n v="80.95"/>
    <n v="92.86"/>
    <n v="81.25"/>
    <n v="89.66"/>
    <n v="100"/>
    <n v="93.81"/>
    <n v="90.7"/>
    <n v="97.92"/>
    <n v="92.5"/>
    <n v="77.27"/>
    <n v="93.63"/>
    <n v="84.31"/>
  </r>
  <r>
    <s v="5202"/>
    <x v="65"/>
    <s v="NACIONAL"/>
    <s v="RAMA EJECUTIVA"/>
    <x v="11"/>
    <x v="7"/>
    <s v="BOGOTÁ. D.C."/>
    <s v="BOGOTÁ. D.C."/>
    <s v="NO"/>
    <n v="1"/>
    <s v="NACIÓN - MIPG"/>
    <s v="MIPG"/>
    <n v="86.87"/>
    <n v="96.92"/>
    <n v="92.61"/>
    <n v="78.069999999999993"/>
    <n v="80.52"/>
    <n v="87.33"/>
    <n v="92.33"/>
    <n v="94.35"/>
    <n v="100"/>
    <n v="100"/>
    <n v="100"/>
    <n v="100"/>
    <n v="100"/>
    <n v="94.34"/>
    <n v="100"/>
    <n v="84.85"/>
    <n v="94.87"/>
    <n v="94.16"/>
    <n v="81.819999999999993"/>
    <n v="94.44"/>
    <n v="100"/>
    <n v="100"/>
    <n v="77.78"/>
    <n v="100"/>
    <n v="48.89"/>
    <n v="25.08"/>
    <n v="33.25"/>
    <n v="47.22"/>
    <n v="33.25"/>
    <n v="0"/>
    <n v="64"/>
    <n v="16.670000000000002"/>
    <n v="62.2"/>
    <n v="32"/>
    <n v="33.33"/>
    <m/>
    <n v="71.53"/>
    <n v="45.83"/>
    <n v="80.77"/>
    <n v="100"/>
    <n v="62.86"/>
    <n v="60"/>
    <n v="60"/>
    <n v="46.25"/>
    <n v="100"/>
    <n v="75"/>
    <n v="60"/>
    <n v="87.08"/>
    <n v="94.12"/>
    <n v="93.83"/>
    <n v="72.94"/>
    <n v="98.68"/>
    <n v="98.65"/>
    <n v="93.75"/>
    <n v="100"/>
    <n v="100"/>
    <n v="100"/>
    <n v="58.33"/>
    <n v="25"/>
    <n v="100"/>
    <n v="47.73"/>
    <n v="95.31"/>
    <n v="95.54"/>
    <n v="96.15"/>
    <n v="91.67"/>
    <n v="100"/>
    <n v="95.83"/>
    <n v="95.31"/>
    <n v="80.52"/>
    <n v="95.17"/>
    <n v="90.91"/>
    <n v="98.73"/>
    <n v="96.01"/>
    <n v="100"/>
    <n v="100"/>
    <n v="100"/>
    <n v="91.67"/>
    <n v="66.67"/>
    <n v="74.56"/>
    <n v="77.78"/>
    <n v="85.29"/>
    <n v="71.08"/>
    <n v="92.33"/>
    <n v="100"/>
    <n v="92.86"/>
    <n v="100"/>
    <n v="100"/>
    <n v="50"/>
    <n v="94.35"/>
    <n v="96.9"/>
    <n v="93.06"/>
    <n v="84.21"/>
    <n v="92.97"/>
    <n v="95.5"/>
    <n v="89.71"/>
  </r>
  <r>
    <s v="5203"/>
    <x v="66"/>
    <s v="NACIONAL"/>
    <s v="RAMA EJECUTIVA"/>
    <x v="0"/>
    <x v="16"/>
    <s v="BOGOTÁ. D.C."/>
    <s v="BOGOTÁ. D.C."/>
    <s v="NO"/>
    <n v="1"/>
    <s v="NACIÓN - MIPG"/>
    <s v="MIPG"/>
    <n v="90.33"/>
    <n v="87.82"/>
    <n v="92.41"/>
    <n v="93.78"/>
    <n v="92.65"/>
    <n v="90.28"/>
    <n v="74.92"/>
    <n v="91.84"/>
    <n v="90.38"/>
    <n v="90.71"/>
    <n v="75"/>
    <n v="96.59"/>
    <n v="66.67"/>
    <n v="85.85"/>
    <n v="93.33"/>
    <n v="78.790000000000006"/>
    <n v="85.9"/>
    <n v="96.1"/>
    <n v="66.67"/>
    <n v="94.29"/>
    <n v="92.86"/>
    <n v="95.24"/>
    <n v="100"/>
    <n v="94.58"/>
    <n v="89.73"/>
    <n v="100"/>
    <n v="83.33"/>
    <n v="94.59"/>
    <n v="80.930000000000007"/>
    <n v="25"/>
    <n v="85.71"/>
    <n v="62.5"/>
    <n v="96.95"/>
    <n v="89.66"/>
    <n v="89"/>
    <m/>
    <n v="93.1"/>
    <n v="94.44"/>
    <n v="90"/>
    <n v="100"/>
    <n v="100"/>
    <n v="100"/>
    <n v="100"/>
    <n v="100"/>
    <n v="100"/>
    <n v="100"/>
    <n v="100"/>
    <n v="97.76"/>
    <n v="100"/>
    <n v="98.77"/>
    <n v="93.53"/>
    <n v="97.37"/>
    <n v="100"/>
    <n v="100"/>
    <n v="100"/>
    <n v="100"/>
    <n v="88.46"/>
    <n v="75.599999999999994"/>
    <n v="66.67"/>
    <n v="63.16"/>
    <n v="90.38"/>
    <n v="99.31"/>
    <n v="100"/>
    <n v="100"/>
    <n v="95.83"/>
    <n v="100"/>
    <n v="100"/>
    <n v="100"/>
    <n v="92.65"/>
    <n v="94.48"/>
    <n v="87.88"/>
    <n v="100"/>
    <n v="94.4"/>
    <n v="100"/>
    <n v="100"/>
    <n v="91.94"/>
    <n v="83.33"/>
    <n v="100"/>
    <n v="83.94"/>
    <n v="81.819999999999993"/>
    <n v="94.12"/>
    <n v="82.76"/>
    <n v="74.92"/>
    <n v="64.290000000000006"/>
    <n v="71.430000000000007"/>
    <n v="59.26"/>
    <n v="66.67"/>
    <n v="70"/>
    <n v="91.84"/>
    <n v="90.32"/>
    <n v="84.72"/>
    <n v="90"/>
    <n v="97.36"/>
    <n v="96.37"/>
    <n v="93.63"/>
  </r>
  <r>
    <s v="5249"/>
    <x v="67"/>
    <s v="NACIONAL"/>
    <s v="RAMA EJECUTIVA"/>
    <x v="10"/>
    <x v="4"/>
    <s v="BOGOTÁ. D.C."/>
    <s v="BOGOTÁ. D.C."/>
    <s v="NO"/>
    <n v="1"/>
    <s v="NACIÓN - MIPG"/>
    <s v="MIPG"/>
    <n v="82.2"/>
    <n v="69.84"/>
    <n v="87.8"/>
    <n v="84.64"/>
    <n v="88.49"/>
    <n v="72.19"/>
    <n v="90"/>
    <n v="87.13"/>
    <n v="81.180000000000007"/>
    <n v="80"/>
    <n v="75"/>
    <n v="86.05"/>
    <n v="0"/>
    <n v="61.32"/>
    <n v="63.33"/>
    <n v="48.48"/>
    <n v="60.26"/>
    <n v="87.07"/>
    <n v="78.790000000000006"/>
    <n v="100"/>
    <n v="100"/>
    <n v="100"/>
    <n v="100"/>
    <n v="93.33"/>
    <n v="87.85"/>
    <n v="91.67"/>
    <n v="100"/>
    <n v="81.08"/>
    <n v="91"/>
    <n v="0"/>
    <n v="80"/>
    <n v="82.14"/>
    <n v="97.56"/>
    <n v="79.31"/>
    <n v="100"/>
    <m/>
    <n v="92.26"/>
    <n v="87.04"/>
    <n v="92.86"/>
    <n v="100"/>
    <n v="97.62"/>
    <n v="100"/>
    <n v="95"/>
    <n v="100"/>
    <n v="100"/>
    <n v="100"/>
    <n v="100"/>
    <m/>
    <m/>
    <m/>
    <m/>
    <n v="81.58"/>
    <n v="64.86"/>
    <n v="81.25"/>
    <n v="91.3"/>
    <n v="66.67"/>
    <n v="92.31"/>
    <n v="63.46"/>
    <n v="58.33"/>
    <n v="33.33"/>
    <n v="69.23"/>
    <n v="77.040000000000006"/>
    <n v="75"/>
    <n v="65.38"/>
    <n v="56.94"/>
    <n v="92.86"/>
    <n v="70.83"/>
    <n v="78.010000000000005"/>
    <n v="88.49"/>
    <n v="88.19"/>
    <n v="78.03"/>
    <n v="96.79"/>
    <n v="50.72"/>
    <n v="73.33"/>
    <n v="50"/>
    <n v="43.39"/>
    <n v="49.07"/>
    <n v="33.33"/>
    <n v="65.62"/>
    <n v="75.760000000000005"/>
    <n v="0"/>
    <n v="65.56"/>
    <n v="90"/>
    <n v="95.24"/>
    <n v="96.43"/>
    <n v="84.38"/>
    <n v="86.21"/>
    <n v="80"/>
    <n v="87.13"/>
    <n v="74.42"/>
    <n v="88.43"/>
    <n v="99.17"/>
    <n v="78.52"/>
    <n v="95.5"/>
    <n v="96.57"/>
  </r>
  <r>
    <s v="5251"/>
    <x v="68"/>
    <s v="NACIONAL"/>
    <s v="RAMA EJECUTIVA"/>
    <x v="2"/>
    <x v="1"/>
    <s v="BOGOTÁ. D.C."/>
    <s v="BOGOTÁ. D.C."/>
    <s v="NO"/>
    <n v="1"/>
    <s v="NACIÓN - MIPG"/>
    <s v="MIPG"/>
    <n v="80.41"/>
    <n v="87.77"/>
    <n v="86.26"/>
    <n v="86.27"/>
    <n v="83.64"/>
    <n v="78.349999999999994"/>
    <n v="50.56"/>
    <n v="81.99"/>
    <n v="84.52"/>
    <n v="82.35"/>
    <n v="85.71"/>
    <n v="86.05"/>
    <n v="0"/>
    <n v="88.68"/>
    <n v="90"/>
    <n v="84.85"/>
    <n v="84.62"/>
    <n v="87.82"/>
    <n v="86.36"/>
    <n v="77.14"/>
    <n v="57.14"/>
    <n v="90.48"/>
    <n v="87.5"/>
    <n v="93.33"/>
    <n v="82.29"/>
    <n v="75"/>
    <n v="0"/>
    <n v="70"/>
    <n v="64.08"/>
    <n v="58.25"/>
    <n v="68"/>
    <n v="75"/>
    <n v="96.34"/>
    <n v="75.86"/>
    <n v="89"/>
    <m/>
    <n v="82.41"/>
    <n v="87.5"/>
    <n v="85.71"/>
    <n v="75"/>
    <n v="95"/>
    <n v="80"/>
    <n v="90"/>
    <n v="100"/>
    <n v="100"/>
    <n v="100"/>
    <n v="100"/>
    <n v="74.17"/>
    <n v="88.24"/>
    <n v="64.2"/>
    <n v="86.19"/>
    <n v="89.47"/>
    <n v="94.59"/>
    <n v="93.75"/>
    <n v="84.78"/>
    <n v="100"/>
    <n v="84.62"/>
    <n v="82.14"/>
    <n v="91.67"/>
    <n v="73.680000000000007"/>
    <n v="84.62"/>
    <n v="96.12"/>
    <n v="96.43"/>
    <n v="100"/>
    <n v="95.83"/>
    <n v="100"/>
    <n v="95.83"/>
    <n v="96.7"/>
    <n v="83.64"/>
    <n v="86.55"/>
    <n v="76.52"/>
    <n v="96.2"/>
    <n v="65.58"/>
    <n v="66.67"/>
    <n v="90"/>
    <n v="69.540000000000006"/>
    <n v="34.26"/>
    <n v="50"/>
    <n v="76.61"/>
    <n v="84.85"/>
    <n v="64.709999999999994"/>
    <n v="75.83"/>
    <n v="50.56"/>
    <n v="45.24"/>
    <n v="48"/>
    <n v="44.44"/>
    <n v="48.15"/>
    <n v="90"/>
    <n v="81.99"/>
    <n v="87.1"/>
    <n v="81.94"/>
    <n v="77.5"/>
    <n v="76.900000000000006"/>
    <n v="76.81"/>
    <n v="76.959999999999994"/>
  </r>
  <r>
    <s v="5253"/>
    <x v="69"/>
    <s v="NACIONAL"/>
    <s v="RAMA EJECUTIVA"/>
    <x v="4"/>
    <x v="19"/>
    <s v="CAUCA"/>
    <s v="POPAYÁN"/>
    <s v="NO"/>
    <n v="1"/>
    <s v="NACIÓN - MIPG"/>
    <s v="MIPG"/>
    <n v="75.7"/>
    <n v="70.11"/>
    <n v="82.24"/>
    <n v="74.39"/>
    <n v="79.13"/>
    <n v="76.55"/>
    <n v="53.16"/>
    <n v="82.58"/>
    <n v="83.13"/>
    <n v="81.25"/>
    <n v="85.71"/>
    <n v="84.09"/>
    <n v="100"/>
    <n v="59.22"/>
    <n v="63.33"/>
    <n v="60"/>
    <n v="56"/>
    <n v="82.3"/>
    <n v="72.73"/>
    <n v="92.31"/>
    <n v="92.86"/>
    <n v="92.31"/>
    <n v="66.67"/>
    <n v="93.33"/>
    <n v="69.3"/>
    <n v="72.28"/>
    <n v="0"/>
    <n v="63.22"/>
    <n v="79.459999999999994"/>
    <m/>
    <n v="68"/>
    <n v="0"/>
    <n v="82.43"/>
    <n v="55.17"/>
    <n v="77.67"/>
    <m/>
    <n v="80.25"/>
    <n v="64.58"/>
    <n v="82.14"/>
    <n v="100"/>
    <n v="94.74"/>
    <n v="100"/>
    <n v="88.89"/>
    <n v="100"/>
    <n v="100"/>
    <n v="100"/>
    <n v="100"/>
    <m/>
    <m/>
    <m/>
    <m/>
    <n v="71.959999999999994"/>
    <n v="83.78"/>
    <n v="56.25"/>
    <n v="80"/>
    <n v="77.78"/>
    <n v="60"/>
    <m/>
    <m/>
    <m/>
    <m/>
    <n v="78.17"/>
    <n v="69.64"/>
    <n v="69.23"/>
    <n v="65.22"/>
    <n v="100"/>
    <n v="87.5"/>
    <n v="85.11"/>
    <n v="79.13"/>
    <n v="74.31"/>
    <n v="66.67"/>
    <n v="79.489999999999995"/>
    <n v="82.74"/>
    <n v="100"/>
    <n v="90"/>
    <n v="85.56"/>
    <n v="25"/>
    <n v="100"/>
    <m/>
    <m/>
    <m/>
    <m/>
    <n v="53.16"/>
    <n v="66.67"/>
    <n v="0"/>
    <n v="87.5"/>
    <n v="74.069999999999993"/>
    <n v="60"/>
    <n v="82.58"/>
    <n v="75.78"/>
    <n v="91.67"/>
    <n v="80"/>
    <n v="79.069999999999993"/>
    <n v="88.98"/>
    <n v="80.88"/>
  </r>
  <r>
    <s v="5254"/>
    <x v="70"/>
    <s v="NACIONAL"/>
    <s v="RAMA EJECUTIVA"/>
    <x v="5"/>
    <x v="4"/>
    <s v="BOGOTÁ. D.C."/>
    <s v="BOGOTÁ. D.C."/>
    <s v="NO"/>
    <n v="1"/>
    <s v="NACIÓN - MIPG"/>
    <s v="MIPG"/>
    <n v="85.48"/>
    <n v="88.66"/>
    <n v="96.13"/>
    <n v="91.14"/>
    <n v="77.430000000000007"/>
    <n v="74.7"/>
    <n v="93.46"/>
    <n v="82.61"/>
    <n v="84.44"/>
    <n v="94.29"/>
    <n v="75"/>
    <n v="79.069999999999993"/>
    <n v="83.33"/>
    <n v="91.51"/>
    <n v="100"/>
    <n v="93.94"/>
    <n v="88.46"/>
    <n v="96.43"/>
    <n v="95.45"/>
    <n v="96.3"/>
    <n v="100"/>
    <n v="92.86"/>
    <n v="100"/>
    <n v="91.8"/>
    <n v="89.01"/>
    <n v="100"/>
    <n v="83.33"/>
    <n v="86.49"/>
    <n v="85.71"/>
    <n v="100"/>
    <n v="80"/>
    <n v="50"/>
    <n v="96.34"/>
    <n v="75.86"/>
    <n v="100"/>
    <m/>
    <n v="86.78"/>
    <n v="74.069999999999993"/>
    <n v="93.33"/>
    <n v="92.86"/>
    <n v="85.71"/>
    <n v="100"/>
    <n v="95"/>
    <n v="93.75"/>
    <n v="100"/>
    <n v="75"/>
    <n v="50"/>
    <n v="77.08"/>
    <n v="80.39"/>
    <n v="80.25"/>
    <n v="88.24"/>
    <n v="99.12"/>
    <n v="100"/>
    <n v="100"/>
    <n v="100"/>
    <n v="100"/>
    <n v="96.15"/>
    <n v="88.24"/>
    <n v="50"/>
    <n v="50"/>
    <n v="100"/>
    <n v="97.92"/>
    <n v="100"/>
    <n v="100"/>
    <n v="95.83"/>
    <n v="100"/>
    <n v="91.67"/>
    <n v="97.92"/>
    <n v="77.430000000000007"/>
    <n v="85.76"/>
    <n v="71.209999999999994"/>
    <n v="98.08"/>
    <n v="53.86"/>
    <n v="66.67"/>
    <n v="60"/>
    <n v="41.38"/>
    <n v="57.41"/>
    <n v="66.67"/>
    <n v="74.040000000000006"/>
    <n v="82.83"/>
    <n v="0"/>
    <n v="75"/>
    <n v="93.46"/>
    <n v="90.48"/>
    <n v="100"/>
    <n v="100"/>
    <n v="100"/>
    <n v="50"/>
    <n v="82.61"/>
    <n v="86.05"/>
    <n v="56.94"/>
    <n v="91.25"/>
    <n v="77.53"/>
    <n v="93.58"/>
    <n v="91.18"/>
  </r>
  <r>
    <s v="5255"/>
    <x v="71"/>
    <s v="NACIONAL"/>
    <s v="RAMA EJECUTIVA"/>
    <x v="4"/>
    <x v="4"/>
    <s v="BOGOTÁ. D.C."/>
    <s v="BOGOTÁ. D.C."/>
    <s v="NO"/>
    <n v="1"/>
    <s v="NACIÓN - MIPG"/>
    <s v="MIPG"/>
    <n v="71.63"/>
    <n v="90"/>
    <n v="82.73"/>
    <n v="57.24"/>
    <n v="64.86"/>
    <n v="74.95"/>
    <n v="74.489999999999995"/>
    <n v="86.06"/>
    <n v="93.96"/>
    <n v="94.29"/>
    <n v="100"/>
    <n v="94.32"/>
    <n v="83.33"/>
    <n v="86.79"/>
    <n v="86.67"/>
    <n v="87.88"/>
    <n v="84.62"/>
    <n v="83.33"/>
    <n v="57.58"/>
    <n v="100"/>
    <n v="100"/>
    <n v="100"/>
    <n v="100"/>
    <n v="92.62"/>
    <n v="58.94"/>
    <n v="35.33"/>
    <n v="0"/>
    <n v="47.62"/>
    <n v="62.5"/>
    <n v="0"/>
    <n v="76"/>
    <n v="25"/>
    <n v="67.069999999999993"/>
    <n v="56"/>
    <n v="33.33"/>
    <m/>
    <n v="66.03"/>
    <n v="38.1"/>
    <n v="71.430000000000007"/>
    <n v="92.86"/>
    <n v="94.74"/>
    <n v="80"/>
    <n v="88.89"/>
    <n v="100"/>
    <n v="100"/>
    <n v="100"/>
    <n v="100"/>
    <n v="22.88"/>
    <n v="33.33"/>
    <n v="21.79"/>
    <n v="25"/>
    <n v="51.61"/>
    <n v="28.57"/>
    <n v="53.33"/>
    <n v="51.43"/>
    <n v="30.77"/>
    <n v="56"/>
    <n v="58.82"/>
    <n v="0"/>
    <n v="100"/>
    <n v="44.44"/>
    <n v="55.36"/>
    <n v="61.9"/>
    <n v="30"/>
    <n v="31.94"/>
    <n v="48.81"/>
    <n v="45.83"/>
    <n v="57.45"/>
    <n v="64.86"/>
    <n v="90.69"/>
    <n v="81.819999999999993"/>
    <n v="98.1"/>
    <n v="54.47"/>
    <n v="51.11"/>
    <n v="60"/>
    <n v="43.1"/>
    <n v="82.41"/>
    <n v="66.67"/>
    <n v="69.12"/>
    <n v="75.760000000000005"/>
    <n v="100"/>
    <n v="60.47"/>
    <n v="74.489999999999995"/>
    <n v="78.569999999999993"/>
    <n v="78.569999999999993"/>
    <n v="84.38"/>
    <n v="68.97"/>
    <n v="50"/>
    <n v="86.06"/>
    <n v="89.92"/>
    <n v="75.930000000000007"/>
    <n v="97.29"/>
    <n v="77.27"/>
    <n v="82.86"/>
    <n v="85.33"/>
  </r>
  <r>
    <s v="5259"/>
    <x v="72"/>
    <s v="NACIONAL"/>
    <s v="RAMA EJECUTIVA"/>
    <x v="2"/>
    <x v="2"/>
    <s v="BOGOTÁ. D.C."/>
    <s v="BOGOTÁ. D.C."/>
    <s v="NO"/>
    <n v="1"/>
    <s v="NACIÓN - MIPG"/>
    <s v="MIPG"/>
    <n v="77.48"/>
    <n v="80.510000000000005"/>
    <n v="93.15"/>
    <n v="79.510000000000005"/>
    <n v="80.09"/>
    <n v="77.12"/>
    <n v="28.52"/>
    <n v="84.3"/>
    <n v="94.51"/>
    <n v="91.43"/>
    <n v="100"/>
    <n v="97.73"/>
    <n v="83.33"/>
    <n v="68.87"/>
    <n v="73.33"/>
    <n v="84.85"/>
    <n v="69.23"/>
    <n v="95.78"/>
    <n v="71.209999999999994"/>
    <n v="97.14"/>
    <n v="100"/>
    <n v="100"/>
    <n v="87.5"/>
    <n v="97.5"/>
    <n v="80.03"/>
    <n v="94.5"/>
    <n v="94.5"/>
    <n v="86.49"/>
    <n v="63.71"/>
    <n v="0"/>
    <n v="76"/>
    <n v="46.43"/>
    <n v="89.63"/>
    <n v="72.41"/>
    <n v="100"/>
    <m/>
    <n v="75.569999999999993"/>
    <n v="46.3"/>
    <n v="86.67"/>
    <n v="96.43"/>
    <n v="96"/>
    <n v="100"/>
    <n v="100"/>
    <n v="90"/>
    <n v="100"/>
    <n v="100"/>
    <n v="60"/>
    <n v="47.28"/>
    <n v="54.41"/>
    <n v="41.67"/>
    <n v="51.6"/>
    <n v="93.33"/>
    <n v="94.59"/>
    <n v="71.430000000000007"/>
    <n v="97.83"/>
    <n v="100"/>
    <n v="92.31"/>
    <n v="71.430000000000007"/>
    <n v="66.67"/>
    <n v="73.680000000000007"/>
    <n v="61.54"/>
    <n v="83.39"/>
    <n v="91.84"/>
    <n v="80.77"/>
    <n v="65.22"/>
    <n v="85.71"/>
    <n v="70.83"/>
    <n v="84.2"/>
    <n v="80.09"/>
    <n v="86.81"/>
    <n v="79.55"/>
    <n v="92.95"/>
    <n v="75"/>
    <n v="100"/>
    <n v="70"/>
    <n v="81.03"/>
    <n v="13.89"/>
    <n v="83.33"/>
    <n v="68.69"/>
    <n v="83.84"/>
    <n v="58.82"/>
    <n v="65"/>
    <n v="28.52"/>
    <n v="29.73"/>
    <n v="5.26"/>
    <n v="0"/>
    <n v="8"/>
    <n v="40"/>
    <n v="84.3"/>
    <n v="79.03"/>
    <n v="69.44"/>
    <n v="89.38"/>
    <n v="84.69"/>
    <n v="94.5"/>
    <n v="83.99"/>
  </r>
  <r>
    <s v="5265"/>
    <x v="73"/>
    <s v="NACIONAL"/>
    <s v="RAMA EJECUTIVA"/>
    <x v="4"/>
    <x v="2"/>
    <s v="BOGOTÁ. D.C."/>
    <s v="BOGOTÁ. D.C."/>
    <s v="NO"/>
    <n v="1"/>
    <s v="NACIÓN - MIPG"/>
    <s v="MIPG"/>
    <n v="97.24"/>
    <n v="99.74"/>
    <n v="97.48"/>
    <n v="96.09"/>
    <n v="99.8"/>
    <n v="97.49"/>
    <n v="100"/>
    <n v="98.76"/>
    <n v="99.43"/>
    <n v="100"/>
    <n v="100"/>
    <n v="98.81"/>
    <n v="100"/>
    <n v="100"/>
    <n v="100"/>
    <n v="100"/>
    <n v="100"/>
    <n v="100"/>
    <n v="78.790000000000006"/>
    <n v="100"/>
    <n v="100"/>
    <n v="100"/>
    <n v="100"/>
    <n v="98.36"/>
    <n v="94.99"/>
    <n v="91.67"/>
    <n v="94.5"/>
    <n v="96.67"/>
    <n v="94.07"/>
    <n v="0"/>
    <n v="100"/>
    <n v="83.33"/>
    <n v="95.68"/>
    <n v="96.55"/>
    <n v="100"/>
    <m/>
    <n v="94.83"/>
    <n v="88.89"/>
    <n v="96.67"/>
    <n v="100"/>
    <n v="95"/>
    <n v="100"/>
    <n v="90"/>
    <n v="87.5"/>
    <n v="100"/>
    <n v="100"/>
    <n v="100"/>
    <m/>
    <m/>
    <m/>
    <m/>
    <n v="95.58"/>
    <n v="97.22"/>
    <n v="100"/>
    <n v="100"/>
    <n v="100"/>
    <n v="84.62"/>
    <n v="96"/>
    <n v="100"/>
    <n v="94.12"/>
    <n v="100"/>
    <n v="98.4"/>
    <n v="98.21"/>
    <n v="96"/>
    <n v="95.65"/>
    <n v="100"/>
    <n v="100"/>
    <n v="97.34"/>
    <n v="99.8"/>
    <n v="100"/>
    <n v="100"/>
    <n v="100"/>
    <n v="91.9"/>
    <n v="100"/>
    <n v="90"/>
    <n v="85.56"/>
    <n v="96.3"/>
    <n v="100"/>
    <m/>
    <m/>
    <m/>
    <m/>
    <n v="100"/>
    <n v="100"/>
    <n v="100"/>
    <n v="100"/>
    <n v="100"/>
    <n v="100"/>
    <n v="98.76"/>
    <n v="100"/>
    <n v="100"/>
    <n v="95"/>
    <n v="94.82"/>
    <n v="97.97"/>
    <n v="96.08"/>
  </r>
  <r>
    <s v="5288"/>
    <x v="74"/>
    <s v="NACIONAL"/>
    <s v="RAMA EJECUTIVA"/>
    <x v="7"/>
    <x v="2"/>
    <s v="BOGOTÁ. D.C."/>
    <s v="BOGOTÁ. D.C."/>
    <s v="NO"/>
    <n v="1"/>
    <s v="NACIÓN - MIPG"/>
    <s v="MIPG"/>
    <n v="90.98"/>
    <n v="94.26"/>
    <n v="95.77"/>
    <n v="86.34"/>
    <n v="87.3"/>
    <n v="85.16"/>
    <n v="100"/>
    <n v="96.95"/>
    <m/>
    <m/>
    <m/>
    <m/>
    <m/>
    <n v="93.4"/>
    <n v="90"/>
    <n v="93.94"/>
    <n v="91.03"/>
    <n v="96.7"/>
    <m/>
    <n v="90.48"/>
    <n v="92.86"/>
    <n v="81.819999999999993"/>
    <n v="100"/>
    <n v="98.4"/>
    <n v="77.150000000000006"/>
    <n v="83.33"/>
    <n v="94.5"/>
    <n v="80.56"/>
    <n v="91"/>
    <n v="100"/>
    <n v="80"/>
    <n v="83.33"/>
    <n v="69.14"/>
    <n v="79.31"/>
    <n v="100"/>
    <m/>
    <n v="94.64"/>
    <n v="83.33"/>
    <n v="100"/>
    <n v="100"/>
    <n v="100"/>
    <n v="100"/>
    <n v="100"/>
    <n v="100"/>
    <n v="100"/>
    <n v="100"/>
    <n v="100"/>
    <m/>
    <m/>
    <m/>
    <m/>
    <n v="90.71"/>
    <n v="93.06"/>
    <n v="81.25"/>
    <n v="95.65"/>
    <n v="83.33"/>
    <n v="88.46"/>
    <n v="88.89"/>
    <n v="100"/>
    <n v="0"/>
    <n v="100"/>
    <n v="89.53"/>
    <n v="84.82"/>
    <n v="91.67"/>
    <n v="90.91"/>
    <n v="80"/>
    <n v="95.24"/>
    <m/>
    <n v="87.3"/>
    <n v="87.94"/>
    <n v="84.38"/>
    <n v="90.91"/>
    <n v="77.78"/>
    <n v="80"/>
    <n v="90"/>
    <n v="64.37"/>
    <n v="100"/>
    <n v="83.33"/>
    <m/>
    <m/>
    <m/>
    <m/>
    <n v="100"/>
    <n v="100"/>
    <n v="100"/>
    <n v="100"/>
    <n v="100"/>
    <n v="100"/>
    <n v="96.95"/>
    <n v="96.49"/>
    <n v="100"/>
    <n v="97.5"/>
    <n v="85.07"/>
    <n v="95.07"/>
    <n v="94.12"/>
  </r>
  <r>
    <s v="5289"/>
    <x v="75"/>
    <s v="NACIONAL"/>
    <s v="RAMA EJECUTIVA"/>
    <x v="4"/>
    <x v="2"/>
    <s v="BOGOTÁ. D.C."/>
    <s v="BOGOTÁ. D.C."/>
    <s v="NO"/>
    <n v="1"/>
    <s v="NACIÓN - MIPG"/>
    <s v="MIPG"/>
    <n v="76.400000000000006"/>
    <n v="89.74"/>
    <n v="86.83"/>
    <n v="72.540000000000006"/>
    <n v="75.2"/>
    <n v="69.260000000000005"/>
    <n v="68.3"/>
    <n v="84.49"/>
    <n v="95.6"/>
    <n v="100"/>
    <n v="100"/>
    <n v="90.91"/>
    <n v="100"/>
    <n v="84.91"/>
    <n v="96.67"/>
    <n v="90.91"/>
    <n v="82.05"/>
    <n v="90.22"/>
    <n v="54.55"/>
    <n v="91.43"/>
    <n v="92.86"/>
    <n v="95.24"/>
    <n v="62.5"/>
    <n v="97.5"/>
    <n v="65.67"/>
    <n v="72.22"/>
    <n v="83.33"/>
    <n v="34.409999999999997"/>
    <n v="84.62"/>
    <n v="0"/>
    <n v="64"/>
    <n v="40"/>
    <n v="79.27"/>
    <n v="56"/>
    <n v="100"/>
    <m/>
    <n v="76.790000000000006"/>
    <n v="81.25"/>
    <n v="66.67"/>
    <n v="100"/>
    <n v="100"/>
    <n v="100"/>
    <n v="100"/>
    <n v="100"/>
    <n v="100"/>
    <n v="100"/>
    <n v="100"/>
    <m/>
    <m/>
    <m/>
    <m/>
    <n v="75.23"/>
    <n v="81.08"/>
    <n v="62.5"/>
    <n v="73.17"/>
    <n v="64.709999999999994"/>
    <n v="76.92"/>
    <n v="73.53"/>
    <n v="100"/>
    <n v="73.680000000000007"/>
    <n v="55.56"/>
    <n v="67.66"/>
    <n v="67.86"/>
    <n v="53.85"/>
    <n v="54.17"/>
    <n v="67.86"/>
    <n v="66.67"/>
    <n v="70.209999999999994"/>
    <n v="75.2"/>
    <n v="81.94"/>
    <n v="83.33"/>
    <n v="80.77"/>
    <n v="42.89"/>
    <n v="28.57"/>
    <n v="80"/>
    <n v="37.93"/>
    <n v="57.41"/>
    <n v="16.670000000000002"/>
    <m/>
    <m/>
    <m/>
    <m/>
    <n v="68.3"/>
    <n v="78.569999999999993"/>
    <n v="64.290000000000006"/>
    <n v="78.12"/>
    <n v="55.17"/>
    <n v="20"/>
    <n v="84.49"/>
    <n v="86.82"/>
    <n v="86.11"/>
    <n v="77.5"/>
    <n v="62.34"/>
    <n v="82.21"/>
    <n v="73.37"/>
  </r>
  <r>
    <s v="5290"/>
    <x v="76"/>
    <s v="NACIONAL"/>
    <s v="RAMA EJECUTIVA"/>
    <x v="6"/>
    <x v="2"/>
    <s v="BOGOTÁ. D.C."/>
    <s v="BOGOTÁ. D.C."/>
    <s v="NO"/>
    <n v="1"/>
    <s v="NACIÓN - MIPG"/>
    <s v="MIPG"/>
    <n v="90.29"/>
    <n v="97.54"/>
    <n v="92.72"/>
    <n v="85.67"/>
    <n v="90.25"/>
    <n v="87.46"/>
    <n v="93.94"/>
    <n v="95.58"/>
    <m/>
    <m/>
    <m/>
    <m/>
    <m/>
    <n v="97.17"/>
    <n v="96.67"/>
    <n v="100"/>
    <n v="97.44"/>
    <n v="93.65"/>
    <m/>
    <n v="83.33"/>
    <n v="85.71"/>
    <n v="84.62"/>
    <n v="80"/>
    <n v="100"/>
    <n v="73"/>
    <n v="37.58"/>
    <n v="94.5"/>
    <n v="86.49"/>
    <n v="62.5"/>
    <n v="0"/>
    <n v="48"/>
    <n v="77.78"/>
    <n v="85.37"/>
    <n v="37.93"/>
    <n v="61"/>
    <m/>
    <n v="68.83"/>
    <n v="70.83"/>
    <n v="78.569999999999993"/>
    <n v="55.95"/>
    <n v="95"/>
    <n v="100"/>
    <n v="100"/>
    <n v="100"/>
    <n v="100"/>
    <n v="66.67"/>
    <n v="100"/>
    <m/>
    <m/>
    <m/>
    <m/>
    <n v="95.61"/>
    <n v="94.59"/>
    <n v="87.5"/>
    <n v="100"/>
    <n v="100"/>
    <n v="92.31"/>
    <n v="95"/>
    <n v="100"/>
    <n v="100"/>
    <n v="90.91"/>
    <n v="94.66"/>
    <n v="89.29"/>
    <n v="92"/>
    <n v="95.65"/>
    <n v="100"/>
    <n v="100"/>
    <m/>
    <n v="90.25"/>
    <n v="94.48"/>
    <n v="93.94"/>
    <n v="94.94"/>
    <n v="77.78"/>
    <n v="80"/>
    <n v="100"/>
    <n v="69.83"/>
    <n v="71.3"/>
    <n v="83.33"/>
    <n v="85.24"/>
    <n v="82.83"/>
    <n v="85.29"/>
    <n v="86.11"/>
    <n v="93.94"/>
    <n v="97.62"/>
    <n v="100"/>
    <n v="100"/>
    <n v="100"/>
    <n v="60"/>
    <n v="95.58"/>
    <n v="97.37"/>
    <n v="100"/>
    <n v="85"/>
    <n v="83.09"/>
    <n v="94.76"/>
    <n v="88.04"/>
  </r>
  <r>
    <s v="5291"/>
    <x v="77"/>
    <s v="NACIONAL"/>
    <s v="RAMA EJECUTIVA"/>
    <x v="6"/>
    <x v="2"/>
    <s v="BOGOTÁ. D.C."/>
    <s v="BOGOTÁ. D.C."/>
    <s v="NO"/>
    <n v="1"/>
    <s v="NACIÓN - MIPG"/>
    <s v="MIPG"/>
    <n v="98.37"/>
    <n v="100"/>
    <n v="99.3"/>
    <n v="97.13"/>
    <n v="99.21"/>
    <n v="99.63"/>
    <n v="100"/>
    <n v="99.31"/>
    <m/>
    <m/>
    <m/>
    <m/>
    <m/>
    <n v="100"/>
    <n v="100"/>
    <n v="100"/>
    <n v="100"/>
    <n v="100"/>
    <m/>
    <n v="95.65"/>
    <n v="100"/>
    <n v="92.31"/>
    <n v="100"/>
    <n v="98.11"/>
    <n v="95.86"/>
    <n v="100"/>
    <n v="100"/>
    <n v="100"/>
    <n v="96.15"/>
    <n v="41.75"/>
    <n v="100"/>
    <n v="67.86"/>
    <n v="98.78"/>
    <n v="100"/>
    <n v="100"/>
    <m/>
    <n v="100"/>
    <n v="100"/>
    <n v="100"/>
    <n v="100"/>
    <n v="99"/>
    <n v="100"/>
    <n v="100"/>
    <n v="97.5"/>
    <n v="100"/>
    <n v="100"/>
    <n v="90"/>
    <m/>
    <m/>
    <m/>
    <m/>
    <n v="95.61"/>
    <n v="100"/>
    <n v="93.75"/>
    <n v="100"/>
    <n v="100"/>
    <n v="84.62"/>
    <n v="89.29"/>
    <n v="50"/>
    <n v="100"/>
    <n v="88.46"/>
    <n v="99.24"/>
    <n v="98.21"/>
    <n v="100"/>
    <n v="100"/>
    <n v="100"/>
    <n v="100"/>
    <m/>
    <n v="99.21"/>
    <n v="99.31"/>
    <n v="98.48"/>
    <n v="100"/>
    <n v="100"/>
    <n v="100"/>
    <n v="100"/>
    <n v="100"/>
    <n v="100"/>
    <n v="100"/>
    <m/>
    <m/>
    <m/>
    <m/>
    <n v="100"/>
    <n v="100"/>
    <n v="100"/>
    <n v="100"/>
    <n v="100"/>
    <n v="100"/>
    <n v="99.31"/>
    <n v="100"/>
    <n v="98.61"/>
    <n v="97.5"/>
    <n v="100"/>
    <n v="99.57"/>
    <n v="98.53"/>
  </r>
  <r>
    <s v="5292"/>
    <x v="78"/>
    <s v="NACIONAL"/>
    <s v="RAMA EJECUTIVA"/>
    <x v="7"/>
    <x v="2"/>
    <s v="BOGOTÁ. D.C."/>
    <s v="BOGOTÁ. D.C."/>
    <s v="NO"/>
    <n v="1"/>
    <s v="NACIÓN - MIPG"/>
    <s v="MIPG"/>
    <n v="96.08"/>
    <n v="90.16"/>
    <n v="97.14"/>
    <n v="97.01"/>
    <n v="99.59"/>
    <n v="94.89"/>
    <n v="100"/>
    <n v="97.04"/>
    <m/>
    <m/>
    <m/>
    <m/>
    <m/>
    <n v="88.68"/>
    <n v="100"/>
    <n v="84.85"/>
    <n v="84.62"/>
    <n v="99.14"/>
    <m/>
    <n v="91.3"/>
    <n v="92.86"/>
    <n v="84.62"/>
    <n v="75"/>
    <n v="94.34"/>
    <n v="96.36"/>
    <n v="100"/>
    <n v="100"/>
    <n v="100"/>
    <n v="94.85"/>
    <n v="50"/>
    <n v="100"/>
    <n v="29.17"/>
    <n v="98.77"/>
    <n v="100"/>
    <n v="100"/>
    <m/>
    <n v="100"/>
    <n v="100"/>
    <n v="100"/>
    <n v="100"/>
    <n v="94.74"/>
    <n v="100"/>
    <n v="90"/>
    <n v="100"/>
    <n v="100"/>
    <n v="100"/>
    <n v="100"/>
    <m/>
    <m/>
    <m/>
    <m/>
    <n v="98.21"/>
    <n v="97.14"/>
    <n v="100"/>
    <n v="100"/>
    <n v="100"/>
    <n v="96.15"/>
    <n v="55.56"/>
    <n v="0"/>
    <n v="0"/>
    <n v="50"/>
    <n v="99.22"/>
    <n v="98.18"/>
    <n v="100"/>
    <n v="100"/>
    <n v="100"/>
    <n v="100"/>
    <m/>
    <n v="99.59"/>
    <n v="100"/>
    <n v="100"/>
    <n v="100"/>
    <n v="80.31"/>
    <n v="86.67"/>
    <n v="90"/>
    <n v="79.31"/>
    <n v="93.52"/>
    <n v="33.33"/>
    <m/>
    <m/>
    <m/>
    <m/>
    <n v="100"/>
    <n v="100"/>
    <n v="100"/>
    <n v="100"/>
    <n v="100"/>
    <n v="100"/>
    <n v="97.04"/>
    <n v="94.74"/>
    <n v="94.44"/>
    <n v="97.5"/>
    <n v="90.18"/>
    <n v="99.42"/>
    <n v="91.18"/>
  </r>
  <r>
    <s v="5293"/>
    <x v="79"/>
    <s v="NACIONAL"/>
    <s v="RAMA EJECUTIVA"/>
    <x v="7"/>
    <x v="2"/>
    <s v="BOGOTÁ. D.C."/>
    <s v="BOGOTÁ. D.C."/>
    <s v="NO"/>
    <n v="1"/>
    <s v="NACIÓN - MIPG"/>
    <s v="MIPG"/>
    <n v="85.81"/>
    <n v="88.52"/>
    <n v="96.05"/>
    <n v="88.47"/>
    <n v="92.35"/>
    <n v="85.24"/>
    <n v="65.97"/>
    <n v="89.46"/>
    <m/>
    <m/>
    <m/>
    <m/>
    <m/>
    <n v="88.68"/>
    <n v="83.33"/>
    <n v="90.91"/>
    <n v="88.46"/>
    <n v="97.64"/>
    <m/>
    <n v="95.83"/>
    <n v="92.86"/>
    <n v="92.86"/>
    <n v="100"/>
    <n v="100"/>
    <n v="84.23"/>
    <n v="100"/>
    <n v="77.83"/>
    <n v="86.49"/>
    <n v="94.85"/>
    <m/>
    <n v="88.57"/>
    <n v="0"/>
    <n v="83.95"/>
    <n v="96.55"/>
    <n v="66.67"/>
    <m/>
    <n v="95.24"/>
    <n v="85.19"/>
    <n v="100"/>
    <n v="100"/>
    <n v="100"/>
    <n v="100"/>
    <n v="100"/>
    <n v="100"/>
    <n v="100"/>
    <n v="100"/>
    <n v="100"/>
    <m/>
    <m/>
    <m/>
    <m/>
    <n v="91.96"/>
    <n v="100"/>
    <n v="93.75"/>
    <n v="97.78"/>
    <n v="100"/>
    <n v="69.23"/>
    <m/>
    <m/>
    <m/>
    <m/>
    <n v="96.15"/>
    <n v="100"/>
    <n v="92"/>
    <n v="86.96"/>
    <n v="80"/>
    <n v="100"/>
    <m/>
    <n v="92.35"/>
    <n v="95.1"/>
    <n v="90.91"/>
    <n v="98.7"/>
    <n v="89.52"/>
    <n v="93.33"/>
    <n v="90"/>
    <n v="86.67"/>
    <n v="85.19"/>
    <n v="100"/>
    <n v="73.33"/>
    <n v="95.96"/>
    <n v="67.650000000000006"/>
    <n v="66.11"/>
    <n v="65.97"/>
    <n v="76.319999999999993"/>
    <n v="50"/>
    <n v="75"/>
    <n v="75.86"/>
    <n v="90"/>
    <n v="89.46"/>
    <n v="89.47"/>
    <n v="86.81"/>
    <n v="95"/>
    <n v="95.11"/>
    <n v="85.71"/>
    <n v="81.16"/>
  </r>
  <r>
    <s v="5294"/>
    <x v="80"/>
    <s v="NACIONAL"/>
    <s v="RAMA EJECUTIVA"/>
    <x v="4"/>
    <x v="2"/>
    <s v="BOGOTÁ. D.C."/>
    <s v="BOGOTÁ. D.C."/>
    <s v="NO"/>
    <n v="1"/>
    <s v="NACIÓN - MIPG"/>
    <s v="MIPG"/>
    <n v="94.45"/>
    <n v="95.64"/>
    <n v="97.68"/>
    <n v="93.63"/>
    <n v="95.87"/>
    <n v="89.84"/>
    <n v="95.1"/>
    <n v="97.7"/>
    <n v="92.86"/>
    <n v="88.57"/>
    <n v="87.5"/>
    <n v="98.86"/>
    <n v="66.67"/>
    <n v="98.11"/>
    <n v="100"/>
    <n v="93.94"/>
    <n v="97.44"/>
    <n v="99.28"/>
    <n v="84.85"/>
    <n v="100"/>
    <n v="100"/>
    <n v="100"/>
    <n v="100"/>
    <n v="93.33"/>
    <n v="88.83"/>
    <n v="100"/>
    <n v="94.5"/>
    <n v="86.49"/>
    <n v="84.5"/>
    <n v="25"/>
    <n v="100"/>
    <n v="83.33"/>
    <n v="95.12"/>
    <n v="79.31"/>
    <n v="100"/>
    <m/>
    <n v="91.38"/>
    <n v="88.89"/>
    <n v="90"/>
    <n v="100"/>
    <n v="100"/>
    <n v="100"/>
    <n v="100"/>
    <n v="100"/>
    <n v="100"/>
    <n v="100"/>
    <n v="100"/>
    <m/>
    <m/>
    <m/>
    <m/>
    <n v="99.12"/>
    <n v="100"/>
    <n v="93.75"/>
    <n v="100"/>
    <n v="100"/>
    <n v="100"/>
    <n v="94.05"/>
    <n v="75"/>
    <n v="100"/>
    <n v="97.73"/>
    <n v="97.03"/>
    <n v="96.43"/>
    <n v="100"/>
    <n v="95.83"/>
    <n v="85.71"/>
    <n v="100"/>
    <n v="95.21"/>
    <n v="95.87"/>
    <n v="98.62"/>
    <n v="98.48"/>
    <n v="98.73"/>
    <n v="70.53"/>
    <n v="93.33"/>
    <n v="50"/>
    <n v="81.319999999999993"/>
    <n v="34.26"/>
    <n v="50"/>
    <m/>
    <m/>
    <m/>
    <m/>
    <n v="95.1"/>
    <n v="100"/>
    <n v="100"/>
    <n v="100"/>
    <n v="100"/>
    <n v="60"/>
    <n v="97.7"/>
    <n v="98.45"/>
    <n v="99.54"/>
    <n v="96.67"/>
    <n v="86.76"/>
    <n v="95.94"/>
    <n v="95.1"/>
  </r>
  <r>
    <s v="5295"/>
    <x v="81"/>
    <s v="NACIONAL"/>
    <s v="RAMA EJECUTIVA"/>
    <x v="4"/>
    <x v="21"/>
    <s v="BOGOTÁ. D.C."/>
    <s v="BOGOTÁ. D.C."/>
    <s v="NO"/>
    <n v="1"/>
    <s v="NACIÓN - MIPG"/>
    <s v="MIPG"/>
    <n v="94.5"/>
    <n v="96.92"/>
    <n v="96.67"/>
    <n v="93.27"/>
    <n v="96.69"/>
    <n v="96.31"/>
    <n v="99.02"/>
    <n v="95.31"/>
    <n v="96.7"/>
    <n v="100"/>
    <n v="100"/>
    <n v="93.18"/>
    <n v="100"/>
    <n v="97.17"/>
    <n v="96.67"/>
    <n v="100"/>
    <n v="96.15"/>
    <n v="98.3"/>
    <n v="81.819999999999993"/>
    <n v="100"/>
    <n v="100"/>
    <n v="100"/>
    <n v="100"/>
    <n v="98.36"/>
    <n v="90.1"/>
    <n v="100"/>
    <n v="94.5"/>
    <n v="81.08"/>
    <n v="88.07"/>
    <n v="25"/>
    <n v="100"/>
    <n v="64.290000000000006"/>
    <n v="97.56"/>
    <n v="96.55"/>
    <n v="100"/>
    <m/>
    <n v="81.03"/>
    <n v="77.78"/>
    <n v="76.67"/>
    <n v="100"/>
    <n v="100"/>
    <n v="100"/>
    <n v="100"/>
    <n v="100"/>
    <n v="100"/>
    <n v="100"/>
    <n v="100"/>
    <m/>
    <m/>
    <m/>
    <m/>
    <n v="94.74"/>
    <n v="100"/>
    <n v="93.75"/>
    <n v="95.65"/>
    <n v="100"/>
    <n v="88.46"/>
    <n v="80.77"/>
    <n v="50"/>
    <n v="100"/>
    <n v="84.62"/>
    <n v="97.9"/>
    <n v="96.43"/>
    <n v="100"/>
    <n v="100"/>
    <n v="100"/>
    <n v="100"/>
    <n v="97.87"/>
    <n v="96.69"/>
    <n v="98.62"/>
    <n v="100"/>
    <n v="97.47"/>
    <n v="98.57"/>
    <n v="100"/>
    <n v="100"/>
    <n v="98.33"/>
    <n v="94.44"/>
    <n v="100"/>
    <n v="92.86"/>
    <n v="93.94"/>
    <n v="79.41"/>
    <n v="95"/>
    <n v="99.02"/>
    <n v="100"/>
    <n v="100"/>
    <n v="100"/>
    <n v="100"/>
    <n v="100"/>
    <n v="95.31"/>
    <n v="99.22"/>
    <n v="93.06"/>
    <n v="92.5"/>
    <n v="95.1"/>
    <n v="93.33"/>
    <n v="91.67"/>
  </r>
  <r>
    <s v="5298"/>
    <x v="82"/>
    <s v="NACIONAL"/>
    <s v="RAMA EJECUTIVA"/>
    <x v="4"/>
    <x v="8"/>
    <s v="BOGOTÁ. D.C."/>
    <s v="BOGOTÁ. D.C."/>
    <s v="NO"/>
    <n v="1"/>
    <s v="NACIÓN - MIPG"/>
    <s v="MIPG"/>
    <n v="80.989999999999995"/>
    <n v="64.319999999999993"/>
    <n v="88.55"/>
    <n v="84.17"/>
    <n v="91.42"/>
    <n v="81.2"/>
    <n v="71.08"/>
    <n v="81.81"/>
    <n v="66.48"/>
    <n v="67.650000000000006"/>
    <n v="64.290000000000006"/>
    <n v="69.05"/>
    <n v="50"/>
    <n v="63.21"/>
    <n v="46.67"/>
    <n v="81.819999999999993"/>
    <n v="66.67"/>
    <n v="92.52"/>
    <n v="62.12"/>
    <n v="85.71"/>
    <n v="92.86"/>
    <n v="90.48"/>
    <n v="50"/>
    <n v="90.16"/>
    <n v="74.88"/>
    <n v="69.44"/>
    <n v="86.17"/>
    <n v="78.38"/>
    <n v="71.77"/>
    <n v="0"/>
    <n v="87.14"/>
    <n v="47.22"/>
    <n v="86.59"/>
    <n v="48.28"/>
    <n v="100"/>
    <m/>
    <n v="68.75"/>
    <n v="66.67"/>
    <n v="60.71"/>
    <n v="82.14"/>
    <n v="94.44"/>
    <n v="100"/>
    <n v="88.89"/>
    <n v="100"/>
    <n v="100"/>
    <n v="100"/>
    <n v="100"/>
    <m/>
    <m/>
    <m/>
    <m/>
    <n v="96.49"/>
    <n v="100"/>
    <n v="93.75"/>
    <n v="95.65"/>
    <n v="100"/>
    <n v="96.15"/>
    <n v="68.239999999999995"/>
    <n v="81.25"/>
    <n v="55.56"/>
    <n v="72.73"/>
    <n v="96.5"/>
    <n v="96.43"/>
    <n v="92.31"/>
    <n v="87.5"/>
    <n v="100"/>
    <n v="100"/>
    <n v="100"/>
    <n v="91.42"/>
    <n v="88.97"/>
    <n v="89.39"/>
    <n v="88.61"/>
    <n v="73.790000000000006"/>
    <n v="66.67"/>
    <n v="90"/>
    <n v="76.150000000000006"/>
    <n v="75.930000000000007"/>
    <n v="50"/>
    <n v="77.2"/>
    <n v="73.739999999999995"/>
    <n v="76.47"/>
    <n v="78.61"/>
    <n v="71.08"/>
    <n v="71.430000000000007"/>
    <n v="85.71"/>
    <n v="71.88"/>
    <n v="89.66"/>
    <n v="50"/>
    <n v="81.81"/>
    <n v="70.930000000000007"/>
    <n v="77.78"/>
    <n v="93.12"/>
    <n v="83.45"/>
    <n v="86.81"/>
    <n v="91.18"/>
  </r>
  <r>
    <s v="5324"/>
    <x v="83"/>
    <s v="NACIONAL"/>
    <s v="RAMA EJECUTIVA"/>
    <x v="9"/>
    <x v="1"/>
    <s v="BOGOTÁ. D.C."/>
    <s v="BOGOTÁ. D.C."/>
    <s v="NO"/>
    <n v="1"/>
    <s v="NACIÓN - MIPG"/>
    <s v="MIPG"/>
    <n v="91.91"/>
    <n v="95.9"/>
    <n v="96.03"/>
    <n v="91.82"/>
    <n v="96.32"/>
    <n v="85.98"/>
    <n v="95.96"/>
    <n v="97.65"/>
    <m/>
    <m/>
    <m/>
    <m/>
    <m/>
    <n v="95.28"/>
    <n v="93.33"/>
    <n v="100"/>
    <n v="94.87"/>
    <n v="95.24"/>
    <m/>
    <n v="100"/>
    <n v="100"/>
    <n v="100"/>
    <n v="100"/>
    <n v="98.11"/>
    <n v="86.43"/>
    <n v="83.33"/>
    <n v="94.5"/>
    <n v="91.89"/>
    <n v="100"/>
    <n v="25"/>
    <n v="60"/>
    <n v="55.56"/>
    <n v="93.9"/>
    <n v="75.86"/>
    <n v="66.67"/>
    <m/>
    <n v="100"/>
    <n v="100"/>
    <n v="100"/>
    <n v="100"/>
    <n v="100"/>
    <n v="100"/>
    <n v="100"/>
    <n v="100"/>
    <n v="100"/>
    <n v="100"/>
    <n v="100"/>
    <m/>
    <m/>
    <m/>
    <m/>
    <n v="97.37"/>
    <n v="100"/>
    <n v="87.5"/>
    <n v="97.83"/>
    <n v="100"/>
    <n v="100"/>
    <n v="90"/>
    <n v="66.67"/>
    <n v="100"/>
    <n v="81.819999999999993"/>
    <n v="92.31"/>
    <n v="96.43"/>
    <n v="92.31"/>
    <n v="79.17"/>
    <n v="85.71"/>
    <n v="91.67"/>
    <n v="91.49"/>
    <n v="96.32"/>
    <n v="98.62"/>
    <n v="98.48"/>
    <n v="98.73"/>
    <n v="95.24"/>
    <n v="100"/>
    <n v="100"/>
    <n v="90"/>
    <n v="96.3"/>
    <n v="100"/>
    <n v="68.569999999999993"/>
    <n v="87.88"/>
    <n v="91.18"/>
    <n v="57.22"/>
    <n v="95.96"/>
    <n v="95.24"/>
    <n v="96.43"/>
    <n v="100"/>
    <n v="100"/>
    <n v="70"/>
    <n v="97.65"/>
    <n v="96.49"/>
    <n v="100"/>
    <n v="100"/>
    <n v="94.61"/>
    <n v="98.7"/>
    <n v="97.55"/>
  </r>
  <r>
    <s v="5325"/>
    <x v="84"/>
    <s v="NACIONAL"/>
    <s v="RAMA EJECUTIVA"/>
    <x v="9"/>
    <x v="1"/>
    <s v="BOGOTÁ. D.C."/>
    <s v="BOGOTÁ. D.C."/>
    <s v="NO"/>
    <n v="1"/>
    <s v="NACIÓN - MIPG"/>
    <s v="MIPG"/>
    <n v="94.34"/>
    <n v="93.44"/>
    <n v="98.01"/>
    <n v="96.75"/>
    <n v="98.53"/>
    <n v="88.75"/>
    <n v="100"/>
    <n v="97.98"/>
    <m/>
    <m/>
    <m/>
    <m/>
    <m/>
    <n v="92.45"/>
    <n v="86.67"/>
    <n v="100"/>
    <n v="91.03"/>
    <n v="98.43"/>
    <m/>
    <n v="95.65"/>
    <n v="100"/>
    <n v="92.31"/>
    <n v="100"/>
    <n v="98.11"/>
    <n v="95.58"/>
    <n v="87.5"/>
    <n v="94.5"/>
    <n v="97.3"/>
    <n v="97.46"/>
    <n v="25"/>
    <n v="100"/>
    <n v="83.33"/>
    <n v="98.77"/>
    <n v="100"/>
    <n v="100"/>
    <m/>
    <n v="100"/>
    <n v="100"/>
    <n v="100"/>
    <n v="100"/>
    <n v="100"/>
    <n v="100"/>
    <n v="100"/>
    <n v="100"/>
    <n v="100"/>
    <n v="100"/>
    <n v="100"/>
    <m/>
    <m/>
    <m/>
    <m/>
    <n v="96.49"/>
    <n v="100"/>
    <n v="100"/>
    <n v="100"/>
    <n v="100"/>
    <n v="84.62"/>
    <n v="97.3"/>
    <n v="100"/>
    <n v="94.44"/>
    <n v="100"/>
    <n v="98.59"/>
    <n v="100"/>
    <n v="100"/>
    <n v="95.83"/>
    <n v="100"/>
    <n v="100"/>
    <n v="95.65"/>
    <n v="98.53"/>
    <n v="100"/>
    <n v="100"/>
    <n v="100"/>
    <n v="97.14"/>
    <n v="100"/>
    <n v="100"/>
    <n v="93.33"/>
    <n v="100"/>
    <n v="100"/>
    <n v="73.209999999999994"/>
    <n v="90.91"/>
    <n v="58.82"/>
    <n v="69.44"/>
    <n v="100"/>
    <n v="100"/>
    <n v="100"/>
    <n v="100"/>
    <n v="100"/>
    <n v="100"/>
    <n v="97.98"/>
    <n v="96.49"/>
    <n v="100"/>
    <n v="100"/>
    <n v="96.08"/>
    <n v="99.71"/>
    <n v="99.02"/>
  </r>
  <r>
    <s v="5326"/>
    <x v="85"/>
    <s v="NACIONAL"/>
    <s v="RAMA EJECUTIVA"/>
    <x v="7"/>
    <x v="1"/>
    <s v="BOGOTÁ. D.C."/>
    <s v="BOGOTÁ. D.C."/>
    <s v="NO"/>
    <n v="1"/>
    <s v="NACIÓN - MIPG"/>
    <s v="MIPG"/>
    <n v="95.15"/>
    <n v="99.18"/>
    <n v="97.99"/>
    <n v="94.11"/>
    <n v="94.07"/>
    <n v="93.19"/>
    <n v="98.99"/>
    <n v="98.57"/>
    <m/>
    <m/>
    <m/>
    <m/>
    <m/>
    <n v="99.06"/>
    <n v="100"/>
    <n v="100"/>
    <n v="98.72"/>
    <n v="99.21"/>
    <m/>
    <n v="90.48"/>
    <n v="100"/>
    <n v="81.819999999999993"/>
    <n v="100"/>
    <n v="98.11"/>
    <n v="92.99"/>
    <n v="87.5"/>
    <n v="100"/>
    <n v="97.22"/>
    <n v="96.43"/>
    <m/>
    <n v="100"/>
    <n v="0"/>
    <n v="98.77"/>
    <n v="89.66"/>
    <n v="100"/>
    <m/>
    <n v="98.28"/>
    <n v="100"/>
    <n v="96.67"/>
    <n v="100"/>
    <n v="100"/>
    <n v="100"/>
    <n v="100"/>
    <n v="100"/>
    <n v="100"/>
    <n v="100"/>
    <n v="100"/>
    <m/>
    <m/>
    <m/>
    <m/>
    <n v="98.23"/>
    <n v="97.3"/>
    <n v="100"/>
    <n v="97.78"/>
    <n v="100"/>
    <n v="100"/>
    <m/>
    <m/>
    <m/>
    <m/>
    <n v="98.47"/>
    <n v="100"/>
    <n v="96"/>
    <n v="91.3"/>
    <n v="100"/>
    <n v="100"/>
    <m/>
    <n v="94.07"/>
    <n v="97.92"/>
    <n v="95.45"/>
    <n v="100"/>
    <n v="97.98"/>
    <n v="100"/>
    <n v="100"/>
    <n v="96.11"/>
    <n v="97.22"/>
    <n v="100"/>
    <n v="86.07"/>
    <n v="93.94"/>
    <n v="79.41"/>
    <n v="84.44"/>
    <n v="98.99"/>
    <n v="100"/>
    <n v="100"/>
    <n v="100"/>
    <n v="96.55"/>
    <n v="100"/>
    <n v="98.57"/>
    <n v="99.12"/>
    <n v="98.61"/>
    <n v="100"/>
    <n v="99.69"/>
    <n v="96.52"/>
    <n v="97.06"/>
  </r>
  <r>
    <s v="5327"/>
    <x v="86"/>
    <s v="NACIONAL"/>
    <s v="RAMA EJECUTIVA"/>
    <x v="7"/>
    <x v="1"/>
    <s v="BOGOTÁ. D.C."/>
    <s v="BOGOTÁ. D.C."/>
    <s v="NO"/>
    <n v="1"/>
    <s v="NACIÓN - MIPG"/>
    <s v="MIPG"/>
    <n v="88.13"/>
    <n v="98.36"/>
    <n v="94.04"/>
    <n v="87.47"/>
    <n v="86.87"/>
    <n v="77.09"/>
    <n v="89.39"/>
    <n v="98.34"/>
    <m/>
    <m/>
    <m/>
    <m/>
    <m/>
    <n v="98.11"/>
    <n v="96.67"/>
    <n v="100"/>
    <n v="97.44"/>
    <n v="95.28"/>
    <m/>
    <n v="86.96"/>
    <n v="100"/>
    <n v="83.33"/>
    <n v="75"/>
    <n v="98.11"/>
    <n v="87.42"/>
    <n v="86.17"/>
    <n v="86.17"/>
    <n v="100"/>
    <n v="94.85"/>
    <m/>
    <n v="76"/>
    <n v="0"/>
    <n v="93.83"/>
    <n v="72.41"/>
    <n v="100"/>
    <m/>
    <n v="100"/>
    <n v="100"/>
    <n v="100"/>
    <n v="100"/>
    <n v="86.19"/>
    <n v="80"/>
    <n v="90"/>
    <n v="88.75"/>
    <n v="100"/>
    <n v="75"/>
    <n v="80"/>
    <m/>
    <m/>
    <m/>
    <m/>
    <n v="88.39"/>
    <n v="88.89"/>
    <n v="100"/>
    <n v="93.33"/>
    <n v="100"/>
    <n v="69.23"/>
    <m/>
    <m/>
    <m/>
    <m/>
    <n v="91.28"/>
    <n v="92.73"/>
    <n v="80"/>
    <n v="82.61"/>
    <n v="73.33"/>
    <n v="95.45"/>
    <m/>
    <n v="86.87"/>
    <n v="90.28"/>
    <n v="84.09"/>
    <n v="95.51"/>
    <n v="67.87"/>
    <n v="73.33"/>
    <n v="70"/>
    <n v="67.819999999999993"/>
    <n v="57.41"/>
    <n v="66.67"/>
    <n v="68.37"/>
    <n v="83.84"/>
    <n v="41.18"/>
    <n v="67.819999999999993"/>
    <n v="89.39"/>
    <n v="97.62"/>
    <n v="85.71"/>
    <n v="93.75"/>
    <n v="86.21"/>
    <n v="80"/>
    <n v="98.34"/>
    <n v="100"/>
    <n v="98.61"/>
    <n v="97.5"/>
    <n v="84.82"/>
    <n v="97.68"/>
    <n v="98.04"/>
  </r>
  <r>
    <s v="5333"/>
    <x v="87"/>
    <s v="NACIONAL"/>
    <s v="RAMA EJECUTIVA"/>
    <x v="7"/>
    <x v="1"/>
    <s v="BOGOTÁ. D.C."/>
    <s v="BOGOTÁ. D.C."/>
    <s v="NO"/>
    <n v="1"/>
    <s v="NACIÓN - MIPG"/>
    <s v="MIPG"/>
    <n v="77.13"/>
    <n v="72.95"/>
    <n v="87.07"/>
    <n v="79.89"/>
    <n v="86.74"/>
    <n v="78.8"/>
    <n v="71.77"/>
    <n v="76.56"/>
    <m/>
    <m/>
    <m/>
    <m/>
    <m/>
    <n v="74.53"/>
    <n v="93.33"/>
    <n v="78.790000000000006"/>
    <n v="70.510000000000005"/>
    <n v="90.24"/>
    <m/>
    <n v="79.17"/>
    <n v="71.430000000000007"/>
    <n v="85.71"/>
    <n v="75"/>
    <n v="98.08"/>
    <n v="79.010000000000005"/>
    <n v="75"/>
    <n v="77.67"/>
    <n v="28.89"/>
    <n v="96.15"/>
    <n v="0"/>
    <n v="80"/>
    <n v="16.670000000000002"/>
    <n v="94.67"/>
    <n v="86.21"/>
    <n v="66.67"/>
    <m/>
    <n v="82.14"/>
    <n v="88.89"/>
    <n v="71.430000000000007"/>
    <n v="100"/>
    <n v="95.24"/>
    <n v="100"/>
    <n v="100"/>
    <n v="100"/>
    <n v="66.67"/>
    <n v="100"/>
    <n v="100"/>
    <m/>
    <m/>
    <m/>
    <m/>
    <n v="91.26"/>
    <n v="91.89"/>
    <n v="100"/>
    <n v="95.12"/>
    <n v="94.12"/>
    <n v="80"/>
    <n v="40.54"/>
    <n v="25"/>
    <n v="27.78"/>
    <n v="36.36"/>
    <n v="76"/>
    <n v="80"/>
    <n v="64"/>
    <n v="43.48"/>
    <n v="80"/>
    <n v="72.73"/>
    <m/>
    <n v="86.74"/>
    <n v="93.88"/>
    <n v="92.42"/>
    <n v="95.21"/>
    <n v="89.86"/>
    <n v="100"/>
    <n v="100"/>
    <n v="93.1"/>
    <n v="100"/>
    <n v="16.670000000000002"/>
    <n v="57.66"/>
    <n v="66.67"/>
    <n v="32.35"/>
    <n v="59.2"/>
    <n v="71.77"/>
    <n v="66.67"/>
    <n v="75"/>
    <n v="84.38"/>
    <n v="68.97"/>
    <n v="70"/>
    <n v="76.56"/>
    <n v="68.42"/>
    <n v="89.86"/>
    <n v="75.680000000000007"/>
    <n v="87.5"/>
    <n v="71.790000000000006"/>
    <m/>
  </r>
  <r>
    <s v="5338"/>
    <x v="88"/>
    <s v="NACIONAL"/>
    <s v="RAMA EJECUTIVA"/>
    <x v="0"/>
    <x v="22"/>
    <s v="BOGOTÁ. D.C."/>
    <s v="BOGOTÁ. D.C."/>
    <s v="NO"/>
    <n v="1"/>
    <s v="NACIÓN - MIPG"/>
    <s v="MIPG"/>
    <n v="95.65"/>
    <n v="97.18"/>
    <n v="96.29"/>
    <n v="93.63"/>
    <n v="96.64"/>
    <n v="95.9"/>
    <n v="98.04"/>
    <n v="98.19"/>
    <n v="96.15"/>
    <n v="94.29"/>
    <n v="100"/>
    <n v="94.32"/>
    <n v="100"/>
    <n v="97.17"/>
    <n v="100"/>
    <n v="100"/>
    <n v="96.15"/>
    <n v="98.38"/>
    <n v="81.819999999999993"/>
    <n v="97.14"/>
    <n v="100"/>
    <n v="95.24"/>
    <n v="100"/>
    <n v="96.72"/>
    <n v="90.26"/>
    <n v="91.67"/>
    <n v="100"/>
    <n v="100"/>
    <n v="86.93"/>
    <n v="0"/>
    <n v="100"/>
    <n v="89.29"/>
    <n v="96.65"/>
    <n v="65.52"/>
    <n v="100"/>
    <m/>
    <n v="89.66"/>
    <n v="83.33"/>
    <n v="90"/>
    <n v="100"/>
    <n v="95"/>
    <n v="80"/>
    <n v="90"/>
    <n v="100"/>
    <n v="100"/>
    <n v="100"/>
    <n v="100"/>
    <n v="97.16"/>
    <n v="100"/>
    <n v="98.77"/>
    <n v="97.14"/>
    <n v="93.42"/>
    <n v="98.65"/>
    <n v="100"/>
    <n v="95.65"/>
    <n v="100"/>
    <n v="80.77"/>
    <n v="92.86"/>
    <n v="100"/>
    <n v="84.21"/>
    <n v="100"/>
    <n v="98.96"/>
    <n v="99.11"/>
    <n v="100"/>
    <n v="100"/>
    <n v="100"/>
    <n v="100"/>
    <n v="97.92"/>
    <n v="96.64"/>
    <n v="100"/>
    <n v="100"/>
    <n v="100"/>
    <n v="99.64"/>
    <n v="100"/>
    <n v="100"/>
    <n v="100"/>
    <n v="97.22"/>
    <n v="100"/>
    <n v="89.88"/>
    <n v="91.92"/>
    <n v="79.41"/>
    <n v="91.11"/>
    <n v="98.04"/>
    <n v="100"/>
    <n v="100"/>
    <n v="100"/>
    <n v="100"/>
    <n v="80"/>
    <n v="98.19"/>
    <n v="96.9"/>
    <n v="98.61"/>
    <n v="100"/>
    <n v="99.57"/>
    <n v="98.41"/>
    <n v="96.57"/>
  </r>
  <r>
    <s v="5759"/>
    <x v="89"/>
    <s v="NACIONAL"/>
    <s v="RAMA EJECUTIVA"/>
    <x v="4"/>
    <x v="13"/>
    <s v="BOGOTÁ. D.C."/>
    <s v="BOGOTÁ. D.C."/>
    <s v="NO"/>
    <n v="1"/>
    <s v="NACIÓN - MIPG"/>
    <s v="MIPG"/>
    <n v="82.76"/>
    <n v="81.150000000000006"/>
    <n v="89.8"/>
    <n v="81.92"/>
    <n v="78.92"/>
    <n v="82.13"/>
    <n v="92.16"/>
    <n v="83.51"/>
    <n v="88.19"/>
    <n v="93.57"/>
    <n v="81.25"/>
    <n v="84.09"/>
    <n v="83.33"/>
    <n v="73.58"/>
    <n v="80"/>
    <n v="54.55"/>
    <n v="74.36"/>
    <n v="91.84"/>
    <n v="81.819999999999993"/>
    <n v="83.33"/>
    <n v="85.71"/>
    <n v="90.48"/>
    <n v="77.78"/>
    <n v="97.95"/>
    <n v="78.83"/>
    <n v="88.83"/>
    <n v="94.5"/>
    <n v="45.05"/>
    <n v="90.91"/>
    <n v="10"/>
    <n v="100"/>
    <n v="60.71"/>
    <n v="97.56"/>
    <n v="72.41"/>
    <n v="100"/>
    <m/>
    <n v="67.31"/>
    <n v="57.14"/>
    <n v="64.290000000000006"/>
    <n v="92.86"/>
    <n v="100"/>
    <n v="100"/>
    <n v="100"/>
    <n v="100"/>
    <n v="100"/>
    <n v="100"/>
    <n v="100"/>
    <m/>
    <m/>
    <m/>
    <m/>
    <n v="81.58"/>
    <n v="83.78"/>
    <n v="75"/>
    <n v="93.48"/>
    <n v="88.89"/>
    <n v="57.69"/>
    <n v="76.19"/>
    <n v="66.67"/>
    <n v="78.95"/>
    <n v="69.23"/>
    <n v="83.92"/>
    <n v="80.36"/>
    <n v="61.54"/>
    <n v="79.17"/>
    <n v="85.71"/>
    <n v="87.5"/>
    <n v="93.62"/>
    <n v="78.92"/>
    <n v="88.45"/>
    <n v="75.760000000000005"/>
    <n v="99.05"/>
    <n v="94.29"/>
    <n v="100"/>
    <n v="90"/>
    <n v="90"/>
    <n v="100"/>
    <n v="100"/>
    <n v="69.88"/>
    <n v="73.739999999999995"/>
    <n v="61.76"/>
    <n v="70"/>
    <n v="92.16"/>
    <n v="100"/>
    <n v="92.86"/>
    <n v="100"/>
    <n v="96.55"/>
    <n v="70"/>
    <n v="83.51"/>
    <n v="81.400000000000006"/>
    <n v="88.89"/>
    <n v="83.75"/>
    <n v="93.52"/>
    <n v="83.33"/>
    <n v="81.37"/>
  </r>
  <r>
    <s v="5834"/>
    <x v="90"/>
    <s v="NACIONAL"/>
    <s v="RAMA EJECUTIVA"/>
    <x v="6"/>
    <x v="6"/>
    <s v="CUNDINAMARCA"/>
    <s v="BOGOTÁ. D.C."/>
    <s v="NO"/>
    <n v="1"/>
    <s v="NACIÓN - MIPG"/>
    <s v="MIPG"/>
    <n v="92.74"/>
    <n v="90.98"/>
    <n v="97.5"/>
    <n v="92.14"/>
    <n v="97.62"/>
    <n v="92.35"/>
    <n v="85.86"/>
    <n v="96.4"/>
    <m/>
    <m/>
    <m/>
    <m/>
    <m/>
    <n v="89.62"/>
    <n v="90"/>
    <n v="93.94"/>
    <n v="85.9"/>
    <n v="98.73"/>
    <m/>
    <n v="95.24"/>
    <n v="92.86"/>
    <n v="100"/>
    <n v="100"/>
    <n v="100"/>
    <n v="88.61"/>
    <n v="86.17"/>
    <n v="100"/>
    <n v="97.22"/>
    <n v="97.46"/>
    <m/>
    <n v="100"/>
    <n v="0"/>
    <n v="91.05"/>
    <n v="82.76"/>
    <n v="100"/>
    <m/>
    <n v="96.43"/>
    <n v="94.44"/>
    <n v="96.43"/>
    <n v="100"/>
    <m/>
    <m/>
    <m/>
    <m/>
    <m/>
    <m/>
    <m/>
    <m/>
    <m/>
    <m/>
    <m/>
    <n v="95.54"/>
    <n v="100"/>
    <n v="100"/>
    <n v="95.56"/>
    <n v="100"/>
    <n v="88.46"/>
    <m/>
    <m/>
    <m/>
    <m/>
    <n v="99.23"/>
    <n v="98.18"/>
    <n v="100"/>
    <n v="100"/>
    <n v="100"/>
    <n v="100"/>
    <m/>
    <n v="97.62"/>
    <n v="99.3"/>
    <n v="100"/>
    <n v="98.7"/>
    <n v="77.86"/>
    <n v="100"/>
    <n v="90"/>
    <n v="61.11"/>
    <n v="79.63"/>
    <n v="83.33"/>
    <m/>
    <m/>
    <m/>
    <m/>
    <n v="85.86"/>
    <n v="80.95"/>
    <n v="92.86"/>
    <n v="81.25"/>
    <n v="82.76"/>
    <n v="70"/>
    <n v="96.4"/>
    <n v="92.98"/>
    <n v="98.61"/>
    <n v="100"/>
    <n v="89.6"/>
    <n v="97.1"/>
    <n v="91.18"/>
  </r>
  <r>
    <s v="5937"/>
    <x v="91"/>
    <s v="NACIONAL"/>
    <s v="RAMA EJECUTIVA"/>
    <x v="3"/>
    <x v="7"/>
    <s v="BOGOTÁ. D.C."/>
    <s v="BOGOTÁ. D.C."/>
    <s v="NO"/>
    <n v="1"/>
    <s v="NACIÓN - MIPG"/>
    <s v="MIPG"/>
    <n v="87.64"/>
    <n v="93.72"/>
    <n v="91.92"/>
    <n v="84.7"/>
    <n v="90.65"/>
    <n v="88.65"/>
    <n v="90.58"/>
    <n v="92.62"/>
    <n v="95.33"/>
    <n v="93.57"/>
    <n v="100"/>
    <n v="95.45"/>
    <n v="83.33"/>
    <n v="91.51"/>
    <n v="96.67"/>
    <n v="87.88"/>
    <n v="89.74"/>
    <n v="95.33"/>
    <n v="68.180000000000007"/>
    <n v="94.29"/>
    <n v="100"/>
    <n v="90.48"/>
    <n v="100"/>
    <n v="89.75"/>
    <n v="83.99"/>
    <n v="77.83"/>
    <n v="71"/>
    <n v="71.11"/>
    <n v="75"/>
    <n v="51.6"/>
    <n v="75.709999999999994"/>
    <n v="55.56"/>
    <n v="92.68"/>
    <n v="89.66"/>
    <n v="83.33"/>
    <m/>
    <n v="79.17"/>
    <n v="70.83"/>
    <n v="80"/>
    <n v="92.86"/>
    <n v="92.86"/>
    <n v="100"/>
    <n v="100"/>
    <n v="100"/>
    <n v="100"/>
    <n v="62.5"/>
    <n v="100"/>
    <n v="84.21"/>
    <n v="100"/>
    <n v="96.43"/>
    <n v="65.52"/>
    <n v="88.07"/>
    <n v="94.59"/>
    <n v="81.25"/>
    <n v="90.24"/>
    <n v="100"/>
    <n v="80.77"/>
    <n v="81.08"/>
    <n v="100"/>
    <n v="77.78"/>
    <n v="81.819999999999993"/>
    <n v="82.64"/>
    <n v="80.36"/>
    <n v="88.46"/>
    <n v="79.17"/>
    <n v="71.430000000000007"/>
    <n v="79.17"/>
    <n v="81.25"/>
    <n v="90.65"/>
    <n v="91.38"/>
    <n v="90.91"/>
    <n v="91.77"/>
    <n v="87.2"/>
    <n v="100"/>
    <n v="100"/>
    <n v="77.59"/>
    <n v="85.19"/>
    <n v="83.33"/>
    <n v="86.79"/>
    <n v="93.94"/>
    <n v="73.53"/>
    <n v="86.67"/>
    <n v="90.58"/>
    <n v="97.62"/>
    <n v="85.71"/>
    <n v="93.75"/>
    <n v="89.66"/>
    <n v="100"/>
    <n v="92.62"/>
    <n v="92.25"/>
    <n v="92.36"/>
    <n v="93.75"/>
    <n v="88.36"/>
    <n v="93.19"/>
    <n v="91.34"/>
  </r>
  <r>
    <s v="6135"/>
    <x v="92"/>
    <s v="NACIONAL"/>
    <s v="RAMA EJECUTIVA"/>
    <x v="7"/>
    <x v="16"/>
    <s v="BOGOTÁ. D.C."/>
    <s v="BOGOTÁ. D.C."/>
    <s v="NO"/>
    <n v="1"/>
    <s v="NACIÓN - MIPG"/>
    <s v="MIPG"/>
    <n v="78.709999999999994"/>
    <n v="80.33"/>
    <n v="90.48"/>
    <n v="79.63"/>
    <n v="80.05"/>
    <n v="71.459999999999994"/>
    <n v="63.74"/>
    <n v="90.81"/>
    <m/>
    <m/>
    <m/>
    <m/>
    <m/>
    <n v="79.25"/>
    <n v="83.33"/>
    <n v="87.88"/>
    <n v="79.489999999999995"/>
    <n v="91.87"/>
    <m/>
    <n v="69.569999999999993"/>
    <n v="57.14"/>
    <n v="92.31"/>
    <n v="100"/>
    <n v="98.08"/>
    <n v="66.459999999999994"/>
    <n v="73.61"/>
    <n v="0"/>
    <n v="52.38"/>
    <n v="77.36"/>
    <m/>
    <n v="68"/>
    <n v="82.14"/>
    <n v="71.34"/>
    <n v="55.17"/>
    <m/>
    <m/>
    <n v="87.93"/>
    <n v="77.78"/>
    <n v="90"/>
    <n v="100"/>
    <n v="99"/>
    <n v="100"/>
    <n v="100"/>
    <n v="97.5"/>
    <n v="100"/>
    <n v="100"/>
    <n v="90"/>
    <m/>
    <m/>
    <m/>
    <m/>
    <n v="91.23"/>
    <n v="94.59"/>
    <n v="93.75"/>
    <n v="95.65"/>
    <n v="88.89"/>
    <n v="84.62"/>
    <n v="71.430000000000007"/>
    <n v="83.33"/>
    <n v="68.42"/>
    <n v="53.85"/>
    <n v="87.02"/>
    <n v="87.5"/>
    <n v="84"/>
    <n v="78.260000000000005"/>
    <n v="100"/>
    <n v="77.27"/>
    <m/>
    <n v="80.05"/>
    <n v="89.66"/>
    <n v="77.27"/>
    <n v="100"/>
    <n v="76.09"/>
    <n v="73.33"/>
    <n v="70"/>
    <n v="85.63"/>
    <n v="85.19"/>
    <n v="33.33"/>
    <n v="50.49"/>
    <n v="56.57"/>
    <n v="23.53"/>
    <n v="53.45"/>
    <n v="63.74"/>
    <n v="63.16"/>
    <n v="79.17"/>
    <n v="53.12"/>
    <n v="62.07"/>
    <n v="40"/>
    <n v="90.81"/>
    <n v="84.21"/>
    <n v="85.65"/>
    <n v="96.67"/>
    <n v="90.24"/>
    <n v="95.94"/>
    <n v="90.2"/>
  </r>
  <r>
    <s v="6137"/>
    <x v="93"/>
    <s v="NACIONAL"/>
    <s v="RAMA EJECUTIVA"/>
    <x v="7"/>
    <x v="1"/>
    <s v="BOGOTÁ. D.C."/>
    <s v="BOGOTÁ. D.C."/>
    <s v="NO"/>
    <n v="1"/>
    <s v="NACIÓN - MIPG"/>
    <s v="MIPG"/>
    <n v="92.22"/>
    <n v="92.62"/>
    <n v="97.99"/>
    <n v="93.15"/>
    <n v="90.84"/>
    <n v="90.11"/>
    <n v="98.98"/>
    <n v="92.47"/>
    <m/>
    <m/>
    <m/>
    <m/>
    <m/>
    <n v="91.51"/>
    <n v="96.67"/>
    <n v="100"/>
    <n v="89.74"/>
    <n v="98.4"/>
    <m/>
    <n v="95.65"/>
    <n v="100"/>
    <n v="92.31"/>
    <n v="100"/>
    <n v="100"/>
    <n v="94.51"/>
    <n v="100"/>
    <n v="100"/>
    <n v="91.89"/>
    <n v="91"/>
    <n v="0"/>
    <n v="82.86"/>
    <n v="83.33"/>
    <n v="96.3"/>
    <n v="100"/>
    <n v="100"/>
    <m/>
    <n v="89.29"/>
    <n v="94.44"/>
    <n v="82.14"/>
    <n v="100"/>
    <n v="100"/>
    <n v="100"/>
    <n v="100"/>
    <n v="100"/>
    <n v="100"/>
    <n v="100"/>
    <n v="100"/>
    <m/>
    <m/>
    <m/>
    <m/>
    <n v="91.15"/>
    <n v="91.67"/>
    <n v="87.5"/>
    <n v="100"/>
    <n v="83.33"/>
    <n v="84.62"/>
    <n v="88.89"/>
    <n v="100"/>
    <n v="0"/>
    <n v="100"/>
    <n v="89.92"/>
    <n v="89.29"/>
    <n v="79.17"/>
    <n v="86.36"/>
    <n v="80"/>
    <n v="90.48"/>
    <m/>
    <n v="90.84"/>
    <n v="92.25"/>
    <n v="84.38"/>
    <n v="98.72"/>
    <n v="91.43"/>
    <n v="93.33"/>
    <n v="100"/>
    <n v="83.33"/>
    <n v="100"/>
    <n v="100"/>
    <n v="86.79"/>
    <n v="96.97"/>
    <n v="79.41"/>
    <n v="84.44"/>
    <n v="98.98"/>
    <n v="97.62"/>
    <n v="100"/>
    <n v="100"/>
    <n v="100"/>
    <n v="100"/>
    <n v="92.47"/>
    <n v="94.74"/>
    <n v="90.28"/>
    <n v="92.5"/>
    <n v="90.24"/>
    <n v="95.07"/>
    <n v="86.76"/>
  </r>
  <r>
    <s v="6146"/>
    <x v="94"/>
    <s v="NACIONAL"/>
    <s v="RAMA EJECUTIVA"/>
    <x v="6"/>
    <x v="6"/>
    <s v="ARCHIPIÉLAGO DE SAN ANDRÉS. PROVIDENCIA Y SANTA CATALINA"/>
    <s v="SAN ANDRÉS"/>
    <s v="NO"/>
    <n v="0"/>
    <s v="NACIÓN - MIPG"/>
    <s v="MIPG"/>
    <n v="69.900000000000006"/>
    <n v="68.849999999999994"/>
    <n v="86.38"/>
    <n v="63.55"/>
    <n v="69.84"/>
    <n v="67.040000000000006"/>
    <n v="62.5"/>
    <n v="79.14"/>
    <m/>
    <m/>
    <m/>
    <m/>
    <m/>
    <n v="68.87"/>
    <n v="73.33"/>
    <n v="75.760000000000005"/>
    <n v="66.67"/>
    <n v="87.01"/>
    <m/>
    <n v="82.61"/>
    <n v="85.71"/>
    <n v="91.67"/>
    <n v="66.67"/>
    <n v="91.82"/>
    <n v="65.23"/>
    <n v="83.33"/>
    <n v="0"/>
    <n v="35"/>
    <n v="63.64"/>
    <m/>
    <n v="44"/>
    <n v="0"/>
    <n v="81.08"/>
    <n v="64"/>
    <m/>
    <m/>
    <n v="66.67"/>
    <n v="62.5"/>
    <n v="71.430000000000007"/>
    <n v="57.14"/>
    <m/>
    <m/>
    <m/>
    <m/>
    <m/>
    <m/>
    <m/>
    <m/>
    <m/>
    <m/>
    <m/>
    <n v="67.03"/>
    <n v="71.17"/>
    <n v="42.86"/>
    <n v="85"/>
    <n v="77.08"/>
    <n v="20"/>
    <m/>
    <m/>
    <m/>
    <m/>
    <n v="60.01"/>
    <n v="78.91"/>
    <n v="44"/>
    <n v="34.78"/>
    <n v="55"/>
    <n v="40.909999999999997"/>
    <m/>
    <n v="69.84"/>
    <n v="72.34"/>
    <n v="77.53"/>
    <n v="67.95"/>
    <n v="48.57"/>
    <n v="42.22"/>
    <n v="40"/>
    <n v="53.33"/>
    <n v="40.74"/>
    <n v="66.67"/>
    <m/>
    <m/>
    <m/>
    <m/>
    <n v="62.5"/>
    <n v="71.430000000000007"/>
    <n v="53.57"/>
    <n v="78.12"/>
    <n v="72.41"/>
    <n v="30"/>
    <n v="79.14"/>
    <n v="75.44"/>
    <n v="86.11"/>
    <n v="77.5"/>
    <n v="63.47"/>
    <n v="81.290000000000006"/>
    <n v="68.790000000000006"/>
  </r>
  <r>
    <s v="6168"/>
    <x v="95"/>
    <s v="NACIONAL"/>
    <s v="RAMA EJECUTIVA"/>
    <x v="9"/>
    <x v="1"/>
    <s v="BOGOTÁ. D.C."/>
    <s v="BOGOTÁ. D.C."/>
    <s v="NO"/>
    <n v="1"/>
    <s v="NACIÓN - MIPG"/>
    <s v="MIPG"/>
    <n v="92.32"/>
    <n v="81.97"/>
    <n v="98.67"/>
    <n v="94.87"/>
    <n v="97.04"/>
    <n v="89.19"/>
    <n v="95.96"/>
    <n v="92.57"/>
    <m/>
    <m/>
    <m/>
    <m/>
    <m/>
    <n v="80.19"/>
    <n v="93.33"/>
    <n v="72.73"/>
    <n v="75.64"/>
    <n v="100"/>
    <m/>
    <n v="95.65"/>
    <n v="100"/>
    <n v="92.31"/>
    <n v="100"/>
    <n v="98.08"/>
    <n v="92.37"/>
    <n v="88.89"/>
    <n v="100"/>
    <n v="97.3"/>
    <n v="86.93"/>
    <n v="50"/>
    <n v="100"/>
    <n v="85.71"/>
    <n v="96.3"/>
    <n v="86.21"/>
    <n v="100"/>
    <m/>
    <n v="93.1"/>
    <n v="100"/>
    <n v="86.67"/>
    <n v="100"/>
    <n v="100"/>
    <n v="100"/>
    <n v="100"/>
    <n v="100"/>
    <n v="100"/>
    <n v="100"/>
    <n v="100"/>
    <m/>
    <m/>
    <m/>
    <m/>
    <n v="95.61"/>
    <n v="100"/>
    <n v="100"/>
    <n v="97.83"/>
    <n v="100"/>
    <n v="84.62"/>
    <n v="92.86"/>
    <n v="100"/>
    <n v="84.21"/>
    <n v="100"/>
    <n v="99.23"/>
    <n v="100"/>
    <n v="100"/>
    <n v="95.65"/>
    <n v="100"/>
    <n v="100"/>
    <m/>
    <n v="97.04"/>
    <n v="97.92"/>
    <n v="95.45"/>
    <n v="100"/>
    <n v="78.5"/>
    <n v="100"/>
    <n v="100"/>
    <n v="70.69"/>
    <n v="62.96"/>
    <n v="50"/>
    <n v="85.71"/>
    <n v="90.91"/>
    <n v="94.12"/>
    <n v="82.22"/>
    <n v="95.96"/>
    <n v="97.62"/>
    <n v="92.86"/>
    <n v="96.88"/>
    <n v="100"/>
    <n v="90"/>
    <n v="92.57"/>
    <n v="85.09"/>
    <n v="97.22"/>
    <n v="97.5"/>
    <n v="88.77"/>
    <n v="93.63"/>
    <n v="86.27"/>
  </r>
  <r>
    <s v="6193"/>
    <x v="96"/>
    <s v="NACIONAL"/>
    <s v="RAMA EJECUTIVA"/>
    <x v="7"/>
    <x v="1"/>
    <s v="BOGOTÁ. D.C."/>
    <s v="BOGOTÁ. D.C."/>
    <s v="NO"/>
    <n v="1"/>
    <s v="NACIÓN - MIPG"/>
    <s v="MIPG"/>
    <n v="69.61"/>
    <n v="56.52"/>
    <n v="77.33"/>
    <n v="73.02"/>
    <n v="77.44"/>
    <n v="56.47"/>
    <n v="33.72"/>
    <n v="81.97"/>
    <m/>
    <m/>
    <m/>
    <m/>
    <m/>
    <n v="50.51"/>
    <n v="46.43"/>
    <n v="53.33"/>
    <n v="53.42"/>
    <n v="76.38"/>
    <m/>
    <n v="86.36"/>
    <n v="100"/>
    <n v="75"/>
    <n v="100"/>
    <n v="86.79"/>
    <n v="73.47"/>
    <n v="41.67"/>
    <n v="55.67"/>
    <n v="66.67"/>
    <n v="87.15"/>
    <n v="0"/>
    <n v="56"/>
    <n v="36.11"/>
    <n v="77.44"/>
    <n v="93.1"/>
    <n v="100"/>
    <m/>
    <n v="91.67"/>
    <n v="90.74"/>
    <n v="89.29"/>
    <n v="100"/>
    <n v="100"/>
    <n v="100"/>
    <n v="100"/>
    <n v="100"/>
    <n v="100"/>
    <n v="100"/>
    <n v="100"/>
    <m/>
    <m/>
    <m/>
    <m/>
    <n v="76.319999999999993"/>
    <n v="78.38"/>
    <n v="75"/>
    <n v="84.78"/>
    <n v="88.89"/>
    <n v="69.23"/>
    <n v="50"/>
    <n v="100"/>
    <n v="38.89"/>
    <n v="20"/>
    <n v="60.44"/>
    <n v="58.33"/>
    <n v="50"/>
    <n v="33.33"/>
    <n v="33.33"/>
    <n v="81.25"/>
    <m/>
    <n v="77.44"/>
    <n v="54.5"/>
    <n v="46.62"/>
    <n v="61.39"/>
    <n v="42.75"/>
    <n v="28.89"/>
    <n v="50"/>
    <n v="45.69"/>
    <n v="65.739999999999995"/>
    <n v="16.670000000000002"/>
    <n v="66.31"/>
    <n v="71.72"/>
    <n v="58.82"/>
    <n v="65.73"/>
    <n v="33.72"/>
    <n v="22.86"/>
    <n v="50"/>
    <n v="11.11"/>
    <n v="14.81"/>
    <n v="90"/>
    <n v="81.97"/>
    <n v="63.81"/>
    <n v="93.06"/>
    <n v="90.48"/>
    <n v="55.55"/>
    <n v="94.2"/>
    <n v="95.1"/>
  </r>
  <r>
    <s v="6239"/>
    <x v="97"/>
    <s v="NACIONAL"/>
    <s v="RAMA EJECUTIVA"/>
    <x v="6"/>
    <x v="6"/>
    <s v="ATLÁNTICO"/>
    <s v="PUERTO COLOMBIA"/>
    <s v="NO"/>
    <n v="0"/>
    <s v="NACIÓN - MIPG"/>
    <s v="MIPG"/>
    <n v="73.3"/>
    <n v="57.27"/>
    <n v="79.430000000000007"/>
    <n v="70.38"/>
    <n v="84.26"/>
    <n v="77.22"/>
    <n v="26.58"/>
    <n v="84.46"/>
    <m/>
    <m/>
    <m/>
    <m/>
    <m/>
    <n v="52.13"/>
    <n v="42.86"/>
    <n v="30.43"/>
    <n v="55.88"/>
    <n v="79.819999999999993"/>
    <m/>
    <n v="80.77"/>
    <n v="100"/>
    <n v="64.290000000000006"/>
    <n v="66.67"/>
    <n v="98.08"/>
    <n v="63.75"/>
    <n v="84.83"/>
    <n v="0"/>
    <n v="16.670000000000002"/>
    <n v="85.92"/>
    <m/>
    <n v="0"/>
    <n v="0"/>
    <n v="73.42"/>
    <n v="65.52"/>
    <m/>
    <m/>
    <n v="66.069999999999993"/>
    <n v="50"/>
    <n v="64.290000000000006"/>
    <n v="100"/>
    <m/>
    <m/>
    <m/>
    <m/>
    <m/>
    <m/>
    <m/>
    <m/>
    <m/>
    <m/>
    <m/>
    <n v="70"/>
    <n v="77.78"/>
    <n v="60"/>
    <n v="76.47"/>
    <n v="52.94"/>
    <n v="60"/>
    <m/>
    <m/>
    <m/>
    <m/>
    <n v="67.58"/>
    <n v="71.319999999999993"/>
    <n v="72"/>
    <n v="52.17"/>
    <n v="41.67"/>
    <n v="71.209999999999994"/>
    <m/>
    <n v="84.26"/>
    <n v="75.92"/>
    <n v="79.239999999999995"/>
    <n v="73.209999999999994"/>
    <n v="78.81"/>
    <n v="64.44"/>
    <n v="90"/>
    <n v="77.22"/>
    <n v="92.59"/>
    <n v="83.33"/>
    <m/>
    <m/>
    <m/>
    <m/>
    <n v="26.58"/>
    <n v="29.03"/>
    <n v="33.33"/>
    <n v="14.81"/>
    <n v="18.52"/>
    <n v="60"/>
    <n v="84.46"/>
    <n v="73"/>
    <n v="79.17"/>
    <n v="100"/>
    <n v="87.83"/>
    <n v="91.02"/>
    <n v="85.29"/>
  </r>
  <r>
    <s v="6342"/>
    <x v="98"/>
    <s v="NACIONAL"/>
    <s v="RAMA EJECUTIVA"/>
    <x v="7"/>
    <x v="6"/>
    <s v="BOGOTÁ. D.C."/>
    <s v="BOGOTÁ. D.C."/>
    <s v="NO"/>
    <n v="1"/>
    <s v="NACIÓN - MIPG"/>
    <s v="MIPG"/>
    <n v="89.22"/>
    <n v="96.72"/>
    <n v="95.86"/>
    <n v="89.41"/>
    <n v="85.98"/>
    <n v="87.32"/>
    <n v="86.49"/>
    <n v="87.23"/>
    <m/>
    <m/>
    <m/>
    <m/>
    <m/>
    <n v="96.23"/>
    <n v="100"/>
    <n v="90.91"/>
    <n v="94.87"/>
    <n v="97.46"/>
    <m/>
    <n v="92.31"/>
    <n v="92.86"/>
    <n v="85.71"/>
    <n v="83.33"/>
    <n v="96.23"/>
    <n v="82.86"/>
    <n v="88.83"/>
    <n v="80.67"/>
    <n v="67.569999999999993"/>
    <n v="75.62"/>
    <n v="33.33"/>
    <n v="44"/>
    <n v="92.86"/>
    <n v="95.12"/>
    <n v="0"/>
    <m/>
    <m/>
    <n v="86.61"/>
    <n v="83.33"/>
    <n v="85.71"/>
    <n v="96.43"/>
    <n v="82.22"/>
    <n v="40"/>
    <n v="62.5"/>
    <n v="96.67"/>
    <n v="100"/>
    <n v="100"/>
    <n v="90"/>
    <m/>
    <m/>
    <m/>
    <m/>
    <n v="92.98"/>
    <n v="100"/>
    <n v="100"/>
    <n v="93.48"/>
    <n v="100"/>
    <n v="76.92"/>
    <n v="97.62"/>
    <n v="100"/>
    <n v="94.74"/>
    <n v="100"/>
    <n v="96.95"/>
    <n v="98.21"/>
    <n v="100"/>
    <n v="95.65"/>
    <n v="100"/>
    <n v="90.91"/>
    <m/>
    <n v="85.98"/>
    <n v="88.62"/>
    <n v="80.3"/>
    <n v="95.57"/>
    <n v="87.74"/>
    <n v="100"/>
    <n v="80"/>
    <n v="94.17"/>
    <n v="46.3"/>
    <n v="100"/>
    <m/>
    <m/>
    <m/>
    <m/>
    <n v="86.49"/>
    <n v="92.86"/>
    <n v="89.29"/>
    <n v="84.38"/>
    <n v="96.55"/>
    <n v="66.67"/>
    <n v="87.23"/>
    <n v="90.35"/>
    <n v="90.97"/>
    <n v="85"/>
    <n v="86.23"/>
    <n v="80.95"/>
    <n v="75.91"/>
  </r>
  <r>
    <s v="6344"/>
    <x v="99"/>
    <s v="NACIONAL"/>
    <s v="RAMA EJECUTIVA"/>
    <x v="2"/>
    <x v="1"/>
    <s v="BOGOTÁ. D.C."/>
    <s v="BOGOTÁ. D.C."/>
    <s v="NO"/>
    <n v="1"/>
    <s v="NACIÓN - MIPG"/>
    <s v="MIPG"/>
    <n v="93.91"/>
    <n v="94.62"/>
    <n v="94.88"/>
    <n v="92.63"/>
    <n v="98.65"/>
    <n v="94.27"/>
    <n v="97.06"/>
    <n v="96.37"/>
    <n v="97.25"/>
    <n v="100"/>
    <n v="100"/>
    <n v="96.59"/>
    <n v="83.33"/>
    <n v="92.45"/>
    <n v="96.67"/>
    <n v="96.97"/>
    <n v="89.74"/>
    <n v="98.05"/>
    <n v="71.209999999999994"/>
    <n v="97.14"/>
    <n v="92.86"/>
    <n v="95.24"/>
    <n v="87.5"/>
    <n v="100"/>
    <n v="85.82"/>
    <n v="94.44"/>
    <n v="100"/>
    <n v="86.49"/>
    <n v="88.07"/>
    <n v="25"/>
    <n v="48"/>
    <n v="75"/>
    <n v="87.5"/>
    <n v="93.1"/>
    <n v="100"/>
    <m/>
    <n v="96.55"/>
    <n v="100"/>
    <n v="93.33"/>
    <n v="100"/>
    <n v="95.24"/>
    <n v="100"/>
    <n v="90"/>
    <n v="87.5"/>
    <n v="100"/>
    <n v="100"/>
    <n v="100"/>
    <n v="89.91"/>
    <n v="98.04"/>
    <n v="95.24"/>
    <n v="75.86"/>
    <n v="97.37"/>
    <n v="100"/>
    <n v="87.5"/>
    <n v="97.83"/>
    <n v="94.44"/>
    <n v="100"/>
    <n v="100"/>
    <n v="100"/>
    <n v="100"/>
    <n v="100"/>
    <n v="95.83"/>
    <n v="92.86"/>
    <n v="96.15"/>
    <n v="100"/>
    <n v="100"/>
    <n v="100"/>
    <n v="97.92"/>
    <n v="98.65"/>
    <n v="98.62"/>
    <n v="98.48"/>
    <n v="98.73"/>
    <n v="87.38"/>
    <n v="100"/>
    <n v="90"/>
    <n v="78.33"/>
    <n v="85.19"/>
    <n v="100"/>
    <n v="93.33"/>
    <n v="89.9"/>
    <n v="100"/>
    <n v="93.33"/>
    <n v="97.06"/>
    <n v="97.62"/>
    <n v="100"/>
    <n v="100"/>
    <n v="100"/>
    <n v="100"/>
    <n v="96.37"/>
    <n v="96.12"/>
    <n v="95.14"/>
    <n v="97.5"/>
    <n v="93.75"/>
    <n v="96.81"/>
    <n v="89.71"/>
  </r>
  <r>
    <s v="6345"/>
    <x v="100"/>
    <s v="NACIONAL"/>
    <s v="RAMA EJECUTIVA"/>
    <x v="4"/>
    <x v="2"/>
    <s v="BOGOTÁ. D.C."/>
    <s v="BOGOTÁ. D.C."/>
    <s v="NO"/>
    <n v="1"/>
    <s v="NACIÓN - MIPG"/>
    <s v="MIPG"/>
    <n v="82.95"/>
    <n v="76.680000000000007"/>
    <n v="92.34"/>
    <n v="82.92"/>
    <n v="80.430000000000007"/>
    <n v="85.27"/>
    <n v="81.37"/>
    <n v="82.28"/>
    <n v="83.06"/>
    <n v="75.739999999999995"/>
    <n v="100"/>
    <n v="84.09"/>
    <n v="83.33"/>
    <n v="70.75"/>
    <n v="80"/>
    <n v="78.790000000000006"/>
    <n v="69.23"/>
    <n v="96.14"/>
    <n v="63.64"/>
    <n v="97.22"/>
    <n v="100"/>
    <n v="100"/>
    <n v="88.89"/>
    <n v="93.85"/>
    <n v="83.73"/>
    <n v="77.83"/>
    <n v="100"/>
    <n v="64.52"/>
    <n v="88.07"/>
    <n v="0"/>
    <n v="68"/>
    <n v="61.11"/>
    <n v="98.78"/>
    <n v="75.86"/>
    <m/>
    <m/>
    <n v="86.78"/>
    <n v="68.52"/>
    <n v="93.33"/>
    <n v="100"/>
    <n v="100"/>
    <n v="100"/>
    <n v="100"/>
    <n v="100"/>
    <n v="100"/>
    <n v="100"/>
    <n v="100"/>
    <m/>
    <m/>
    <m/>
    <m/>
    <n v="86.55"/>
    <n v="85.59"/>
    <n v="81.25"/>
    <n v="91.3"/>
    <n v="72.22"/>
    <n v="92.31"/>
    <n v="52.7"/>
    <n v="100"/>
    <n v="33.33"/>
    <n v="59.09"/>
    <n v="83.74"/>
    <n v="83.93"/>
    <n v="84.62"/>
    <n v="87.5"/>
    <n v="71.430000000000007"/>
    <n v="75"/>
    <n v="84.57"/>
    <n v="80.430000000000007"/>
    <n v="87.76"/>
    <n v="73.91"/>
    <n v="100"/>
    <n v="75.48"/>
    <n v="100"/>
    <n v="100"/>
    <n v="71.260000000000005"/>
    <n v="37.96"/>
    <n v="50"/>
    <m/>
    <m/>
    <m/>
    <m/>
    <n v="81.37"/>
    <n v="76.19"/>
    <n v="78.569999999999993"/>
    <n v="78.12"/>
    <n v="89.66"/>
    <n v="90"/>
    <n v="82.28"/>
    <n v="66.67"/>
    <n v="89.58"/>
    <n v="85.71"/>
    <n v="83.76"/>
    <n v="89.56"/>
    <n v="74.349999999999994"/>
  </r>
  <r>
    <s v="6363"/>
    <x v="101"/>
    <s v="NACIONAL"/>
    <s v="RAMA EJECUTIVA"/>
    <x v="12"/>
    <x v="6"/>
    <s v="BOGOTÁ. D.C."/>
    <s v="BOGOTÁ. D.C."/>
    <s v="NO"/>
    <n v="1"/>
    <s v="NACIÓN - MIPG"/>
    <s v="MIPG"/>
    <n v="83.24"/>
    <n v="89.34"/>
    <n v="90.07"/>
    <n v="83"/>
    <n v="94.44"/>
    <n v="77.5"/>
    <n v="72.39"/>
    <n v="89.93"/>
    <m/>
    <m/>
    <m/>
    <m/>
    <m/>
    <n v="90.57"/>
    <n v="93.33"/>
    <n v="90.91"/>
    <n v="88.46"/>
    <n v="91.27"/>
    <m/>
    <n v="83.33"/>
    <n v="85.71"/>
    <n v="84.62"/>
    <n v="100"/>
    <n v="100"/>
    <n v="78.09"/>
    <n v="100"/>
    <n v="94.5"/>
    <n v="83.87"/>
    <n v="87.15"/>
    <n v="25"/>
    <n v="56"/>
    <n v="88.89"/>
    <n v="79.27"/>
    <n v="62.07"/>
    <n v="100"/>
    <m/>
    <n v="92.86"/>
    <n v="94.44"/>
    <n v="89.29"/>
    <n v="100"/>
    <n v="95.24"/>
    <n v="100"/>
    <n v="100"/>
    <n v="100"/>
    <n v="100"/>
    <n v="75"/>
    <n v="100"/>
    <m/>
    <m/>
    <m/>
    <m/>
    <n v="69.52"/>
    <n v="78.38"/>
    <n v="42.86"/>
    <n v="71.739999999999995"/>
    <n v="64.709999999999994"/>
    <n v="53.85"/>
    <n v="85"/>
    <n v="100"/>
    <n v="50"/>
    <n v="100"/>
    <n v="83.87"/>
    <n v="79.59"/>
    <n v="76"/>
    <n v="91.3"/>
    <n v="60"/>
    <n v="95.45"/>
    <m/>
    <n v="94.44"/>
    <n v="87.85"/>
    <n v="96.97"/>
    <n v="80.13"/>
    <n v="39.49"/>
    <n v="35.56"/>
    <n v="40"/>
    <n v="44.54"/>
    <n v="44.44"/>
    <n v="16.670000000000002"/>
    <n v="86.07"/>
    <n v="87.88"/>
    <n v="100"/>
    <n v="82.78"/>
    <n v="72.39"/>
    <n v="66.67"/>
    <n v="75"/>
    <n v="65.62"/>
    <n v="79.31"/>
    <n v="90"/>
    <n v="89.93"/>
    <n v="85.09"/>
    <n v="90.28"/>
    <n v="87.5"/>
    <n v="68.47"/>
    <n v="91.74"/>
    <n v="77.61"/>
  </r>
  <r>
    <s v="6365"/>
    <x v="102"/>
    <s v="NACIONAL"/>
    <s v="RAMA EJECUTIVA"/>
    <x v="7"/>
    <x v="1"/>
    <s v="BOGOTÁ. D.C."/>
    <s v="BOGOTÁ. D.C."/>
    <s v="NO"/>
    <n v="1"/>
    <s v="NACIÓN - MIPG"/>
    <s v="MIPG"/>
    <n v="77.72"/>
    <n v="54.62"/>
    <n v="86.75"/>
    <n v="77.44"/>
    <n v="88.4"/>
    <n v="77.900000000000006"/>
    <n v="54.62"/>
    <n v="86.26"/>
    <m/>
    <m/>
    <m/>
    <m/>
    <m/>
    <n v="55.34"/>
    <n v="33.33"/>
    <n v="56.67"/>
    <n v="62.67"/>
    <n v="85.83"/>
    <m/>
    <n v="91.3"/>
    <n v="100"/>
    <n v="84.62"/>
    <n v="100"/>
    <n v="91.51"/>
    <n v="81.010000000000005"/>
    <n v="55.61"/>
    <n v="72.33"/>
    <n v="63.96"/>
    <n v="77.36"/>
    <m/>
    <n v="56"/>
    <n v="0"/>
    <n v="93.83"/>
    <n v="100"/>
    <n v="77.67"/>
    <m/>
    <n v="89.66"/>
    <n v="94.44"/>
    <n v="83.33"/>
    <n v="100"/>
    <n v="98.95"/>
    <n v="100"/>
    <n v="100"/>
    <n v="97.5"/>
    <n v="100"/>
    <n v="100"/>
    <n v="90"/>
    <m/>
    <m/>
    <m/>
    <m/>
    <n v="84.82"/>
    <n v="86.11"/>
    <n v="87.5"/>
    <n v="82.22"/>
    <n v="100"/>
    <n v="92.31"/>
    <m/>
    <m/>
    <m/>
    <m/>
    <n v="63.08"/>
    <n v="70.3"/>
    <n v="52"/>
    <n v="30.43"/>
    <n v="66.67"/>
    <n v="50"/>
    <m/>
    <n v="88.4"/>
    <n v="84.84"/>
    <n v="70.709999999999994"/>
    <n v="96.79"/>
    <n v="76.33"/>
    <n v="100"/>
    <n v="90"/>
    <n v="62.07"/>
    <n v="85.19"/>
    <n v="50"/>
    <n v="72.02"/>
    <n v="88.89"/>
    <n v="70.59"/>
    <n v="66.11"/>
    <n v="54.62"/>
    <n v="52.38"/>
    <n v="60.71"/>
    <n v="48.15"/>
    <n v="51.85"/>
    <n v="100"/>
    <n v="86.26"/>
    <n v="65.14"/>
    <n v="100"/>
    <n v="91.88"/>
    <n v="84.89"/>
    <n v="95.07"/>
    <n v="84.31"/>
  </r>
  <r>
    <s v="6418"/>
    <x v="103"/>
    <s v="NACIONAL"/>
    <s v="RAMA EJECUTIVA"/>
    <x v="7"/>
    <x v="3"/>
    <s v="BOGOTÁ. D.C."/>
    <s v="BOGOTÁ. D.C."/>
    <s v="NO"/>
    <n v="1"/>
    <s v="NACIÓN - MIPG"/>
    <s v="MIPG"/>
    <n v="76.739999999999995"/>
    <n v="73.95"/>
    <n v="82.39"/>
    <n v="72.290000000000006"/>
    <n v="77.650000000000006"/>
    <n v="66.56"/>
    <n v="93.02"/>
    <n v="89.46"/>
    <m/>
    <m/>
    <m/>
    <m/>
    <m/>
    <n v="76.7"/>
    <n v="73.33"/>
    <n v="73.33"/>
    <n v="80"/>
    <n v="86.18"/>
    <m/>
    <n v="27.78"/>
    <n v="25"/>
    <n v="50"/>
    <n v="100"/>
    <n v="86.54"/>
    <n v="68.959999999999994"/>
    <n v="77.72"/>
    <n v="58.17"/>
    <n v="30.95"/>
    <n v="38.83"/>
    <m/>
    <n v="0"/>
    <n v="0"/>
    <n v="76.540000000000006"/>
    <n v="96.55"/>
    <m/>
    <m/>
    <n v="73.08"/>
    <n v="72.22"/>
    <n v="67.86"/>
    <n v="100"/>
    <n v="93.33"/>
    <n v="100"/>
    <n v="100"/>
    <n v="96.67"/>
    <n v="100"/>
    <n v="100"/>
    <n v="40"/>
    <m/>
    <m/>
    <m/>
    <m/>
    <n v="78.3"/>
    <n v="83.33"/>
    <n v="43.75"/>
    <n v="95.56"/>
    <n v="88.89"/>
    <n v="70"/>
    <m/>
    <m/>
    <m/>
    <m/>
    <n v="65.59"/>
    <n v="61.9"/>
    <n v="72"/>
    <n v="60.87"/>
    <n v="100"/>
    <n v="60.61"/>
    <m/>
    <n v="77.650000000000006"/>
    <n v="72.34"/>
    <n v="74.75"/>
    <n v="70.14"/>
    <n v="61.52"/>
    <n v="61.9"/>
    <n v="60"/>
    <n v="56.9"/>
    <n v="96.3"/>
    <n v="33.33"/>
    <n v="63.71"/>
    <n v="63.64"/>
    <n v="0"/>
    <n v="67.44"/>
    <n v="93.02"/>
    <n v="97.62"/>
    <n v="100"/>
    <n v="96.88"/>
    <n v="89.66"/>
    <n v="80"/>
    <n v="89.46"/>
    <n v="82.46"/>
    <n v="90.28"/>
    <n v="97.37"/>
    <n v="71.05"/>
    <n v="95.07"/>
    <n v="89.22"/>
  </r>
  <r>
    <s v="6421"/>
    <x v="104"/>
    <s v="NACIONAL"/>
    <s v="RAMA EJECUTIVA"/>
    <x v="7"/>
    <x v="1"/>
    <s v="BOGOTÁ. D.C."/>
    <s v="BOGOTÁ. D.C."/>
    <s v="NO"/>
    <n v="1"/>
    <s v="NACIÓN - MIPG"/>
    <s v="MIPG"/>
    <n v="75.540000000000006"/>
    <n v="59.02"/>
    <n v="78.73"/>
    <n v="74.91"/>
    <n v="76.3"/>
    <n v="68.09"/>
    <n v="72.41"/>
    <n v="85.35"/>
    <m/>
    <m/>
    <m/>
    <m/>
    <m/>
    <n v="58.49"/>
    <n v="46.67"/>
    <n v="60.61"/>
    <n v="60.26"/>
    <n v="76.12"/>
    <m/>
    <n v="91.67"/>
    <n v="92.86"/>
    <n v="92.86"/>
    <n v="100"/>
    <n v="88.05"/>
    <n v="74.819999999999993"/>
    <n v="52.72"/>
    <n v="0"/>
    <n v="60"/>
    <n v="78.23"/>
    <m/>
    <n v="52"/>
    <n v="0"/>
    <n v="84.18"/>
    <n v="89.66"/>
    <n v="100"/>
    <m/>
    <n v="84.82"/>
    <n v="83.33"/>
    <n v="92.86"/>
    <n v="75"/>
    <n v="67"/>
    <n v="60"/>
    <n v="75"/>
    <n v="67.5"/>
    <n v="100"/>
    <n v="50"/>
    <n v="70"/>
    <m/>
    <m/>
    <m/>
    <m/>
    <n v="82.3"/>
    <n v="81.08"/>
    <n v="75"/>
    <n v="91.11"/>
    <n v="77.78"/>
    <n v="80.77"/>
    <m/>
    <m/>
    <m/>
    <m/>
    <n v="70.67"/>
    <n v="78"/>
    <n v="48"/>
    <n v="52.17"/>
    <n v="46.67"/>
    <n v="63.64"/>
    <m/>
    <n v="76.3"/>
    <n v="69.12"/>
    <n v="46.97"/>
    <n v="88.57"/>
    <n v="59.54"/>
    <n v="46.67"/>
    <n v="70"/>
    <n v="58.33"/>
    <n v="68.52"/>
    <n v="66.67"/>
    <n v="72.08"/>
    <n v="69.7"/>
    <n v="100"/>
    <n v="67.53"/>
    <n v="72.41"/>
    <n v="76.319999999999993"/>
    <n v="79.17"/>
    <n v="70.37"/>
    <n v="74.069999999999993"/>
    <n v="60"/>
    <n v="85.35"/>
    <n v="69.72"/>
    <n v="97.22"/>
    <n v="97.5"/>
    <n v="73.61"/>
    <n v="91.89"/>
    <n v="93.14"/>
  </r>
  <r>
    <s v="6468"/>
    <x v="105"/>
    <s v="NACIONAL"/>
    <s v="RAMA EJECUTIVA"/>
    <x v="7"/>
    <x v="1"/>
    <s v="BOGOTÁ. D.C."/>
    <s v="BOGOTÁ. D.C."/>
    <s v="NO"/>
    <n v="1"/>
    <s v="NACIÓN - MIPG"/>
    <s v="MIPG"/>
    <n v="87.8"/>
    <n v="89.34"/>
    <n v="96.67"/>
    <n v="87.84"/>
    <n v="83.7"/>
    <n v="89.03"/>
    <n v="81.150000000000006"/>
    <n v="89.11"/>
    <m/>
    <m/>
    <m/>
    <m/>
    <m/>
    <n v="88.68"/>
    <n v="90"/>
    <n v="93.94"/>
    <n v="89.74"/>
    <n v="98.43"/>
    <m/>
    <n v="90.91"/>
    <n v="100"/>
    <n v="83.33"/>
    <n v="100"/>
    <n v="96.23"/>
    <n v="87.74"/>
    <n v="77.83"/>
    <n v="80.67"/>
    <n v="94.59"/>
    <n v="89.77"/>
    <n v="14.29"/>
    <n v="82.86"/>
    <n v="50"/>
    <n v="93.9"/>
    <n v="100"/>
    <n v="100"/>
    <m/>
    <n v="92.86"/>
    <n v="94.44"/>
    <n v="89.29"/>
    <n v="100"/>
    <n v="100"/>
    <n v="100"/>
    <n v="100"/>
    <n v="100"/>
    <n v="100"/>
    <n v="100"/>
    <n v="100"/>
    <m/>
    <m/>
    <m/>
    <m/>
    <n v="96.49"/>
    <n v="100"/>
    <n v="93.75"/>
    <n v="97.83"/>
    <n v="94.44"/>
    <n v="92.31"/>
    <n v="42.86"/>
    <n v="16.670000000000002"/>
    <n v="31.58"/>
    <n v="46.15"/>
    <n v="90.08"/>
    <n v="92.86"/>
    <n v="96"/>
    <n v="78.260000000000005"/>
    <n v="80"/>
    <n v="90.91"/>
    <m/>
    <n v="83.7"/>
    <n v="85.86"/>
    <n v="71.209999999999994"/>
    <n v="98.1"/>
    <n v="85.51"/>
    <n v="93.33"/>
    <n v="80"/>
    <n v="89.66"/>
    <n v="100"/>
    <n v="33.33"/>
    <n v="94.29"/>
    <n v="93.94"/>
    <n v="100"/>
    <n v="93.33"/>
    <n v="81.150000000000006"/>
    <n v="80.95"/>
    <n v="82.14"/>
    <n v="75"/>
    <n v="89.66"/>
    <n v="100"/>
    <n v="89.11"/>
    <n v="94.74"/>
    <n v="65.28"/>
    <n v="85"/>
    <n v="93.46"/>
    <n v="97.1"/>
    <n v="94.12"/>
  </r>
  <r>
    <s v="7342"/>
    <x v="106"/>
    <s v="NACIONAL"/>
    <s v="RAMA EJECUTIVA"/>
    <x v="9"/>
    <x v="1"/>
    <s v="BOGOTÁ. D.C."/>
    <s v="BOGOTÁ. D.C."/>
    <s v="NO"/>
    <n v="1"/>
    <s v="NACIÓN - MIPG"/>
    <s v="MIPG"/>
    <n v="70.95"/>
    <n v="66.39"/>
    <n v="84.21"/>
    <n v="68.44"/>
    <n v="68.12"/>
    <n v="65.569999999999993"/>
    <n v="52.02"/>
    <n v="88.04"/>
    <m/>
    <m/>
    <m/>
    <m/>
    <m/>
    <n v="62.14"/>
    <n v="53.33"/>
    <n v="50"/>
    <n v="68"/>
    <n v="81.89"/>
    <m/>
    <n v="91.67"/>
    <n v="92.86"/>
    <n v="92.86"/>
    <n v="100"/>
    <n v="98.11"/>
    <n v="72.94"/>
    <n v="75"/>
    <n v="33.33"/>
    <n v="66.67"/>
    <n v="75.569999999999993"/>
    <m/>
    <n v="68"/>
    <n v="25"/>
    <n v="96.34"/>
    <n v="51.72"/>
    <n v="33.33"/>
    <m/>
    <n v="89.66"/>
    <n v="88.89"/>
    <n v="86.67"/>
    <n v="100"/>
    <n v="97.5"/>
    <n v="100"/>
    <n v="100"/>
    <n v="93.75"/>
    <n v="100"/>
    <n v="100"/>
    <n v="100"/>
    <m/>
    <m/>
    <m/>
    <m/>
    <n v="45.74"/>
    <n v="41.38"/>
    <n v="33.33"/>
    <n v="54.29"/>
    <n v="53.85"/>
    <n v="32"/>
    <n v="38.1"/>
    <n v="33.33"/>
    <n v="26.32"/>
    <n v="38.46"/>
    <n v="62.71"/>
    <n v="55.81"/>
    <n v="31.58"/>
    <n v="47.83"/>
    <n v="60"/>
    <n v="63.64"/>
    <m/>
    <n v="68.12"/>
    <n v="81.03"/>
    <n v="63.64"/>
    <n v="95.57"/>
    <n v="61.11"/>
    <n v="50"/>
    <n v="50"/>
    <n v="58.33"/>
    <n v="85.19"/>
    <n v="83.33"/>
    <n v="52.5"/>
    <n v="63.64"/>
    <n v="32.35"/>
    <n v="52.22"/>
    <n v="52.02"/>
    <n v="59.52"/>
    <n v="57.14"/>
    <n v="56.25"/>
    <n v="79.31"/>
    <n v="30"/>
    <n v="88.04"/>
    <n v="76.319999999999993"/>
    <n v="88.89"/>
    <n v="100"/>
    <n v="82.46"/>
    <n v="95.07"/>
    <n v="98.04"/>
  </r>
  <r>
    <s v="8000"/>
    <x v="107"/>
    <s v="NACIONAL"/>
    <s v="RAMA EJECUTIVA"/>
    <x v="6"/>
    <x v="14"/>
    <s v="BOGOTÁ. D.C."/>
    <s v="BOGOTÁ. D.C."/>
    <s v="NO"/>
    <n v="1"/>
    <s v="NACIÓN - MIPG"/>
    <s v="MIPG"/>
    <n v="95.84"/>
    <n v="90.16"/>
    <n v="100"/>
    <n v="95.94"/>
    <n v="97.45"/>
    <n v="96.75"/>
    <n v="96.88"/>
    <n v="94.9"/>
    <m/>
    <m/>
    <m/>
    <m/>
    <m/>
    <n v="92.45"/>
    <n v="93.33"/>
    <n v="90.91"/>
    <n v="91.03"/>
    <n v="100"/>
    <m/>
    <n v="100"/>
    <n v="100"/>
    <n v="100"/>
    <n v="100"/>
    <n v="100"/>
    <n v="92.83"/>
    <n v="91.67"/>
    <n v="0"/>
    <n v="93.55"/>
    <n v="85.71"/>
    <n v="25"/>
    <n v="97.14"/>
    <n v="85.71"/>
    <n v="98.78"/>
    <n v="93.1"/>
    <n v="100"/>
    <m/>
    <n v="96.55"/>
    <n v="94.44"/>
    <n v="96.67"/>
    <n v="100"/>
    <n v="97.62"/>
    <n v="100"/>
    <n v="100"/>
    <n v="93.75"/>
    <n v="100"/>
    <n v="100"/>
    <n v="100"/>
    <m/>
    <m/>
    <m/>
    <m/>
    <n v="98.25"/>
    <n v="100"/>
    <n v="100"/>
    <n v="100"/>
    <n v="100"/>
    <n v="92.31"/>
    <n v="90.48"/>
    <n v="100"/>
    <n v="89.47"/>
    <n v="84.62"/>
    <n v="100"/>
    <n v="100"/>
    <n v="100"/>
    <n v="100"/>
    <n v="100"/>
    <n v="100"/>
    <m/>
    <n v="97.45"/>
    <n v="97.97"/>
    <n v="95.65"/>
    <n v="100"/>
    <n v="93.48"/>
    <n v="100"/>
    <n v="100"/>
    <n v="100"/>
    <n v="94.44"/>
    <n v="33.33"/>
    <n v="97.14"/>
    <n v="100"/>
    <n v="100"/>
    <n v="95.56"/>
    <n v="96.88"/>
    <n v="100"/>
    <n v="89.29"/>
    <n v="100"/>
    <n v="96.55"/>
    <n v="100"/>
    <n v="94.9"/>
    <n v="90.35"/>
    <n v="97.92"/>
    <n v="95.24"/>
    <n v="95.56"/>
    <n v="96.96"/>
    <n v="86.76"/>
  </r>
  <r>
    <s v="8001"/>
    <x v="108"/>
    <s v="NACIONAL"/>
    <s v="RAMA EJECUTIVA"/>
    <x v="3"/>
    <x v="6"/>
    <s v="BOGOTÁ. D.C."/>
    <s v="BOGOTÁ. D.C."/>
    <s v="NO"/>
    <n v="1"/>
    <s v="NACIÓN - MIPG"/>
    <s v="MIPG"/>
    <n v="89.11"/>
    <n v="91.49"/>
    <n v="92.04"/>
    <n v="88.71"/>
    <n v="80.489999999999995"/>
    <n v="89.08"/>
    <n v="88.24"/>
    <n v="94.83"/>
    <n v="97.22"/>
    <n v="95.71"/>
    <n v="100"/>
    <n v="97.73"/>
    <n v="100"/>
    <n v="86.79"/>
    <n v="83.33"/>
    <n v="96.97"/>
    <n v="82.05"/>
    <n v="92.21"/>
    <n v="81.819999999999993"/>
    <n v="100"/>
    <n v="100"/>
    <n v="100"/>
    <n v="100"/>
    <n v="94.17"/>
    <n v="95.16"/>
    <n v="100"/>
    <n v="100"/>
    <n v="100"/>
    <n v="84.5"/>
    <n v="89.29"/>
    <n v="100"/>
    <n v="85.71"/>
    <n v="93.9"/>
    <n v="100"/>
    <n v="100"/>
    <m/>
    <n v="94.83"/>
    <n v="100"/>
    <n v="90"/>
    <n v="100"/>
    <n v="100"/>
    <n v="100"/>
    <n v="100"/>
    <n v="100"/>
    <n v="100"/>
    <n v="100"/>
    <n v="100"/>
    <n v="82.47"/>
    <n v="90.69"/>
    <n v="80.25"/>
    <n v="86.47"/>
    <n v="77.290000000000006"/>
    <n v="79.44"/>
    <n v="81.25"/>
    <n v="78.05"/>
    <n v="71.790000000000006"/>
    <n v="73.08"/>
    <n v="76.92"/>
    <n v="66.67"/>
    <n v="33.33"/>
    <n v="84.62"/>
    <n v="84.9"/>
    <n v="84.33"/>
    <n v="90"/>
    <n v="83.33"/>
    <n v="71.430000000000007"/>
    <n v="75"/>
    <n v="85.42"/>
    <n v="80.489999999999995"/>
    <n v="90.11"/>
    <n v="82.83"/>
    <n v="96.2"/>
    <n v="85.27"/>
    <n v="93.33"/>
    <n v="90"/>
    <n v="93.68"/>
    <n v="85.19"/>
    <n v="16.670000000000002"/>
    <n v="90.12"/>
    <n v="95.96"/>
    <n v="88.24"/>
    <n v="88.33"/>
    <n v="88.24"/>
    <n v="90.48"/>
    <n v="82.14"/>
    <n v="93.75"/>
    <n v="89.66"/>
    <n v="100"/>
    <n v="94.83"/>
    <n v="96.9"/>
    <n v="93.06"/>
    <n v="95"/>
    <n v="92.03"/>
    <n v="95.07"/>
    <n v="97.06"/>
  </r>
  <r>
    <s v="8002"/>
    <x v="109"/>
    <s v="NACIONAL"/>
    <s v="RAMA EJECUTIVA"/>
    <x v="3"/>
    <x v="1"/>
    <s v="BOGOTÁ. D.C."/>
    <s v="BOGOTÁ. D.C."/>
    <s v="NO"/>
    <n v="1"/>
    <s v="NACIÓN - MIPG"/>
    <s v="MIPG"/>
    <n v="93.22"/>
    <n v="98.97"/>
    <n v="97.19"/>
    <n v="92.11"/>
    <n v="92.81"/>
    <n v="90.46"/>
    <n v="92.08"/>
    <n v="98.94"/>
    <n v="98.9"/>
    <n v="97.14"/>
    <n v="100"/>
    <n v="100"/>
    <n v="100"/>
    <n v="99.06"/>
    <n v="100"/>
    <n v="100"/>
    <n v="98.72"/>
    <n v="99.3"/>
    <n v="80.3"/>
    <n v="100"/>
    <n v="100"/>
    <n v="100"/>
    <n v="100"/>
    <n v="96.72"/>
    <n v="87.83"/>
    <n v="83.33"/>
    <n v="100"/>
    <n v="76.19"/>
    <n v="92.31"/>
    <n v="73.400000000000006"/>
    <n v="56"/>
    <n v="44.44"/>
    <n v="94.82"/>
    <n v="93.1"/>
    <n v="100"/>
    <m/>
    <n v="95.4"/>
    <n v="96.3"/>
    <n v="93.33"/>
    <n v="100"/>
    <n v="92.86"/>
    <n v="100"/>
    <n v="95"/>
    <n v="87.5"/>
    <n v="100"/>
    <n v="100"/>
    <n v="100"/>
    <m/>
    <m/>
    <m/>
    <m/>
    <n v="93.86"/>
    <n v="97.3"/>
    <n v="93.75"/>
    <n v="97.83"/>
    <n v="100"/>
    <n v="84.62"/>
    <n v="93.92"/>
    <n v="50"/>
    <n v="100"/>
    <n v="88.64"/>
    <n v="94.23"/>
    <n v="96.43"/>
    <n v="88.46"/>
    <n v="87.5"/>
    <n v="85.71"/>
    <n v="95.83"/>
    <n v="93.09"/>
    <n v="92.81"/>
    <n v="96.21"/>
    <n v="92.42"/>
    <n v="99.37"/>
    <n v="93.72"/>
    <n v="100"/>
    <n v="100"/>
    <n v="100"/>
    <n v="96.3"/>
    <n v="33.33"/>
    <n v="83.1"/>
    <n v="85.86"/>
    <n v="100"/>
    <n v="78.89"/>
    <n v="92.08"/>
    <n v="92.86"/>
    <n v="85.71"/>
    <n v="93.75"/>
    <n v="86.21"/>
    <n v="100"/>
    <n v="98.94"/>
    <n v="100"/>
    <n v="98.61"/>
    <n v="97.5"/>
    <n v="96.05"/>
    <n v="98.25"/>
    <n v="97.06"/>
  </r>
  <r>
    <s v="8003"/>
    <x v="110"/>
    <s v="NACIONAL"/>
    <s v="RAMA EJECUTIVA"/>
    <x v="0"/>
    <x v="21"/>
    <s v="BOGOTÁ. D.C."/>
    <s v="BOGOTÁ. D.C."/>
    <s v="NO"/>
    <n v="1"/>
    <s v="NACIÓN - MIPG"/>
    <s v="MIPG"/>
    <n v="92.79"/>
    <n v="95.1"/>
    <n v="94.88"/>
    <n v="91.44"/>
    <n v="96.16"/>
    <n v="94.15"/>
    <n v="96.08"/>
    <n v="96.24"/>
    <n v="92.78"/>
    <n v="97.14"/>
    <n v="100"/>
    <n v="96.51"/>
    <n v="33.33"/>
    <n v="97.17"/>
    <n v="93.33"/>
    <n v="96.97"/>
    <n v="96.15"/>
    <n v="98.7"/>
    <n v="62.12"/>
    <n v="100"/>
    <n v="100"/>
    <n v="100"/>
    <n v="100"/>
    <n v="93.44"/>
    <n v="89.16"/>
    <n v="91.67"/>
    <n v="100"/>
    <n v="94.59"/>
    <n v="84.5"/>
    <n v="33.4"/>
    <n v="100"/>
    <n v="50"/>
    <n v="91.46"/>
    <n v="100"/>
    <n v="100"/>
    <m/>
    <n v="93.1"/>
    <n v="100"/>
    <n v="86.67"/>
    <n v="100"/>
    <n v="87.5"/>
    <n v="80"/>
    <n v="80"/>
    <n v="100"/>
    <n v="83.33"/>
    <n v="100"/>
    <n v="100"/>
    <n v="96.14"/>
    <n v="94.12"/>
    <n v="98.81"/>
    <n v="94.48"/>
    <n v="91.23"/>
    <n v="97.3"/>
    <n v="93.75"/>
    <n v="97.83"/>
    <n v="94.44"/>
    <n v="76.92"/>
    <n v="75"/>
    <n v="66.67"/>
    <n v="84.21"/>
    <n v="57.69"/>
    <n v="97.69"/>
    <n v="95.83"/>
    <n v="96.15"/>
    <n v="100"/>
    <n v="100"/>
    <n v="98.61"/>
    <n v="100"/>
    <n v="96.16"/>
    <n v="98.74"/>
    <n v="97.98"/>
    <n v="99.37"/>
    <n v="94.64"/>
    <n v="100"/>
    <n v="90"/>
    <n v="95"/>
    <n v="86.11"/>
    <n v="100"/>
    <n v="89.29"/>
    <n v="96.97"/>
    <n v="82.35"/>
    <n v="87.78"/>
    <n v="96.08"/>
    <n v="97.62"/>
    <n v="100"/>
    <n v="100"/>
    <n v="96.55"/>
    <n v="100"/>
    <n v="96.24"/>
    <n v="98.84"/>
    <n v="95.14"/>
    <n v="92.5"/>
    <n v="96.75"/>
    <n v="94.63"/>
    <n v="91.67"/>
  </r>
  <r>
    <s v="8004"/>
    <x v="111"/>
    <s v="NACIONAL"/>
    <s v="RAMA EJECUTIVA"/>
    <x v="0"/>
    <x v="17"/>
    <s v="BOGOTÁ. D.C."/>
    <s v="BOGOTÁ. D.C."/>
    <s v="NO"/>
    <n v="1"/>
    <s v="NACIÓN - MIPG"/>
    <s v="MIPG"/>
    <n v="96.56"/>
    <n v="99.49"/>
    <n v="96.55"/>
    <n v="96.5"/>
    <n v="97.48"/>
    <n v="99.03"/>
    <n v="98.04"/>
    <n v="95.84"/>
    <n v="100"/>
    <n v="100"/>
    <n v="100"/>
    <n v="100"/>
    <n v="100"/>
    <n v="99.06"/>
    <n v="100"/>
    <n v="96.97"/>
    <n v="98.72"/>
    <n v="100"/>
    <n v="72.73"/>
    <n v="97.22"/>
    <n v="100"/>
    <n v="100"/>
    <n v="88.89"/>
    <n v="100"/>
    <n v="93.51"/>
    <n v="88.83"/>
    <n v="91.67"/>
    <n v="100"/>
    <n v="76.92"/>
    <n v="66.67"/>
    <n v="100"/>
    <n v="71.430000000000007"/>
    <n v="96.34"/>
    <n v="100"/>
    <n v="100"/>
    <m/>
    <n v="83.93"/>
    <n v="77.78"/>
    <n v="82.14"/>
    <n v="100"/>
    <n v="100"/>
    <n v="100"/>
    <n v="100"/>
    <n v="100"/>
    <n v="100"/>
    <n v="100"/>
    <n v="100"/>
    <n v="99.56"/>
    <n v="100"/>
    <n v="98.81"/>
    <n v="100"/>
    <n v="96.93"/>
    <n v="98.65"/>
    <n v="100"/>
    <n v="95.65"/>
    <n v="100"/>
    <n v="96.15"/>
    <n v="90.48"/>
    <n v="66.67"/>
    <n v="94.74"/>
    <n v="92.31"/>
    <n v="99.65"/>
    <n v="99.11"/>
    <n v="100"/>
    <n v="100"/>
    <n v="100"/>
    <n v="100"/>
    <n v="100"/>
    <n v="97.48"/>
    <n v="99.83"/>
    <n v="100"/>
    <n v="99.68"/>
    <n v="98.33"/>
    <n v="100"/>
    <n v="100"/>
    <n v="96.11"/>
    <n v="100"/>
    <n v="100"/>
    <n v="98.57"/>
    <n v="100"/>
    <n v="100"/>
    <n v="97.78"/>
    <n v="98.04"/>
    <n v="97.62"/>
    <n v="100"/>
    <n v="93.75"/>
    <n v="100"/>
    <n v="100"/>
    <n v="95.84"/>
    <n v="98.45"/>
    <n v="90.97"/>
    <n v="95"/>
    <n v="96.75"/>
    <n v="95.65"/>
    <n v="92.65"/>
  </r>
  <r>
    <s v="8005"/>
    <x v="112"/>
    <s v="NACIONAL"/>
    <s v="RAMA EJECUTIVA"/>
    <x v="0"/>
    <x v="13"/>
    <s v="BOGOTÁ. D.C."/>
    <s v="BOGOTÁ. D.C."/>
    <s v="NO"/>
    <n v="1"/>
    <s v="NACIÓN - MIPG"/>
    <s v="MIPG"/>
    <n v="95.94"/>
    <n v="95.64"/>
    <n v="95.94"/>
    <n v="95.61"/>
    <n v="98.44"/>
    <n v="96.92"/>
    <n v="92.16"/>
    <n v="98.01"/>
    <n v="98.35"/>
    <n v="100"/>
    <n v="100"/>
    <n v="98.86"/>
    <n v="83.33"/>
    <n v="93.4"/>
    <n v="90"/>
    <n v="100"/>
    <n v="97.44"/>
    <n v="97.08"/>
    <n v="83.33"/>
    <n v="100"/>
    <n v="100"/>
    <n v="100"/>
    <n v="100"/>
    <n v="98.36"/>
    <n v="95.2"/>
    <n v="91.67"/>
    <n v="100"/>
    <n v="97.3"/>
    <n v="90.5"/>
    <n v="46.6"/>
    <n v="100"/>
    <n v="88.89"/>
    <n v="96.34"/>
    <n v="100"/>
    <n v="100"/>
    <m/>
    <n v="94.83"/>
    <n v="88.89"/>
    <n v="96.67"/>
    <n v="100"/>
    <n v="98"/>
    <n v="100"/>
    <n v="100"/>
    <n v="95"/>
    <n v="100"/>
    <n v="100"/>
    <n v="80"/>
    <n v="93.73"/>
    <n v="100"/>
    <n v="97.53"/>
    <n v="97.14"/>
    <n v="96.05"/>
    <n v="98.65"/>
    <n v="100"/>
    <n v="91.3"/>
    <n v="100"/>
    <n v="100"/>
    <n v="87.84"/>
    <n v="100"/>
    <n v="88.89"/>
    <n v="77.27"/>
    <n v="98.26"/>
    <n v="97.32"/>
    <n v="100"/>
    <n v="100"/>
    <n v="100"/>
    <n v="100"/>
    <n v="97.92"/>
    <n v="98.44"/>
    <n v="97.93"/>
    <n v="96.97"/>
    <n v="98.73"/>
    <n v="96.19"/>
    <n v="100"/>
    <n v="100"/>
    <n v="91.94"/>
    <n v="97.22"/>
    <n v="100"/>
    <n v="96.31"/>
    <n v="91.92"/>
    <n v="97.06"/>
    <n v="97.78"/>
    <n v="92.16"/>
    <n v="88.1"/>
    <n v="100"/>
    <n v="87.5"/>
    <n v="86.21"/>
    <n v="90"/>
    <n v="98.01"/>
    <n v="97.67"/>
    <n v="97.22"/>
    <n v="100"/>
    <n v="97.06"/>
    <n v="97.97"/>
    <n v="98.04"/>
  </r>
  <r>
    <s v="8006"/>
    <x v="113"/>
    <s v="NACIONAL"/>
    <s v="RAMA EJECUTIVA"/>
    <x v="0"/>
    <x v="15"/>
    <s v="BOGOTÁ. D.C."/>
    <s v="BOGOTÁ. D.C."/>
    <s v="NO"/>
    <n v="1"/>
    <s v="NACIÓN - MIPG"/>
    <s v="MIPG"/>
    <n v="97.85"/>
    <n v="98.46"/>
    <n v="97.51"/>
    <n v="97.9"/>
    <n v="99.04"/>
    <n v="98.65"/>
    <n v="99.02"/>
    <n v="98.23"/>
    <n v="98.9"/>
    <n v="97.14"/>
    <n v="100"/>
    <n v="100"/>
    <n v="100"/>
    <n v="98.11"/>
    <n v="100"/>
    <n v="93.94"/>
    <n v="97.44"/>
    <n v="100"/>
    <n v="77.27"/>
    <n v="100"/>
    <n v="100"/>
    <n v="100"/>
    <n v="100"/>
    <n v="98.36"/>
    <n v="97.19"/>
    <n v="100"/>
    <n v="100"/>
    <n v="100"/>
    <n v="100"/>
    <n v="50"/>
    <n v="100"/>
    <n v="61.11"/>
    <n v="100"/>
    <n v="100"/>
    <n v="100"/>
    <m/>
    <n v="100"/>
    <n v="100"/>
    <n v="100"/>
    <n v="100"/>
    <n v="100"/>
    <n v="100"/>
    <n v="100"/>
    <n v="100"/>
    <n v="100"/>
    <n v="100"/>
    <n v="100"/>
    <n v="96.14"/>
    <n v="100"/>
    <n v="98.81"/>
    <n v="91.03"/>
    <n v="98.25"/>
    <n v="97.3"/>
    <n v="93.75"/>
    <n v="100"/>
    <n v="100"/>
    <n v="100"/>
    <n v="97.3"/>
    <n v="100"/>
    <n v="94.44"/>
    <n v="100"/>
    <n v="99.31"/>
    <n v="98.21"/>
    <n v="96.15"/>
    <n v="100"/>
    <n v="100"/>
    <n v="100"/>
    <n v="100"/>
    <n v="99.04"/>
    <n v="100"/>
    <n v="100"/>
    <n v="100"/>
    <n v="99.4"/>
    <n v="100"/>
    <n v="100"/>
    <n v="99.44"/>
    <n v="97.22"/>
    <n v="100"/>
    <n v="96.9"/>
    <n v="98.99"/>
    <n v="100"/>
    <n v="95.56"/>
    <n v="99.02"/>
    <n v="100"/>
    <n v="96.43"/>
    <n v="100"/>
    <n v="100"/>
    <n v="100"/>
    <n v="98.23"/>
    <n v="96.9"/>
    <n v="100"/>
    <n v="100"/>
    <n v="99.69"/>
    <n v="97.83"/>
    <n v="93.63"/>
  </r>
  <r>
    <s v="8007"/>
    <x v="114"/>
    <s v="NACIONAL"/>
    <s v="RAMA EJECUTIVA"/>
    <x v="0"/>
    <x v="14"/>
    <s v="BOGOTÁ. D.C."/>
    <s v="BOGOTÁ. D.C."/>
    <s v="NO"/>
    <n v="1"/>
    <s v="NACIÓN - MIPG"/>
    <s v="MIPG"/>
    <n v="91.04"/>
    <n v="92.05"/>
    <n v="95.81"/>
    <n v="92.54"/>
    <n v="85.11"/>
    <n v="85.91"/>
    <n v="92.16"/>
    <n v="94.78"/>
    <n v="89.56"/>
    <n v="88.57"/>
    <n v="87.5"/>
    <n v="94.32"/>
    <n v="66.67"/>
    <n v="94.34"/>
    <n v="96.67"/>
    <n v="93.94"/>
    <n v="94.87"/>
    <n v="97.73"/>
    <n v="77.27"/>
    <n v="100"/>
    <n v="100"/>
    <n v="100"/>
    <n v="100"/>
    <n v="93.33"/>
    <n v="94.23"/>
    <n v="83.33"/>
    <n v="100"/>
    <n v="100"/>
    <n v="90.5"/>
    <n v="41.75"/>
    <n v="100"/>
    <n v="78.569999999999993"/>
    <n v="97.56"/>
    <n v="93.1"/>
    <n v="100"/>
    <m/>
    <n v="94.83"/>
    <n v="94.44"/>
    <n v="93.33"/>
    <n v="100"/>
    <n v="100"/>
    <n v="100"/>
    <n v="100"/>
    <n v="100"/>
    <n v="100"/>
    <n v="100"/>
    <n v="100"/>
    <n v="87.19"/>
    <n v="88.24"/>
    <n v="95.24"/>
    <n v="77.930000000000007"/>
    <n v="84.26"/>
    <n v="100"/>
    <n v="62.5"/>
    <n v="84.78"/>
    <n v="100"/>
    <n v="70"/>
    <n v="97.62"/>
    <n v="100"/>
    <n v="94.74"/>
    <n v="100"/>
    <n v="94.97"/>
    <n v="89.29"/>
    <n v="100"/>
    <n v="100"/>
    <n v="85.71"/>
    <n v="100"/>
    <n v="99.48"/>
    <n v="85.11"/>
    <n v="91.03"/>
    <n v="80.3"/>
    <n v="100"/>
    <n v="82.62"/>
    <n v="100"/>
    <n v="80"/>
    <n v="78.89"/>
    <n v="68.52"/>
    <n v="83.33"/>
    <n v="82.48"/>
    <n v="72.73"/>
    <n v="76.47"/>
    <n v="87.36"/>
    <n v="92.16"/>
    <n v="90.48"/>
    <n v="82.14"/>
    <n v="96.88"/>
    <n v="89.66"/>
    <n v="80"/>
    <n v="94.78"/>
    <n v="96.12"/>
    <n v="86.11"/>
    <n v="100"/>
    <n v="92.28"/>
    <n v="97.1"/>
    <n v="95.1"/>
  </r>
  <r>
    <s v="8008"/>
    <x v="115"/>
    <s v="NACIONAL"/>
    <s v="RAMA EJECUTIVA"/>
    <x v="0"/>
    <x v="19"/>
    <s v="BOGOTÁ. D.C."/>
    <s v="BOGOTÁ. D.C."/>
    <s v="NO"/>
    <n v="1"/>
    <s v="NACIÓN - MIPG"/>
    <s v="MIPG"/>
    <n v="86.09"/>
    <n v="72.16"/>
    <n v="89.69"/>
    <n v="87.86"/>
    <n v="92.45"/>
    <n v="83.86"/>
    <n v="89.38"/>
    <n v="87.51"/>
    <n v="87.78"/>
    <n v="91.18"/>
    <n v="100"/>
    <n v="88.64"/>
    <n v="50"/>
    <n v="59.43"/>
    <n v="40"/>
    <n v="63.64"/>
    <n v="60.26"/>
    <n v="92.53"/>
    <n v="57.58"/>
    <n v="94.29"/>
    <n v="100"/>
    <n v="100"/>
    <n v="75"/>
    <n v="86.89"/>
    <n v="81.44"/>
    <n v="94.44"/>
    <n v="80.67"/>
    <n v="78.38"/>
    <n v="73.69"/>
    <n v="41.75"/>
    <n v="76"/>
    <n v="82.14"/>
    <n v="86.59"/>
    <n v="75.86"/>
    <n v="100"/>
    <m/>
    <n v="86.31"/>
    <n v="85.19"/>
    <n v="82.14"/>
    <n v="100"/>
    <n v="88"/>
    <n v="80"/>
    <n v="90"/>
    <n v="95"/>
    <n v="66.67"/>
    <n v="100"/>
    <n v="80"/>
    <n v="98.6"/>
    <n v="98.04"/>
    <n v="98.81"/>
    <n v="98.62"/>
    <n v="89.91"/>
    <n v="98.65"/>
    <n v="56.25"/>
    <n v="97.83"/>
    <n v="94.44"/>
    <n v="88.46"/>
    <n v="76.19"/>
    <n v="100"/>
    <n v="52.63"/>
    <n v="92.31"/>
    <n v="96.88"/>
    <n v="91.96"/>
    <n v="100"/>
    <n v="100"/>
    <n v="100"/>
    <n v="100"/>
    <n v="100"/>
    <n v="92.45"/>
    <n v="87.24"/>
    <n v="80.3"/>
    <n v="93.04"/>
    <n v="64.98"/>
    <n v="60"/>
    <n v="70"/>
    <n v="66.67"/>
    <n v="61.11"/>
    <n v="66.67"/>
    <n v="90"/>
    <n v="87.88"/>
    <n v="94.12"/>
    <n v="90"/>
    <n v="89.38"/>
    <n v="92.86"/>
    <n v="96.43"/>
    <n v="93.75"/>
    <n v="96.55"/>
    <n v="60"/>
    <n v="87.51"/>
    <n v="75.97"/>
    <n v="90.28"/>
    <n v="88.12"/>
    <n v="78.98"/>
    <n v="95.94"/>
    <n v="94.12"/>
  </r>
  <r>
    <s v="8009"/>
    <x v="116"/>
    <s v="NACIONAL"/>
    <s v="RAMA EJECUTIVA"/>
    <x v="9"/>
    <x v="2"/>
    <s v="BOGOTÁ. D.C."/>
    <s v="BOGOTÁ. D.C."/>
    <s v="NO"/>
    <n v="1"/>
    <s v="NACIÓN - MIPG"/>
    <s v="MIPG"/>
    <n v="93"/>
    <n v="96.3"/>
    <n v="97.69"/>
    <n v="92.8"/>
    <n v="96.45"/>
    <n v="90.72"/>
    <n v="92.16"/>
    <n v="94.83"/>
    <n v="97.65"/>
    <n v="97.14"/>
    <n v="100"/>
    <n v="95.24"/>
    <n v="100"/>
    <n v="94.34"/>
    <n v="100"/>
    <n v="100"/>
    <n v="92.31"/>
    <n v="100"/>
    <n v="78.790000000000006"/>
    <n v="100"/>
    <n v="100"/>
    <n v="100"/>
    <n v="100"/>
    <n v="99.18"/>
    <n v="88.24"/>
    <n v="87.5"/>
    <n v="91.67"/>
    <n v="97.3"/>
    <n v="91"/>
    <n v="45"/>
    <n v="100"/>
    <n v="33.33"/>
    <n v="96.95"/>
    <n v="72.41"/>
    <n v="83.33"/>
    <m/>
    <n v="98.21"/>
    <n v="100"/>
    <n v="96.43"/>
    <n v="100"/>
    <m/>
    <m/>
    <m/>
    <m/>
    <m/>
    <m/>
    <m/>
    <n v="95.35"/>
    <n v="100"/>
    <n v="91.67"/>
    <n v="95.86"/>
    <n v="90.35"/>
    <n v="94.59"/>
    <n v="75"/>
    <n v="97.83"/>
    <n v="88.89"/>
    <n v="84.62"/>
    <n v="86.49"/>
    <n v="50"/>
    <n v="94.44"/>
    <n v="81.819999999999993"/>
    <n v="93.75"/>
    <n v="89.29"/>
    <n v="88.46"/>
    <n v="95.83"/>
    <n v="85.71"/>
    <n v="100"/>
    <n v="97.92"/>
    <n v="96.45"/>
    <n v="99.31"/>
    <n v="100"/>
    <n v="98.73"/>
    <n v="80.95"/>
    <n v="86.67"/>
    <n v="100"/>
    <n v="73.33"/>
    <n v="62.96"/>
    <n v="100"/>
    <n v="86.9"/>
    <n v="80.81"/>
    <n v="94.12"/>
    <n v="87.78"/>
    <n v="92.16"/>
    <n v="92.86"/>
    <n v="89.29"/>
    <n v="96.88"/>
    <n v="93.1"/>
    <n v="60"/>
    <n v="94.83"/>
    <n v="94.57"/>
    <n v="98.61"/>
    <n v="100"/>
    <n v="88.23"/>
    <n v="91.74"/>
    <n v="87.42"/>
  </r>
  <r>
    <s v="8010"/>
    <x v="117"/>
    <s v="NACIONAL"/>
    <s v="RAMA EJECUTIVA"/>
    <x v="3"/>
    <x v="2"/>
    <s v="BOGOTÁ. D.C."/>
    <s v="BOGOTÁ. D.C."/>
    <s v="NO"/>
    <n v="1"/>
    <s v="NACIÓN - MIPG"/>
    <s v="MIPG"/>
    <n v="77.739999999999995"/>
    <n v="77.06"/>
    <n v="89.19"/>
    <n v="80.8"/>
    <n v="83.46"/>
    <n v="82.81"/>
    <n v="84.32"/>
    <n v="69.36"/>
    <n v="76.11"/>
    <n v="70"/>
    <n v="93.75"/>
    <n v="73.260000000000005"/>
    <n v="100"/>
    <n v="77.36"/>
    <n v="93.33"/>
    <n v="84.85"/>
    <n v="70.510000000000005"/>
    <n v="94.78"/>
    <n v="56.06"/>
    <n v="88.57"/>
    <n v="85.71"/>
    <n v="90.48"/>
    <n v="62.5"/>
    <n v="94.17"/>
    <n v="73.7"/>
    <n v="68.06"/>
    <n v="63.83"/>
    <n v="25.4"/>
    <n v="78.849999999999994"/>
    <m/>
    <n v="60"/>
    <n v="0"/>
    <n v="95.12"/>
    <n v="65.52"/>
    <n v="100"/>
    <m/>
    <n v="86.21"/>
    <n v="88.89"/>
    <n v="80"/>
    <n v="100"/>
    <m/>
    <m/>
    <m/>
    <m/>
    <m/>
    <m/>
    <m/>
    <m/>
    <m/>
    <m/>
    <m/>
    <n v="93.86"/>
    <n v="94.59"/>
    <n v="87.5"/>
    <n v="97.83"/>
    <n v="88.89"/>
    <n v="88.46"/>
    <m/>
    <m/>
    <m/>
    <m/>
    <n v="85.78"/>
    <n v="91.07"/>
    <n v="84.62"/>
    <n v="66.67"/>
    <n v="85.71"/>
    <n v="83.33"/>
    <n v="80.14"/>
    <n v="83.46"/>
    <n v="84.48"/>
    <n v="78.790000000000006"/>
    <n v="89.24"/>
    <n v="76.81"/>
    <n v="100"/>
    <n v="90"/>
    <n v="63.33"/>
    <n v="50"/>
    <n v="100"/>
    <m/>
    <m/>
    <m/>
    <m/>
    <n v="84.32"/>
    <n v="92.86"/>
    <n v="78.569999999999993"/>
    <n v="90.62"/>
    <n v="82.76"/>
    <n v="90"/>
    <n v="69.36"/>
    <n v="65.12"/>
    <n v="74.31"/>
    <n v="72.5"/>
    <n v="75.19"/>
    <n v="62.18"/>
    <n v="34.25"/>
  </r>
  <r>
    <s v="8011"/>
    <x v="118"/>
    <s v="NACIONAL"/>
    <s v="RAMA EJECUTIVA"/>
    <x v="9"/>
    <x v="2"/>
    <s v="BOGOTÁ. D.C."/>
    <s v="BOGOTÁ. D.C."/>
    <s v="NO"/>
    <n v="1"/>
    <s v="NACIÓN - MIPG"/>
    <s v="MIPG"/>
    <n v="90.91"/>
    <n v="95.77"/>
    <n v="94.56"/>
    <n v="90.86"/>
    <n v="92.52"/>
    <n v="84.97"/>
    <n v="86.93"/>
    <n v="97.13"/>
    <n v="95.29"/>
    <n v="97.14"/>
    <n v="100"/>
    <n v="95.24"/>
    <n v="83.33"/>
    <n v="96.23"/>
    <n v="100"/>
    <n v="93.94"/>
    <n v="94.87"/>
    <n v="96.6"/>
    <n v="74.239999999999995"/>
    <n v="100"/>
    <n v="100"/>
    <n v="100"/>
    <n v="100"/>
    <n v="95.9"/>
    <n v="88.39"/>
    <n v="88.83"/>
    <n v="86.17"/>
    <n v="97.3"/>
    <n v="83.36"/>
    <n v="0"/>
    <n v="100"/>
    <n v="60.71"/>
    <n v="95.12"/>
    <n v="79.31"/>
    <n v="100"/>
    <m/>
    <n v="89.66"/>
    <n v="88.89"/>
    <n v="86.67"/>
    <n v="100"/>
    <m/>
    <m/>
    <m/>
    <m/>
    <m/>
    <m/>
    <m/>
    <m/>
    <m/>
    <m/>
    <m/>
    <n v="95.61"/>
    <n v="94.59"/>
    <n v="93.75"/>
    <n v="95.65"/>
    <n v="94.44"/>
    <n v="92.31"/>
    <n v="67.86"/>
    <n v="66.67"/>
    <n v="52.63"/>
    <n v="80.77"/>
    <n v="95.8"/>
    <n v="96.43"/>
    <n v="88.46"/>
    <n v="87.5"/>
    <n v="100"/>
    <n v="100"/>
    <n v="95.74"/>
    <n v="92.52"/>
    <n v="93.79"/>
    <n v="89.39"/>
    <n v="97.47"/>
    <n v="86.84"/>
    <n v="100"/>
    <n v="100"/>
    <n v="81.900000000000006"/>
    <n v="79.63"/>
    <n v="66.67"/>
    <n v="75.239999999999995"/>
    <n v="82.83"/>
    <n v="82.35"/>
    <n v="71.11"/>
    <n v="86.93"/>
    <n v="95.24"/>
    <n v="85.71"/>
    <n v="90.62"/>
    <n v="96.55"/>
    <n v="80"/>
    <n v="97.13"/>
    <n v="95.35"/>
    <n v="97.22"/>
    <n v="95"/>
    <n v="92.34"/>
    <n v="98.41"/>
    <n v="94.61"/>
  </r>
  <r>
    <s v="8012"/>
    <x v="119"/>
    <s v="NACIONAL"/>
    <s v="RAMA EJECUTIVA"/>
    <x v="9"/>
    <x v="2"/>
    <s v="BOGOTÁ. D.C."/>
    <s v="BOGOTÁ. D.C."/>
    <s v="NO"/>
    <n v="1"/>
    <s v="NACIÓN - MIPG"/>
    <s v="MIPG"/>
    <n v="93.55"/>
    <n v="93.39"/>
    <n v="96.24"/>
    <n v="95.01"/>
    <n v="94.91"/>
    <n v="90.43"/>
    <n v="98.04"/>
    <n v="96.46"/>
    <n v="97.06"/>
    <n v="97.14"/>
    <n v="100"/>
    <n v="98.81"/>
    <n v="83.33"/>
    <n v="90.57"/>
    <n v="100"/>
    <n v="81.819999999999993"/>
    <n v="91.03"/>
    <n v="99.32"/>
    <n v="71.209999999999994"/>
    <n v="100"/>
    <n v="100"/>
    <n v="100"/>
    <n v="100"/>
    <n v="95"/>
    <n v="95.77"/>
    <n v="100"/>
    <n v="100"/>
    <n v="100"/>
    <n v="97.46"/>
    <n v="40"/>
    <n v="100"/>
    <n v="88.89"/>
    <n v="100"/>
    <n v="86.21"/>
    <n v="100"/>
    <m/>
    <n v="94.44"/>
    <n v="100"/>
    <n v="89.29"/>
    <n v="100"/>
    <m/>
    <m/>
    <m/>
    <m/>
    <m/>
    <m/>
    <m/>
    <m/>
    <m/>
    <m/>
    <m/>
    <n v="95.61"/>
    <n v="100"/>
    <n v="75"/>
    <n v="100"/>
    <n v="94.44"/>
    <n v="96.15"/>
    <n v="100"/>
    <n v="100"/>
    <n v="100"/>
    <n v="100"/>
    <n v="94.23"/>
    <n v="94.64"/>
    <n v="100"/>
    <n v="91.67"/>
    <n v="85.71"/>
    <n v="95.83"/>
    <n v="88.83"/>
    <n v="94.91"/>
    <n v="96.53"/>
    <n v="93.94"/>
    <n v="98.72"/>
    <n v="90.82"/>
    <n v="93.33"/>
    <n v="100"/>
    <n v="89.66"/>
    <n v="96.3"/>
    <n v="66.67"/>
    <n v="84.17"/>
    <n v="91.92"/>
    <n v="79.41"/>
    <n v="82.22"/>
    <n v="98.04"/>
    <n v="100"/>
    <n v="96.43"/>
    <n v="100"/>
    <n v="100"/>
    <n v="90"/>
    <n v="96.46"/>
    <n v="96.12"/>
    <n v="90.28"/>
    <n v="97.5"/>
    <n v="95.8"/>
    <n v="98.84"/>
    <n v="96.08"/>
  </r>
  <r>
    <s v="8013"/>
    <x v="120"/>
    <s v="NACIONAL"/>
    <s v="RAMA EJECUTIVA"/>
    <x v="9"/>
    <x v="2"/>
    <s v="BOGOTÁ. D.C."/>
    <s v="BOGOTÁ. D.C."/>
    <s v="NO"/>
    <n v="1"/>
    <s v="NACIÓN - MIPG"/>
    <s v="MIPG"/>
    <n v="96.74"/>
    <n v="94.15"/>
    <n v="97.26"/>
    <n v="97.72"/>
    <n v="100"/>
    <n v="95.37"/>
    <n v="100"/>
    <n v="96.68"/>
    <n v="90.48"/>
    <n v="88.57"/>
    <n v="66.67"/>
    <n v="95.24"/>
    <n v="83.33"/>
    <n v="96.23"/>
    <n v="100"/>
    <n v="100"/>
    <n v="94.87"/>
    <n v="99.09"/>
    <n v="81.819999999999993"/>
    <n v="100"/>
    <n v="100"/>
    <n v="100"/>
    <n v="100"/>
    <n v="94.54"/>
    <n v="97.12"/>
    <n v="100"/>
    <n v="100"/>
    <n v="99.1"/>
    <n v="96.43"/>
    <n v="70.290000000000006"/>
    <n v="100"/>
    <n v="92.86"/>
    <n v="97.56"/>
    <n v="100"/>
    <n v="100"/>
    <m/>
    <n v="98.28"/>
    <n v="100"/>
    <n v="96.67"/>
    <n v="100"/>
    <m/>
    <m/>
    <m/>
    <m/>
    <m/>
    <m/>
    <m/>
    <m/>
    <m/>
    <m/>
    <m/>
    <n v="99.12"/>
    <n v="100"/>
    <n v="100"/>
    <n v="97.83"/>
    <n v="100"/>
    <n v="100"/>
    <n v="96"/>
    <n v="100"/>
    <n v="100"/>
    <n v="92.31"/>
    <n v="100"/>
    <n v="100"/>
    <n v="100"/>
    <n v="100"/>
    <n v="100"/>
    <n v="100"/>
    <n v="100"/>
    <n v="100"/>
    <n v="99.31"/>
    <n v="100"/>
    <n v="98.73"/>
    <n v="85.14"/>
    <n v="100"/>
    <n v="90"/>
    <n v="82.76"/>
    <n v="63.89"/>
    <n v="83.33"/>
    <n v="96.43"/>
    <n v="100"/>
    <n v="94.12"/>
    <n v="95.56"/>
    <n v="100"/>
    <n v="100"/>
    <n v="100"/>
    <n v="100"/>
    <n v="100"/>
    <n v="100"/>
    <n v="96.68"/>
    <n v="93.8"/>
    <n v="98.61"/>
    <n v="100"/>
    <n v="91.36"/>
    <n v="97.39"/>
    <n v="94.12"/>
  </r>
  <r>
    <s v="8014"/>
    <x v="121"/>
    <s v="NACIONAL"/>
    <s v="RAMA EJECUTIVA"/>
    <x v="9"/>
    <x v="2"/>
    <s v="BOGOTÁ. D.C."/>
    <s v="BOGOTÁ. D.C."/>
    <s v="NO"/>
    <n v="1"/>
    <s v="NACIÓN - MIPG"/>
    <s v="MIPG"/>
    <n v="92.4"/>
    <n v="96.03"/>
    <n v="96.6"/>
    <n v="93.47"/>
    <n v="95.4"/>
    <n v="84.1"/>
    <n v="93.14"/>
    <n v="99.2"/>
    <n v="93.53"/>
    <n v="97.14"/>
    <n v="62.5"/>
    <n v="90.48"/>
    <n v="100"/>
    <n v="98.11"/>
    <n v="100"/>
    <n v="96.97"/>
    <n v="97.44"/>
    <n v="99.32"/>
    <n v="74.239999999999995"/>
    <n v="100"/>
    <n v="100"/>
    <n v="100"/>
    <n v="100"/>
    <n v="95.9"/>
    <n v="90.19"/>
    <n v="100"/>
    <n v="100"/>
    <n v="97.3"/>
    <n v="96.15"/>
    <n v="33.4"/>
    <n v="78.569999999999993"/>
    <n v="77.78"/>
    <n v="92.68"/>
    <n v="82.76"/>
    <n v="100"/>
    <m/>
    <n v="86.31"/>
    <n v="68.52"/>
    <n v="92.86"/>
    <n v="100"/>
    <m/>
    <m/>
    <m/>
    <m/>
    <m/>
    <m/>
    <m/>
    <m/>
    <m/>
    <m/>
    <m/>
    <n v="98.25"/>
    <n v="100"/>
    <n v="93.75"/>
    <n v="97.83"/>
    <n v="100"/>
    <n v="100"/>
    <n v="94.59"/>
    <n v="100"/>
    <n v="88.89"/>
    <n v="100"/>
    <n v="93.98"/>
    <n v="96"/>
    <n v="100"/>
    <n v="83.33"/>
    <n v="85.71"/>
    <n v="95.83"/>
    <n v="92.93"/>
    <n v="95.4"/>
    <n v="94.96"/>
    <n v="96.97"/>
    <n v="93.15"/>
    <n v="67.86"/>
    <n v="73.33"/>
    <n v="90"/>
    <n v="63.33"/>
    <n v="27.78"/>
    <n v="100"/>
    <n v="81.790000000000006"/>
    <n v="84.85"/>
    <n v="52.94"/>
    <n v="86.11"/>
    <n v="93.14"/>
    <n v="100"/>
    <n v="100"/>
    <n v="90.62"/>
    <n v="100"/>
    <n v="70"/>
    <n v="99.2"/>
    <n v="99.22"/>
    <n v="98.61"/>
    <n v="100"/>
    <n v="81.92"/>
    <n v="99.13"/>
    <n v="99.02"/>
  </r>
  <r>
    <s v="8015"/>
    <x v="122"/>
    <s v="NACIONAL"/>
    <s v="RAMA EJECUTIVA"/>
    <x v="9"/>
    <x v="2"/>
    <s v="BOGOTÁ. D.C."/>
    <s v="BOGOTÁ. D.C."/>
    <s v="NO"/>
    <n v="1"/>
    <s v="NACIÓN - MIPG"/>
    <s v="MIPG"/>
    <n v="94.99"/>
    <n v="100"/>
    <n v="94.73"/>
    <n v="96.8"/>
    <n v="95.59"/>
    <n v="90.91"/>
    <n v="98.04"/>
    <n v="97.52"/>
    <n v="100"/>
    <n v="100"/>
    <n v="100"/>
    <n v="100"/>
    <n v="100"/>
    <n v="100"/>
    <n v="100"/>
    <n v="100"/>
    <n v="100"/>
    <n v="98.41"/>
    <n v="63.64"/>
    <n v="100"/>
    <n v="100"/>
    <n v="100"/>
    <n v="100"/>
    <n v="96.17"/>
    <n v="95.56"/>
    <n v="87.5"/>
    <n v="100"/>
    <n v="97.3"/>
    <n v="91"/>
    <n v="33.4"/>
    <n v="100"/>
    <n v="100"/>
    <n v="97.56"/>
    <n v="100"/>
    <n v="83.33"/>
    <m/>
    <n v="98.21"/>
    <n v="100"/>
    <n v="96.43"/>
    <n v="100"/>
    <m/>
    <m/>
    <m/>
    <m/>
    <m/>
    <m/>
    <m/>
    <m/>
    <m/>
    <m/>
    <m/>
    <n v="97.37"/>
    <n v="97.3"/>
    <n v="100"/>
    <n v="97.83"/>
    <n v="100"/>
    <n v="96.15"/>
    <n v="97.3"/>
    <n v="100"/>
    <n v="94.44"/>
    <n v="100"/>
    <n v="99.3"/>
    <n v="98.21"/>
    <n v="96.15"/>
    <n v="100"/>
    <n v="100"/>
    <n v="100"/>
    <n v="100"/>
    <n v="95.59"/>
    <n v="97.24"/>
    <n v="93.94"/>
    <n v="100"/>
    <n v="99.29"/>
    <n v="100"/>
    <n v="100"/>
    <n v="99.44"/>
    <n v="96.3"/>
    <n v="100"/>
    <n v="80.36"/>
    <n v="100"/>
    <n v="55.88"/>
    <n v="77.78"/>
    <n v="98.04"/>
    <n v="95.24"/>
    <n v="100"/>
    <n v="96.88"/>
    <n v="100"/>
    <n v="100"/>
    <n v="97.52"/>
    <n v="99.22"/>
    <n v="93.06"/>
    <n v="100"/>
    <n v="99.14"/>
    <n v="97.24"/>
    <n v="96.57"/>
  </r>
  <r>
    <s v="8016"/>
    <x v="123"/>
    <s v="NACIONAL"/>
    <s v="RAMA EJECUTIVA"/>
    <x v="9"/>
    <x v="2"/>
    <s v="BOGOTÁ. D.C."/>
    <s v="BOGOTÁ. D.C."/>
    <s v="NO"/>
    <n v="1"/>
    <s v="NACIÓN - MIPG"/>
    <s v="MIPG"/>
    <n v="95.06"/>
    <n v="98.15"/>
    <n v="96.77"/>
    <n v="94.03"/>
    <n v="94.57"/>
    <n v="97.04"/>
    <n v="89.69"/>
    <n v="97.19"/>
    <n v="97.06"/>
    <n v="97.14"/>
    <n v="100"/>
    <n v="96.43"/>
    <n v="100"/>
    <n v="99.06"/>
    <n v="96.67"/>
    <n v="100"/>
    <n v="100"/>
    <n v="99.32"/>
    <n v="75.760000000000005"/>
    <n v="100"/>
    <n v="100"/>
    <n v="100"/>
    <n v="100"/>
    <n v="96.72"/>
    <n v="92.28"/>
    <n v="91.67"/>
    <n v="100"/>
    <n v="93.69"/>
    <n v="92.86"/>
    <n v="33.4"/>
    <n v="100"/>
    <n v="67.86"/>
    <n v="98.78"/>
    <n v="89.66"/>
    <n v="100"/>
    <m/>
    <n v="96.55"/>
    <n v="100"/>
    <n v="93.33"/>
    <n v="100"/>
    <m/>
    <m/>
    <m/>
    <m/>
    <m/>
    <m/>
    <m/>
    <m/>
    <m/>
    <m/>
    <m/>
    <n v="99.12"/>
    <n v="100"/>
    <n v="100"/>
    <n v="100"/>
    <n v="94.44"/>
    <n v="100"/>
    <n v="79.760000000000005"/>
    <n v="91.67"/>
    <n v="68.42"/>
    <n v="84.62"/>
    <n v="95.1"/>
    <n v="94.64"/>
    <n v="96.15"/>
    <n v="95.83"/>
    <n v="100"/>
    <n v="95.83"/>
    <n v="93.62"/>
    <n v="94.57"/>
    <n v="97.97"/>
    <n v="95.65"/>
    <n v="100"/>
    <n v="93.57"/>
    <n v="100"/>
    <n v="90"/>
    <n v="91.67"/>
    <n v="88.89"/>
    <n v="100"/>
    <n v="97.86"/>
    <n v="96.97"/>
    <n v="100"/>
    <n v="97.78"/>
    <n v="89.69"/>
    <n v="85.71"/>
    <n v="96.43"/>
    <n v="81.48"/>
    <n v="92.59"/>
    <n v="100"/>
    <n v="97.19"/>
    <n v="98.39"/>
    <n v="98.61"/>
    <n v="88.1"/>
    <n v="96.69"/>
    <n v="96.96"/>
    <n v="95.59"/>
  </r>
  <r>
    <s v="8019"/>
    <x v="124"/>
    <s v="NACIONAL"/>
    <s v="RAMA EJECUTIVA"/>
    <x v="5"/>
    <x v="21"/>
    <s v="BOGOTÁ. D.C."/>
    <s v="BOGOTÁ. D.C."/>
    <s v="NO"/>
    <n v="1"/>
    <s v="NACIÓN - MIPG"/>
    <s v="MIPG"/>
    <n v="94.29"/>
    <n v="93.33"/>
    <n v="94.24"/>
    <n v="93.38"/>
    <n v="97.06"/>
    <n v="94.29"/>
    <n v="90.82"/>
    <n v="98.1"/>
    <n v="91.21"/>
    <n v="88.57"/>
    <n v="75"/>
    <n v="95.45"/>
    <n v="100"/>
    <n v="95.28"/>
    <n v="93.33"/>
    <n v="96.97"/>
    <n v="97.44"/>
    <n v="97.62"/>
    <n v="65.150000000000006"/>
    <n v="94.12"/>
    <n v="100"/>
    <n v="100"/>
    <n v="71.430000000000007"/>
    <n v="96.67"/>
    <n v="91.58"/>
    <n v="87.5"/>
    <n v="100"/>
    <n v="97.3"/>
    <n v="81.38"/>
    <n v="75"/>
    <n v="100"/>
    <n v="75"/>
    <n v="96.04"/>
    <n v="82.76"/>
    <n v="100"/>
    <m/>
    <n v="91.96"/>
    <n v="83.33"/>
    <n v="100"/>
    <n v="89.29"/>
    <n v="90"/>
    <n v="80"/>
    <n v="90"/>
    <n v="100"/>
    <n v="66.67"/>
    <n v="100"/>
    <n v="100"/>
    <m/>
    <m/>
    <m/>
    <m/>
    <n v="89.81"/>
    <n v="97.3"/>
    <n v="87.5"/>
    <n v="91.3"/>
    <n v="88.89"/>
    <n v="85"/>
    <n v="95.24"/>
    <n v="100"/>
    <n v="89.47"/>
    <n v="100"/>
    <n v="97.9"/>
    <n v="96.43"/>
    <n v="100"/>
    <n v="100"/>
    <n v="85.71"/>
    <n v="95.83"/>
    <n v="100"/>
    <n v="97.06"/>
    <n v="98.28"/>
    <n v="98.48"/>
    <n v="98.1"/>
    <n v="81.67"/>
    <n v="100"/>
    <n v="90"/>
    <n v="61.67"/>
    <n v="96.3"/>
    <n v="100"/>
    <n v="96.61"/>
    <n v="90.91"/>
    <n v="100"/>
    <n v="98.06"/>
    <n v="90.82"/>
    <n v="94.74"/>
    <n v="87.5"/>
    <n v="96.88"/>
    <n v="96.55"/>
    <n v="60"/>
    <n v="98.1"/>
    <n v="96.9"/>
    <n v="100"/>
    <n v="100"/>
    <n v="90.07"/>
    <n v="97.24"/>
    <n v="98.53"/>
  </r>
  <r>
    <s v="8020"/>
    <x v="125"/>
    <s v="NACIONAL"/>
    <s v="RAMA EJECUTIVA"/>
    <x v="5"/>
    <x v="21"/>
    <s v="BOGOTÁ. D.C."/>
    <s v="BOGOTÁ. D.C."/>
    <s v="NO"/>
    <n v="1"/>
    <s v="NACIÓN - MIPG"/>
    <s v="MIPG"/>
    <n v="94.31"/>
    <n v="96.92"/>
    <n v="97.95"/>
    <n v="92.07"/>
    <n v="99.75"/>
    <n v="94.4"/>
    <n v="97.06"/>
    <n v="96.77"/>
    <n v="100"/>
    <n v="100"/>
    <n v="100"/>
    <n v="100"/>
    <n v="100"/>
    <n v="94.34"/>
    <n v="93.33"/>
    <n v="93.94"/>
    <n v="94.87"/>
    <n v="99.32"/>
    <n v="86.36"/>
    <n v="100"/>
    <n v="100"/>
    <n v="100"/>
    <n v="100"/>
    <n v="100"/>
    <n v="87.56"/>
    <n v="100"/>
    <n v="100"/>
    <n v="88.29"/>
    <n v="91"/>
    <n v="20"/>
    <n v="80"/>
    <n v="69.44"/>
    <n v="93.9"/>
    <n v="79.31"/>
    <n v="100"/>
    <m/>
    <n v="98.21"/>
    <n v="94.44"/>
    <n v="100"/>
    <n v="100"/>
    <n v="100"/>
    <n v="100"/>
    <n v="100"/>
    <n v="100"/>
    <n v="100"/>
    <n v="100"/>
    <n v="100"/>
    <m/>
    <m/>
    <m/>
    <m/>
    <n v="95.61"/>
    <n v="100"/>
    <n v="93.75"/>
    <n v="97.83"/>
    <n v="100"/>
    <n v="88.46"/>
    <n v="72.97"/>
    <n v="100"/>
    <n v="44.44"/>
    <n v="100"/>
    <n v="98.6"/>
    <n v="98.21"/>
    <n v="100"/>
    <n v="100"/>
    <n v="85.71"/>
    <n v="100"/>
    <n v="97.87"/>
    <n v="99.75"/>
    <n v="98.97"/>
    <n v="99.24"/>
    <n v="98.73"/>
    <n v="82.85"/>
    <n v="86.67"/>
    <n v="90"/>
    <n v="93.1"/>
    <n v="68.52"/>
    <n v="33.33"/>
    <n v="95.48"/>
    <n v="98.99"/>
    <n v="100"/>
    <n v="93.33"/>
    <n v="97.06"/>
    <n v="97.62"/>
    <n v="96.43"/>
    <n v="100"/>
    <n v="96.55"/>
    <n v="90"/>
    <n v="96.77"/>
    <n v="96.12"/>
    <n v="100"/>
    <n v="92.5"/>
    <n v="87.5"/>
    <n v="99.42"/>
    <n v="98.04"/>
  </r>
  <r>
    <s v="8021"/>
    <x v="126"/>
    <s v="NACIONAL"/>
    <s v="RAMA EJECUTIVA"/>
    <x v="3"/>
    <x v="0"/>
    <s v="BOGOTÁ. D.C."/>
    <s v="BOGOTÁ. D.C."/>
    <s v="NO"/>
    <n v="1"/>
    <s v="NACIÓN - MIPG"/>
    <s v="MIPG"/>
    <n v="83.62"/>
    <n v="75.900000000000006"/>
    <n v="94.07"/>
    <n v="79.349999999999994"/>
    <n v="82.27"/>
    <n v="85.15"/>
    <n v="94.12"/>
    <n v="85.23"/>
    <n v="80.22"/>
    <n v="97.14"/>
    <n v="75"/>
    <n v="72.73"/>
    <n v="50"/>
    <n v="72.64"/>
    <n v="83.33"/>
    <n v="69.7"/>
    <n v="69.23"/>
    <n v="97.29"/>
    <n v="77.27"/>
    <n v="94.29"/>
    <n v="92.86"/>
    <n v="90.48"/>
    <n v="87.5"/>
    <n v="94.26"/>
    <n v="78.72"/>
    <n v="61.17"/>
    <n v="94.5"/>
    <n v="56.76"/>
    <n v="90.91"/>
    <n v="20"/>
    <n v="100"/>
    <n v="50"/>
    <n v="92.68"/>
    <n v="75.86"/>
    <n v="89"/>
    <m/>
    <n v="83.33"/>
    <n v="68.75"/>
    <n v="85.71"/>
    <n v="100"/>
    <n v="100"/>
    <n v="100"/>
    <n v="100"/>
    <n v="100"/>
    <n v="100"/>
    <n v="100"/>
    <n v="100"/>
    <m/>
    <m/>
    <m/>
    <m/>
    <n v="74.42"/>
    <n v="37.5"/>
    <n v="73.33"/>
    <n v="81.58"/>
    <n v="57.14"/>
    <n v="82.35"/>
    <n v="81.430000000000007"/>
    <n v="50"/>
    <n v="77.78"/>
    <n v="95.45"/>
    <n v="70.77"/>
    <n v="59.26"/>
    <n v="50"/>
    <n v="77.78"/>
    <n v="66.67"/>
    <n v="70.83"/>
    <n v="71.63"/>
    <n v="82.27"/>
    <n v="85.3"/>
    <n v="71.010000000000005"/>
    <n v="97.78"/>
    <n v="84.3"/>
    <n v="100"/>
    <n v="100"/>
    <n v="97.41"/>
    <n v="43.52"/>
    <n v="16.670000000000002"/>
    <n v="85.71"/>
    <n v="90.91"/>
    <n v="100"/>
    <n v="81.11"/>
    <n v="94.12"/>
    <n v="97.62"/>
    <n v="96.43"/>
    <n v="93.75"/>
    <n v="96.55"/>
    <n v="90"/>
    <n v="85.23"/>
    <n v="72.87"/>
    <n v="91.67"/>
    <n v="88.1"/>
    <n v="89.32"/>
    <n v="91.67"/>
    <n v="78.92"/>
  </r>
  <r>
    <s v="8022"/>
    <x v="127"/>
    <s v="NACIONAL"/>
    <s v="RAMA EJECUTIVA"/>
    <x v="3"/>
    <x v="19"/>
    <s v="BOGOTÁ. D.C."/>
    <s v="BOGOTÁ. D.C."/>
    <s v="NO"/>
    <n v="1"/>
    <s v="NACIÓN - MIPG"/>
    <s v="MIPG"/>
    <n v="92.04"/>
    <n v="100"/>
    <n v="92.74"/>
    <n v="91.48"/>
    <n v="89.74"/>
    <n v="85.09"/>
    <n v="97.06"/>
    <n v="99.16"/>
    <n v="100"/>
    <n v="100"/>
    <n v="100"/>
    <n v="100"/>
    <n v="100"/>
    <n v="100"/>
    <n v="100"/>
    <n v="100"/>
    <n v="100"/>
    <n v="94.9"/>
    <n v="78.790000000000006"/>
    <n v="88.57"/>
    <n v="78.569999999999993"/>
    <n v="95.24"/>
    <n v="100"/>
    <n v="98.36"/>
    <n v="91.25"/>
    <n v="100"/>
    <n v="100"/>
    <n v="81.98"/>
    <n v="92.86"/>
    <n v="50"/>
    <n v="100"/>
    <n v="57.14"/>
    <n v="97.56"/>
    <n v="100"/>
    <n v="100"/>
    <m/>
    <n v="94.83"/>
    <n v="94.44"/>
    <n v="93.33"/>
    <n v="100"/>
    <n v="100"/>
    <n v="100"/>
    <n v="100"/>
    <n v="100"/>
    <n v="100"/>
    <n v="100"/>
    <n v="100"/>
    <m/>
    <m/>
    <m/>
    <m/>
    <n v="98.15"/>
    <n v="100"/>
    <n v="100"/>
    <n v="97.83"/>
    <n v="100"/>
    <n v="95"/>
    <n v="60"/>
    <n v="60"/>
    <n v="100"/>
    <n v="33.33"/>
    <n v="90.76"/>
    <n v="91.07"/>
    <n v="80"/>
    <n v="84.62"/>
    <n v="100"/>
    <n v="100"/>
    <n v="84.78"/>
    <n v="89.74"/>
    <n v="92.41"/>
    <n v="83.33"/>
    <n v="100"/>
    <n v="55.07"/>
    <n v="66.67"/>
    <n v="90"/>
    <n v="33.049999999999997"/>
    <n v="60.19"/>
    <n v="66.67"/>
    <n v="92.62"/>
    <n v="98.99"/>
    <n v="94.12"/>
    <n v="90"/>
    <n v="97.06"/>
    <n v="100"/>
    <n v="100"/>
    <n v="96.88"/>
    <n v="96.55"/>
    <n v="100"/>
    <n v="99.16"/>
    <n v="99.22"/>
    <n v="100"/>
    <n v="100"/>
    <n v="78.52"/>
    <n v="99.57"/>
    <n v="98.53"/>
  </r>
  <r>
    <s v="8023"/>
    <x v="128"/>
    <s v="NACIONAL"/>
    <s v="RAMA EJECUTIVA"/>
    <x v="3"/>
    <x v="13"/>
    <s v="BOGOTÁ. D.C."/>
    <s v="BOGOTÁ. D.C."/>
    <s v="NO"/>
    <n v="1"/>
    <s v="NACIÓN - MIPG"/>
    <s v="MIPG"/>
    <n v="95.79"/>
    <n v="97.44"/>
    <n v="97.35"/>
    <n v="94.5"/>
    <n v="97.79"/>
    <n v="94.57"/>
    <n v="98.04"/>
    <n v="98.89"/>
    <n v="100"/>
    <n v="100"/>
    <n v="100"/>
    <n v="100"/>
    <n v="100"/>
    <n v="95.28"/>
    <n v="100"/>
    <n v="90.91"/>
    <n v="94.87"/>
    <n v="98.7"/>
    <n v="84.85"/>
    <n v="100"/>
    <n v="100"/>
    <n v="100"/>
    <n v="100"/>
    <n v="98.36"/>
    <n v="93.82"/>
    <n v="83.33"/>
    <n v="100"/>
    <n v="100"/>
    <n v="91"/>
    <m/>
    <n v="100"/>
    <n v="0"/>
    <n v="98.46"/>
    <n v="93.1"/>
    <n v="100"/>
    <m/>
    <n v="98.21"/>
    <n v="94.44"/>
    <n v="100"/>
    <n v="100"/>
    <n v="100"/>
    <n v="100"/>
    <n v="100"/>
    <n v="100"/>
    <n v="100"/>
    <n v="100"/>
    <n v="100"/>
    <n v="91.13"/>
    <n v="100"/>
    <n v="98.77"/>
    <n v="77.62"/>
    <n v="100"/>
    <n v="100"/>
    <n v="100"/>
    <n v="100"/>
    <n v="100"/>
    <n v="100"/>
    <m/>
    <m/>
    <m/>
    <m/>
    <n v="98.61"/>
    <n v="100"/>
    <n v="96.15"/>
    <n v="95.83"/>
    <n v="100"/>
    <n v="100"/>
    <n v="97.92"/>
    <n v="97.79"/>
    <n v="100"/>
    <n v="100"/>
    <n v="100"/>
    <n v="92.75"/>
    <n v="100"/>
    <n v="100"/>
    <n v="93.1"/>
    <n v="100"/>
    <n v="50"/>
    <n v="90"/>
    <n v="96.97"/>
    <n v="82.35"/>
    <n v="88.89"/>
    <n v="98.04"/>
    <n v="100"/>
    <n v="100"/>
    <n v="100"/>
    <n v="96.55"/>
    <n v="90"/>
    <n v="98.89"/>
    <n v="97.67"/>
    <n v="100"/>
    <n v="100"/>
    <n v="95.8"/>
    <n v="98.98"/>
    <n v="96.57"/>
  </r>
  <r>
    <s v="8024"/>
    <x v="129"/>
    <s v="NACIONAL"/>
    <s v="RAMA EJECUTIVA"/>
    <x v="11"/>
    <x v="4"/>
    <s v="BOGOTÁ. D.C."/>
    <s v="BOGOTÁ. D.C."/>
    <s v="NO"/>
    <n v="1"/>
    <s v="NACIÓN - MIPG"/>
    <s v="MIPG"/>
    <n v="76.459999999999994"/>
    <n v="91.03"/>
    <n v="84.24"/>
    <n v="73.7"/>
    <n v="72.64"/>
    <n v="64.09"/>
    <n v="79.900000000000006"/>
    <n v="87.12"/>
    <n v="93.96"/>
    <n v="88.57"/>
    <n v="87.5"/>
    <n v="98.86"/>
    <n v="100"/>
    <n v="88.68"/>
    <n v="100"/>
    <n v="84.85"/>
    <n v="85.9"/>
    <n v="85.39"/>
    <n v="62.12"/>
    <n v="94.29"/>
    <n v="92.86"/>
    <n v="95.24"/>
    <n v="75"/>
    <n v="89.17"/>
    <n v="83.8"/>
    <n v="83.33"/>
    <n v="91.67"/>
    <n v="100"/>
    <n v="86.93"/>
    <n v="80"/>
    <n v="100"/>
    <n v="75"/>
    <n v="73.78"/>
    <n v="86.21"/>
    <n v="100"/>
    <m/>
    <n v="88.51"/>
    <n v="74.069999999999993"/>
    <n v="93.33"/>
    <n v="100"/>
    <n v="90.48"/>
    <n v="100"/>
    <n v="100"/>
    <n v="100"/>
    <n v="66.67"/>
    <n v="75"/>
    <n v="100"/>
    <n v="70.040000000000006"/>
    <n v="56.86"/>
    <n v="80.95"/>
    <n v="75.52"/>
    <n v="53.54"/>
    <n v="59.46"/>
    <n v="57.14"/>
    <n v="54.35"/>
    <n v="58.82"/>
    <n v="25"/>
    <n v="59.46"/>
    <n v="75"/>
    <n v="61.11"/>
    <n v="45.45"/>
    <n v="66"/>
    <n v="59.18"/>
    <n v="46.15"/>
    <n v="50"/>
    <n v="57.14"/>
    <n v="66.67"/>
    <n v="71.7"/>
    <n v="72.64"/>
    <n v="74.83"/>
    <n v="69.569999999999993"/>
    <n v="79.489999999999995"/>
    <n v="43.63"/>
    <n v="35.71"/>
    <n v="60"/>
    <n v="39.659999999999997"/>
    <n v="68.52"/>
    <n v="16.670000000000002"/>
    <n v="63.5"/>
    <n v="57.58"/>
    <n v="52.94"/>
    <n v="67.819999999999993"/>
    <n v="79.900000000000006"/>
    <n v="83.33"/>
    <n v="85.71"/>
    <n v="81.25"/>
    <n v="72.41"/>
    <n v="60"/>
    <n v="87.12"/>
    <n v="89.15"/>
    <n v="75.69"/>
    <n v="83.33"/>
    <n v="66.67"/>
    <n v="91.89"/>
    <n v="87.75"/>
  </r>
  <r>
    <s v="8025"/>
    <x v="130"/>
    <s v="NACIONAL"/>
    <s v="RAMA EJECUTIVA"/>
    <x v="3"/>
    <x v="9"/>
    <s v="BOGOTÁ. D.C."/>
    <s v="BOGOTÁ. D.C."/>
    <s v="NO"/>
    <n v="1"/>
    <s v="NACIÓN - MIPG"/>
    <s v="MIPG"/>
    <n v="86.81"/>
    <n v="94.1"/>
    <n v="95.04"/>
    <n v="83.56"/>
    <n v="88.13"/>
    <n v="89.13"/>
    <n v="77.45"/>
    <n v="91.31"/>
    <n v="97.25"/>
    <n v="100"/>
    <n v="100"/>
    <n v="94.32"/>
    <n v="100"/>
    <n v="91.51"/>
    <n v="93.33"/>
    <n v="90.91"/>
    <n v="92.31"/>
    <n v="97.73"/>
    <n v="84.85"/>
    <n v="91.43"/>
    <n v="92.86"/>
    <n v="95.24"/>
    <n v="87.5"/>
    <n v="97.78"/>
    <n v="90.32"/>
    <n v="83.28"/>
    <n v="88.83"/>
    <n v="94.59"/>
    <n v="84.62"/>
    <n v="41.75"/>
    <n v="80"/>
    <n v="48.21"/>
    <n v="98.78"/>
    <n v="93.1"/>
    <n v="100"/>
    <m/>
    <n v="80.95"/>
    <n v="79.63"/>
    <n v="75"/>
    <n v="100"/>
    <n v="100"/>
    <n v="100"/>
    <n v="100"/>
    <n v="100"/>
    <n v="100"/>
    <n v="100"/>
    <n v="100"/>
    <m/>
    <m/>
    <m/>
    <m/>
    <n v="68.2"/>
    <n v="81.98"/>
    <n v="68.75"/>
    <n v="78.05"/>
    <n v="72.55"/>
    <n v="34.619999999999997"/>
    <n v="80.95"/>
    <n v="83.33"/>
    <n v="94.74"/>
    <n v="46.15"/>
    <n v="78.150000000000006"/>
    <n v="76.790000000000006"/>
    <n v="76.92"/>
    <n v="70.83"/>
    <n v="82.14"/>
    <n v="66.67"/>
    <n v="80.849999999999994"/>
    <n v="88.13"/>
    <n v="94.48"/>
    <n v="90.91"/>
    <n v="97.47"/>
    <n v="67.5"/>
    <n v="73.33"/>
    <n v="70"/>
    <n v="56.94"/>
    <n v="79.63"/>
    <n v="83.33"/>
    <n v="94.64"/>
    <n v="93.94"/>
    <n v="91.18"/>
    <n v="95.56"/>
    <n v="77.45"/>
    <n v="78.569999999999993"/>
    <n v="75"/>
    <n v="78.12"/>
    <n v="75.86"/>
    <n v="80"/>
    <n v="91.31"/>
    <n v="90.7"/>
    <n v="84.03"/>
    <n v="95"/>
    <n v="86.03"/>
    <n v="93.19"/>
    <n v="88.89"/>
  </r>
  <r>
    <s v="8026"/>
    <x v="131"/>
    <s v="NACIONAL"/>
    <s v="RAMA EJECUTIVA"/>
    <x v="6"/>
    <x v="1"/>
    <s v="BOGOTÁ. D.C."/>
    <s v="BOGOTÁ. D.C."/>
    <s v="NO"/>
    <n v="1"/>
    <s v="NACIÓN - MIPG"/>
    <s v="MIPG"/>
    <n v="81.39"/>
    <n v="74.59"/>
    <n v="91.45"/>
    <n v="86.98"/>
    <n v="79.290000000000006"/>
    <n v="75.89"/>
    <n v="83.84"/>
    <n v="81.77"/>
    <m/>
    <m/>
    <m/>
    <m/>
    <m/>
    <n v="77.36"/>
    <n v="80"/>
    <n v="90.91"/>
    <n v="78.209999999999994"/>
    <n v="93.7"/>
    <m/>
    <n v="91.67"/>
    <n v="92.86"/>
    <n v="85.71"/>
    <n v="75"/>
    <n v="94.34"/>
    <n v="86.76"/>
    <n v="88.83"/>
    <n v="100"/>
    <n v="81.08"/>
    <n v="92.86"/>
    <n v="50"/>
    <n v="72"/>
    <n v="86.11"/>
    <n v="84.76"/>
    <n v="100"/>
    <n v="100"/>
    <m/>
    <n v="93.1"/>
    <n v="83.33"/>
    <n v="96.67"/>
    <n v="100"/>
    <n v="100"/>
    <n v="100"/>
    <n v="100"/>
    <n v="100"/>
    <n v="100"/>
    <n v="100"/>
    <n v="100"/>
    <m/>
    <m/>
    <m/>
    <m/>
    <n v="85.92"/>
    <n v="87.84"/>
    <n v="87.5"/>
    <n v="82.93"/>
    <n v="94.12"/>
    <n v="85"/>
    <n v="71.430000000000007"/>
    <n v="50"/>
    <n v="100"/>
    <n v="63.64"/>
    <n v="87.98"/>
    <n v="88.39"/>
    <n v="88"/>
    <n v="86.96"/>
    <n v="95"/>
    <n v="68.180000000000007"/>
    <m/>
    <n v="79.290000000000006"/>
    <n v="86.81"/>
    <n v="75"/>
    <n v="96.79"/>
    <n v="79.23"/>
    <n v="86.67"/>
    <n v="90"/>
    <n v="72.41"/>
    <n v="96.3"/>
    <n v="50"/>
    <n v="63.26"/>
    <n v="74.75"/>
    <n v="64.709999999999994"/>
    <n v="58.62"/>
    <n v="83.84"/>
    <n v="97.62"/>
    <n v="71.430000000000007"/>
    <n v="81.25"/>
    <n v="68.97"/>
    <n v="100"/>
    <n v="81.77"/>
    <n v="73.680000000000007"/>
    <n v="85.51"/>
    <n v="86.49"/>
    <n v="85.28"/>
    <n v="85.8"/>
    <n v="59.86"/>
  </r>
  <r>
    <s v="8027"/>
    <x v="132"/>
    <s v="NACIONAL"/>
    <s v="RAMA EJECUTIVA"/>
    <x v="5"/>
    <x v="3"/>
    <s v="BOGOTÁ. D.C."/>
    <s v="BOGOTÁ. D.C."/>
    <s v="NO"/>
    <n v="1"/>
    <s v="NACIÓN - MIPG"/>
    <s v="MIPG"/>
    <n v="90.16"/>
    <n v="92.78"/>
    <n v="95.5"/>
    <n v="88.29"/>
    <n v="86.17"/>
    <n v="85.42"/>
    <n v="95.05"/>
    <n v="96.29"/>
    <n v="96.67"/>
    <n v="94.29"/>
    <n v="100"/>
    <n v="97.67"/>
    <n v="100"/>
    <n v="89.62"/>
    <n v="86.67"/>
    <n v="96.97"/>
    <n v="91.03"/>
    <n v="95.39"/>
    <n v="90.48"/>
    <n v="100"/>
    <n v="100"/>
    <n v="100"/>
    <n v="100"/>
    <n v="98.36"/>
    <n v="93.17"/>
    <n v="90.28"/>
    <n v="94.5"/>
    <n v="97.3"/>
    <n v="100"/>
    <n v="50"/>
    <n v="100"/>
    <n v="66.67"/>
    <n v="92.59"/>
    <n v="93.1"/>
    <n v="100"/>
    <m/>
    <n v="88.89"/>
    <n v="75"/>
    <n v="92.86"/>
    <n v="100"/>
    <n v="95"/>
    <n v="100"/>
    <n v="90"/>
    <n v="87.5"/>
    <n v="100"/>
    <n v="100"/>
    <n v="100"/>
    <n v="77.040000000000006"/>
    <n v="76.47"/>
    <n v="90.12"/>
    <n v="76.25"/>
    <n v="74.84"/>
    <n v="84.26"/>
    <n v="75"/>
    <n v="73.17"/>
    <n v="66.67"/>
    <n v="60"/>
    <n v="77.78"/>
    <n v="100"/>
    <n v="100"/>
    <n v="50"/>
    <n v="89.26"/>
    <n v="82.14"/>
    <n v="92"/>
    <n v="82.61"/>
    <n v="85.71"/>
    <n v="95.65"/>
    <n v="93.23"/>
    <n v="86.17"/>
    <n v="87.68"/>
    <n v="74.22"/>
    <n v="98.72"/>
    <n v="86.23"/>
    <n v="100"/>
    <n v="90"/>
    <n v="85.34"/>
    <n v="97.22"/>
    <n v="33.33"/>
    <n v="82.81"/>
    <n v="93.94"/>
    <n v="0"/>
    <n v="83.33"/>
    <n v="95.05"/>
    <n v="95.24"/>
    <n v="100"/>
    <n v="93.75"/>
    <n v="92.86"/>
    <n v="90"/>
    <n v="96.29"/>
    <n v="95.35"/>
    <n v="97.22"/>
    <n v="95"/>
    <n v="91.91"/>
    <n v="96.96"/>
    <n v="93.63"/>
  </r>
  <r>
    <s v="8028"/>
    <x v="133"/>
    <s v="NACIONAL"/>
    <s v="RAMA EJECUTIVA"/>
    <x v="3"/>
    <x v="9"/>
    <s v="BOGOTÁ. D.C."/>
    <s v="BOGOTÁ. D.C."/>
    <s v="NO"/>
    <n v="1"/>
    <s v="NACIÓN - MIPG"/>
    <s v="MIPG"/>
    <n v="67.37"/>
    <n v="74.61"/>
    <n v="83.86"/>
    <n v="69.569999999999993"/>
    <n v="82.09"/>
    <n v="79.11"/>
    <n v="20"/>
    <n v="62.19"/>
    <n v="79.44"/>
    <n v="71.430000000000007"/>
    <n v="71.430000000000007"/>
    <n v="87.5"/>
    <n v="66.67"/>
    <n v="69.900000000000006"/>
    <n v="93.33"/>
    <n v="69.7"/>
    <n v="61.33"/>
    <n v="88.74"/>
    <n v="38.33"/>
    <n v="85.29"/>
    <n v="85.71"/>
    <n v="90.48"/>
    <n v="57.14"/>
    <n v="76.94"/>
    <n v="64.72"/>
    <n v="69.44"/>
    <n v="0"/>
    <n v="76.67"/>
    <n v="75"/>
    <n v="100"/>
    <n v="76"/>
    <n v="33.33"/>
    <n v="58.64"/>
    <n v="68.97"/>
    <m/>
    <m/>
    <n v="84.48"/>
    <n v="77.78"/>
    <n v="83.33"/>
    <n v="100"/>
    <n v="97.5"/>
    <n v="100"/>
    <n v="100"/>
    <n v="93.75"/>
    <n v="100"/>
    <n v="100"/>
    <n v="100"/>
    <m/>
    <m/>
    <m/>
    <m/>
    <n v="63.52"/>
    <n v="77.010000000000005"/>
    <n v="50"/>
    <n v="67.39"/>
    <n v="73.81"/>
    <n v="38.46"/>
    <n v="55.56"/>
    <n v="0"/>
    <n v="0"/>
    <n v="50"/>
    <n v="71.459999999999994"/>
    <n v="60"/>
    <n v="84.21"/>
    <n v="81.819999999999993"/>
    <n v="53.57"/>
    <n v="65.22"/>
    <n v="80.849999999999994"/>
    <n v="82.09"/>
    <n v="84.03"/>
    <n v="91.79"/>
    <n v="77.27"/>
    <n v="53.02"/>
    <n v="66.67"/>
    <n v="70"/>
    <n v="51.72"/>
    <n v="39.81"/>
    <n v="16.670000000000002"/>
    <n v="87.41"/>
    <n v="84.85"/>
    <n v="94.12"/>
    <n v="87.08"/>
    <n v="20"/>
    <n v="21.21"/>
    <n v="6.67"/>
    <n v="7.41"/>
    <n v="12.5"/>
    <n v="50"/>
    <n v="62.19"/>
    <n v="67.260000000000005"/>
    <n v="57.49"/>
    <n v="70.94"/>
    <n v="55.42"/>
    <n v="55.33"/>
    <m/>
  </r>
  <r>
    <s v="8029"/>
    <x v="134"/>
    <s v="NACIONAL"/>
    <s v="RAMA EJECUTIVA"/>
    <x v="3"/>
    <x v="13"/>
    <s v="BOGOTÁ. D.C."/>
    <s v="BOGOTÁ. D.C."/>
    <s v="NO"/>
    <n v="1"/>
    <s v="NACIÓN - MIPG"/>
    <s v="MIPG"/>
    <n v="84.07"/>
    <n v="77.05"/>
    <n v="91.71"/>
    <n v="82.33"/>
    <n v="83.46"/>
    <n v="86.41"/>
    <n v="79.41"/>
    <n v="88.15"/>
    <n v="81.59"/>
    <n v="79.290000000000006"/>
    <n v="81.25"/>
    <n v="84.09"/>
    <n v="83.33"/>
    <n v="73.58"/>
    <n v="90"/>
    <n v="63.64"/>
    <n v="70.510000000000005"/>
    <n v="94.57"/>
    <n v="68.180000000000007"/>
    <n v="97.22"/>
    <n v="92.86"/>
    <n v="95.24"/>
    <n v="88.89"/>
    <n v="86.25"/>
    <n v="84.19"/>
    <n v="94.5"/>
    <n v="88.83"/>
    <n v="70.27"/>
    <n v="85.92"/>
    <m/>
    <n v="82.86"/>
    <n v="0"/>
    <n v="93.83"/>
    <n v="89.66"/>
    <n v="100"/>
    <m/>
    <n v="77.38"/>
    <n v="64.58"/>
    <n v="76.67"/>
    <n v="100"/>
    <n v="86.19"/>
    <n v="100"/>
    <n v="85"/>
    <n v="88.75"/>
    <n v="100"/>
    <n v="87.5"/>
    <n v="80"/>
    <m/>
    <m/>
    <m/>
    <m/>
    <n v="84.07"/>
    <n v="97.3"/>
    <n v="50"/>
    <n v="88.89"/>
    <n v="94.44"/>
    <n v="80.77"/>
    <m/>
    <m/>
    <m/>
    <m/>
    <n v="82.98"/>
    <n v="79.760000000000005"/>
    <n v="88.46"/>
    <n v="83.33"/>
    <n v="85.71"/>
    <n v="75"/>
    <n v="82.98"/>
    <n v="83.46"/>
    <n v="85.53"/>
    <n v="73.739999999999995"/>
    <n v="95.51"/>
    <n v="83.21"/>
    <n v="93.33"/>
    <n v="100"/>
    <n v="79.31"/>
    <n v="93.52"/>
    <n v="33.33"/>
    <m/>
    <m/>
    <m/>
    <m/>
    <n v="79.41"/>
    <n v="83.33"/>
    <n v="82.14"/>
    <n v="81.25"/>
    <n v="72.41"/>
    <n v="60"/>
    <n v="88.15"/>
    <n v="82.95"/>
    <n v="80.790000000000006"/>
    <n v="94.17"/>
    <n v="88.21"/>
    <n v="94.93"/>
    <n v="86.27"/>
  </r>
  <r>
    <s v="8030"/>
    <x v="135"/>
    <s v="NACIONAL"/>
    <s v="RAMA EJECUTIVA"/>
    <x v="1"/>
    <x v="23"/>
    <s v="BOGOTÁ. D.C."/>
    <s v="BOGOTÁ. D.C."/>
    <s v="NO"/>
    <n v="1"/>
    <s v="NACIÓN - MIPG"/>
    <s v="MIPG"/>
    <n v="92.77"/>
    <n v="83.33"/>
    <n v="95.27"/>
    <n v="97.02"/>
    <n v="95.62"/>
    <n v="90.21"/>
    <n v="90.1"/>
    <n v="92.09"/>
    <n v="86.81"/>
    <n v="94.29"/>
    <n v="81.25"/>
    <n v="87.5"/>
    <n v="50"/>
    <n v="80.58"/>
    <n v="86.67"/>
    <n v="66.67"/>
    <n v="81.33"/>
    <n v="97.04"/>
    <n v="77.27"/>
    <n v="100"/>
    <n v="100"/>
    <n v="100"/>
    <n v="100"/>
    <n v="100"/>
    <n v="94.76"/>
    <n v="95.83"/>
    <n v="100"/>
    <n v="100"/>
    <n v="96.43"/>
    <n v="50"/>
    <n v="78.569999999999993"/>
    <n v="79.17"/>
    <n v="95.68"/>
    <n v="93.1"/>
    <n v="100"/>
    <m/>
    <n v="93.1"/>
    <n v="83.33"/>
    <n v="96.67"/>
    <n v="100"/>
    <n v="100"/>
    <n v="100"/>
    <n v="100"/>
    <n v="100"/>
    <n v="100"/>
    <n v="100"/>
    <n v="100"/>
    <n v="96.89"/>
    <n v="100"/>
    <n v="98.81"/>
    <n v="92.86"/>
    <n v="97.35"/>
    <n v="100"/>
    <n v="93.75"/>
    <n v="100"/>
    <n v="100"/>
    <n v="92.31"/>
    <n v="100"/>
    <n v="100"/>
    <n v="100"/>
    <n v="100"/>
    <n v="98.42"/>
    <n v="98.21"/>
    <n v="100"/>
    <n v="100"/>
    <n v="100"/>
    <n v="100"/>
    <n v="97.4"/>
    <n v="95.62"/>
    <n v="92.25"/>
    <n v="89.06"/>
    <n v="94.87"/>
    <n v="73.31"/>
    <n v="86.67"/>
    <n v="90"/>
    <n v="67.819999999999993"/>
    <n v="65.739999999999995"/>
    <n v="50"/>
    <n v="96.67"/>
    <n v="91.92"/>
    <n v="100"/>
    <n v="97.78"/>
    <n v="90.1"/>
    <n v="90.48"/>
    <n v="92.86"/>
    <n v="100"/>
    <n v="96.43"/>
    <n v="80"/>
    <n v="92.09"/>
    <n v="86.82"/>
    <n v="91.67"/>
    <n v="92.5"/>
    <n v="84.25"/>
    <n v="94.35"/>
    <n v="93.63"/>
  </r>
  <r>
    <s v="8033"/>
    <x v="136"/>
    <s v="NACIONAL"/>
    <s v="RAMA EJECUTIVA"/>
    <x v="3"/>
    <x v="11"/>
    <s v="BOGOTÁ. D.C."/>
    <s v="BOGOTÁ. D.C."/>
    <s v="NO"/>
    <n v="1"/>
    <s v="NACIÓN - MIPG"/>
    <s v="MIPG"/>
    <n v="85.86"/>
    <n v="84.36"/>
    <n v="93.04"/>
    <n v="90.09"/>
    <n v="91.73"/>
    <n v="80.61"/>
    <n v="67.650000000000006"/>
    <n v="91.87"/>
    <n v="87.36"/>
    <n v="94.29"/>
    <n v="87.5"/>
    <n v="82.95"/>
    <n v="83.33"/>
    <n v="82.08"/>
    <n v="90"/>
    <n v="78.790000000000006"/>
    <n v="78.209999999999994"/>
    <n v="96.26"/>
    <n v="68.180000000000007"/>
    <n v="97.06"/>
    <n v="92.86"/>
    <n v="95.24"/>
    <n v="85.71"/>
    <n v="91.8"/>
    <n v="89.22"/>
    <n v="90.28"/>
    <n v="100"/>
    <n v="78.38"/>
    <n v="93.62"/>
    <n v="33.33"/>
    <n v="100"/>
    <n v="66.67"/>
    <n v="94.44"/>
    <n v="93.1"/>
    <n v="100"/>
    <m/>
    <n v="82.14"/>
    <n v="88.89"/>
    <n v="71.430000000000007"/>
    <n v="100"/>
    <n v="87.62"/>
    <n v="100"/>
    <n v="90"/>
    <n v="80"/>
    <n v="100"/>
    <n v="100"/>
    <n v="20"/>
    <m/>
    <m/>
    <m/>
    <m/>
    <n v="92.04"/>
    <n v="100"/>
    <n v="81.25"/>
    <n v="93.33"/>
    <n v="94.44"/>
    <n v="76.92"/>
    <n v="79.41"/>
    <n v="66.67"/>
    <n v="77.78"/>
    <n v="70"/>
    <n v="92.72"/>
    <n v="92.86"/>
    <n v="100"/>
    <n v="87.5"/>
    <n v="100"/>
    <n v="91.3"/>
    <n v="92.91"/>
    <n v="91.73"/>
    <n v="93.75"/>
    <n v="92.42"/>
    <n v="94.87"/>
    <n v="53.19"/>
    <n v="100"/>
    <n v="80"/>
    <n v="29.31"/>
    <n v="20.83"/>
    <n v="50"/>
    <n v="80.83"/>
    <n v="89.9"/>
    <n v="88.24"/>
    <n v="76.11"/>
    <n v="67.650000000000006"/>
    <n v="71.430000000000007"/>
    <n v="46.43"/>
    <n v="75"/>
    <n v="75.86"/>
    <n v="90"/>
    <n v="91.87"/>
    <n v="86.82"/>
    <n v="95.37"/>
    <n v="99.17"/>
    <n v="76"/>
    <n v="92.76"/>
    <n v="83.33"/>
  </r>
  <r>
    <s v="8034"/>
    <x v="137"/>
    <s v="NACIONAL"/>
    <s v="RAMA EJECUTIVA"/>
    <x v="5"/>
    <x v="1"/>
    <s v="BOGOTÁ. D.C."/>
    <s v="BOGOTÁ. D.C."/>
    <s v="NO"/>
    <n v="1"/>
    <s v="NACIÓN - MIPG"/>
    <s v="MIPG"/>
    <n v="94.88"/>
    <n v="96.13"/>
    <n v="95.81"/>
    <n v="91.17"/>
    <n v="98.43"/>
    <n v="96.61"/>
    <n v="96.08"/>
    <n v="97.39"/>
    <n v="99.44"/>
    <n v="100"/>
    <n v="100"/>
    <n v="98.86"/>
    <n v="100"/>
    <n v="93.4"/>
    <n v="90"/>
    <n v="100"/>
    <n v="91.03"/>
    <n v="99.31"/>
    <n v="77.27"/>
    <n v="93.94"/>
    <n v="92.86"/>
    <n v="90"/>
    <n v="83.33"/>
    <n v="100"/>
    <n v="88.18"/>
    <n v="91.67"/>
    <n v="83.33"/>
    <n v="97.3"/>
    <n v="78"/>
    <m/>
    <n v="78.569999999999993"/>
    <n v="0"/>
    <n v="98.77"/>
    <n v="75.86"/>
    <n v="83.33"/>
    <m/>
    <n v="90.52"/>
    <n v="100"/>
    <n v="90"/>
    <n v="82.14"/>
    <m/>
    <m/>
    <m/>
    <m/>
    <m/>
    <m/>
    <m/>
    <n v="93.07"/>
    <n v="100"/>
    <n v="95.06"/>
    <n v="81.760000000000005"/>
    <n v="99.12"/>
    <n v="100"/>
    <n v="100"/>
    <n v="97.78"/>
    <n v="100"/>
    <n v="100"/>
    <m/>
    <m/>
    <m/>
    <m/>
    <n v="99.31"/>
    <n v="100"/>
    <n v="100"/>
    <n v="95.83"/>
    <n v="100"/>
    <n v="100"/>
    <n v="97.92"/>
    <n v="98.43"/>
    <n v="100"/>
    <n v="100"/>
    <n v="100"/>
    <n v="93.72"/>
    <n v="100"/>
    <n v="100"/>
    <n v="100"/>
    <n v="96.3"/>
    <n v="33.33"/>
    <m/>
    <m/>
    <m/>
    <m/>
    <n v="96.08"/>
    <n v="100"/>
    <n v="92.86"/>
    <n v="100"/>
    <n v="96.55"/>
    <n v="90"/>
    <n v="97.39"/>
    <n v="97.67"/>
    <n v="100"/>
    <n v="98.75"/>
    <n v="93.95"/>
    <n v="97.1"/>
    <n v="94.12"/>
  </r>
  <r>
    <s v="8035"/>
    <x v="138"/>
    <s v="NACIONAL"/>
    <s v="RAMA EJECUTIVA"/>
    <x v="5"/>
    <x v="1"/>
    <s v="BOGOTÁ. D.C."/>
    <s v="BOGOTÁ. D.C."/>
    <s v="NO"/>
    <n v="1"/>
    <s v="NACIÓN - MIPG"/>
    <s v="MIPG"/>
    <n v="84.96"/>
    <n v="87.69"/>
    <n v="89.69"/>
    <n v="86.39"/>
    <n v="93.38"/>
    <n v="78.709999999999994"/>
    <n v="80.069999999999993"/>
    <n v="88.86"/>
    <n v="97.8"/>
    <n v="97.14"/>
    <n v="100"/>
    <n v="100"/>
    <n v="83.33"/>
    <n v="79.25"/>
    <n v="80"/>
    <n v="72.73"/>
    <n v="78.209999999999994"/>
    <n v="91.16"/>
    <n v="81.819999999999993"/>
    <n v="91.18"/>
    <n v="92.86"/>
    <n v="90.48"/>
    <n v="100"/>
    <n v="93.44"/>
    <n v="90.23"/>
    <n v="100"/>
    <n v="89"/>
    <n v="100"/>
    <n v="82.14"/>
    <m/>
    <n v="100"/>
    <n v="0"/>
    <n v="94.44"/>
    <n v="86.21"/>
    <n v="100"/>
    <m/>
    <n v="93.1"/>
    <n v="100"/>
    <n v="90"/>
    <n v="92.86"/>
    <n v="95"/>
    <n v="100"/>
    <n v="90"/>
    <n v="100"/>
    <n v="100"/>
    <n v="100"/>
    <n v="100"/>
    <m/>
    <m/>
    <m/>
    <m/>
    <n v="79.17"/>
    <n v="79.28"/>
    <n v="71.430000000000007"/>
    <n v="86.67"/>
    <n v="60.78"/>
    <n v="73.08"/>
    <m/>
    <m/>
    <m/>
    <m/>
    <n v="82.35"/>
    <n v="77.55"/>
    <n v="80.77"/>
    <n v="70.83"/>
    <n v="85.71"/>
    <n v="87.5"/>
    <n v="85.11"/>
    <n v="93.38"/>
    <n v="90.97"/>
    <n v="83.33"/>
    <n v="97.44"/>
    <n v="83.33"/>
    <n v="100"/>
    <n v="100"/>
    <n v="85.34"/>
    <n v="63.89"/>
    <n v="33.33"/>
    <n v="64.290000000000006"/>
    <n v="75.760000000000005"/>
    <n v="11.76"/>
    <n v="70"/>
    <n v="80.069999999999993"/>
    <n v="80.95"/>
    <n v="75"/>
    <n v="78.12"/>
    <n v="82.76"/>
    <n v="100"/>
    <n v="88.86"/>
    <n v="84.5"/>
    <n v="97.22"/>
    <n v="83.75"/>
    <n v="88.15"/>
    <n v="86.52"/>
    <n v="81.86"/>
  </r>
  <r>
    <s v="8036"/>
    <x v="139"/>
    <s v="NACIONAL"/>
    <s v="RAMA EJECUTIVA"/>
    <x v="3"/>
    <x v="16"/>
    <s v="BOGOTÁ. D.C."/>
    <s v="BOGOTÁ. D.C."/>
    <s v="NO"/>
    <n v="1"/>
    <s v="NACIÓN - MIPG"/>
    <s v="MIPG"/>
    <n v="86.91"/>
    <n v="68.41"/>
    <n v="91.88"/>
    <n v="94.87"/>
    <n v="91.18"/>
    <n v="78.59"/>
    <n v="80.209999999999994"/>
    <n v="89.25"/>
    <n v="77.06"/>
    <n v="88.57"/>
    <n v="75"/>
    <n v="68.599999999999994"/>
    <n v="100"/>
    <n v="61.62"/>
    <n v="50"/>
    <n v="56.67"/>
    <n v="65.75"/>
    <n v="92.18"/>
    <n v="84.85"/>
    <n v="97.14"/>
    <n v="100"/>
    <n v="95.24"/>
    <n v="100"/>
    <n v="98.36"/>
    <n v="92.01"/>
    <n v="94.5"/>
    <n v="100"/>
    <n v="86.49"/>
    <n v="95.83"/>
    <n v="50"/>
    <n v="100"/>
    <n v="77.78"/>
    <n v="99.09"/>
    <n v="86.21"/>
    <n v="66.67"/>
    <m/>
    <n v="94.64"/>
    <n v="88.89"/>
    <n v="96.43"/>
    <n v="100"/>
    <n v="95"/>
    <n v="80"/>
    <n v="90"/>
    <n v="100"/>
    <n v="100"/>
    <n v="100"/>
    <n v="100"/>
    <m/>
    <m/>
    <m/>
    <m/>
    <n v="97.25"/>
    <n v="97.3"/>
    <n v="100"/>
    <n v="95.12"/>
    <n v="94.12"/>
    <n v="100"/>
    <n v="90.48"/>
    <n v="75"/>
    <n v="50"/>
    <n v="100"/>
    <n v="97.9"/>
    <n v="96.43"/>
    <n v="96.15"/>
    <n v="95.83"/>
    <n v="100"/>
    <n v="100"/>
    <n v="97.87"/>
    <n v="91.18"/>
    <n v="82.41"/>
    <n v="67.42"/>
    <n v="94.94"/>
    <n v="81.040000000000006"/>
    <n v="100"/>
    <n v="80"/>
    <n v="92.24"/>
    <n v="46.3"/>
    <n v="33.33"/>
    <n v="73.44"/>
    <n v="90.91"/>
    <n v="0"/>
    <n v="71.11"/>
    <n v="80.209999999999994"/>
    <n v="68.42"/>
    <n v="87.5"/>
    <n v="90.62"/>
    <n v="96.55"/>
    <n v="60"/>
    <n v="89.25"/>
    <n v="72"/>
    <n v="100"/>
    <n v="100"/>
    <n v="87.72"/>
    <n v="96.93"/>
    <n v="90.69"/>
  </r>
  <r>
    <s v="8037"/>
    <x v="140"/>
    <s v="NACIONAL"/>
    <s v="RAMA EJECUTIVA"/>
    <x v="3"/>
    <x v="3"/>
    <s v="BOGOTÁ. D.C."/>
    <s v="BOGOTÁ. D.C."/>
    <s v="NO"/>
    <n v="1"/>
    <s v="NACIÓN - MIPG"/>
    <s v="MIPG"/>
    <n v="79.75"/>
    <n v="81.03"/>
    <n v="90.49"/>
    <n v="81.08"/>
    <n v="88.85"/>
    <n v="81.14"/>
    <n v="43.62"/>
    <n v="87.46"/>
    <n v="90.11"/>
    <n v="88.57"/>
    <n v="93.75"/>
    <n v="92.05"/>
    <n v="83.33"/>
    <n v="73.58"/>
    <n v="76.67"/>
    <n v="81.819999999999993"/>
    <n v="69.23"/>
    <n v="93"/>
    <n v="71.209999999999994"/>
    <n v="94.29"/>
    <n v="92.86"/>
    <n v="100"/>
    <n v="87.5"/>
    <n v="96.67"/>
    <n v="72.599999999999994"/>
    <n v="83.28"/>
    <n v="50"/>
    <n v="60"/>
    <n v="30.77"/>
    <n v="0"/>
    <n v="0"/>
    <n v="47.22"/>
    <n v="93.9"/>
    <n v="62.07"/>
    <n v="66.67"/>
    <m/>
    <n v="55.13"/>
    <n v="47.92"/>
    <n v="46.15"/>
    <n v="92.86"/>
    <n v="75.790000000000006"/>
    <n v="100"/>
    <n v="88.89"/>
    <n v="77.14"/>
    <n v="100"/>
    <n v="66.67"/>
    <n v="20"/>
    <n v="71.150000000000006"/>
    <n v="82.35"/>
    <n v="86.42"/>
    <n v="60"/>
    <n v="98.25"/>
    <n v="100"/>
    <n v="100"/>
    <n v="97.83"/>
    <n v="100"/>
    <n v="96.15"/>
    <n v="49.32"/>
    <n v="75"/>
    <n v="27.78"/>
    <n v="56.82"/>
    <n v="96.3"/>
    <n v="100"/>
    <n v="100"/>
    <n v="81.94"/>
    <n v="100"/>
    <n v="100"/>
    <n v="90.97"/>
    <n v="88.85"/>
    <n v="97.57"/>
    <n v="96.97"/>
    <n v="98.08"/>
    <n v="81.88"/>
    <n v="93.33"/>
    <n v="90"/>
    <n v="77.59"/>
    <n v="77.78"/>
    <n v="66.67"/>
    <n v="64.290000000000006"/>
    <n v="75.760000000000005"/>
    <m/>
    <n v="72.22"/>
    <n v="43.62"/>
    <n v="45.24"/>
    <n v="35.71"/>
    <n v="25.93"/>
    <n v="33.33"/>
    <n v="70"/>
    <n v="87.46"/>
    <n v="82.26"/>
    <n v="84.72"/>
    <n v="90"/>
    <n v="87.16"/>
    <n v="91.88"/>
    <n v="87.91"/>
  </r>
  <r>
    <s v="8038"/>
    <x v="141"/>
    <s v="NACIONAL"/>
    <s v="RAMA EJECUTIVA"/>
    <x v="0"/>
    <x v="24"/>
    <s v="BOGOTÁ. D.C."/>
    <s v="BOGOTÁ. D.C."/>
    <s v="NO"/>
    <n v="1"/>
    <s v="NACIÓN - MIPG"/>
    <s v="MIPG"/>
    <n v="85.93"/>
    <n v="83.76"/>
    <n v="90.87"/>
    <n v="87.35"/>
    <n v="77.7"/>
    <n v="83.14"/>
    <n v="83.67"/>
    <n v="87.75"/>
    <n v="87.22"/>
    <n v="91.43"/>
    <n v="93.75"/>
    <n v="83.72"/>
    <n v="83.33"/>
    <n v="81.13"/>
    <n v="90"/>
    <n v="90.91"/>
    <n v="80.77"/>
    <n v="94.33"/>
    <n v="60.61"/>
    <n v="97.22"/>
    <n v="92.86"/>
    <n v="95.24"/>
    <n v="88.89"/>
    <n v="94.26"/>
    <n v="73.09"/>
    <n v="74.94"/>
    <n v="0"/>
    <n v="42.86"/>
    <n v="53.57"/>
    <n v="0"/>
    <n v="48"/>
    <n v="87.5"/>
    <n v="98.67"/>
    <n v="44.83"/>
    <n v="77.67"/>
    <m/>
    <n v="63.22"/>
    <n v="42.59"/>
    <n v="63.33"/>
    <n v="100"/>
    <n v="88.57"/>
    <n v="100"/>
    <n v="100"/>
    <n v="95"/>
    <n v="100"/>
    <n v="50"/>
    <n v="80"/>
    <n v="87.08"/>
    <n v="80.39"/>
    <n v="98.77"/>
    <n v="78.819999999999993"/>
    <n v="96.49"/>
    <n v="94.59"/>
    <n v="93.75"/>
    <n v="97.83"/>
    <n v="100"/>
    <n v="100"/>
    <n v="98.21"/>
    <n v="87.5"/>
    <n v="100"/>
    <n v="100"/>
    <n v="97.92"/>
    <n v="94.64"/>
    <n v="96.15"/>
    <n v="100"/>
    <n v="100"/>
    <n v="100"/>
    <n v="100"/>
    <n v="77.7"/>
    <n v="88.97"/>
    <n v="77.27"/>
    <n v="98.73"/>
    <n v="82.37"/>
    <n v="100"/>
    <n v="80"/>
    <n v="83.91"/>
    <n v="61.11"/>
    <n v="66.67"/>
    <n v="77.86"/>
    <n v="72.73"/>
    <n v="82.35"/>
    <n v="78.89"/>
    <n v="83.67"/>
    <n v="80.95"/>
    <n v="89.29"/>
    <n v="90.62"/>
    <n v="96.55"/>
    <n v="30"/>
    <n v="87.75"/>
    <n v="84.5"/>
    <n v="81.94"/>
    <n v="90"/>
    <n v="88.85"/>
    <n v="90"/>
    <n v="91.67"/>
  </r>
  <r>
    <s v="8039"/>
    <x v="142"/>
    <s v="NACIONAL"/>
    <s v="RAMA EJECUTIVA"/>
    <x v="11"/>
    <x v="9"/>
    <s v="BOGOTÁ. D.C."/>
    <s v="BOGOTÁ. D.C."/>
    <s v="NO"/>
    <n v="1"/>
    <s v="NACIÓN - MIPG"/>
    <s v="MIPG"/>
    <n v="84.29"/>
    <n v="84.21"/>
    <n v="95.02"/>
    <n v="84.74"/>
    <n v="85.78"/>
    <n v="82.98"/>
    <n v="95"/>
    <n v="81.16"/>
    <n v="95.35"/>
    <n v="94.29"/>
    <n v="93.75"/>
    <n v="98.86"/>
    <n v="0"/>
    <n v="75.47"/>
    <n v="83.33"/>
    <n v="54.55"/>
    <n v="70.510000000000005"/>
    <n v="97.96"/>
    <n v="69.7"/>
    <n v="100"/>
    <n v="100"/>
    <n v="100"/>
    <n v="100"/>
    <n v="95.08"/>
    <n v="75.510000000000005"/>
    <n v="88.94"/>
    <n v="100"/>
    <n v="51.39"/>
    <n v="50"/>
    <n v="0"/>
    <n v="80"/>
    <n v="77.78"/>
    <n v="89.02"/>
    <n v="65.52"/>
    <n v="100"/>
    <m/>
    <n v="76.72"/>
    <n v="50"/>
    <n v="86.67"/>
    <n v="96.43"/>
    <n v="91"/>
    <n v="100"/>
    <n v="100"/>
    <n v="90"/>
    <n v="100"/>
    <n v="100"/>
    <n v="10"/>
    <m/>
    <m/>
    <m/>
    <m/>
    <n v="91.52"/>
    <n v="95.5"/>
    <n v="93.75"/>
    <n v="91.3"/>
    <n v="96.3"/>
    <n v="84.62"/>
    <n v="90.48"/>
    <n v="75"/>
    <n v="50"/>
    <n v="100"/>
    <n v="91.61"/>
    <n v="94.64"/>
    <n v="96.15"/>
    <n v="91.67"/>
    <n v="100"/>
    <n v="79.17"/>
    <n v="85.11"/>
    <n v="85.78"/>
    <n v="87.15"/>
    <n v="77.27"/>
    <n v="95.51"/>
    <n v="92.39"/>
    <n v="100"/>
    <n v="100"/>
    <n v="100"/>
    <n v="86.11"/>
    <n v="33.33"/>
    <n v="74.400000000000006"/>
    <n v="83.84"/>
    <n v="76.47"/>
    <n v="70.56"/>
    <n v="95"/>
    <n v="92.86"/>
    <n v="100"/>
    <n v="96.88"/>
    <n v="100"/>
    <n v="90"/>
    <n v="81.16"/>
    <n v="83.72"/>
    <n v="90.97"/>
    <n v="75"/>
    <n v="86.38"/>
    <n v="73.62"/>
    <n v="61.55"/>
  </r>
  <r>
    <s v="8040"/>
    <x v="143"/>
    <s v="NACIONAL"/>
    <s v="RAMA EJECUTIVA"/>
    <x v="4"/>
    <x v="1"/>
    <s v="BOGOTÁ. D.C."/>
    <s v="BOGOTÁ. D.C."/>
    <s v="NO"/>
    <n v="1"/>
    <s v="NACIÓN - MIPG"/>
    <s v="MIPG"/>
    <n v="88.89"/>
    <n v="93.26"/>
    <n v="95.3"/>
    <n v="90.82"/>
    <n v="87.62"/>
    <n v="81.52"/>
    <n v="80.39"/>
    <n v="95.89"/>
    <n v="95.51"/>
    <n v="93.94"/>
    <n v="85.71"/>
    <n v="97.73"/>
    <n v="100"/>
    <n v="91.51"/>
    <n v="90"/>
    <n v="96.97"/>
    <n v="88.46"/>
    <n v="97.62"/>
    <n v="78.790000000000006"/>
    <n v="97.14"/>
    <n v="100"/>
    <n v="95.24"/>
    <n v="100"/>
    <n v="95.83"/>
    <n v="91.97"/>
    <n v="86.17"/>
    <n v="100"/>
    <n v="97.3"/>
    <n v="78.569999999999993"/>
    <m/>
    <n v="100"/>
    <n v="0"/>
    <n v="94.44"/>
    <n v="100"/>
    <n v="100"/>
    <m/>
    <n v="70.11"/>
    <n v="72.22"/>
    <n v="70"/>
    <n v="76.19"/>
    <n v="100"/>
    <n v="100"/>
    <n v="100"/>
    <n v="100"/>
    <n v="100"/>
    <n v="100"/>
    <n v="100"/>
    <m/>
    <m/>
    <m/>
    <m/>
    <n v="98.23"/>
    <n v="97.3"/>
    <n v="100"/>
    <n v="97.78"/>
    <n v="100"/>
    <n v="100"/>
    <m/>
    <m/>
    <m/>
    <m/>
    <n v="95.45"/>
    <n v="100"/>
    <n v="84.62"/>
    <n v="91.67"/>
    <n v="92.86"/>
    <n v="95.83"/>
    <n v="100"/>
    <n v="87.62"/>
    <n v="91.67"/>
    <n v="84.85"/>
    <n v="97.44"/>
    <n v="86.47"/>
    <n v="100"/>
    <n v="90"/>
    <n v="93.1"/>
    <n v="85.19"/>
    <n v="16.670000000000002"/>
    <n v="69.05"/>
    <n v="77.78"/>
    <m/>
    <n v="78.89"/>
    <n v="80.39"/>
    <n v="78.569999999999993"/>
    <n v="67.86"/>
    <n v="84.38"/>
    <n v="79.31"/>
    <n v="90"/>
    <n v="95.89"/>
    <n v="95.35"/>
    <n v="94.44"/>
    <n v="100"/>
    <n v="92.72"/>
    <n v="96.52"/>
    <n v="98.04"/>
  </r>
  <r>
    <s v="8041"/>
    <x v="144"/>
    <s v="NACIONAL"/>
    <s v="RAMA EJECUTIVA"/>
    <x v="3"/>
    <x v="23"/>
    <s v="BOGOTÁ. D.C."/>
    <s v="BOGOTÁ. D.C."/>
    <s v="NO"/>
    <n v="1"/>
    <s v="NACIÓN - MIPG"/>
    <s v="MIPG"/>
    <n v="74.84"/>
    <n v="67.400000000000006"/>
    <n v="86.04"/>
    <n v="77.180000000000007"/>
    <n v="80.56"/>
    <n v="71.319999999999993"/>
    <n v="44.16"/>
    <n v="81.56"/>
    <n v="80.83"/>
    <n v="85"/>
    <n v="87.5"/>
    <n v="83.72"/>
    <n v="33.33"/>
    <n v="56.6"/>
    <n v="60"/>
    <n v="51.52"/>
    <n v="56.41"/>
    <n v="89.61"/>
    <n v="57.58"/>
    <n v="91.67"/>
    <n v="92.86"/>
    <n v="90.48"/>
    <n v="100"/>
    <n v="91.25"/>
    <n v="86.48"/>
    <n v="56.83"/>
    <n v="75.17"/>
    <n v="86.49"/>
    <n v="89.08"/>
    <n v="73.400000000000006"/>
    <n v="76"/>
    <n v="92.86"/>
    <n v="95.12"/>
    <n v="68.97"/>
    <n v="100"/>
    <m/>
    <n v="92.86"/>
    <n v="83.33"/>
    <n v="96.43"/>
    <n v="100"/>
    <n v="70.48"/>
    <n v="100"/>
    <n v="80"/>
    <n v="85"/>
    <n v="66.67"/>
    <n v="25"/>
    <n v="90"/>
    <n v="51.98"/>
    <n v="58.82"/>
    <n v="61.73"/>
    <n v="50.59"/>
    <n v="79.819999999999993"/>
    <n v="83.78"/>
    <n v="62.5"/>
    <n v="97.83"/>
    <n v="72.22"/>
    <n v="69.23"/>
    <n v="71.430000000000007"/>
    <n v="100"/>
    <n v="52.63"/>
    <n v="76.92"/>
    <n v="71.819999999999993"/>
    <n v="70.83"/>
    <n v="53.85"/>
    <n v="62.5"/>
    <n v="82.14"/>
    <n v="79.17"/>
    <n v="81.25"/>
    <n v="80.56"/>
    <n v="83.39"/>
    <n v="69.81"/>
    <n v="95.25"/>
    <n v="65.709999999999994"/>
    <n v="80"/>
    <n v="80"/>
    <n v="50"/>
    <n v="88.89"/>
    <n v="50"/>
    <n v="61.7"/>
    <n v="56.57"/>
    <n v="52.94"/>
    <n v="65.41"/>
    <n v="44.16"/>
    <n v="40.479999999999997"/>
    <n v="46.43"/>
    <n v="37.04"/>
    <n v="37.04"/>
    <n v="60"/>
    <n v="81.56"/>
    <n v="66.13"/>
    <n v="95.83"/>
    <n v="95.24"/>
    <n v="74.66"/>
    <n v="87.24"/>
    <n v="96.08"/>
  </r>
  <r>
    <s v="8042"/>
    <x v="145"/>
    <s v="NACIONAL"/>
    <s v="RAMA EJECUTIVA"/>
    <x v="4"/>
    <x v="23"/>
    <s v="BOGOTÁ. D.C."/>
    <s v="BOGOTÁ. D.C."/>
    <s v="NO"/>
    <n v="1"/>
    <s v="NACIÓN - MIPG"/>
    <s v="MIPG"/>
    <n v="74.63"/>
    <n v="56.88"/>
    <n v="80.94"/>
    <n v="74.73"/>
    <n v="79.44"/>
    <n v="79.38"/>
    <n v="54.74"/>
    <n v="77.959999999999994"/>
    <n v="75.88"/>
    <n v="76.47"/>
    <n v="64.290000000000006"/>
    <n v="77.27"/>
    <n v="100"/>
    <n v="42.45"/>
    <n v="33.33"/>
    <n v="48.48"/>
    <n v="46.15"/>
    <n v="85.15"/>
    <n v="62.12"/>
    <n v="77.14"/>
    <n v="64.290000000000006"/>
    <n v="85.71"/>
    <n v="62.5"/>
    <n v="88.33"/>
    <n v="87.95"/>
    <n v="72.22"/>
    <n v="88.83"/>
    <n v="94.59"/>
    <n v="73.790000000000006"/>
    <n v="0"/>
    <n v="80"/>
    <n v="88.89"/>
    <n v="94.51"/>
    <n v="82.76"/>
    <n v="100"/>
    <m/>
    <n v="65.52"/>
    <n v="44.44"/>
    <n v="66.67"/>
    <n v="100"/>
    <n v="89"/>
    <n v="80"/>
    <n v="90"/>
    <n v="85"/>
    <n v="100"/>
    <n v="100"/>
    <n v="90"/>
    <m/>
    <m/>
    <m/>
    <m/>
    <n v="54.74"/>
    <n v="52.78"/>
    <n v="46.67"/>
    <n v="62.86"/>
    <n v="43.14"/>
    <n v="52.63"/>
    <n v="71.430000000000007"/>
    <n v="50"/>
    <n v="100"/>
    <n v="72.73"/>
    <n v="57.66"/>
    <n v="53.06"/>
    <n v="50"/>
    <n v="37.5"/>
    <n v="57.14"/>
    <n v="41.67"/>
    <n v="71.099999999999994"/>
    <n v="79.44"/>
    <n v="80.56"/>
    <n v="65.150000000000006"/>
    <n v="94.87"/>
    <n v="58.21"/>
    <n v="73.33"/>
    <n v="80"/>
    <n v="65.52"/>
    <n v="24.07"/>
    <n v="0"/>
    <n v="89.05"/>
    <n v="80.81"/>
    <n v="88.24"/>
    <n v="92.22"/>
    <n v="54.74"/>
    <n v="52.38"/>
    <n v="60.71"/>
    <n v="33.33"/>
    <n v="48.15"/>
    <n v="60"/>
    <n v="77.959999999999994"/>
    <n v="57.26"/>
    <n v="87.5"/>
    <n v="82.5"/>
    <n v="73.7"/>
    <n v="89.56"/>
    <n v="75.16"/>
  </r>
  <r>
    <s v="8044"/>
    <x v="146"/>
    <s v="NACIONAL"/>
    <s v="RAMA EJECUTIVA"/>
    <x v="3"/>
    <x v="9"/>
    <s v="BOGOTÁ. D.C."/>
    <s v="BOGOTÁ. D.C."/>
    <s v="NO"/>
    <n v="1"/>
    <s v="NACIÓN - MIPG"/>
    <s v="MIPG"/>
    <n v="78.3"/>
    <n v="75.900000000000006"/>
    <n v="89.49"/>
    <n v="81.81"/>
    <n v="66.42"/>
    <n v="63.18"/>
    <n v="74.05"/>
    <n v="86.56"/>
    <n v="89.01"/>
    <n v="82.86"/>
    <n v="100"/>
    <n v="93.18"/>
    <n v="83.33"/>
    <n v="65.09"/>
    <n v="76.67"/>
    <n v="63.64"/>
    <n v="64.099999999999994"/>
    <n v="92.18"/>
    <n v="72.73"/>
    <n v="82.86"/>
    <n v="78.569999999999993"/>
    <n v="90.48"/>
    <n v="62.5"/>
    <n v="93.33"/>
    <n v="77.47"/>
    <n v="88.83"/>
    <n v="75"/>
    <n v="79.17"/>
    <n v="92.86"/>
    <m/>
    <n v="68"/>
    <n v="0"/>
    <n v="91.36"/>
    <n v="48.28"/>
    <n v="78"/>
    <m/>
    <n v="87.5"/>
    <n v="81.25"/>
    <n v="86.67"/>
    <n v="100"/>
    <n v="97.14"/>
    <n v="100"/>
    <n v="100"/>
    <n v="92.5"/>
    <n v="100"/>
    <n v="100"/>
    <n v="70"/>
    <m/>
    <m/>
    <m/>
    <m/>
    <n v="83.63"/>
    <n v="90.54"/>
    <n v="50"/>
    <n v="95.56"/>
    <n v="77.78"/>
    <n v="88.46"/>
    <m/>
    <m/>
    <m/>
    <m/>
    <n v="87.06"/>
    <n v="83.04"/>
    <n v="92.31"/>
    <n v="91.67"/>
    <n v="100"/>
    <n v="83.33"/>
    <n v="89.36"/>
    <n v="66.42"/>
    <n v="79.86"/>
    <n v="59.09"/>
    <n v="97.44"/>
    <n v="68"/>
    <n v="93.33"/>
    <n v="80"/>
    <n v="53.45"/>
    <n v="82.41"/>
    <n v="33.33"/>
    <n v="44.04"/>
    <n v="52.53"/>
    <n v="14.71"/>
    <n v="46.55"/>
    <n v="74.05"/>
    <n v="76.19"/>
    <n v="64.290000000000006"/>
    <n v="77.78"/>
    <n v="74.069999999999993"/>
    <n v="70"/>
    <n v="86.56"/>
    <n v="78.23"/>
    <n v="83.33"/>
    <n v="100"/>
    <n v="82.16"/>
    <n v="93.04"/>
    <n v="88.24"/>
  </r>
  <r>
    <s v="8047"/>
    <x v="147"/>
    <s v="NACIONAL"/>
    <s v="RAMA EJECUTIVA"/>
    <x v="7"/>
    <x v="1"/>
    <s v="BOGOTÁ. D.C."/>
    <s v="BOGOTÁ. D.C."/>
    <s v="NO"/>
    <n v="1"/>
    <s v="NACIÓN - MIPG"/>
    <s v="MIPG"/>
    <n v="83.41"/>
    <n v="87.7"/>
    <n v="90.13"/>
    <n v="77.23"/>
    <n v="84.85"/>
    <n v="80.36"/>
    <n v="73.89"/>
    <n v="93.08"/>
    <m/>
    <m/>
    <m/>
    <m/>
    <m/>
    <n v="91.51"/>
    <n v="90"/>
    <n v="93.94"/>
    <n v="91.03"/>
    <n v="91.34"/>
    <m/>
    <n v="87.5"/>
    <n v="92.86"/>
    <n v="85.71"/>
    <n v="100"/>
    <n v="100"/>
    <n v="68.97"/>
    <n v="58.33"/>
    <n v="83.5"/>
    <n v="58.56"/>
    <n v="86.93"/>
    <m/>
    <n v="48"/>
    <n v="0"/>
    <n v="81.48"/>
    <n v="55.17"/>
    <n v="100"/>
    <m/>
    <n v="86.21"/>
    <n v="88.89"/>
    <n v="80"/>
    <n v="100"/>
    <n v="100"/>
    <n v="100"/>
    <n v="100"/>
    <n v="100"/>
    <n v="100"/>
    <n v="100"/>
    <n v="100"/>
    <m/>
    <m/>
    <m/>
    <m/>
    <n v="79.459999999999994"/>
    <n v="88.89"/>
    <n v="62.5"/>
    <n v="86.67"/>
    <n v="77.78"/>
    <n v="69.23"/>
    <m/>
    <m/>
    <m/>
    <m/>
    <n v="81.790000000000006"/>
    <n v="75.150000000000006"/>
    <n v="96"/>
    <n v="82.61"/>
    <n v="80"/>
    <n v="86.36"/>
    <m/>
    <n v="84.85"/>
    <n v="82.52"/>
    <n v="78.540000000000006"/>
    <n v="85.9"/>
    <n v="98.33"/>
    <n v="100"/>
    <n v="100"/>
    <n v="99.44"/>
    <n v="100"/>
    <n v="83.33"/>
    <n v="69.34"/>
    <n v="75.760000000000005"/>
    <n v="82.35"/>
    <n v="64.37"/>
    <n v="73.89"/>
    <n v="76.19"/>
    <n v="78.569999999999993"/>
    <n v="78.12"/>
    <n v="79.31"/>
    <n v="60"/>
    <n v="93.08"/>
    <n v="88.6"/>
    <n v="98.61"/>
    <n v="95"/>
    <n v="94.03"/>
    <n v="92.76"/>
    <n v="84.31"/>
  </r>
  <r>
    <s v="8050"/>
    <x v="148"/>
    <s v="NACIONAL"/>
    <s v="RAMA EJECUTIVA"/>
    <x v="7"/>
    <x v="2"/>
    <s v="BOGOTÁ. D.C."/>
    <s v="BOGOTÁ. D.C."/>
    <s v="NO"/>
    <n v="1"/>
    <s v="NACIÓN - MIPG"/>
    <s v="MIPG"/>
    <n v="91.26"/>
    <n v="100"/>
    <n v="98.04"/>
    <n v="91"/>
    <n v="96.05"/>
    <n v="80.84"/>
    <n v="98.99"/>
    <n v="99.72"/>
    <m/>
    <m/>
    <m/>
    <m/>
    <m/>
    <n v="100"/>
    <n v="100"/>
    <n v="100"/>
    <n v="100"/>
    <n v="97.64"/>
    <m/>
    <n v="100"/>
    <n v="100"/>
    <n v="100"/>
    <n v="100"/>
    <n v="98.11"/>
    <n v="90.78"/>
    <n v="83.33"/>
    <n v="100"/>
    <n v="94.44"/>
    <n v="97.46"/>
    <m/>
    <n v="100"/>
    <n v="0"/>
    <n v="91.36"/>
    <n v="100"/>
    <n v="100"/>
    <m/>
    <n v="100"/>
    <n v="100"/>
    <n v="100"/>
    <n v="100"/>
    <n v="94.44"/>
    <n v="100"/>
    <n v="88.89"/>
    <n v="100"/>
    <n v="100"/>
    <n v="100"/>
    <n v="100"/>
    <m/>
    <m/>
    <m/>
    <m/>
    <n v="94.69"/>
    <n v="97.3"/>
    <n v="93.75"/>
    <n v="100"/>
    <n v="100"/>
    <n v="80.77"/>
    <m/>
    <m/>
    <m/>
    <m/>
    <n v="94.4"/>
    <n v="99.4"/>
    <n v="92"/>
    <n v="78.260000000000005"/>
    <n v="100"/>
    <n v="100"/>
    <m/>
    <n v="96.05"/>
    <n v="95.6"/>
    <n v="97.98"/>
    <n v="93.59"/>
    <n v="92.74"/>
    <n v="100"/>
    <n v="100"/>
    <n v="94.44"/>
    <n v="62.04"/>
    <n v="100"/>
    <n v="60.12"/>
    <n v="80.81"/>
    <n v="44.12"/>
    <n v="55.56"/>
    <n v="98.99"/>
    <n v="100"/>
    <n v="100"/>
    <n v="100"/>
    <n v="96.55"/>
    <n v="100"/>
    <n v="99.72"/>
    <n v="100"/>
    <n v="100"/>
    <n v="100"/>
    <n v="95.96"/>
    <n v="99.71"/>
    <n v="100"/>
  </r>
  <r>
    <s v="8062"/>
    <x v="149"/>
    <s v="NACIONAL"/>
    <s v="RAMA EJECUTIVA"/>
    <x v="3"/>
    <x v="3"/>
    <s v="BOGOTÁ. D.C."/>
    <s v="BOGOTÁ. D.C."/>
    <s v="NO"/>
    <n v="1"/>
    <s v="NACIÓN - MIPG"/>
    <s v="MIPG"/>
    <n v="89.77"/>
    <n v="94.36"/>
    <n v="94.64"/>
    <n v="87.33"/>
    <n v="92.93"/>
    <n v="88.75"/>
    <n v="92.16"/>
    <n v="92.02"/>
    <n v="97.8"/>
    <n v="94.29"/>
    <n v="100"/>
    <n v="97.73"/>
    <n v="100"/>
    <n v="90.57"/>
    <n v="100"/>
    <n v="81.819999999999993"/>
    <n v="88.46"/>
    <n v="96.94"/>
    <n v="77.27"/>
    <n v="97.22"/>
    <n v="100"/>
    <n v="100"/>
    <n v="88.89"/>
    <n v="96.67"/>
    <n v="82.97"/>
    <n v="69.44"/>
    <n v="94.5"/>
    <n v="89.19"/>
    <n v="95.83"/>
    <n v="41.75"/>
    <n v="90"/>
    <n v="12.5"/>
    <n v="87.2"/>
    <n v="72.41"/>
    <n v="77.67"/>
    <m/>
    <n v="89.29"/>
    <n v="72.22"/>
    <n v="96.43"/>
    <n v="100"/>
    <n v="93.33"/>
    <n v="80"/>
    <n v="90"/>
    <n v="95"/>
    <n v="100"/>
    <n v="100"/>
    <n v="80"/>
    <m/>
    <m/>
    <m/>
    <m/>
    <n v="85.96"/>
    <n v="86.49"/>
    <n v="75"/>
    <n v="93.48"/>
    <n v="88.89"/>
    <n v="80.77"/>
    <n v="78.790000000000006"/>
    <n v="50"/>
    <n v="72.22"/>
    <n v="88.89"/>
    <n v="90.91"/>
    <n v="91.07"/>
    <n v="92.31"/>
    <n v="91.67"/>
    <n v="100"/>
    <n v="87.5"/>
    <n v="93.62"/>
    <n v="92.93"/>
    <n v="93.79"/>
    <n v="95.45"/>
    <n v="92.41"/>
    <n v="88.21"/>
    <n v="100"/>
    <n v="90"/>
    <n v="83.33"/>
    <n v="75"/>
    <n v="100"/>
    <n v="82.62"/>
    <n v="83.84"/>
    <n v="82.35"/>
    <n v="82.22"/>
    <n v="92.16"/>
    <n v="95.24"/>
    <n v="85.71"/>
    <n v="100"/>
    <n v="96.55"/>
    <n v="70"/>
    <n v="92.02"/>
    <n v="92.25"/>
    <n v="96.53"/>
    <n v="90"/>
    <n v="90.56"/>
    <n v="89.47"/>
    <n v="78.430000000000007"/>
  </r>
  <r>
    <s v="8110"/>
    <x v="150"/>
    <s v="NACIONAL"/>
    <s v="RAMA EJECUTIVA"/>
    <x v="3"/>
    <x v="19"/>
    <s v="BOGOTÁ. D.C."/>
    <s v="BOGOTÁ. D.C."/>
    <s v="NO"/>
    <n v="1"/>
    <s v="NACIÓN - MIPG"/>
    <s v="MIPG"/>
    <n v="65.349999999999994"/>
    <n v="60.77"/>
    <n v="84.44"/>
    <n v="68.069999999999993"/>
    <n v="78.66"/>
    <n v="58.57"/>
    <n v="17.57"/>
    <n v="74.599999999999994"/>
    <n v="71.11"/>
    <n v="82.35"/>
    <n v="85.71"/>
    <n v="65.91"/>
    <n v="33.33"/>
    <n v="51.61"/>
    <n v="46.15"/>
    <n v="53.85"/>
    <n v="57.97"/>
    <n v="86.87"/>
    <n v="65.150000000000006"/>
    <n v="88.57"/>
    <n v="92.86"/>
    <n v="95.24"/>
    <n v="75"/>
    <n v="81.11"/>
    <n v="59.29"/>
    <n v="50.08"/>
    <n v="0"/>
    <n v="46.67"/>
    <n v="45.45"/>
    <n v="0"/>
    <n v="0"/>
    <n v="83.33"/>
    <n v="83.78"/>
    <n v="8"/>
    <m/>
    <m/>
    <n v="34.090000000000003"/>
    <n v="14.29"/>
    <n v="40"/>
    <n v="50"/>
    <n v="77.5"/>
    <n v="100"/>
    <n v="85"/>
    <n v="87.5"/>
    <n v="66.67"/>
    <n v="100"/>
    <n v="50"/>
    <m/>
    <m/>
    <m/>
    <m/>
    <n v="76.7"/>
    <n v="76.19"/>
    <n v="46.67"/>
    <n v="85.71"/>
    <n v="79.489999999999995"/>
    <n v="76"/>
    <n v="88.89"/>
    <n v="100"/>
    <n v="0"/>
    <n v="100"/>
    <n v="74.87"/>
    <n v="60.47"/>
    <n v="73.680000000000007"/>
    <n v="72.73"/>
    <n v="57.14"/>
    <n v="91.3"/>
    <n v="78.900000000000006"/>
    <n v="78.66"/>
    <n v="80.83"/>
    <n v="86.36"/>
    <n v="76.92"/>
    <n v="10.58"/>
    <n v="9.52"/>
    <n v="10"/>
    <n v="16"/>
    <n v="4.17"/>
    <n v="0"/>
    <m/>
    <m/>
    <m/>
    <m/>
    <n v="17.57"/>
    <n v="30.3"/>
    <n v="0"/>
    <n v="22.22"/>
    <n v="20.83"/>
    <n v="10"/>
    <n v="74.599999999999994"/>
    <n v="70.27"/>
    <n v="83.33"/>
    <n v="70.62"/>
    <n v="46.19"/>
    <n v="79.239999999999995"/>
    <n v="75.819999999999993"/>
  </r>
  <r>
    <s v="8112"/>
    <x v="151"/>
    <s v="NACIONAL"/>
    <s v="RAMA EJECUTIVA"/>
    <x v="3"/>
    <x v="14"/>
    <s v="BOGOTÁ. D.C."/>
    <s v="BOGOTÁ. D.C."/>
    <s v="NO"/>
    <n v="1"/>
    <s v="NACIÓN - MIPG"/>
    <s v="MIPG"/>
    <n v="80.41"/>
    <n v="76.94"/>
    <n v="91.84"/>
    <n v="84.45"/>
    <n v="84.19"/>
    <n v="70.98"/>
    <n v="70.099999999999994"/>
    <n v="84.61"/>
    <n v="93.82"/>
    <n v="94.29"/>
    <n v="100"/>
    <n v="94.19"/>
    <n v="83.33"/>
    <n v="63.21"/>
    <n v="80"/>
    <n v="42.42"/>
    <n v="62.82"/>
    <n v="93.2"/>
    <n v="77.27"/>
    <n v="97.22"/>
    <n v="100"/>
    <n v="100"/>
    <n v="88.89"/>
    <n v="96.67"/>
    <n v="89.8"/>
    <n v="94.5"/>
    <n v="94.5"/>
    <n v="89.19"/>
    <n v="84.62"/>
    <n v="41.75"/>
    <n v="100"/>
    <n v="55.56"/>
    <n v="97.56"/>
    <n v="82.76"/>
    <n v="100"/>
    <m/>
    <n v="76.790000000000006"/>
    <n v="50"/>
    <n v="83.33"/>
    <n v="100"/>
    <n v="100"/>
    <n v="100"/>
    <n v="100"/>
    <n v="100"/>
    <n v="100"/>
    <n v="100"/>
    <n v="100"/>
    <m/>
    <m/>
    <m/>
    <m/>
    <n v="84.5"/>
    <n v="92.79"/>
    <n v="75"/>
    <n v="84.78"/>
    <n v="85.19"/>
    <n v="76.92"/>
    <n v="45.24"/>
    <n v="50"/>
    <n v="50"/>
    <n v="40.909999999999997"/>
    <n v="78.61"/>
    <n v="74.400000000000006"/>
    <n v="76.92"/>
    <n v="66.67"/>
    <n v="67.86"/>
    <n v="81.94"/>
    <n v="87.23"/>
    <n v="84.19"/>
    <n v="83.91"/>
    <n v="75.25"/>
    <n v="91.14"/>
    <n v="78.260000000000005"/>
    <n v="57.14"/>
    <n v="100"/>
    <n v="73.33"/>
    <n v="88.89"/>
    <n v="100"/>
    <n v="54.26"/>
    <n v="52.53"/>
    <n v="58.82"/>
    <n v="54.02"/>
    <n v="70.099999999999994"/>
    <n v="71.430000000000007"/>
    <n v="75"/>
    <n v="66.67"/>
    <n v="74.069999999999993"/>
    <n v="60"/>
    <n v="84.61"/>
    <n v="79.03"/>
    <n v="87.5"/>
    <n v="85"/>
    <n v="82.78"/>
    <n v="87.83"/>
    <n v="87.25"/>
  </r>
  <r>
    <s v="8115"/>
    <x v="152"/>
    <s v="NACIONAL"/>
    <s v="RAMA EJECUTIVA"/>
    <x v="11"/>
    <x v="9"/>
    <s v="BOGOTÁ. D.C."/>
    <s v="BOGOTÁ. D.C."/>
    <s v="NO"/>
    <n v="1"/>
    <s v="NACIÓN - MIPG"/>
    <s v="MIPG"/>
    <n v="86.65"/>
    <n v="84.36"/>
    <n v="94.03"/>
    <n v="88.71"/>
    <n v="82.25"/>
    <n v="92.07"/>
    <n v="64.89"/>
    <n v="87.77"/>
    <n v="79.67"/>
    <n v="85.71"/>
    <n v="87.5"/>
    <n v="73.86"/>
    <n v="83.33"/>
    <n v="87.74"/>
    <n v="96.67"/>
    <n v="93.94"/>
    <n v="84.62"/>
    <n v="97.39"/>
    <n v="77.27"/>
    <n v="91.43"/>
    <n v="92.86"/>
    <n v="85.71"/>
    <n v="87.5"/>
    <n v="91.67"/>
    <n v="95.92"/>
    <n v="65.28"/>
    <n v="100"/>
    <n v="100"/>
    <n v="96.43"/>
    <n v="40"/>
    <n v="100"/>
    <n v="77.78"/>
    <n v="99.39"/>
    <n v="100"/>
    <n v="100"/>
    <m/>
    <n v="94.83"/>
    <n v="88.89"/>
    <n v="96.67"/>
    <n v="100"/>
    <n v="100"/>
    <n v="100"/>
    <n v="100"/>
    <n v="100"/>
    <n v="100"/>
    <n v="100"/>
    <n v="100"/>
    <n v="95.7"/>
    <n v="88.24"/>
    <n v="97.62"/>
    <n v="97.93"/>
    <n v="76.319999999999993"/>
    <n v="81.08"/>
    <n v="81.25"/>
    <n v="80.430000000000007"/>
    <n v="77.78"/>
    <n v="61.54"/>
    <n v="75"/>
    <n v="66.67"/>
    <n v="100"/>
    <n v="54.55"/>
    <n v="80.790000000000006"/>
    <n v="85.71"/>
    <n v="57.69"/>
    <n v="83.33"/>
    <n v="76.19"/>
    <n v="66.67"/>
    <n v="85.42"/>
    <n v="82.25"/>
    <n v="90.34"/>
    <n v="84.09"/>
    <n v="95.57"/>
    <n v="90.36"/>
    <n v="100"/>
    <n v="100"/>
    <n v="83.33"/>
    <n v="91.67"/>
    <n v="83.33"/>
    <n v="94.88"/>
    <n v="97.98"/>
    <n v="97.06"/>
    <n v="93.33"/>
    <n v="64.89"/>
    <n v="54.76"/>
    <n v="48"/>
    <n v="81.48"/>
    <n v="77.78"/>
    <n v="90"/>
    <n v="87.77"/>
    <n v="81.45"/>
    <n v="93.06"/>
    <n v="97.5"/>
    <n v="87.32"/>
    <n v="90.43"/>
    <n v="90.2"/>
  </r>
  <r>
    <s v="8116"/>
    <x v="153"/>
    <s v="NACIONAL"/>
    <s v="RAMA EJECUTIVA"/>
    <x v="11"/>
    <x v="3"/>
    <s v="BOGOTÁ. D.C."/>
    <s v="BOGOTÁ. D.C."/>
    <s v="NO"/>
    <n v="1"/>
    <s v="NACIÓN - MIPG"/>
    <s v="MIPG"/>
    <n v="89.09"/>
    <n v="90.51"/>
    <n v="93.4"/>
    <n v="86.87"/>
    <n v="85.51"/>
    <n v="89"/>
    <n v="95.1"/>
    <n v="93.15"/>
    <n v="89.56"/>
    <n v="80"/>
    <n v="87.5"/>
    <n v="96.59"/>
    <n v="100"/>
    <n v="91.51"/>
    <n v="96.67"/>
    <n v="87.88"/>
    <n v="89.74"/>
    <n v="96.75"/>
    <n v="62.12"/>
    <n v="100"/>
    <n v="100"/>
    <n v="100"/>
    <n v="100"/>
    <n v="88.33"/>
    <n v="87.76"/>
    <n v="83.33"/>
    <n v="100"/>
    <n v="79.28"/>
    <n v="83.36"/>
    <n v="50"/>
    <n v="100"/>
    <n v="44.44"/>
    <n v="96.3"/>
    <n v="89.66"/>
    <n v="100"/>
    <m/>
    <n v="86.21"/>
    <n v="94.44"/>
    <n v="76.67"/>
    <n v="100"/>
    <n v="94.74"/>
    <n v="100"/>
    <n v="100"/>
    <n v="100"/>
    <n v="100"/>
    <n v="66.67"/>
    <n v="100"/>
    <n v="75.540000000000006"/>
    <n v="76.47"/>
    <n v="87.65"/>
    <n v="70"/>
    <n v="90.38"/>
    <n v="100"/>
    <n v="57.14"/>
    <n v="95.56"/>
    <n v="100"/>
    <n v="76.92"/>
    <n v="54.17"/>
    <n v="41.67"/>
    <n v="50"/>
    <n v="45"/>
    <n v="94.85"/>
    <n v="97.96"/>
    <n v="100"/>
    <n v="95.83"/>
    <n v="85.71"/>
    <n v="86.96"/>
    <n v="91.67"/>
    <n v="85.51"/>
    <n v="90.28"/>
    <n v="80.3"/>
    <n v="98.72"/>
    <n v="78.260000000000005"/>
    <n v="100"/>
    <n v="70"/>
    <n v="75"/>
    <n v="58.33"/>
    <n v="83.33"/>
    <n v="93.21"/>
    <n v="96.97"/>
    <n v="91.18"/>
    <n v="92.22"/>
    <n v="95.1"/>
    <n v="97.62"/>
    <n v="89.29"/>
    <n v="96.88"/>
    <n v="96.55"/>
    <n v="100"/>
    <n v="93.15"/>
    <n v="94.57"/>
    <n v="95.14"/>
    <n v="82.5"/>
    <n v="88.64"/>
    <n v="92.76"/>
    <n v="79.900000000000006"/>
  </r>
  <r>
    <s v="8117"/>
    <x v="154"/>
    <s v="NACIONAL"/>
    <s v="RAMA EJECUTIVA"/>
    <x v="11"/>
    <x v="3"/>
    <s v="BOGOTÁ. D.C."/>
    <s v="BOGOTÁ. D.C."/>
    <s v="NO"/>
    <n v="1"/>
    <s v="NACIÓN - MIPG"/>
    <s v="MIPG"/>
    <n v="77.84"/>
    <n v="67.569999999999993"/>
    <n v="90"/>
    <n v="80.61"/>
    <n v="80.33"/>
    <n v="76.7"/>
    <n v="36.909999999999997"/>
    <n v="82.76"/>
    <n v="82.22"/>
    <n v="88.57"/>
    <n v="100"/>
    <n v="77.27"/>
    <n v="50"/>
    <n v="53.61"/>
    <n v="53.57"/>
    <n v="57.69"/>
    <n v="59.15"/>
    <n v="92.18"/>
    <n v="63.64"/>
    <n v="100"/>
    <n v="100"/>
    <n v="100"/>
    <n v="100"/>
    <n v="91.67"/>
    <n v="84.54"/>
    <n v="87.5"/>
    <n v="49.83"/>
    <n v="97.3"/>
    <n v="42.5"/>
    <n v="55.67"/>
    <n v="84.29"/>
    <n v="47.22"/>
    <n v="92.68"/>
    <n v="79.31"/>
    <n v="100"/>
    <m/>
    <n v="52.67"/>
    <n v="30.95"/>
    <n v="57.14"/>
    <n v="83.33"/>
    <n v="100"/>
    <n v="100"/>
    <n v="100"/>
    <n v="100"/>
    <n v="100"/>
    <n v="100"/>
    <n v="100"/>
    <m/>
    <m/>
    <m/>
    <m/>
    <n v="88.01"/>
    <n v="87.39"/>
    <n v="87.5"/>
    <n v="97.83"/>
    <n v="90.74"/>
    <n v="76.92"/>
    <n v="55.41"/>
    <n v="75"/>
    <n v="44.44"/>
    <n v="50"/>
    <n v="79.930000000000007"/>
    <n v="89.29"/>
    <n v="73.08"/>
    <n v="56.52"/>
    <n v="96.43"/>
    <n v="70.83"/>
    <n v="76.06"/>
    <n v="80.33"/>
    <n v="84.93"/>
    <n v="66.67"/>
    <n v="98.1"/>
    <n v="77.540000000000006"/>
    <n v="73.33"/>
    <n v="70"/>
    <n v="86.21"/>
    <n v="94.44"/>
    <n v="33.33"/>
    <n v="68.61"/>
    <n v="69.7"/>
    <n v="50"/>
    <n v="71.84"/>
    <n v="36.909999999999997"/>
    <n v="39.39"/>
    <n v="6.67"/>
    <n v="44.44"/>
    <n v="40"/>
    <n v="30"/>
    <n v="82.76"/>
    <n v="65.22"/>
    <n v="90.28"/>
    <n v="88.46"/>
    <n v="84.14"/>
    <n v="95.18"/>
    <n v="88.73"/>
  </r>
  <r>
    <s v="8176"/>
    <x v="155"/>
    <s v="NACIONAL"/>
    <s v="RAMA EJECUTIVA"/>
    <x v="9"/>
    <x v="15"/>
    <s v="BOGOTÁ. D.C."/>
    <s v="BOGOTÁ. D.C."/>
    <s v="NO"/>
    <n v="1"/>
    <s v="NACIÓN - MIPG"/>
    <s v="MIPG"/>
    <n v="92.86"/>
    <n v="96.03"/>
    <n v="97.21"/>
    <n v="94.38"/>
    <n v="94.32"/>
    <n v="88.06"/>
    <n v="89.22"/>
    <n v="97.25"/>
    <n v="93.68"/>
    <n v="96.43"/>
    <n v="62.5"/>
    <n v="96.59"/>
    <n v="100"/>
    <n v="97.17"/>
    <n v="100"/>
    <n v="100"/>
    <n v="96.15"/>
    <n v="97.28"/>
    <m/>
    <n v="96.77"/>
    <n v="100"/>
    <n v="95.24"/>
    <n v="100"/>
    <n v="92.92"/>
    <n v="90.22"/>
    <n v="100"/>
    <n v="100"/>
    <n v="94.59"/>
    <n v="97.46"/>
    <n v="41.75"/>
    <n v="100"/>
    <n v="46.43"/>
    <n v="93.29"/>
    <n v="93.1"/>
    <n v="100"/>
    <m/>
    <n v="100"/>
    <n v="100"/>
    <n v="100"/>
    <n v="100"/>
    <n v="100"/>
    <n v="100"/>
    <n v="100"/>
    <n v="100"/>
    <n v="100"/>
    <n v="100"/>
    <n v="100"/>
    <m/>
    <m/>
    <m/>
    <m/>
    <n v="100"/>
    <n v="100"/>
    <n v="100"/>
    <n v="100"/>
    <n v="100"/>
    <n v="100"/>
    <n v="89.88"/>
    <n v="62.5"/>
    <n v="100"/>
    <n v="76.92"/>
    <n v="94.66"/>
    <n v="98.21"/>
    <n v="96"/>
    <n v="91.3"/>
    <n v="100"/>
    <n v="81.819999999999993"/>
    <m/>
    <n v="94.32"/>
    <n v="97.24"/>
    <n v="98.48"/>
    <n v="96.2"/>
    <n v="81.52"/>
    <n v="93.33"/>
    <n v="80"/>
    <n v="84.48"/>
    <n v="75"/>
    <n v="50"/>
    <n v="81.31"/>
    <n v="91.92"/>
    <n v="97.06"/>
    <n v="74.44"/>
    <n v="89.22"/>
    <n v="88.1"/>
    <n v="92.86"/>
    <n v="81.25"/>
    <n v="86.21"/>
    <n v="100"/>
    <n v="97.25"/>
    <n v="97.67"/>
    <n v="94.44"/>
    <n v="100"/>
    <n v="91.79"/>
    <n v="97.54"/>
    <n v="97.55"/>
  </r>
  <r>
    <s v="8309"/>
    <x v="156"/>
    <s v="NACIONAL"/>
    <s v="RAMA EJECUTIVA"/>
    <x v="13"/>
    <x v="6"/>
    <s v="BOGOTÁ. D.C."/>
    <s v="BOGOTÁ. D.C."/>
    <s v="NO"/>
    <n v="1"/>
    <s v="NACIÓN - MIPG"/>
    <s v="MIPG"/>
    <n v="71.3"/>
    <n v="47.9"/>
    <n v="82.88"/>
    <n v="77.209999999999994"/>
    <n v="83.52"/>
    <n v="65.87"/>
    <n v="63.83"/>
    <n v="74.39"/>
    <m/>
    <m/>
    <m/>
    <m/>
    <m/>
    <n v="47.57"/>
    <n v="56.67"/>
    <n v="60"/>
    <n v="46.67"/>
    <n v="86.15"/>
    <n v="59.09"/>
    <n v="85.19"/>
    <n v="85.71"/>
    <n v="85.71"/>
    <n v="100"/>
    <n v="93.71"/>
    <n v="79.290000000000006"/>
    <n v="94.5"/>
    <n v="94.5"/>
    <n v="78.38"/>
    <n v="93.62"/>
    <n v="66.75"/>
    <n v="94.29"/>
    <n v="11.11"/>
    <n v="90.12"/>
    <n v="58.62"/>
    <n v="61.33"/>
    <m/>
    <n v="79.760000000000005"/>
    <n v="90.74"/>
    <n v="75"/>
    <n v="80.95"/>
    <m/>
    <m/>
    <m/>
    <m/>
    <m/>
    <m/>
    <m/>
    <m/>
    <m/>
    <m/>
    <m/>
    <n v="74.3"/>
    <n v="93.24"/>
    <n v="43.75"/>
    <n v="86.67"/>
    <n v="77.78"/>
    <n v="45"/>
    <n v="26.32"/>
    <n v="0"/>
    <n v="0"/>
    <n v="30"/>
    <n v="83.04"/>
    <n v="79.459999999999994"/>
    <n v="92.31"/>
    <n v="95.83"/>
    <n v="57.14"/>
    <n v="86.96"/>
    <n v="77.48"/>
    <n v="83.52"/>
    <n v="84.38"/>
    <n v="77.27"/>
    <n v="90.38"/>
    <n v="45.77"/>
    <n v="73.33"/>
    <n v="50"/>
    <n v="41.38"/>
    <n v="28.7"/>
    <n v="16.670000000000002"/>
    <n v="57.3"/>
    <n v="57.58"/>
    <n v="47.06"/>
    <n v="59.2"/>
    <n v="63.83"/>
    <n v="64.290000000000006"/>
    <n v="60.71"/>
    <n v="62.96"/>
    <n v="59.26"/>
    <n v="70"/>
    <n v="74.39"/>
    <n v="61.47"/>
    <n v="81.94"/>
    <n v="70"/>
    <n v="68.47"/>
    <n v="82.47"/>
    <n v="60.56"/>
  </r>
  <r>
    <s v="8432"/>
    <x v="157"/>
    <s v="NACIONAL"/>
    <s v="RAMA EJECUTIVA"/>
    <x v="3"/>
    <x v="5"/>
    <s v="BOGOTÁ. D.C."/>
    <s v="BOGOTÁ. D.C."/>
    <s v="NO"/>
    <n v="1"/>
    <s v="NACIÓN - MIPG"/>
    <s v="MIPG"/>
    <n v="78.37"/>
    <n v="73.14"/>
    <n v="92.5"/>
    <n v="75.22"/>
    <n v="84.13"/>
    <n v="78.540000000000006"/>
    <n v="78.849999999999994"/>
    <n v="80.12"/>
    <n v="87.5"/>
    <n v="88.57"/>
    <n v="87.5"/>
    <n v="86.9"/>
    <n v="100"/>
    <n v="61.32"/>
    <n v="70"/>
    <n v="57.58"/>
    <n v="52.56"/>
    <n v="93.56"/>
    <n v="77.27"/>
    <n v="100"/>
    <n v="100"/>
    <n v="100"/>
    <n v="100"/>
    <n v="100"/>
    <n v="60.76"/>
    <n v="61.11"/>
    <n v="77.67"/>
    <n v="22.22"/>
    <n v="64.08"/>
    <m/>
    <n v="72"/>
    <n v="83.33"/>
    <n v="65.430000000000007"/>
    <n v="55.17"/>
    <n v="89"/>
    <m/>
    <n v="83.93"/>
    <n v="77.78"/>
    <n v="82.14"/>
    <n v="100"/>
    <m/>
    <m/>
    <m/>
    <m/>
    <m/>
    <m/>
    <m/>
    <m/>
    <m/>
    <m/>
    <m/>
    <n v="75.959999999999994"/>
    <n v="88.89"/>
    <n v="57.14"/>
    <n v="82.61"/>
    <n v="64.709999999999994"/>
    <n v="65.38"/>
    <n v="88.89"/>
    <n v="100"/>
    <n v="0"/>
    <n v="100"/>
    <n v="86.38"/>
    <n v="75.510000000000005"/>
    <n v="92"/>
    <n v="86.96"/>
    <n v="67.86"/>
    <n v="95.65"/>
    <n v="91.49"/>
    <n v="84.13"/>
    <n v="84.51"/>
    <n v="70.31"/>
    <n v="96.15"/>
    <n v="63.65"/>
    <n v="100"/>
    <n v="70"/>
    <n v="43.97"/>
    <n v="90.74"/>
    <n v="16.670000000000002"/>
    <m/>
    <m/>
    <m/>
    <m/>
    <n v="78.849999999999994"/>
    <n v="76.19"/>
    <n v="89.29"/>
    <n v="77.78"/>
    <n v="80.77"/>
    <n v="30"/>
    <n v="80.12"/>
    <n v="70.16"/>
    <n v="81.25"/>
    <n v="81.25"/>
    <n v="75.92"/>
    <n v="87.14"/>
    <n v="63.37"/>
  </r>
  <r>
    <s v="8467"/>
    <x v="158"/>
    <s v="NACIONAL"/>
    <s v="ORGANOS AUTÓNOMOS"/>
    <x v="13"/>
    <x v="5"/>
    <s v="BOGOTÁ. D.C."/>
    <s v="BOGOTÁ. D.C."/>
    <s v="NO"/>
    <n v="1"/>
    <s v="NACIÓN - MIPG"/>
    <s v="MIPG"/>
    <m/>
    <m/>
    <m/>
    <m/>
    <m/>
    <m/>
    <m/>
    <m/>
    <m/>
    <m/>
    <m/>
    <m/>
    <m/>
    <m/>
    <m/>
    <m/>
    <m/>
    <m/>
    <m/>
    <m/>
    <m/>
    <m/>
    <m/>
    <m/>
    <m/>
    <m/>
    <m/>
    <m/>
    <m/>
    <m/>
    <m/>
    <m/>
    <m/>
    <m/>
    <m/>
    <m/>
    <m/>
    <m/>
    <m/>
    <m/>
    <m/>
    <m/>
    <m/>
    <m/>
    <m/>
    <m/>
    <m/>
    <m/>
    <m/>
    <m/>
    <m/>
    <m/>
    <m/>
    <m/>
    <m/>
    <m/>
    <m/>
    <m/>
    <m/>
    <m/>
    <m/>
    <m/>
    <m/>
    <m/>
    <m/>
    <m/>
    <m/>
    <m/>
    <m/>
    <m/>
    <m/>
    <m/>
    <m/>
    <m/>
    <m/>
    <m/>
    <m/>
    <m/>
    <m/>
    <m/>
    <m/>
    <m/>
    <m/>
    <m/>
    <m/>
    <m/>
    <m/>
    <m/>
    <m/>
    <m/>
    <m/>
    <m/>
    <m/>
    <m/>
    <n v="74.67"/>
  </r>
  <r>
    <s v="8468"/>
    <x v="159"/>
    <s v="NACIONAL"/>
    <s v="ORGANOS AUTÓNOMOS"/>
    <x v="13"/>
    <x v="20"/>
    <s v="BOGOTÁ. D.C."/>
    <s v="BOGOTÁ. D.C."/>
    <s v="NO"/>
    <n v="1"/>
    <s v="NACIÓN - MIPG"/>
    <s v="MIPG"/>
    <n v="58.34"/>
    <n v="55.46"/>
    <n v="63.83"/>
    <n v="46.24"/>
    <n v="60.45"/>
    <n v="47.28"/>
    <n v="50"/>
    <n v="77.010000000000005"/>
    <m/>
    <m/>
    <m/>
    <m/>
    <m/>
    <n v="52.43"/>
    <n v="60"/>
    <n v="26.67"/>
    <n v="53.33"/>
    <n v="65.06"/>
    <m/>
    <n v="45"/>
    <n v="41.67"/>
    <n v="50"/>
    <n v="33.33"/>
    <n v="92.45"/>
    <n v="26.23"/>
    <m/>
    <m/>
    <n v="8.89"/>
    <n v="37.5"/>
    <m/>
    <m/>
    <n v="0"/>
    <n v="31.08"/>
    <n v="27.59"/>
    <m/>
    <m/>
    <n v="46.03"/>
    <n v="40.74"/>
    <n v="44.44"/>
    <n v="80"/>
    <n v="64.709999999999994"/>
    <n v="0"/>
    <n v="50"/>
    <n v="75"/>
    <n v="100"/>
    <n v="100"/>
    <n v="100"/>
    <m/>
    <m/>
    <m/>
    <m/>
    <n v="52.78"/>
    <n v="40.86"/>
    <n v="31.25"/>
    <n v="60"/>
    <n v="47.06"/>
    <n v="60"/>
    <m/>
    <m/>
    <m/>
    <m/>
    <n v="41.27"/>
    <n v="42.95"/>
    <n v="29.17"/>
    <n v="13.04"/>
    <n v="53.33"/>
    <n v="50.79"/>
    <m/>
    <n v="60.45"/>
    <n v="51.98"/>
    <n v="49.75"/>
    <n v="52.6"/>
    <n v="29.41"/>
    <n v="42.86"/>
    <n v="40"/>
    <n v="24.71"/>
    <n v="20.37"/>
    <n v="16.670000000000002"/>
    <m/>
    <m/>
    <m/>
    <m/>
    <n v="50"/>
    <n v="47.62"/>
    <n v="53.57"/>
    <n v="51.85"/>
    <n v="70.37"/>
    <n v="20"/>
    <n v="77.010000000000005"/>
    <n v="65.14"/>
    <n v="84.72"/>
    <n v="84.21"/>
    <n v="53.49"/>
    <n v="80.849999999999994"/>
    <n v="74.67"/>
  </r>
  <r>
    <s v="0261"/>
    <x v="160"/>
    <s v="NACIONAL"/>
    <s v="ORGANOS AUTÓNOMOS"/>
    <x v="14"/>
    <x v="21"/>
    <s v="BOGOTÁ. D.C."/>
    <s v="BOGOTÁ. D.C."/>
    <s v="NO"/>
    <n v="1"/>
    <s v="NACIÓN - MECI"/>
    <s v="MECI"/>
    <m/>
    <m/>
    <m/>
    <m/>
    <m/>
    <m/>
    <m/>
    <m/>
    <n v="90.38"/>
    <n v="88.24"/>
    <n v="66.67"/>
    <n v="95.71"/>
    <n v="100"/>
    <n v="92.5"/>
    <n v="88.89"/>
    <n v="92.59"/>
    <n v="89.66"/>
    <m/>
    <m/>
    <n v="100"/>
    <n v="100"/>
    <n v="100"/>
    <n v="100"/>
    <m/>
    <n v="92.05"/>
    <m/>
    <m/>
    <n v="94.59"/>
    <n v="100"/>
    <n v="25"/>
    <m/>
    <n v="78.569999999999993"/>
    <n v="97.56"/>
    <n v="86.21"/>
    <m/>
    <m/>
    <m/>
    <m/>
    <m/>
    <m/>
    <m/>
    <m/>
    <m/>
    <m/>
    <m/>
    <m/>
    <m/>
    <m/>
    <m/>
    <m/>
    <m/>
    <n v="97.2"/>
    <n v="100"/>
    <n v="87.5"/>
    <n v="100"/>
    <n v="100"/>
    <n v="92.31"/>
    <n v="82.05"/>
    <n v="83.33"/>
    <n v="68.42"/>
    <n v="100"/>
    <n v="96.76"/>
    <n v="97.96"/>
    <n v="100"/>
    <n v="95.65"/>
    <n v="100"/>
    <n v="95"/>
    <n v="95.21"/>
    <m/>
    <n v="89.57"/>
    <n v="78.12"/>
    <n v="99.33"/>
    <n v="97.14"/>
    <n v="100"/>
    <n v="100"/>
    <n v="93.33"/>
    <n v="100"/>
    <n v="100"/>
    <m/>
    <m/>
    <m/>
    <m/>
    <m/>
    <m/>
    <m/>
    <m/>
    <m/>
    <m/>
    <n v="96.43"/>
    <n v="94.12"/>
    <n v="100"/>
    <n v="100"/>
    <n v="99.09"/>
    <n v="96.55"/>
    <m/>
  </r>
  <r>
    <s v="0262"/>
    <x v="161"/>
    <s v="NACIONAL"/>
    <s v="ORGANOS AUTÓNOMOS"/>
    <x v="14"/>
    <x v="21"/>
    <s v="VALLE DEL CAUCA"/>
    <s v="CALI"/>
    <s v="NO"/>
    <n v="1"/>
    <s v="NACIÓN - MECI"/>
    <s v="MECI"/>
    <m/>
    <m/>
    <m/>
    <m/>
    <m/>
    <m/>
    <m/>
    <m/>
    <n v="94.3"/>
    <n v="94.12"/>
    <n v="85.71"/>
    <n v="95.71"/>
    <n v="100"/>
    <n v="90"/>
    <n v="100"/>
    <n v="92.59"/>
    <n v="86.21"/>
    <m/>
    <m/>
    <n v="93.55"/>
    <n v="91.67"/>
    <n v="95"/>
    <n v="60"/>
    <m/>
    <n v="90.94"/>
    <m/>
    <m/>
    <n v="85.59"/>
    <n v="96.7"/>
    <n v="41.75"/>
    <m/>
    <n v="83.33"/>
    <n v="92.68"/>
    <n v="100"/>
    <m/>
    <m/>
    <m/>
    <m/>
    <m/>
    <m/>
    <m/>
    <m/>
    <m/>
    <m/>
    <m/>
    <m/>
    <m/>
    <m/>
    <m/>
    <m/>
    <m/>
    <n v="95.28"/>
    <n v="100"/>
    <n v="93.75"/>
    <n v="97.83"/>
    <n v="100"/>
    <n v="88.46"/>
    <n v="97.06"/>
    <n v="100"/>
    <n v="94.44"/>
    <n v="100"/>
    <n v="98.47"/>
    <n v="97.92"/>
    <n v="100"/>
    <n v="100"/>
    <n v="100"/>
    <n v="100"/>
    <n v="97.92"/>
    <m/>
    <n v="100"/>
    <n v="100"/>
    <n v="100"/>
    <n v="89.29"/>
    <n v="100"/>
    <n v="100"/>
    <n v="84.44"/>
    <n v="68.52"/>
    <n v="100"/>
    <m/>
    <m/>
    <m/>
    <m/>
    <m/>
    <m/>
    <m/>
    <m/>
    <m/>
    <m/>
    <n v="93.75"/>
    <n v="91.18"/>
    <n v="86.67"/>
    <n v="95.65"/>
    <n v="92.95"/>
    <n v="98.57"/>
    <m/>
  </r>
  <r>
    <s v="0263"/>
    <x v="162"/>
    <s v="NACIONAL"/>
    <s v="ORGANOS AUTÓNOMOS"/>
    <x v="14"/>
    <x v="21"/>
    <s v="QUINDÍO"/>
    <s v="ARMENIA"/>
    <s v="NO"/>
    <n v="1"/>
    <s v="NACIÓN - MECI"/>
    <s v="MECI"/>
    <m/>
    <m/>
    <m/>
    <m/>
    <m/>
    <m/>
    <m/>
    <m/>
    <n v="67.81"/>
    <n v="61.76"/>
    <n v="57.14"/>
    <n v="77.94"/>
    <m/>
    <n v="45.45"/>
    <n v="44.44"/>
    <n v="50"/>
    <n v="49.09"/>
    <m/>
    <n v="88.89"/>
    <n v="97.06"/>
    <n v="100"/>
    <n v="100"/>
    <n v="87.5"/>
    <m/>
    <n v="69.88"/>
    <m/>
    <m/>
    <n v="33.33"/>
    <n v="0"/>
    <n v="0"/>
    <m/>
    <n v="19.440000000000001"/>
    <n v="90.24"/>
    <n v="44"/>
    <m/>
    <m/>
    <m/>
    <m/>
    <m/>
    <m/>
    <m/>
    <m/>
    <m/>
    <m/>
    <m/>
    <m/>
    <m/>
    <m/>
    <m/>
    <m/>
    <m/>
    <n v="66"/>
    <n v="65.52"/>
    <n v="75"/>
    <n v="69.569999999999993"/>
    <n v="72.22"/>
    <n v="50"/>
    <n v="33.33"/>
    <n v="0"/>
    <n v="50"/>
    <n v="27.27"/>
    <n v="62.4"/>
    <n v="56.94"/>
    <n v="60"/>
    <n v="56.52"/>
    <n v="53.57"/>
    <n v="55"/>
    <n v="68.06"/>
    <m/>
    <n v="67.38"/>
    <n v="48.18"/>
    <n v="83.55"/>
    <n v="64.86"/>
    <n v="100"/>
    <n v="60"/>
    <n v="62.5"/>
    <n v="12.5"/>
    <n v="66.67"/>
    <m/>
    <m/>
    <m/>
    <m/>
    <m/>
    <m/>
    <m/>
    <m/>
    <m/>
    <m/>
    <n v="71.23"/>
    <n v="55.88"/>
    <n v="93.33"/>
    <n v="57.14"/>
    <n v="69.44"/>
    <n v="87.93"/>
    <m/>
  </r>
  <r>
    <s v="0264"/>
    <x v="163"/>
    <s v="NACIONAL"/>
    <s v="ORGANOS AUTÓNOMOS"/>
    <x v="14"/>
    <x v="21"/>
    <s v="CHOCÓ"/>
    <s v="QUIBDÓ"/>
    <s v="NO"/>
    <n v="1"/>
    <s v="NACIÓN - MECI"/>
    <s v="MECI"/>
    <m/>
    <m/>
    <m/>
    <m/>
    <m/>
    <m/>
    <m/>
    <m/>
    <n v="85.71"/>
    <n v="82.35"/>
    <n v="80"/>
    <n v="88.57"/>
    <n v="100"/>
    <n v="76.62"/>
    <n v="70.37"/>
    <n v="70.83"/>
    <n v="74.55"/>
    <m/>
    <n v="74.069999999999993"/>
    <n v="84.38"/>
    <n v="91.67"/>
    <n v="80"/>
    <n v="66.67"/>
    <m/>
    <n v="72.34"/>
    <m/>
    <m/>
    <n v="51.11"/>
    <n v="60.8"/>
    <n v="0"/>
    <m/>
    <n v="77.78"/>
    <n v="92.07"/>
    <n v="48.28"/>
    <m/>
    <m/>
    <m/>
    <m/>
    <m/>
    <m/>
    <m/>
    <m/>
    <m/>
    <m/>
    <m/>
    <m/>
    <m/>
    <m/>
    <m/>
    <m/>
    <m/>
    <n v="86.92"/>
    <n v="86.67"/>
    <n v="87.5"/>
    <n v="84.78"/>
    <n v="100"/>
    <n v="76.92"/>
    <n v="66.67"/>
    <n v="50"/>
    <n v="50"/>
    <n v="72.73"/>
    <n v="92.23"/>
    <n v="91.84"/>
    <n v="84"/>
    <n v="95.65"/>
    <n v="85.71"/>
    <n v="95"/>
    <n v="93.23"/>
    <m/>
    <n v="81.96"/>
    <n v="70.31"/>
    <n v="91.78"/>
    <n v="69.08"/>
    <n v="73.33"/>
    <n v="70"/>
    <n v="67.239999999999995"/>
    <n v="68.52"/>
    <n v="66.67"/>
    <m/>
    <m/>
    <m/>
    <m/>
    <m/>
    <m/>
    <m/>
    <m/>
    <m/>
    <m/>
    <n v="83.54"/>
    <n v="85.29"/>
    <n v="66.67"/>
    <n v="71.739999999999995"/>
    <n v="78.599999999999994"/>
    <n v="87.49"/>
    <m/>
  </r>
  <r>
    <s v="0265"/>
    <x v="164"/>
    <s v="NACIONAL"/>
    <s v="ORGANOS AUTÓNOMOS"/>
    <x v="14"/>
    <x v="21"/>
    <s v="ANTIOQUIA"/>
    <s v="APARTADÓ"/>
    <s v="SI"/>
    <n v="0"/>
    <s v="NACIÓN - MECI"/>
    <s v="MECI"/>
    <m/>
    <m/>
    <m/>
    <m/>
    <m/>
    <m/>
    <m/>
    <m/>
    <n v="63"/>
    <n v="72.790000000000006"/>
    <n v="60"/>
    <n v="59.09"/>
    <n v="40"/>
    <n v="55"/>
    <n v="55.56"/>
    <n v="55.56"/>
    <n v="56.9"/>
    <m/>
    <n v="57.41"/>
    <n v="88.24"/>
    <n v="100"/>
    <n v="90"/>
    <n v="75"/>
    <m/>
    <n v="64.44"/>
    <m/>
    <m/>
    <n v="71.430000000000007"/>
    <n v="97.22"/>
    <n v="0"/>
    <m/>
    <n v="77.78"/>
    <n v="71.95"/>
    <n v="31.03"/>
    <m/>
    <m/>
    <m/>
    <m/>
    <m/>
    <m/>
    <m/>
    <m/>
    <m/>
    <m/>
    <m/>
    <m/>
    <m/>
    <m/>
    <m/>
    <m/>
    <m/>
    <n v="44.02"/>
    <n v="15.15"/>
    <n v="16.670000000000002"/>
    <n v="48.57"/>
    <n v="41.67"/>
    <n v="48"/>
    <n v="87.88"/>
    <n v="100"/>
    <n v="88.89"/>
    <n v="90"/>
    <n v="64.37"/>
    <n v="55.17"/>
    <n v="25"/>
    <n v="83.33"/>
    <n v="0"/>
    <n v="85.71"/>
    <n v="71.739999999999995"/>
    <m/>
    <n v="62.5"/>
    <n v="56.25"/>
    <n v="67.760000000000005"/>
    <m/>
    <n v="35.56"/>
    <n v="50"/>
    <m/>
    <m/>
    <m/>
    <m/>
    <m/>
    <m/>
    <m/>
    <m/>
    <m/>
    <m/>
    <m/>
    <m/>
    <m/>
    <n v="79.819999999999993"/>
    <n v="66.180000000000007"/>
    <n v="70"/>
    <n v="73.91"/>
    <n v="54.33"/>
    <n v="100"/>
    <m/>
  </r>
  <r>
    <s v="0266"/>
    <x v="165"/>
    <s v="NACIONAL"/>
    <s v="ORGANOS AUTÓNOMOS"/>
    <x v="14"/>
    <x v="21"/>
    <s v="CALDAS"/>
    <s v="MANIZALES"/>
    <s v="NO"/>
    <n v="1"/>
    <s v="NACIÓN - MECI"/>
    <s v="MECI"/>
    <m/>
    <m/>
    <m/>
    <m/>
    <m/>
    <m/>
    <m/>
    <m/>
    <n v="92.95"/>
    <n v="94.12"/>
    <n v="83.33"/>
    <n v="92.86"/>
    <n v="100"/>
    <n v="98.75"/>
    <n v="100"/>
    <n v="100"/>
    <n v="98.28"/>
    <m/>
    <n v="74.510000000000005"/>
    <n v="87.88"/>
    <n v="100"/>
    <n v="95"/>
    <n v="57.14"/>
    <m/>
    <n v="86.26"/>
    <m/>
    <m/>
    <n v="93.55"/>
    <n v="53.3"/>
    <n v="25"/>
    <m/>
    <n v="61.11"/>
    <n v="94.51"/>
    <n v="82.76"/>
    <m/>
    <m/>
    <m/>
    <m/>
    <m/>
    <m/>
    <m/>
    <m/>
    <m/>
    <m/>
    <m/>
    <m/>
    <m/>
    <m/>
    <m/>
    <m/>
    <m/>
    <n v="93.93"/>
    <n v="91.67"/>
    <n v="100"/>
    <n v="100"/>
    <n v="94.44"/>
    <n v="84.62"/>
    <n v="76.47"/>
    <n v="75"/>
    <n v="72.22"/>
    <n v="81.819999999999993"/>
    <n v="97.14"/>
    <n v="94.9"/>
    <n v="92"/>
    <n v="100"/>
    <n v="100"/>
    <n v="100"/>
    <n v="97.34"/>
    <m/>
    <n v="98.21"/>
    <n v="100"/>
    <n v="96.71"/>
    <n v="80.48"/>
    <n v="93.33"/>
    <n v="90"/>
    <n v="79.44"/>
    <n v="38.89"/>
    <n v="100"/>
    <m/>
    <m/>
    <m/>
    <m/>
    <m/>
    <m/>
    <m/>
    <m/>
    <m/>
    <m/>
    <n v="94.99"/>
    <n v="97.06"/>
    <n v="93.33"/>
    <n v="90.22"/>
    <n v="86.41"/>
    <n v="94.82"/>
    <m/>
  </r>
  <r>
    <s v="0267"/>
    <x v="166"/>
    <s v="NACIONAL"/>
    <s v="ORGANOS AUTÓNOMOS"/>
    <x v="14"/>
    <x v="21"/>
    <s v="CÓRDOBA"/>
    <s v="MONTERÍA"/>
    <s v="NO"/>
    <n v="1"/>
    <s v="NACIÓN - MECI"/>
    <s v="MECI"/>
    <m/>
    <m/>
    <m/>
    <m/>
    <m/>
    <m/>
    <m/>
    <m/>
    <n v="93.59"/>
    <n v="94.12"/>
    <n v="83.33"/>
    <n v="94.29"/>
    <n v="100"/>
    <n v="98.75"/>
    <n v="100"/>
    <n v="100"/>
    <n v="98.28"/>
    <m/>
    <n v="72.22"/>
    <n v="94.12"/>
    <n v="91.67"/>
    <n v="95"/>
    <n v="87.5"/>
    <m/>
    <n v="83.09"/>
    <m/>
    <m/>
    <n v="73.87"/>
    <n v="94.2"/>
    <n v="0"/>
    <m/>
    <n v="44.44"/>
    <n v="96.95"/>
    <n v="72.41"/>
    <m/>
    <m/>
    <m/>
    <m/>
    <m/>
    <m/>
    <m/>
    <m/>
    <m/>
    <m/>
    <m/>
    <m/>
    <m/>
    <m/>
    <m/>
    <m/>
    <m/>
    <n v="93.4"/>
    <n v="100"/>
    <n v="87.5"/>
    <n v="100"/>
    <n v="100"/>
    <n v="76.92"/>
    <n v="88.24"/>
    <n v="75"/>
    <n v="94.44"/>
    <n v="81.819999999999993"/>
    <n v="98.47"/>
    <n v="97.92"/>
    <n v="96"/>
    <n v="95.65"/>
    <n v="100"/>
    <n v="100"/>
    <n v="100"/>
    <m/>
    <n v="99.64"/>
    <n v="100"/>
    <n v="99.34"/>
    <n v="88.21"/>
    <n v="77.78"/>
    <n v="100"/>
    <n v="92.22"/>
    <n v="82.41"/>
    <n v="83.33"/>
    <m/>
    <m/>
    <m/>
    <m/>
    <m/>
    <m/>
    <m/>
    <m/>
    <m/>
    <m/>
    <n v="98.12"/>
    <n v="98.53"/>
    <n v="100"/>
    <n v="100"/>
    <n v="92.12"/>
    <n v="96.84"/>
    <m/>
  </r>
  <r>
    <s v="0268"/>
    <x v="167"/>
    <s v="NACIONAL"/>
    <s v="ORGANOS AUTÓNOMOS"/>
    <x v="14"/>
    <x v="21"/>
    <s v="TOLIMA"/>
    <s v="IBAGUÉ"/>
    <s v="NO"/>
    <n v="1"/>
    <s v="NACIÓN - MECI"/>
    <s v="MECI"/>
    <m/>
    <m/>
    <m/>
    <m/>
    <m/>
    <m/>
    <m/>
    <m/>
    <n v="93.59"/>
    <n v="100"/>
    <n v="91.67"/>
    <n v="87.14"/>
    <n v="100"/>
    <n v="90"/>
    <n v="100"/>
    <n v="88.89"/>
    <n v="86.21"/>
    <m/>
    <n v="72.22"/>
    <n v="91.18"/>
    <n v="91.67"/>
    <n v="95"/>
    <n v="62.5"/>
    <m/>
    <n v="88.4"/>
    <m/>
    <m/>
    <n v="100"/>
    <n v="93.3"/>
    <n v="50"/>
    <m/>
    <n v="30.36"/>
    <n v="95.12"/>
    <n v="86.21"/>
    <m/>
    <m/>
    <m/>
    <m/>
    <m/>
    <m/>
    <m/>
    <m/>
    <m/>
    <m/>
    <m/>
    <m/>
    <m/>
    <m/>
    <m/>
    <m/>
    <m/>
    <n v="100"/>
    <n v="100"/>
    <n v="100"/>
    <n v="100"/>
    <n v="100"/>
    <n v="100"/>
    <n v="84.62"/>
    <n v="50"/>
    <n v="94.74"/>
    <n v="84.62"/>
    <n v="98.48"/>
    <n v="100"/>
    <n v="100"/>
    <n v="95.65"/>
    <n v="100"/>
    <n v="100"/>
    <n v="95.83"/>
    <m/>
    <n v="98.57"/>
    <n v="96.88"/>
    <n v="100"/>
    <n v="89.88"/>
    <n v="93.33"/>
    <n v="90"/>
    <n v="86.67"/>
    <n v="87.96"/>
    <n v="100"/>
    <m/>
    <m/>
    <m/>
    <m/>
    <m/>
    <m/>
    <m/>
    <m/>
    <m/>
    <m/>
    <n v="94.24"/>
    <n v="94.12"/>
    <n v="93.33"/>
    <n v="100"/>
    <n v="95.72"/>
    <n v="91.95"/>
    <m/>
  </r>
  <r>
    <s v="0269"/>
    <x v="168"/>
    <s v="NACIONAL"/>
    <s v="ORGANOS AUTÓNOMOS"/>
    <x v="14"/>
    <x v="21"/>
    <s v="RISARALDA"/>
    <s v="PEREIRA"/>
    <s v="NO"/>
    <n v="1"/>
    <s v="NACIÓN - MECI"/>
    <s v="MECI"/>
    <m/>
    <m/>
    <m/>
    <m/>
    <m/>
    <m/>
    <m/>
    <m/>
    <n v="85.26"/>
    <n v="85.29"/>
    <n v="66.67"/>
    <n v="90"/>
    <n v="80"/>
    <n v="92.5"/>
    <n v="92.59"/>
    <n v="92.59"/>
    <n v="91.38"/>
    <m/>
    <n v="72.22"/>
    <n v="93.94"/>
    <n v="100"/>
    <n v="100"/>
    <n v="71.430000000000007"/>
    <m/>
    <n v="74.13"/>
    <m/>
    <m/>
    <n v="62.16"/>
    <n v="16.5"/>
    <n v="25"/>
    <m/>
    <n v="44.44"/>
    <n v="94.51"/>
    <n v="51.72"/>
    <m/>
    <m/>
    <m/>
    <m/>
    <m/>
    <m/>
    <m/>
    <m/>
    <m/>
    <m/>
    <m/>
    <m/>
    <m/>
    <m/>
    <m/>
    <m/>
    <m/>
    <n v="88.68"/>
    <n v="93.1"/>
    <n v="75"/>
    <n v="95.65"/>
    <n v="77.78"/>
    <n v="92.31"/>
    <n v="70.59"/>
    <n v="50"/>
    <n v="72.22"/>
    <n v="63.64"/>
    <n v="89.31"/>
    <n v="87.5"/>
    <n v="96"/>
    <n v="91.3"/>
    <n v="85.71"/>
    <n v="80"/>
    <n v="87.5"/>
    <m/>
    <n v="90.71"/>
    <n v="82.81"/>
    <n v="97.37"/>
    <n v="83.33"/>
    <n v="100"/>
    <n v="70"/>
    <n v="86.94"/>
    <n v="47.22"/>
    <n v="100"/>
    <m/>
    <m/>
    <m/>
    <m/>
    <m/>
    <m/>
    <m/>
    <m/>
    <m/>
    <m/>
    <n v="95.28"/>
    <n v="94.12"/>
    <n v="100"/>
    <n v="100"/>
    <n v="90.52"/>
    <n v="94.53"/>
    <m/>
  </r>
  <r>
    <s v="0270"/>
    <x v="169"/>
    <s v="NACIONAL"/>
    <s v="ORGANOS AUTÓNOMOS"/>
    <x v="14"/>
    <x v="21"/>
    <s v="MAGDALENA"/>
    <s v="SANTA MARTA"/>
    <s v="SI"/>
    <n v="1"/>
    <s v="NACIÓN - MECI"/>
    <s v="MECI"/>
    <m/>
    <m/>
    <m/>
    <m/>
    <m/>
    <m/>
    <m/>
    <m/>
    <n v="65.790000000000006"/>
    <n v="82.35"/>
    <n v="60"/>
    <n v="58.82"/>
    <n v="20"/>
    <n v="70.13"/>
    <n v="74.069999999999993"/>
    <n v="66.67"/>
    <n v="78.180000000000007"/>
    <m/>
    <n v="96.3"/>
    <n v="81.819999999999993"/>
    <n v="83.33"/>
    <n v="85"/>
    <n v="85.71"/>
    <m/>
    <n v="75.77"/>
    <m/>
    <m/>
    <n v="62.37"/>
    <n v="84.2"/>
    <n v="0"/>
    <m/>
    <n v="41.67"/>
    <n v="92.68"/>
    <n v="55.17"/>
    <m/>
    <m/>
    <m/>
    <m/>
    <m/>
    <m/>
    <m/>
    <m/>
    <m/>
    <m/>
    <m/>
    <m/>
    <m/>
    <m/>
    <m/>
    <m/>
    <m/>
    <n v="70.53"/>
    <n v="82.76"/>
    <n v="31.25"/>
    <n v="85.37"/>
    <n v="64.709999999999994"/>
    <n v="70"/>
    <n v="47.06"/>
    <n v="75"/>
    <n v="38.89"/>
    <n v="45.45"/>
    <n v="79.36"/>
    <n v="70.83"/>
    <n v="64"/>
    <n v="81.16"/>
    <n v="82.14"/>
    <n v="95"/>
    <n v="88.12"/>
    <m/>
    <n v="87.14"/>
    <n v="80.47"/>
    <n v="92.76"/>
    <n v="34.68"/>
    <n v="28.57"/>
    <n v="30"/>
    <n v="48.28"/>
    <n v="6.48"/>
    <n v="33.33"/>
    <m/>
    <m/>
    <m/>
    <m/>
    <m/>
    <m/>
    <m/>
    <m/>
    <m/>
    <m/>
    <n v="94.99"/>
    <n v="91.18"/>
    <n v="100"/>
    <n v="100"/>
    <n v="62.88"/>
    <n v="97.71"/>
    <m/>
  </r>
  <r>
    <s v="0271"/>
    <x v="170"/>
    <s v="NACIONAL"/>
    <s v="ORGANOS AUTÓNOMOS"/>
    <x v="14"/>
    <x v="21"/>
    <s v="SANTANDER"/>
    <s v="BUCARAMANGA"/>
    <s v="NO"/>
    <n v="1"/>
    <s v="NACIÓN - MECI"/>
    <s v="MECI"/>
    <m/>
    <m/>
    <m/>
    <m/>
    <m/>
    <m/>
    <m/>
    <m/>
    <n v="73.38"/>
    <n v="70.59"/>
    <n v="66.67"/>
    <n v="80.88"/>
    <n v="60"/>
    <n v="64.94"/>
    <n v="77.78"/>
    <n v="62.5"/>
    <n v="67.27"/>
    <m/>
    <n v="62.96"/>
    <n v="78.12"/>
    <n v="75"/>
    <n v="84.21"/>
    <n v="83.33"/>
    <m/>
    <n v="90.6"/>
    <m/>
    <m/>
    <n v="71.17"/>
    <n v="96.7"/>
    <n v="41.75"/>
    <m/>
    <n v="91.67"/>
    <n v="100"/>
    <n v="93.1"/>
    <m/>
    <m/>
    <m/>
    <m/>
    <m/>
    <m/>
    <m/>
    <m/>
    <m/>
    <m/>
    <m/>
    <m/>
    <m/>
    <m/>
    <m/>
    <m/>
    <m/>
    <n v="72.900000000000006"/>
    <n v="90"/>
    <n v="50"/>
    <n v="82.61"/>
    <n v="77.78"/>
    <n v="57.69"/>
    <n v="91.91"/>
    <n v="75"/>
    <n v="94.44"/>
    <n v="84.09"/>
    <n v="78.03"/>
    <n v="73.47"/>
    <n v="84"/>
    <n v="78.260000000000005"/>
    <n v="85.71"/>
    <n v="65"/>
    <n v="79.17"/>
    <m/>
    <n v="93.53"/>
    <n v="87.5"/>
    <n v="98.67"/>
    <n v="77.739999999999995"/>
    <n v="80"/>
    <n v="60"/>
    <n v="77.22"/>
    <n v="80.56"/>
    <n v="100"/>
    <m/>
    <m/>
    <m/>
    <m/>
    <m/>
    <m/>
    <m/>
    <m/>
    <m/>
    <m/>
    <n v="81.75"/>
    <n v="77.94"/>
    <n v="80"/>
    <n v="82.61"/>
    <n v="90.99"/>
    <n v="80.47"/>
    <m/>
  </r>
  <r>
    <s v="0354"/>
    <x v="171"/>
    <s v="NACIONAL"/>
    <s v="ORGANOS AUTÓNOMOS"/>
    <x v="15"/>
    <x v="5"/>
    <s v="CALDAS"/>
    <s v="MANIZALES"/>
    <s v="NO"/>
    <n v="1"/>
    <s v="NACIÓN - MECI"/>
    <s v="MECI"/>
    <m/>
    <m/>
    <m/>
    <m/>
    <m/>
    <m/>
    <m/>
    <m/>
    <m/>
    <m/>
    <m/>
    <m/>
    <m/>
    <n v="93.4"/>
    <n v="100"/>
    <n v="87.88"/>
    <n v="91.03"/>
    <m/>
    <m/>
    <n v="76.19"/>
    <n v="78.569999999999993"/>
    <n v="81.819999999999993"/>
    <n v="100"/>
    <m/>
    <n v="81.58"/>
    <m/>
    <m/>
    <n v="67.78"/>
    <n v="85.92"/>
    <n v="0"/>
    <m/>
    <n v="71.430000000000007"/>
    <n v="97.56"/>
    <n v="62.07"/>
    <m/>
    <m/>
    <m/>
    <m/>
    <m/>
    <m/>
    <n v="97"/>
    <n v="100"/>
    <n v="100"/>
    <n v="92.5"/>
    <n v="100"/>
    <n v="100"/>
    <n v="70"/>
    <m/>
    <m/>
    <m/>
    <m/>
    <n v="89.72"/>
    <n v="100"/>
    <n v="93.75"/>
    <n v="97.83"/>
    <n v="94.44"/>
    <n v="69.23"/>
    <n v="83.54"/>
    <n v="100"/>
    <n v="73.680000000000007"/>
    <n v="86.54"/>
    <n v="97.1"/>
    <n v="96.15"/>
    <n v="100"/>
    <n v="95.83"/>
    <n v="100"/>
    <n v="100"/>
    <n v="95.74"/>
    <m/>
    <n v="91.67"/>
    <n v="81.819999999999993"/>
    <n v="100"/>
    <n v="82.5"/>
    <n v="80"/>
    <n v="80"/>
    <n v="84.44"/>
    <n v="71.3"/>
    <n v="100"/>
    <m/>
    <m/>
    <m/>
    <m/>
    <m/>
    <m/>
    <m/>
    <m/>
    <m/>
    <m/>
    <n v="91.3"/>
    <n v="94.74"/>
    <n v="84.72"/>
    <n v="95"/>
    <n v="93.64"/>
    <n v="94.93"/>
    <m/>
  </r>
  <r>
    <s v="0355"/>
    <x v="172"/>
    <s v="NACIONAL"/>
    <s v="ORGANOS AUTÓNOMOS"/>
    <x v="15"/>
    <x v="5"/>
    <s v="CAUCA"/>
    <s v="POPAYÁN"/>
    <s v="NO"/>
    <n v="1"/>
    <s v="NACIÓN - MECI"/>
    <s v="MECI"/>
    <m/>
    <m/>
    <m/>
    <m/>
    <m/>
    <m/>
    <m/>
    <m/>
    <m/>
    <m/>
    <m/>
    <m/>
    <m/>
    <n v="61.17"/>
    <n v="66.67"/>
    <n v="43.33"/>
    <n v="64"/>
    <m/>
    <m/>
    <n v="95.24"/>
    <n v="100"/>
    <n v="90.91"/>
    <n v="100"/>
    <m/>
    <n v="65.83"/>
    <m/>
    <m/>
    <n v="23.19"/>
    <n v="31.25"/>
    <n v="25"/>
    <m/>
    <n v="42.5"/>
    <n v="93.9"/>
    <n v="48.28"/>
    <m/>
    <m/>
    <m/>
    <m/>
    <m/>
    <m/>
    <n v="94"/>
    <n v="100"/>
    <n v="90"/>
    <n v="97.5"/>
    <n v="100"/>
    <n v="100"/>
    <n v="90"/>
    <m/>
    <m/>
    <m/>
    <m/>
    <n v="64.87"/>
    <n v="61.9"/>
    <n v="33.33"/>
    <n v="71.430000000000007"/>
    <n v="70.59"/>
    <n v="72"/>
    <n v="74.319999999999993"/>
    <n v="100"/>
    <n v="63.16"/>
    <n v="86.36"/>
    <n v="83.08"/>
    <n v="72.73"/>
    <n v="68"/>
    <n v="87.5"/>
    <n v="42.86"/>
    <n v="91.3"/>
    <n v="91.49"/>
    <m/>
    <n v="86.63"/>
    <n v="81.819999999999993"/>
    <n v="91.99"/>
    <n v="66.180000000000007"/>
    <n v="86.67"/>
    <n v="70"/>
    <n v="63.33"/>
    <n v="8.33"/>
    <n v="100"/>
    <m/>
    <m/>
    <m/>
    <m/>
    <m/>
    <m/>
    <m/>
    <m/>
    <m/>
    <m/>
    <n v="79.73"/>
    <n v="69.72"/>
    <n v="87.5"/>
    <n v="75.62"/>
    <n v="69.150000000000006"/>
    <n v="93.75"/>
    <m/>
  </r>
  <r>
    <s v="0356"/>
    <x v="173"/>
    <s v="NACIONAL"/>
    <s v="ORGANOS AUTÓNOMOS"/>
    <x v="15"/>
    <x v="5"/>
    <s v="BOGOTÁ. D.C."/>
    <s v="BOGOTÁ. D.C."/>
    <s v="NO"/>
    <n v="1"/>
    <s v="NACIÓN - MECI"/>
    <s v="MECI"/>
    <m/>
    <m/>
    <m/>
    <m/>
    <m/>
    <m/>
    <m/>
    <m/>
    <m/>
    <m/>
    <m/>
    <m/>
    <m/>
    <n v="66.98"/>
    <n v="63.33"/>
    <n v="60.61"/>
    <n v="65.38"/>
    <m/>
    <m/>
    <n v="91.3"/>
    <n v="100"/>
    <n v="84.62"/>
    <n v="100"/>
    <m/>
    <n v="81.23"/>
    <m/>
    <m/>
    <n v="73.87"/>
    <n v="25"/>
    <n v="75"/>
    <m/>
    <n v="41.07"/>
    <n v="97.56"/>
    <n v="72.41"/>
    <m/>
    <m/>
    <m/>
    <m/>
    <m/>
    <m/>
    <n v="100"/>
    <n v="100"/>
    <n v="100"/>
    <n v="100"/>
    <n v="100"/>
    <n v="100"/>
    <n v="100"/>
    <m/>
    <m/>
    <m/>
    <m/>
    <n v="88.73"/>
    <n v="88.33"/>
    <n v="100"/>
    <n v="85.37"/>
    <n v="94.12"/>
    <n v="80.77"/>
    <n v="79.88"/>
    <n v="50"/>
    <n v="89.47"/>
    <n v="75"/>
    <n v="78.2"/>
    <n v="90.71"/>
    <n v="72"/>
    <n v="62.5"/>
    <n v="71.430000000000007"/>
    <n v="56.52"/>
    <n v="71.81"/>
    <m/>
    <n v="87.36"/>
    <n v="72.22"/>
    <n v="98.73"/>
    <n v="72.34"/>
    <n v="66.67"/>
    <n v="70"/>
    <n v="74.14"/>
    <n v="82.41"/>
    <n v="66.67"/>
    <m/>
    <m/>
    <m/>
    <m/>
    <m/>
    <m/>
    <m/>
    <m/>
    <m/>
    <m/>
    <n v="80.69"/>
    <n v="66.67"/>
    <n v="85.42"/>
    <n v="94.74"/>
    <n v="83.89"/>
    <n v="87.83"/>
    <m/>
  </r>
  <r>
    <s v="0357"/>
    <x v="174"/>
    <s v="NACIONAL"/>
    <s v="ORGANOS AUTÓNOMOS"/>
    <x v="15"/>
    <x v="5"/>
    <s v="CÓRDOBA"/>
    <s v="MONTERÍA"/>
    <s v="NO"/>
    <n v="1"/>
    <s v="NACIÓN - MECI"/>
    <s v="MECI"/>
    <m/>
    <m/>
    <m/>
    <m/>
    <m/>
    <m/>
    <m/>
    <m/>
    <m/>
    <m/>
    <m/>
    <m/>
    <m/>
    <n v="77.36"/>
    <n v="86.67"/>
    <n v="57.58"/>
    <n v="79.489999999999995"/>
    <m/>
    <m/>
    <n v="85.71"/>
    <n v="78.569999999999993"/>
    <n v="90.91"/>
    <n v="50"/>
    <m/>
    <n v="78.31"/>
    <m/>
    <m/>
    <n v="43.68"/>
    <n v="62.15"/>
    <n v="0"/>
    <m/>
    <n v="27.5"/>
    <n v="94.51"/>
    <n v="100"/>
    <m/>
    <m/>
    <m/>
    <m/>
    <m/>
    <m/>
    <n v="55.71"/>
    <n v="40"/>
    <n v="50"/>
    <n v="71.25"/>
    <n v="100"/>
    <n v="50"/>
    <n v="10"/>
    <m/>
    <m/>
    <m/>
    <m/>
    <n v="87.74"/>
    <n v="100"/>
    <n v="75"/>
    <n v="95.65"/>
    <n v="83.33"/>
    <n v="76.92"/>
    <n v="64.19"/>
    <n v="75"/>
    <n v="42.11"/>
    <n v="88.64"/>
    <n v="93.98"/>
    <n v="86.27"/>
    <n v="100"/>
    <n v="95.83"/>
    <n v="100"/>
    <n v="100"/>
    <n v="99.47"/>
    <m/>
    <n v="83.11"/>
    <n v="66.67"/>
    <n v="97.47"/>
    <n v="94.52"/>
    <n v="100"/>
    <n v="100"/>
    <n v="95.83"/>
    <n v="71.3"/>
    <n v="100"/>
    <m/>
    <m/>
    <m/>
    <m/>
    <m/>
    <m/>
    <m/>
    <m/>
    <m/>
    <m/>
    <n v="91.44"/>
    <n v="83.33"/>
    <n v="97.22"/>
    <n v="85.71"/>
    <n v="92.64"/>
    <n v="95.94"/>
    <m/>
  </r>
  <r>
    <s v="0358"/>
    <x v="175"/>
    <s v="NACIONAL"/>
    <s v="ORGANOS AUTÓNOMOS"/>
    <x v="15"/>
    <x v="5"/>
    <s v="BOGOTÁ. D.C."/>
    <s v="BOGOTÁ. D.C."/>
    <s v="NO"/>
    <n v="1"/>
    <s v="NACIÓN - MECI"/>
    <s v="MECI"/>
    <m/>
    <m/>
    <m/>
    <m/>
    <m/>
    <m/>
    <m/>
    <m/>
    <m/>
    <m/>
    <m/>
    <m/>
    <m/>
    <n v="49.3"/>
    <n v="28"/>
    <n v="50"/>
    <n v="64.709999999999994"/>
    <m/>
    <m/>
    <n v="81.819999999999993"/>
    <n v="66.67"/>
    <n v="100"/>
    <n v="100"/>
    <m/>
    <n v="75.319999999999993"/>
    <m/>
    <m/>
    <n v="50"/>
    <n v="45"/>
    <m/>
    <m/>
    <n v="42.5"/>
    <n v="93.9"/>
    <n v="68.97"/>
    <m/>
    <m/>
    <m/>
    <m/>
    <m/>
    <m/>
    <m/>
    <m/>
    <m/>
    <m/>
    <m/>
    <m/>
    <m/>
    <m/>
    <m/>
    <m/>
    <m/>
    <n v="64.709999999999994"/>
    <n v="57.14"/>
    <n v="40"/>
    <n v="70"/>
    <n v="42.86"/>
    <n v="89.47"/>
    <n v="40.71"/>
    <n v="50"/>
    <n v="31.58"/>
    <n v="47.73"/>
    <n v="65.31"/>
    <n v="54.29"/>
    <n v="52.63"/>
    <n v="52.17"/>
    <n v="71.430000000000007"/>
    <n v="55"/>
    <n v="73.23"/>
    <m/>
    <n v="75"/>
    <n v="41.82"/>
    <n v="99.33"/>
    <n v="42.03"/>
    <n v="37.78"/>
    <n v="50"/>
    <n v="42.82"/>
    <n v="32.409999999999997"/>
    <n v="50"/>
    <m/>
    <m/>
    <m/>
    <m/>
    <m/>
    <m/>
    <m/>
    <m/>
    <m/>
    <m/>
    <n v="82.23"/>
    <n v="70.45"/>
    <n v="80"/>
    <n v="70.650000000000006"/>
    <n v="68.41"/>
    <n v="96.55"/>
    <m/>
  </r>
  <r>
    <s v="0359"/>
    <x v="176"/>
    <s v="NACIONAL"/>
    <s v="ORGANOS AUTÓNOMOS"/>
    <x v="15"/>
    <x v="5"/>
    <s v="BOYACÁ"/>
    <s v="TUNJA"/>
    <s v="NO"/>
    <n v="1"/>
    <s v="NACIÓN - MECI"/>
    <s v="MECI"/>
    <m/>
    <m/>
    <m/>
    <m/>
    <m/>
    <m/>
    <m/>
    <m/>
    <m/>
    <m/>
    <m/>
    <m/>
    <m/>
    <n v="42.72"/>
    <n v="23.33"/>
    <n v="33.33"/>
    <n v="56"/>
    <m/>
    <m/>
    <n v="76"/>
    <n v="92.86"/>
    <n v="71.430000000000007"/>
    <n v="40"/>
    <m/>
    <n v="65.81"/>
    <m/>
    <m/>
    <n v="38.74"/>
    <n v="92.31"/>
    <n v="46.6"/>
    <m/>
    <n v="22.22"/>
    <n v="85.98"/>
    <n v="48.28"/>
    <m/>
    <m/>
    <m/>
    <m/>
    <m/>
    <m/>
    <n v="98.95"/>
    <n v="100"/>
    <n v="100"/>
    <n v="97.5"/>
    <n v="100"/>
    <n v="100"/>
    <n v="90"/>
    <m/>
    <m/>
    <m/>
    <m/>
    <n v="56.67"/>
    <n v="48.28"/>
    <n v="50"/>
    <n v="67.5"/>
    <n v="60.78"/>
    <n v="48"/>
    <n v="30.56"/>
    <n v="37.5"/>
    <n v="33.33"/>
    <n v="22.73"/>
    <n v="59.14"/>
    <n v="63.16"/>
    <n v="28"/>
    <n v="45.83"/>
    <n v="52.38"/>
    <n v="60.87"/>
    <n v="65.25"/>
    <m/>
    <n v="63.72"/>
    <n v="48.48"/>
    <n v="76.599999999999994"/>
    <n v="24.88"/>
    <n v="19.05"/>
    <n v="20"/>
    <n v="29.31"/>
    <n v="30.56"/>
    <n v="16.670000000000002"/>
    <m/>
    <m/>
    <m/>
    <m/>
    <m/>
    <m/>
    <m/>
    <m/>
    <m/>
    <m/>
    <n v="68.56"/>
    <n v="57.8"/>
    <n v="48.33"/>
    <n v="75.86"/>
    <n v="60.15"/>
    <n v="86.4"/>
    <m/>
  </r>
  <r>
    <s v="0360"/>
    <x v="177"/>
    <s v="NACIONAL"/>
    <s v="ORGANOS AUTÓNOMOS"/>
    <x v="15"/>
    <x v="5"/>
    <s v="META"/>
    <s v="VILLAVICENCIO"/>
    <s v="NO"/>
    <n v="1"/>
    <s v="NACIÓN - MECI"/>
    <s v="MECI"/>
    <m/>
    <m/>
    <m/>
    <m/>
    <m/>
    <m/>
    <m/>
    <m/>
    <m/>
    <m/>
    <m/>
    <m/>
    <m/>
    <n v="73.58"/>
    <n v="80"/>
    <n v="63.64"/>
    <n v="75.64"/>
    <m/>
    <m/>
    <n v="86.96"/>
    <n v="85.71"/>
    <n v="92.31"/>
    <n v="100"/>
    <m/>
    <n v="66.83"/>
    <m/>
    <m/>
    <n v="39.39"/>
    <n v="42.31"/>
    <n v="0"/>
    <m/>
    <n v="8.33"/>
    <n v="86.59"/>
    <n v="68"/>
    <m/>
    <m/>
    <m/>
    <m/>
    <m/>
    <m/>
    <n v="56"/>
    <n v="80"/>
    <n v="70"/>
    <n v="52.5"/>
    <n v="50"/>
    <n v="75"/>
    <n v="10"/>
    <m/>
    <m/>
    <m/>
    <m/>
    <n v="51.25"/>
    <n v="22.99"/>
    <n v="40"/>
    <n v="65"/>
    <n v="37.04"/>
    <n v="47.37"/>
    <n v="37.5"/>
    <n v="50"/>
    <n v="33.33"/>
    <n v="31.82"/>
    <n v="70.510000000000005"/>
    <n v="53.33"/>
    <n v="56"/>
    <n v="69.569999999999993"/>
    <n v="71.430000000000007"/>
    <n v="82.61"/>
    <n v="75.89"/>
    <m/>
    <n v="76.209999999999994"/>
    <n v="68.180000000000007"/>
    <n v="82.91"/>
    <n v="57.25"/>
    <n v="80"/>
    <n v="50"/>
    <n v="55.46"/>
    <n v="49.07"/>
    <n v="33.33"/>
    <m/>
    <m/>
    <m/>
    <m/>
    <m/>
    <m/>
    <m/>
    <m/>
    <m/>
    <m/>
    <n v="83.66"/>
    <n v="74.31"/>
    <n v="81.02"/>
    <n v="85.83"/>
    <n v="73.16"/>
    <n v="91.3"/>
    <m/>
  </r>
  <r>
    <s v="0361"/>
    <x v="178"/>
    <s v="NACIONAL"/>
    <s v="ORGANOS AUTÓNOMOS"/>
    <x v="15"/>
    <x v="5"/>
    <s v="HUILA"/>
    <s v="NEIVA"/>
    <s v="NO"/>
    <n v="1"/>
    <s v="NACIÓN - MECI"/>
    <s v="MECI"/>
    <m/>
    <m/>
    <m/>
    <m/>
    <m/>
    <m/>
    <m/>
    <m/>
    <m/>
    <m/>
    <m/>
    <m/>
    <m/>
    <n v="47.57"/>
    <n v="70"/>
    <n v="33.33"/>
    <n v="42.67"/>
    <m/>
    <m/>
    <n v="80.95"/>
    <n v="71.430000000000007"/>
    <n v="90.91"/>
    <n v="50"/>
    <m/>
    <n v="74.47"/>
    <m/>
    <m/>
    <n v="56.52"/>
    <n v="78.5"/>
    <n v="0"/>
    <m/>
    <n v="83.93"/>
    <n v="86.67"/>
    <n v="58.62"/>
    <m/>
    <m/>
    <m/>
    <m/>
    <m/>
    <m/>
    <n v="91"/>
    <n v="100"/>
    <n v="100"/>
    <n v="90"/>
    <n v="100"/>
    <n v="75"/>
    <n v="60"/>
    <m/>
    <m/>
    <m/>
    <m/>
    <n v="53.06"/>
    <n v="42.86"/>
    <n v="46.67"/>
    <n v="52.5"/>
    <n v="38.89"/>
    <n v="56"/>
    <n v="63"/>
    <n v="62.5"/>
    <n v="33.33"/>
    <n v="61.54"/>
    <n v="57.44"/>
    <n v="47.73"/>
    <n v="28"/>
    <n v="45.83"/>
    <n v="57.14"/>
    <n v="56.52"/>
    <n v="71.63"/>
    <m/>
    <n v="71.53"/>
    <n v="62.88"/>
    <n v="78.849999999999994"/>
    <n v="59.29"/>
    <n v="73.33"/>
    <n v="60"/>
    <n v="59.72"/>
    <n v="17.59"/>
    <n v="83.33"/>
    <m/>
    <m/>
    <m/>
    <m/>
    <m/>
    <m/>
    <m/>
    <m/>
    <m/>
    <m/>
    <n v="70.59"/>
    <n v="56.88"/>
    <n v="68.06"/>
    <n v="85"/>
    <n v="66.05"/>
    <n v="82.47"/>
    <m/>
  </r>
  <r>
    <s v="0362"/>
    <x v="179"/>
    <s v="NACIONAL"/>
    <s v="ORGANOS AUTÓNOMOS"/>
    <x v="15"/>
    <x v="5"/>
    <s v="CHOCÓ"/>
    <s v="QUIBDÓ"/>
    <s v="NO"/>
    <n v="1"/>
    <s v="NACIÓN - MECI"/>
    <s v="MECI"/>
    <m/>
    <m/>
    <m/>
    <m/>
    <m/>
    <m/>
    <m/>
    <m/>
    <m/>
    <m/>
    <m/>
    <m/>
    <m/>
    <n v="31.91"/>
    <n v="28.57"/>
    <n v="17.39"/>
    <n v="39.71"/>
    <m/>
    <m/>
    <n v="56"/>
    <n v="71.430000000000007"/>
    <n v="30.77"/>
    <n v="60"/>
    <m/>
    <n v="50.5"/>
    <m/>
    <m/>
    <n v="0"/>
    <n v="25"/>
    <n v="0"/>
    <m/>
    <n v="5"/>
    <n v="65.33"/>
    <n v="0"/>
    <m/>
    <m/>
    <m/>
    <m/>
    <m/>
    <m/>
    <n v="46.67"/>
    <n v="40"/>
    <n v="40"/>
    <n v="72.5"/>
    <n v="33.33"/>
    <n v="50"/>
    <n v="90"/>
    <m/>
    <m/>
    <m/>
    <m/>
    <n v="34.619999999999997"/>
    <m/>
    <n v="26.67"/>
    <n v="51.52"/>
    <n v="23.08"/>
    <n v="23.53"/>
    <n v="10.53"/>
    <n v="0"/>
    <n v="33.33"/>
    <n v="10"/>
    <n v="35.020000000000003"/>
    <n v="26.14"/>
    <m/>
    <n v="30.56"/>
    <n v="0"/>
    <n v="47.92"/>
    <n v="40.94"/>
    <m/>
    <n v="40.17"/>
    <n v="45.56"/>
    <n v="34.81"/>
    <n v="28.19"/>
    <n v="33.33"/>
    <n v="30"/>
    <n v="35.06"/>
    <n v="0"/>
    <n v="16.670000000000002"/>
    <m/>
    <m/>
    <m/>
    <m/>
    <m/>
    <m/>
    <m/>
    <m/>
    <m/>
    <m/>
    <n v="58.13"/>
    <n v="50"/>
    <n v="65"/>
    <n v="72.41"/>
    <n v="35"/>
    <n v="65.23"/>
    <m/>
  </r>
  <r>
    <s v="0363"/>
    <x v="180"/>
    <s v="NACIONAL"/>
    <s v="ORGANOS AUTÓNOMOS"/>
    <x v="15"/>
    <x v="5"/>
    <s v="CESAR"/>
    <s v="VALLEDUPAR"/>
    <s v="SI"/>
    <n v="1"/>
    <s v="NACIÓN - MECI"/>
    <s v="MECI"/>
    <m/>
    <m/>
    <m/>
    <m/>
    <m/>
    <m/>
    <m/>
    <m/>
    <m/>
    <m/>
    <m/>
    <m/>
    <m/>
    <n v="86.79"/>
    <n v="100"/>
    <n v="84.85"/>
    <n v="82.05"/>
    <m/>
    <m/>
    <n v="76.19"/>
    <n v="78.569999999999993"/>
    <n v="72.73"/>
    <n v="50"/>
    <m/>
    <n v="90.16"/>
    <m/>
    <m/>
    <n v="78.7"/>
    <n v="100"/>
    <n v="0"/>
    <m/>
    <n v="77.5"/>
    <n v="97.56"/>
    <n v="93.1"/>
    <m/>
    <m/>
    <m/>
    <m/>
    <m/>
    <m/>
    <n v="100"/>
    <n v="100"/>
    <n v="100"/>
    <n v="100"/>
    <n v="100"/>
    <n v="100"/>
    <n v="100"/>
    <m/>
    <m/>
    <m/>
    <m/>
    <n v="83.33"/>
    <n v="86.67"/>
    <n v="81.25"/>
    <n v="85.37"/>
    <n v="82.35"/>
    <n v="80.77"/>
    <n v="85.71"/>
    <n v="75"/>
    <n v="33.33"/>
    <n v="100"/>
    <n v="95.65"/>
    <n v="92.31"/>
    <n v="92"/>
    <n v="100"/>
    <n v="85.71"/>
    <n v="100"/>
    <n v="97.87"/>
    <m/>
    <n v="88.97"/>
    <n v="80.3"/>
    <n v="96.2"/>
    <n v="71.38"/>
    <n v="66.67"/>
    <n v="100"/>
    <n v="57.18"/>
    <n v="96.3"/>
    <n v="66.67"/>
    <m/>
    <m/>
    <m/>
    <m/>
    <m/>
    <m/>
    <m/>
    <m/>
    <m/>
    <m/>
    <n v="89.57"/>
    <n v="86.84"/>
    <n v="91.67"/>
    <n v="92.5"/>
    <n v="81.67"/>
    <n v="90.35"/>
    <m/>
  </r>
  <r>
    <s v="0364"/>
    <x v="181"/>
    <s v="NACIONAL"/>
    <s v="ORGANOS AUTÓNOMOS"/>
    <x v="15"/>
    <x v="5"/>
    <s v="RISARALDA"/>
    <s v="PEREIRA"/>
    <s v="NO"/>
    <n v="1"/>
    <s v="NACIÓN - MECI"/>
    <s v="MECI"/>
    <m/>
    <m/>
    <m/>
    <m/>
    <m/>
    <m/>
    <m/>
    <m/>
    <m/>
    <m/>
    <m/>
    <m/>
    <m/>
    <n v="86.79"/>
    <n v="93.33"/>
    <n v="81.819999999999993"/>
    <n v="84.62"/>
    <m/>
    <m/>
    <n v="95.24"/>
    <n v="100"/>
    <n v="90.91"/>
    <n v="100"/>
    <m/>
    <n v="79.349999999999994"/>
    <m/>
    <m/>
    <n v="57.14"/>
    <n v="92.31"/>
    <n v="33.33"/>
    <m/>
    <n v="42.86"/>
    <n v="92.68"/>
    <n v="68.97"/>
    <m/>
    <m/>
    <m/>
    <m/>
    <m/>
    <m/>
    <n v="86.84"/>
    <n v="100"/>
    <n v="85"/>
    <n v="93.75"/>
    <n v="75"/>
    <n v="83.33"/>
    <n v="50"/>
    <m/>
    <m/>
    <m/>
    <m/>
    <n v="76.64"/>
    <n v="93.33"/>
    <n v="81.25"/>
    <n v="63.04"/>
    <n v="72.22"/>
    <n v="92.31"/>
    <n v="58.54"/>
    <n v="66.67"/>
    <n v="52.63"/>
    <n v="53.85"/>
    <n v="85.51"/>
    <n v="75"/>
    <n v="100"/>
    <n v="95.83"/>
    <n v="71.430000000000007"/>
    <n v="95.65"/>
    <n v="91.49"/>
    <m/>
    <n v="79.66"/>
    <n v="69.7"/>
    <n v="87.97"/>
    <n v="79.290000000000006"/>
    <n v="80"/>
    <n v="100"/>
    <n v="83.33"/>
    <n v="38.89"/>
    <n v="83.33"/>
    <m/>
    <m/>
    <m/>
    <m/>
    <m/>
    <m/>
    <m/>
    <m/>
    <m/>
    <m/>
    <n v="92.27"/>
    <n v="86.84"/>
    <n v="95.83"/>
    <n v="95"/>
    <n v="83.46"/>
    <n v="95.22"/>
    <m/>
  </r>
  <r>
    <s v="0365"/>
    <x v="182"/>
    <s v="NACIONAL"/>
    <s v="ORGANOS AUTÓNOMOS"/>
    <x v="15"/>
    <x v="5"/>
    <s v="BOGOTÁ. D.C."/>
    <s v="BOGOTÁ. D.C."/>
    <s v="NO"/>
    <n v="1"/>
    <s v="NACIÓN - MECI"/>
    <s v="MECI"/>
    <m/>
    <m/>
    <m/>
    <m/>
    <m/>
    <m/>
    <m/>
    <m/>
    <m/>
    <m/>
    <m/>
    <m/>
    <m/>
    <n v="100"/>
    <n v="100"/>
    <n v="100"/>
    <n v="100"/>
    <m/>
    <m/>
    <n v="95.24"/>
    <n v="100"/>
    <n v="90.91"/>
    <n v="100"/>
    <m/>
    <n v="75.2"/>
    <m/>
    <m/>
    <n v="46.38"/>
    <n v="47.64"/>
    <n v="0"/>
    <m/>
    <n v="62.5"/>
    <n v="91.46"/>
    <n v="79.31"/>
    <m/>
    <m/>
    <m/>
    <m/>
    <m/>
    <m/>
    <n v="95.79"/>
    <n v="100"/>
    <n v="100"/>
    <n v="90"/>
    <n v="100"/>
    <n v="100"/>
    <n v="60"/>
    <m/>
    <m/>
    <m/>
    <m/>
    <n v="85.98"/>
    <n v="83.33"/>
    <n v="93.75"/>
    <n v="89.13"/>
    <n v="83.33"/>
    <n v="80.77"/>
    <n v="65.239999999999995"/>
    <n v="66.67"/>
    <n v="68.42"/>
    <n v="44.23"/>
    <n v="87.26"/>
    <n v="82.69"/>
    <n v="72"/>
    <n v="87.5"/>
    <n v="91.67"/>
    <n v="82.61"/>
    <n v="91.49"/>
    <m/>
    <n v="98.97"/>
    <n v="100"/>
    <n v="98.1"/>
    <n v="97.86"/>
    <n v="100"/>
    <n v="100"/>
    <n v="96.67"/>
    <n v="94.44"/>
    <n v="100"/>
    <m/>
    <m/>
    <m/>
    <m/>
    <m/>
    <m/>
    <m/>
    <m/>
    <m/>
    <m/>
    <n v="97.46"/>
    <n v="100"/>
    <n v="100"/>
    <n v="96.25"/>
    <n v="94.79"/>
    <n v="96.23"/>
    <m/>
  </r>
  <r>
    <s v="0367"/>
    <x v="183"/>
    <s v="NACIONAL"/>
    <s v="ORGANOS AUTÓNOMOS"/>
    <x v="14"/>
    <x v="21"/>
    <s v="CAUCA"/>
    <s v="POPAYÁN"/>
    <s v="NO"/>
    <n v="1"/>
    <s v="NACIÓN - MECI"/>
    <s v="MECI"/>
    <m/>
    <m/>
    <m/>
    <m/>
    <m/>
    <m/>
    <m/>
    <m/>
    <n v="89.1"/>
    <n v="94.12"/>
    <n v="75"/>
    <n v="91.43"/>
    <n v="60"/>
    <n v="75"/>
    <n v="77.78"/>
    <n v="81.48"/>
    <n v="77.59"/>
    <m/>
    <n v="82.35"/>
    <n v="100"/>
    <n v="100"/>
    <n v="100"/>
    <n v="100"/>
    <m/>
    <n v="86.89"/>
    <m/>
    <m/>
    <n v="80"/>
    <n v="85"/>
    <n v="25"/>
    <m/>
    <n v="66.67"/>
    <n v="95.12"/>
    <n v="86.21"/>
    <m/>
    <m/>
    <m/>
    <m/>
    <m/>
    <m/>
    <m/>
    <m/>
    <m/>
    <m/>
    <m/>
    <m/>
    <m/>
    <m/>
    <m/>
    <m/>
    <m/>
    <n v="91.51"/>
    <n v="93.1"/>
    <n v="87.5"/>
    <n v="95.65"/>
    <n v="88.89"/>
    <n v="84.62"/>
    <n v="61.11"/>
    <n v="37.5"/>
    <n v="100"/>
    <n v="50"/>
    <n v="87.18"/>
    <n v="90.28"/>
    <n v="92"/>
    <n v="78.260000000000005"/>
    <n v="71.430000000000007"/>
    <n v="85"/>
    <n v="85.11"/>
    <m/>
    <n v="84.88"/>
    <n v="74.739999999999995"/>
    <n v="93.42"/>
    <n v="73.55"/>
    <n v="100"/>
    <n v="100"/>
    <n v="71.84"/>
    <n v="32.409999999999997"/>
    <n v="33.33"/>
    <m/>
    <m/>
    <m/>
    <m/>
    <m/>
    <m/>
    <m/>
    <m/>
    <m/>
    <m/>
    <n v="92.46"/>
    <n v="91.18"/>
    <n v="93.33"/>
    <n v="91.3"/>
    <n v="81.760000000000005"/>
    <n v="93.97"/>
    <m/>
  </r>
  <r>
    <s v="0368"/>
    <x v="184"/>
    <s v="NACIONAL"/>
    <s v="ORGANOS AUTÓNOMOS"/>
    <x v="14"/>
    <x v="21"/>
    <s v="LA GUAJIRA"/>
    <s v="RIOHACHA"/>
    <s v="NO"/>
    <n v="1"/>
    <s v="NACIÓN - MECI"/>
    <s v="MECI"/>
    <m/>
    <m/>
    <m/>
    <m/>
    <m/>
    <m/>
    <m/>
    <m/>
    <n v="92.95"/>
    <n v="100"/>
    <n v="83.33"/>
    <n v="92.86"/>
    <n v="60"/>
    <n v="60"/>
    <n v="81.48"/>
    <n v="70.37"/>
    <n v="50"/>
    <m/>
    <n v="42.59"/>
    <n v="87.88"/>
    <n v="91.67"/>
    <n v="95"/>
    <n v="42.86"/>
    <m/>
    <n v="73.38"/>
    <m/>
    <m/>
    <n v="25.4"/>
    <n v="33.5"/>
    <n v="0"/>
    <m/>
    <n v="11.11"/>
    <n v="98.67"/>
    <n v="72.41"/>
    <m/>
    <m/>
    <m/>
    <m/>
    <m/>
    <m/>
    <m/>
    <m/>
    <m/>
    <m/>
    <m/>
    <m/>
    <m/>
    <m/>
    <m/>
    <m/>
    <m/>
    <n v="72.739999999999995"/>
    <n v="66.11"/>
    <n v="93.75"/>
    <n v="85.37"/>
    <n v="78.430000000000007"/>
    <n v="45"/>
    <n v="55.56"/>
    <n v="25"/>
    <n v="50"/>
    <n v="63.64"/>
    <n v="85.73"/>
    <n v="84.69"/>
    <n v="80"/>
    <n v="86.96"/>
    <n v="85.71"/>
    <n v="85"/>
    <n v="82.64"/>
    <m/>
    <n v="90.36"/>
    <n v="79.69"/>
    <n v="99.34"/>
    <n v="68.260000000000005"/>
    <n v="97.78"/>
    <n v="90"/>
    <n v="64.66"/>
    <n v="25"/>
    <n v="33.33"/>
    <m/>
    <m/>
    <m/>
    <m/>
    <m/>
    <m/>
    <m/>
    <m/>
    <m/>
    <m/>
    <n v="85.95"/>
    <n v="79.41"/>
    <n v="86.67"/>
    <n v="100"/>
    <n v="80.02"/>
    <n v="89.09"/>
    <m/>
  </r>
  <r>
    <s v="0369"/>
    <x v="185"/>
    <s v="NACIONAL"/>
    <s v="ORGANOS AUTÓNOMOS"/>
    <x v="14"/>
    <x v="21"/>
    <s v="ANTIOQUIA"/>
    <s v="EL SANTUARIO"/>
    <s v="NO"/>
    <n v="0"/>
    <s v="NACIÓN - MECI"/>
    <s v="MECI"/>
    <m/>
    <m/>
    <m/>
    <m/>
    <m/>
    <m/>
    <m/>
    <m/>
    <n v="92.95"/>
    <n v="100"/>
    <n v="100"/>
    <n v="92.65"/>
    <n v="40"/>
    <n v="98.75"/>
    <n v="100"/>
    <n v="100"/>
    <n v="98.28"/>
    <m/>
    <m/>
    <n v="96.67"/>
    <n v="100"/>
    <n v="100"/>
    <n v="75"/>
    <m/>
    <n v="63.39"/>
    <m/>
    <m/>
    <n v="22.22"/>
    <n v="32.5"/>
    <n v="25"/>
    <m/>
    <n v="57.14"/>
    <n v="93.29"/>
    <n v="12"/>
    <m/>
    <m/>
    <m/>
    <m/>
    <m/>
    <m/>
    <m/>
    <m/>
    <m/>
    <m/>
    <m/>
    <m/>
    <m/>
    <m/>
    <m/>
    <m/>
    <m/>
    <n v="90.65"/>
    <n v="96.67"/>
    <n v="81.25"/>
    <n v="100"/>
    <n v="100"/>
    <n v="69.23"/>
    <n v="74.36"/>
    <n v="50"/>
    <n v="73.680000000000007"/>
    <n v="76.92"/>
    <n v="96.97"/>
    <n v="97.96"/>
    <n v="96"/>
    <n v="95.65"/>
    <n v="100"/>
    <n v="90"/>
    <n v="97.92"/>
    <m/>
    <n v="94.64"/>
    <n v="90.62"/>
    <n v="98.03"/>
    <n v="54.17"/>
    <n v="40"/>
    <n v="50"/>
    <n v="47.5"/>
    <n v="74.069999999999993"/>
    <n v="100"/>
    <m/>
    <m/>
    <m/>
    <m/>
    <m/>
    <m/>
    <m/>
    <m/>
    <m/>
    <m/>
    <n v="93.55"/>
    <n v="100"/>
    <n v="86.67"/>
    <n v="78.260000000000005"/>
    <n v="73.349999999999994"/>
    <n v="93.39"/>
    <m/>
  </r>
  <r>
    <s v="0370"/>
    <x v="186"/>
    <s v="NACIONAL"/>
    <s v="ORGANOS AUTÓNOMOS"/>
    <x v="15"/>
    <x v="5"/>
    <s v="CAQUETÁ"/>
    <s v="FLORENCIA"/>
    <s v="SI"/>
    <n v="1"/>
    <s v="NACIÓN - MECI"/>
    <s v="MECI"/>
    <m/>
    <m/>
    <m/>
    <m/>
    <m/>
    <m/>
    <m/>
    <m/>
    <m/>
    <m/>
    <m/>
    <m/>
    <m/>
    <n v="58.75"/>
    <n v="44.44"/>
    <n v="37.04"/>
    <n v="53.45"/>
    <m/>
    <m/>
    <n v="80"/>
    <n v="83.33"/>
    <n v="81.819999999999993"/>
    <m/>
    <m/>
    <n v="74.05"/>
    <m/>
    <m/>
    <n v="70"/>
    <n v="63.3"/>
    <n v="0"/>
    <m/>
    <n v="64.290000000000006"/>
    <n v="83.33"/>
    <n v="72.41"/>
    <m/>
    <m/>
    <m/>
    <m/>
    <m/>
    <m/>
    <m/>
    <m/>
    <m/>
    <m/>
    <m/>
    <m/>
    <m/>
    <m/>
    <m/>
    <m/>
    <m/>
    <n v="52.02"/>
    <n v="53.45"/>
    <n v="46.67"/>
    <n v="65"/>
    <n v="27.78"/>
    <n v="52"/>
    <n v="54.55"/>
    <n v="83.33"/>
    <n v="33.33"/>
    <n v="46.15"/>
    <n v="65.19"/>
    <n v="48.81"/>
    <n v="60"/>
    <n v="73.91"/>
    <n v="80.95"/>
    <n v="60"/>
    <n v="69.5"/>
    <m/>
    <n v="73.36"/>
    <n v="67.19"/>
    <n v="78.77"/>
    <n v="68.84"/>
    <n v="93.33"/>
    <n v="70"/>
    <n v="54.6"/>
    <n v="85.19"/>
    <n v="50"/>
    <m/>
    <m/>
    <m/>
    <m/>
    <m/>
    <m/>
    <m/>
    <m/>
    <m/>
    <m/>
    <n v="82.79"/>
    <n v="66.040000000000006"/>
    <n v="86.67"/>
    <n v="91.3"/>
    <n v="75.31"/>
    <n v="93.67"/>
    <m/>
  </r>
  <r>
    <s v="0371"/>
    <x v="187"/>
    <s v="NACIONAL"/>
    <s v="ORGANOS AUTÓNOMOS"/>
    <x v="15"/>
    <x v="5"/>
    <s v="BOGOTÁ. D.C."/>
    <s v="BOGOTÁ. D.C."/>
    <s v="NO"/>
    <n v="1"/>
    <s v="NACIÓN - MECI"/>
    <s v="MECI"/>
    <m/>
    <m/>
    <m/>
    <m/>
    <m/>
    <m/>
    <m/>
    <m/>
    <m/>
    <m/>
    <m/>
    <m/>
    <m/>
    <n v="95.28"/>
    <n v="93.33"/>
    <n v="93.94"/>
    <n v="94.87"/>
    <m/>
    <m/>
    <n v="52.17"/>
    <n v="50"/>
    <n v="69.23"/>
    <n v="75"/>
    <m/>
    <n v="80.069999999999993"/>
    <m/>
    <m/>
    <n v="56.76"/>
    <n v="86.08"/>
    <n v="0"/>
    <m/>
    <n v="40"/>
    <n v="97.56"/>
    <n v="82.76"/>
    <m/>
    <m/>
    <m/>
    <m/>
    <m/>
    <m/>
    <n v="100"/>
    <n v="100"/>
    <n v="100"/>
    <n v="100"/>
    <n v="100"/>
    <n v="100"/>
    <n v="100"/>
    <m/>
    <m/>
    <m/>
    <m/>
    <n v="68.75"/>
    <n v="86.67"/>
    <n v="50"/>
    <n v="78.05"/>
    <n v="88.24"/>
    <n v="30"/>
    <n v="70.27"/>
    <n v="75"/>
    <n v="57.89"/>
    <n v="81.819999999999993"/>
    <n v="85.51"/>
    <n v="80.77"/>
    <n v="88"/>
    <n v="83.33"/>
    <n v="85.71"/>
    <n v="82.61"/>
    <n v="85.11"/>
    <m/>
    <n v="95.95"/>
    <n v="94.2"/>
    <n v="97.47"/>
    <n v="59.56"/>
    <n v="84.44"/>
    <n v="80"/>
    <n v="39.659999999999997"/>
    <n v="41.67"/>
    <n v="83.33"/>
    <m/>
    <m/>
    <m/>
    <m/>
    <m/>
    <m/>
    <m/>
    <m/>
    <m/>
    <m/>
    <n v="94.09"/>
    <n v="91.23"/>
    <n v="97.92"/>
    <n v="92.86"/>
    <n v="78.760000000000005"/>
    <n v="95.07"/>
    <m/>
  </r>
  <r>
    <s v="0373"/>
    <x v="188"/>
    <s v="NACIONAL"/>
    <s v="ORGANOS AUTÓNOMOS"/>
    <x v="14"/>
    <x v="21"/>
    <s v="NARIÑO"/>
    <s v="PASTO"/>
    <s v="NO"/>
    <n v="1"/>
    <s v="NACIÓN - MECI"/>
    <s v="MECI"/>
    <m/>
    <m/>
    <m/>
    <m/>
    <m/>
    <m/>
    <m/>
    <m/>
    <n v="61.64"/>
    <n v="61.76"/>
    <n v="35.71"/>
    <n v="69.12"/>
    <m/>
    <n v="47.06"/>
    <n v="44"/>
    <n v="29.41"/>
    <n v="50"/>
    <m/>
    <n v="64.81"/>
    <n v="61.76"/>
    <n v="66.67"/>
    <n v="55"/>
    <n v="75"/>
    <m/>
    <n v="56.21"/>
    <m/>
    <m/>
    <n v="33.33"/>
    <n v="57.5"/>
    <n v="0"/>
    <m/>
    <n v="20"/>
    <n v="62.2"/>
    <n v="68.97"/>
    <m/>
    <m/>
    <m/>
    <m/>
    <m/>
    <m/>
    <m/>
    <m/>
    <m/>
    <m/>
    <m/>
    <m/>
    <m/>
    <m/>
    <m/>
    <m/>
    <m/>
    <n v="53.65"/>
    <n v="68.33"/>
    <n v="43.75"/>
    <n v="48.78"/>
    <n v="58.82"/>
    <n v="55"/>
    <n v="42.86"/>
    <n v="62.5"/>
    <n v="42.11"/>
    <n v="31.82"/>
    <n v="48.03"/>
    <n v="45.24"/>
    <n v="36"/>
    <n v="50.72"/>
    <n v="82.14"/>
    <n v="53.33"/>
    <n v="51.06"/>
    <m/>
    <n v="68.45"/>
    <n v="82.12"/>
    <n v="58.55"/>
    <n v="60.42"/>
    <n v="53.33"/>
    <n v="100"/>
    <n v="65.8"/>
    <n v="12.5"/>
    <n v="50"/>
    <m/>
    <m/>
    <m/>
    <m/>
    <m/>
    <m/>
    <m/>
    <m/>
    <m/>
    <m/>
    <n v="78.09"/>
    <n v="62.71"/>
    <n v="93.33"/>
    <n v="79.349999999999994"/>
    <n v="61.14"/>
    <n v="90.8"/>
    <m/>
  </r>
  <r>
    <s v="0878"/>
    <x v="189"/>
    <s v="NACIONAL"/>
    <s v="ORGANOS DE CONTROL"/>
    <x v="16"/>
    <x v="20"/>
    <s v="BOGOTÁ. D.C."/>
    <s v="BOGOTÁ. D.C."/>
    <s v="NO"/>
    <n v="1"/>
    <s v="NACIÓN - MECI"/>
    <s v="MECI"/>
    <m/>
    <m/>
    <m/>
    <m/>
    <m/>
    <m/>
    <m/>
    <m/>
    <m/>
    <m/>
    <m/>
    <m/>
    <m/>
    <n v="73.75"/>
    <n v="66.67"/>
    <n v="74.069999999999993"/>
    <n v="70.69"/>
    <m/>
    <n v="92.59"/>
    <n v="93.94"/>
    <n v="91.67"/>
    <n v="100"/>
    <n v="85.71"/>
    <m/>
    <n v="84.66"/>
    <m/>
    <m/>
    <n v="73.33"/>
    <n v="58.3"/>
    <n v="50"/>
    <m/>
    <m/>
    <n v="97.56"/>
    <n v="65.52"/>
    <m/>
    <m/>
    <m/>
    <m/>
    <m/>
    <m/>
    <m/>
    <m/>
    <m/>
    <m/>
    <m/>
    <m/>
    <m/>
    <m/>
    <m/>
    <m/>
    <m/>
    <n v="100"/>
    <n v="100"/>
    <n v="100"/>
    <n v="100"/>
    <n v="100"/>
    <n v="100"/>
    <m/>
    <m/>
    <m/>
    <m/>
    <m/>
    <m/>
    <m/>
    <m/>
    <m/>
    <m/>
    <m/>
    <m/>
    <n v="87.5"/>
    <n v="79.69"/>
    <n v="94.08"/>
    <n v="72.34"/>
    <n v="80"/>
    <n v="50"/>
    <n v="67.5"/>
    <n v="85.19"/>
    <n v="100"/>
    <m/>
    <m/>
    <m/>
    <m/>
    <m/>
    <m/>
    <m/>
    <m/>
    <m/>
    <m/>
    <n v="86.64"/>
    <n v="75.47"/>
    <n v="93.33"/>
    <n v="91.3"/>
    <n v="83.71"/>
    <n v="92.81"/>
    <m/>
  </r>
  <r>
    <s v="0882"/>
    <x v="190"/>
    <s v="NACIONAL"/>
    <s v="ORGANOS AUTÓNOMOS"/>
    <x v="14"/>
    <x v="21"/>
    <s v="CASANARE"/>
    <s v="YOPAL"/>
    <s v="NO"/>
    <n v="1"/>
    <s v="NACIÓN - MECI"/>
    <s v="MECI"/>
    <m/>
    <m/>
    <m/>
    <m/>
    <m/>
    <m/>
    <m/>
    <m/>
    <n v="77.56"/>
    <n v="70.59"/>
    <n v="50"/>
    <n v="87.14"/>
    <n v="80"/>
    <n v="62.34"/>
    <n v="74.069999999999993"/>
    <n v="83.33"/>
    <n v="60"/>
    <m/>
    <n v="47.06"/>
    <n v="87.5"/>
    <n v="91.67"/>
    <n v="90"/>
    <n v="50"/>
    <m/>
    <n v="79.5"/>
    <m/>
    <m/>
    <n v="77.42"/>
    <n v="78.3"/>
    <n v="0"/>
    <m/>
    <n v="11.11"/>
    <n v="92.38"/>
    <n v="72.41"/>
    <m/>
    <m/>
    <m/>
    <m/>
    <m/>
    <m/>
    <m/>
    <m/>
    <m/>
    <m/>
    <m/>
    <m/>
    <m/>
    <m/>
    <m/>
    <m/>
    <m/>
    <n v="15.94"/>
    <m/>
    <n v="0"/>
    <n v="27.27"/>
    <n v="0"/>
    <n v="23.53"/>
    <n v="25"/>
    <n v="33.33"/>
    <n v="22.22"/>
    <n v="20"/>
    <n v="45.05"/>
    <n v="31.71"/>
    <m/>
    <n v="33.33"/>
    <n v="50"/>
    <n v="33.33"/>
    <n v="52.5"/>
    <m/>
    <n v="84.29"/>
    <n v="73.44"/>
    <n v="93.42"/>
    <n v="15.55"/>
    <n v="21.43"/>
    <n v="30"/>
    <n v="12.93"/>
    <n v="8.33"/>
    <n v="0"/>
    <m/>
    <m/>
    <m/>
    <m/>
    <m/>
    <m/>
    <m/>
    <m/>
    <m/>
    <m/>
    <n v="82.03"/>
    <n v="77.94"/>
    <n v="66.67"/>
    <n v="82.61"/>
    <n v="52.54"/>
    <n v="91.37"/>
    <m/>
  </r>
  <r>
    <s v="0883"/>
    <x v="191"/>
    <s v="NACIONAL"/>
    <s v="ORGANOS AUTÓNOMOS"/>
    <x v="14"/>
    <x v="21"/>
    <s v="SUCRE"/>
    <s v="SINCELEJO"/>
    <s v="NO"/>
    <n v="1"/>
    <s v="NACIÓN - MECI"/>
    <s v="MECI"/>
    <m/>
    <m/>
    <m/>
    <m/>
    <m/>
    <m/>
    <m/>
    <m/>
    <n v="65.069999999999993"/>
    <n v="91.18"/>
    <n v="57.14"/>
    <n v="42.65"/>
    <m/>
    <n v="41.56"/>
    <n v="62.96"/>
    <n v="37.5"/>
    <n v="41.82"/>
    <m/>
    <n v="66.67"/>
    <n v="67.650000000000006"/>
    <n v="58.33"/>
    <n v="80"/>
    <n v="37.5"/>
    <m/>
    <n v="55.02"/>
    <m/>
    <m/>
    <n v="31.82"/>
    <n v="16.5"/>
    <n v="0"/>
    <m/>
    <n v="21.43"/>
    <n v="74.67"/>
    <n v="48.28"/>
    <m/>
    <m/>
    <m/>
    <m/>
    <m/>
    <m/>
    <m/>
    <m/>
    <m/>
    <m/>
    <m/>
    <m/>
    <m/>
    <m/>
    <m/>
    <m/>
    <m/>
    <n v="22.39"/>
    <m/>
    <n v="0"/>
    <n v="36"/>
    <n v="0"/>
    <n v="26.09"/>
    <n v="65.790000000000006"/>
    <n v="33.33"/>
    <n v="68.42"/>
    <n v="69.23"/>
    <n v="49.31"/>
    <n v="31.71"/>
    <n v="18.18"/>
    <n v="52.17"/>
    <n v="66.67"/>
    <n v="50"/>
    <n v="65.25"/>
    <m/>
    <n v="69.78"/>
    <n v="61.72"/>
    <n v="76.67"/>
    <n v="27.86"/>
    <n v="19.05"/>
    <n v="30"/>
    <n v="28.74"/>
    <n v="8.33"/>
    <n v="66.67"/>
    <m/>
    <m/>
    <m/>
    <m/>
    <m/>
    <m/>
    <m/>
    <m/>
    <m/>
    <m/>
    <n v="69.78"/>
    <n v="57.35"/>
    <n v="70"/>
    <n v="66.67"/>
    <n v="47.95"/>
    <n v="86.2"/>
    <m/>
  </r>
  <r>
    <s v="0884"/>
    <x v="192"/>
    <s v="NACIONAL"/>
    <s v="ORGANOS AUTÓNOMOS"/>
    <x v="14"/>
    <x v="21"/>
    <s v="HUILA"/>
    <s v="NEIVA"/>
    <s v="NO"/>
    <n v="1"/>
    <s v="NACIÓN - MECI"/>
    <s v="MECI"/>
    <m/>
    <m/>
    <m/>
    <m/>
    <m/>
    <m/>
    <m/>
    <m/>
    <n v="94.23"/>
    <n v="97.06"/>
    <n v="100"/>
    <n v="95.71"/>
    <n v="60"/>
    <n v="98.75"/>
    <n v="96.3"/>
    <n v="100"/>
    <n v="98.28"/>
    <m/>
    <n v="92.16"/>
    <n v="100"/>
    <n v="100"/>
    <n v="100"/>
    <n v="100"/>
    <m/>
    <n v="84.39"/>
    <m/>
    <m/>
    <n v="83.33"/>
    <n v="93.3"/>
    <n v="0"/>
    <m/>
    <n v="55.56"/>
    <n v="93.9"/>
    <n v="75.86"/>
    <m/>
    <m/>
    <m/>
    <m/>
    <m/>
    <m/>
    <m/>
    <m/>
    <m/>
    <m/>
    <m/>
    <m/>
    <m/>
    <m/>
    <m/>
    <m/>
    <m/>
    <n v="97.2"/>
    <n v="100"/>
    <n v="93.75"/>
    <n v="100"/>
    <n v="100"/>
    <n v="92.31"/>
    <n v="73.53"/>
    <n v="25"/>
    <n v="77.78"/>
    <n v="72.73"/>
    <n v="95.45"/>
    <n v="95.92"/>
    <n v="96"/>
    <n v="91.3"/>
    <n v="100"/>
    <n v="95"/>
    <n v="97.92"/>
    <m/>
    <n v="96.04"/>
    <n v="100"/>
    <n v="92.67"/>
    <n v="62.56"/>
    <n v="93.33"/>
    <n v="60"/>
    <n v="61.78"/>
    <n v="25"/>
    <n v="50"/>
    <m/>
    <m/>
    <m/>
    <m/>
    <m/>
    <m/>
    <m/>
    <m/>
    <m/>
    <m/>
    <n v="98.81"/>
    <n v="100"/>
    <n v="100"/>
    <n v="100"/>
    <n v="75"/>
    <n v="97.98"/>
    <m/>
  </r>
  <r>
    <s v="0885"/>
    <x v="193"/>
    <s v="NACIONAL"/>
    <s v="ORGANOS AUTÓNOMOS"/>
    <x v="14"/>
    <x v="21"/>
    <s v="ATLÁNTICO"/>
    <s v="BARRANQUILLA"/>
    <s v="NO"/>
    <n v="1"/>
    <s v="NACIÓN - MECI"/>
    <s v="MECI"/>
    <m/>
    <m/>
    <m/>
    <m/>
    <m/>
    <m/>
    <m/>
    <m/>
    <n v="67.11"/>
    <n v="97.06"/>
    <n v="0"/>
    <n v="55.88"/>
    <n v="0"/>
    <n v="67.650000000000006"/>
    <n v="80"/>
    <n v="29.41"/>
    <n v="75"/>
    <m/>
    <n v="82.35"/>
    <n v="100"/>
    <n v="100"/>
    <n v="100"/>
    <n v="100"/>
    <m/>
    <n v="68.52"/>
    <m/>
    <m/>
    <n v="50"/>
    <n v="55.56"/>
    <n v="20"/>
    <m/>
    <n v="22.22"/>
    <n v="92.68"/>
    <n v="44.83"/>
    <m/>
    <m/>
    <m/>
    <m/>
    <m/>
    <m/>
    <m/>
    <m/>
    <m/>
    <m/>
    <m/>
    <m/>
    <m/>
    <m/>
    <m/>
    <m/>
    <m/>
    <n v="61.67"/>
    <n v="91.95"/>
    <n v="25"/>
    <n v="73.91"/>
    <n v="77.78"/>
    <n v="40"/>
    <n v="50"/>
    <n v="25"/>
    <n v="50"/>
    <n v="54.55"/>
    <n v="77.86"/>
    <n v="56.25"/>
    <n v="96"/>
    <n v="91.3"/>
    <n v="71.430000000000007"/>
    <n v="80"/>
    <n v="85.42"/>
    <m/>
    <n v="88.93"/>
    <n v="74.55"/>
    <n v="99.34"/>
    <n v="51.21"/>
    <n v="37.78"/>
    <n v="30"/>
    <n v="71.55"/>
    <n v="32.409999999999997"/>
    <n v="50"/>
    <m/>
    <m/>
    <m/>
    <m/>
    <m/>
    <m/>
    <m/>
    <m/>
    <m/>
    <m/>
    <n v="86.55"/>
    <n v="83.05"/>
    <n v="93.33"/>
    <n v="83.7"/>
    <n v="74.02"/>
    <n v="88.6"/>
    <m/>
  </r>
  <r>
    <s v="0886"/>
    <x v="194"/>
    <s v="NACIONAL"/>
    <s v="ORGANOS AUTÓNOMOS"/>
    <x v="14"/>
    <x v="21"/>
    <s v="SANTANDER"/>
    <s v="SAN GIL"/>
    <s v="NO"/>
    <n v="0"/>
    <s v="NACIÓN - MECI"/>
    <s v="MECI"/>
    <m/>
    <m/>
    <m/>
    <m/>
    <m/>
    <m/>
    <m/>
    <m/>
    <n v="82.69"/>
    <n v="85.29"/>
    <n v="58.33"/>
    <n v="88.57"/>
    <n v="60"/>
    <n v="65"/>
    <n v="70.37"/>
    <n v="74.069999999999993"/>
    <n v="60.34"/>
    <m/>
    <n v="72.22"/>
    <n v="82.35"/>
    <n v="83.33"/>
    <n v="95"/>
    <n v="50"/>
    <m/>
    <n v="57.1"/>
    <m/>
    <m/>
    <n v="34.92"/>
    <n v="67.5"/>
    <n v="0"/>
    <m/>
    <n v="33.33"/>
    <n v="80.489999999999995"/>
    <n v="8"/>
    <m/>
    <m/>
    <m/>
    <m/>
    <m/>
    <m/>
    <m/>
    <m/>
    <m/>
    <m/>
    <m/>
    <m/>
    <m/>
    <m/>
    <m/>
    <m/>
    <m/>
    <n v="41.84"/>
    <n v="42.86"/>
    <n v="26.67"/>
    <n v="47.5"/>
    <n v="40.74"/>
    <n v="32"/>
    <n v="36.76"/>
    <n v="37.5"/>
    <n v="27.78"/>
    <n v="36.36"/>
    <n v="67.55"/>
    <n v="52.85"/>
    <n v="60"/>
    <n v="69.569999999999993"/>
    <n v="53.57"/>
    <n v="70"/>
    <n v="80.14"/>
    <m/>
    <n v="84.4"/>
    <n v="76.040000000000006"/>
    <n v="91.45"/>
    <n v="61.59"/>
    <n v="68.89"/>
    <n v="60"/>
    <n v="73.28"/>
    <n v="21.3"/>
    <n v="50"/>
    <m/>
    <m/>
    <m/>
    <m/>
    <m/>
    <m/>
    <m/>
    <m/>
    <m/>
    <m/>
    <n v="85.57"/>
    <n v="82.35"/>
    <n v="63.33"/>
    <n v="76.09"/>
    <n v="74.25"/>
    <n v="94.83"/>
    <m/>
  </r>
  <r>
    <s v="0887"/>
    <x v="195"/>
    <s v="NACIONAL"/>
    <s v="ORGANOS AUTÓNOMOS"/>
    <x v="14"/>
    <x v="21"/>
    <s v="BOYACÁ"/>
    <s v="TUNJA"/>
    <s v="NO"/>
    <n v="1"/>
    <s v="NACIÓN - MECI"/>
    <s v="MECI"/>
    <m/>
    <m/>
    <m/>
    <m/>
    <m/>
    <m/>
    <m/>
    <m/>
    <n v="80.77"/>
    <n v="85.29"/>
    <n v="50"/>
    <n v="94.29"/>
    <n v="0"/>
    <n v="80"/>
    <n v="81.48"/>
    <n v="85.19"/>
    <n v="77.59"/>
    <m/>
    <n v="72.22"/>
    <n v="78.12"/>
    <n v="50"/>
    <n v="100"/>
    <n v="83.33"/>
    <m/>
    <n v="76.38"/>
    <m/>
    <m/>
    <n v="100"/>
    <n v="96.7"/>
    <n v="55.67"/>
    <m/>
    <n v="50"/>
    <n v="62.2"/>
    <n v="89.66"/>
    <m/>
    <m/>
    <m/>
    <m/>
    <m/>
    <m/>
    <m/>
    <m/>
    <m/>
    <m/>
    <m/>
    <m/>
    <m/>
    <m/>
    <m/>
    <m/>
    <m/>
    <n v="62.94"/>
    <n v="59.2"/>
    <n v="40"/>
    <n v="71.430000000000007"/>
    <n v="80.39"/>
    <n v="56"/>
    <n v="52.21"/>
    <n v="75"/>
    <n v="38.89"/>
    <n v="61.36"/>
    <n v="69.53"/>
    <n v="66.27"/>
    <n v="56"/>
    <n v="76.81"/>
    <n v="42.86"/>
    <n v="60"/>
    <n v="71.010000000000005"/>
    <m/>
    <n v="81.13"/>
    <n v="69.27"/>
    <n v="91.12"/>
    <n v="59.93"/>
    <n v="100"/>
    <n v="60"/>
    <n v="57.76"/>
    <n v="0"/>
    <n v="50"/>
    <m/>
    <m/>
    <m/>
    <m/>
    <m/>
    <m/>
    <m/>
    <m/>
    <m/>
    <m/>
    <n v="87.11"/>
    <n v="80.88"/>
    <n v="80"/>
    <n v="95.65"/>
    <n v="73.489999999999995"/>
    <n v="94.26"/>
    <m/>
  </r>
  <r>
    <s v="0888"/>
    <x v="196"/>
    <s v="NACIONAL"/>
    <s v="ORGANOS AUTÓNOMOS"/>
    <x v="14"/>
    <x v="21"/>
    <s v="BOYACÁ"/>
    <s v="GARAGOA"/>
    <s v="NO"/>
    <n v="0"/>
    <s v="NACIÓN - MECI"/>
    <s v="MECI"/>
    <m/>
    <m/>
    <m/>
    <m/>
    <m/>
    <m/>
    <m/>
    <m/>
    <n v="91.89"/>
    <n v="94.12"/>
    <n v="85.71"/>
    <n v="91.43"/>
    <m/>
    <n v="49.35"/>
    <n v="59.26"/>
    <n v="25"/>
    <n v="47.27"/>
    <m/>
    <n v="72.22"/>
    <n v="60"/>
    <n v="91.67"/>
    <n v="50"/>
    <n v="60"/>
    <m/>
    <n v="64.459999999999994"/>
    <m/>
    <m/>
    <n v="73.33"/>
    <n v="0"/>
    <n v="0"/>
    <m/>
    <n v="37.5"/>
    <n v="75"/>
    <n v="58.62"/>
    <m/>
    <m/>
    <m/>
    <m/>
    <m/>
    <m/>
    <m/>
    <m/>
    <m/>
    <m/>
    <m/>
    <m/>
    <m/>
    <m/>
    <m/>
    <m/>
    <m/>
    <n v="55.23"/>
    <n v="56.82"/>
    <n v="46.67"/>
    <n v="65"/>
    <n v="57.14"/>
    <n v="31.58"/>
    <n v="37.82"/>
    <n v="70.83"/>
    <n v="31.58"/>
    <n v="34.619999999999997"/>
    <n v="86.97"/>
    <n v="73.61"/>
    <n v="84.21"/>
    <n v="86.96"/>
    <n v="85.71"/>
    <n v="100"/>
    <n v="95.83"/>
    <m/>
    <n v="71.22"/>
    <n v="57.81"/>
    <n v="82.67"/>
    <n v="68.36"/>
    <n v="80"/>
    <n v="90"/>
    <n v="59.48"/>
    <n v="43.52"/>
    <n v="83.33"/>
    <m/>
    <m/>
    <m/>
    <m/>
    <m/>
    <m/>
    <m/>
    <m/>
    <m/>
    <m/>
    <n v="83.23"/>
    <n v="67.650000000000006"/>
    <n v="86.67"/>
    <n v="100"/>
    <n v="76.540000000000006"/>
    <n v="93.39"/>
    <m/>
  </r>
  <r>
    <s v="0889"/>
    <x v="197"/>
    <s v="NACIONAL"/>
    <s v="ORGANOS AUTÓNOMOS"/>
    <x v="14"/>
    <x v="21"/>
    <s v="CUNDINAMARCA"/>
    <s v="GACHALÁ"/>
    <s v="NO"/>
    <n v="0"/>
    <s v="NACIÓN - MECI"/>
    <s v="MECI"/>
    <m/>
    <m/>
    <m/>
    <m/>
    <m/>
    <m/>
    <m/>
    <m/>
    <n v="94.94"/>
    <n v="91.18"/>
    <n v="85.71"/>
    <n v="100"/>
    <n v="100"/>
    <n v="91.25"/>
    <n v="88.89"/>
    <n v="92.59"/>
    <n v="87.93"/>
    <m/>
    <n v="62.96"/>
    <n v="93.94"/>
    <n v="100"/>
    <n v="95"/>
    <n v="85.71"/>
    <m/>
    <n v="88.46"/>
    <m/>
    <m/>
    <n v="88.29"/>
    <n v="93.3"/>
    <n v="0"/>
    <m/>
    <n v="33.33"/>
    <n v="98.17"/>
    <n v="82.76"/>
    <m/>
    <m/>
    <m/>
    <m/>
    <m/>
    <m/>
    <m/>
    <m/>
    <m/>
    <m/>
    <m/>
    <m/>
    <m/>
    <m/>
    <m/>
    <m/>
    <m/>
    <n v="91.12"/>
    <n v="95"/>
    <n v="87.5"/>
    <n v="91.3"/>
    <n v="94.44"/>
    <n v="88.46"/>
    <n v="77.94"/>
    <n v="50"/>
    <n v="88.89"/>
    <n v="68.180000000000007"/>
    <n v="97.16"/>
    <n v="92.86"/>
    <n v="96"/>
    <n v="100"/>
    <n v="100"/>
    <n v="100"/>
    <n v="99.48"/>
    <m/>
    <n v="99.82"/>
    <n v="100"/>
    <n v="99.67"/>
    <n v="88.1"/>
    <n v="93.33"/>
    <n v="90"/>
    <n v="86.67"/>
    <n v="85.19"/>
    <n v="83.33"/>
    <m/>
    <m/>
    <m/>
    <m/>
    <m/>
    <m/>
    <m/>
    <m/>
    <m/>
    <m/>
    <n v="98.11"/>
    <n v="97.06"/>
    <n v="100"/>
    <n v="100"/>
    <n v="94.37"/>
    <n v="97.98"/>
    <m/>
  </r>
  <r>
    <s v="0890"/>
    <x v="198"/>
    <s v="NACIONAL"/>
    <s v="ORGANOS AUTÓNOMOS"/>
    <x v="14"/>
    <x v="21"/>
    <s v="BOLÍVAR"/>
    <s v="CARTAGENA DE INDIAS"/>
    <s v="NO"/>
    <n v="1"/>
    <s v="NACIÓN - MECI"/>
    <s v="MECI"/>
    <m/>
    <m/>
    <m/>
    <m/>
    <m/>
    <m/>
    <m/>
    <m/>
    <n v="75.64"/>
    <n v="70.59"/>
    <n v="58.33"/>
    <n v="81.430000000000007"/>
    <n v="80"/>
    <n v="46.48"/>
    <n v="40"/>
    <n v="65"/>
    <n v="49.02"/>
    <m/>
    <n v="88.89"/>
    <n v="100"/>
    <n v="100"/>
    <n v="100"/>
    <n v="100"/>
    <m/>
    <n v="54.34"/>
    <m/>
    <m/>
    <n v="33.33"/>
    <n v="0"/>
    <n v="0"/>
    <m/>
    <n v="25"/>
    <n v="65.33"/>
    <n v="0"/>
    <m/>
    <m/>
    <m/>
    <m/>
    <m/>
    <m/>
    <m/>
    <m/>
    <m/>
    <m/>
    <m/>
    <m/>
    <m/>
    <m/>
    <m/>
    <m/>
    <m/>
    <n v="38.299999999999997"/>
    <n v="26.09"/>
    <n v="25"/>
    <n v="47.83"/>
    <n v="28.57"/>
    <n v="25"/>
    <n v="27.78"/>
    <n v="0"/>
    <n v="50"/>
    <n v="36.36"/>
    <n v="51.53"/>
    <n v="31.78"/>
    <n v="57.89"/>
    <n v="47.83"/>
    <n v="67.86"/>
    <n v="55"/>
    <n v="63.83"/>
    <m/>
    <n v="59.74"/>
    <n v="55.76"/>
    <n v="62.67"/>
    <n v="29.23"/>
    <n v="40"/>
    <n v="30"/>
    <n v="25"/>
    <n v="21.3"/>
    <n v="33.33"/>
    <m/>
    <m/>
    <m/>
    <m/>
    <m/>
    <m/>
    <m/>
    <m/>
    <m/>
    <m/>
    <n v="69.900000000000006"/>
    <n v="49.15"/>
    <n v="73.33"/>
    <n v="76.19"/>
    <n v="46.68"/>
    <n v="84.48"/>
    <m/>
  </r>
  <r>
    <s v="0891"/>
    <x v="199"/>
    <s v="NACIONAL"/>
    <s v="ORGANOS AUTÓNOMOS"/>
    <x v="14"/>
    <x v="21"/>
    <s v="BOLÍVAR"/>
    <s v="MAGANGUÉ"/>
    <s v="NO"/>
    <n v="0"/>
    <s v="NACIÓN - MECI"/>
    <s v="MECI"/>
    <m/>
    <m/>
    <m/>
    <m/>
    <m/>
    <m/>
    <m/>
    <m/>
    <n v="87.18"/>
    <n v="88.24"/>
    <n v="100"/>
    <n v="80"/>
    <n v="100"/>
    <n v="82.5"/>
    <n v="92.59"/>
    <n v="81.48"/>
    <n v="79.31"/>
    <m/>
    <n v="72.22"/>
    <n v="61.76"/>
    <n v="75"/>
    <n v="60"/>
    <n v="50"/>
    <m/>
    <n v="51.14"/>
    <m/>
    <m/>
    <n v="15.56"/>
    <n v="33.33"/>
    <n v="0"/>
    <m/>
    <n v="8.33"/>
    <n v="68"/>
    <n v="48.28"/>
    <m/>
    <m/>
    <m/>
    <m/>
    <m/>
    <m/>
    <m/>
    <m/>
    <m/>
    <m/>
    <m/>
    <m/>
    <m/>
    <m/>
    <m/>
    <m/>
    <m/>
    <n v="44.09"/>
    <n v="31.03"/>
    <n v="46.67"/>
    <n v="57.5"/>
    <n v="16.670000000000002"/>
    <n v="42.11"/>
    <n v="16.670000000000002"/>
    <n v="25"/>
    <n v="0"/>
    <m/>
    <n v="73.72"/>
    <n v="53.97"/>
    <n v="64"/>
    <n v="86.96"/>
    <n v="85.71"/>
    <n v="83.33"/>
    <n v="86.7"/>
    <m/>
    <n v="59.23"/>
    <n v="51.82"/>
    <n v="65.459999999999994"/>
    <n v="44.61"/>
    <n v="46.67"/>
    <n v="50"/>
    <n v="48.28"/>
    <n v="16.670000000000002"/>
    <n v="50"/>
    <m/>
    <m/>
    <m/>
    <m/>
    <m/>
    <m/>
    <m/>
    <m/>
    <m/>
    <m/>
    <n v="58.97"/>
    <n v="72.06"/>
    <n v="50"/>
    <n v="33.700000000000003"/>
    <n v="56.27"/>
    <n v="50.71"/>
    <m/>
  </r>
  <r>
    <s v="0893"/>
    <x v="200"/>
    <s v="NACIONAL"/>
    <s v="ORGANOS AUTÓNOMOS"/>
    <x v="14"/>
    <x v="21"/>
    <s v="ARCHIPIÉLAGO DE SAN ANDRÉS. PROVIDENCIA Y SANTA CATALINA"/>
    <s v="SAN ANDRÉS"/>
    <s v="NO"/>
    <n v="0"/>
    <s v="NACIÓN - MECI"/>
    <s v="MECI"/>
    <m/>
    <m/>
    <m/>
    <m/>
    <m/>
    <m/>
    <m/>
    <m/>
    <n v="85.62"/>
    <n v="91.18"/>
    <n v="85.71"/>
    <n v="80.88"/>
    <m/>
    <n v="67.5"/>
    <n v="55.56"/>
    <n v="62.96"/>
    <n v="62.07"/>
    <m/>
    <n v="57.41"/>
    <n v="75.760000000000005"/>
    <n v="91.67"/>
    <n v="73.680000000000007"/>
    <n v="57.14"/>
    <m/>
    <n v="68.209999999999994"/>
    <m/>
    <m/>
    <n v="21.43"/>
    <n v="93.3"/>
    <n v="0"/>
    <m/>
    <n v="42.5"/>
    <n v="84.15"/>
    <n v="56"/>
    <m/>
    <m/>
    <m/>
    <m/>
    <m/>
    <m/>
    <m/>
    <m/>
    <m/>
    <m/>
    <m/>
    <m/>
    <m/>
    <m/>
    <m/>
    <m/>
    <m/>
    <n v="63.48"/>
    <n v="80.430000000000007"/>
    <n v="75"/>
    <n v="80.489999999999995"/>
    <n v="41.03"/>
    <n v="35"/>
    <n v="57.89"/>
    <n v="75"/>
    <n v="0"/>
    <n v="54.55"/>
    <n v="87.67"/>
    <n v="83.33"/>
    <n v="100"/>
    <n v="86.96"/>
    <n v="85.71"/>
    <n v="90"/>
    <n v="93.09"/>
    <m/>
    <n v="76.13"/>
    <n v="73.959999999999994"/>
    <n v="77.959999999999994"/>
    <n v="18.88"/>
    <n v="14.29"/>
    <n v="10"/>
    <n v="20"/>
    <n v="45.37"/>
    <n v="0"/>
    <m/>
    <m/>
    <m/>
    <m/>
    <m/>
    <m/>
    <m/>
    <m/>
    <m/>
    <m/>
    <n v="85.32"/>
    <n v="79.41"/>
    <n v="93.33"/>
    <n v="91.3"/>
    <n v="54.4"/>
    <n v="85.05"/>
    <m/>
  </r>
  <r>
    <s v="0894"/>
    <x v="201"/>
    <s v="NACIONAL"/>
    <s v="ORGANOS AUTÓNOMOS"/>
    <x v="14"/>
    <x v="21"/>
    <s v="META"/>
    <s v="VILLAVICENCIO"/>
    <s v="NO"/>
    <n v="1"/>
    <s v="NACIÓN - MECI"/>
    <s v="MECI"/>
    <m/>
    <m/>
    <m/>
    <m/>
    <m/>
    <m/>
    <m/>
    <m/>
    <n v="92.95"/>
    <n v="97.06"/>
    <n v="66.67"/>
    <n v="95.71"/>
    <n v="80"/>
    <n v="90"/>
    <n v="92.59"/>
    <n v="85.19"/>
    <n v="87.93"/>
    <m/>
    <n v="72.22"/>
    <n v="91.18"/>
    <n v="91.67"/>
    <n v="95"/>
    <n v="87.5"/>
    <m/>
    <n v="77.180000000000007"/>
    <m/>
    <m/>
    <n v="63.33"/>
    <n v="93.3"/>
    <n v="25"/>
    <m/>
    <n v="8.33"/>
    <n v="93.29"/>
    <n v="68.97"/>
    <m/>
    <m/>
    <m/>
    <m/>
    <m/>
    <m/>
    <m/>
    <m/>
    <m/>
    <m/>
    <m/>
    <m/>
    <m/>
    <m/>
    <m/>
    <m/>
    <m/>
    <n v="65.13"/>
    <n v="71.209999999999994"/>
    <n v="40"/>
    <n v="71.430000000000007"/>
    <n v="84.62"/>
    <n v="60"/>
    <n v="35.29"/>
    <n v="50"/>
    <n v="33.33"/>
    <n v="45.45"/>
    <n v="78.599999999999994"/>
    <n v="72.22"/>
    <n v="84.21"/>
    <n v="69.569999999999993"/>
    <n v="85.71"/>
    <n v="80"/>
    <n v="71.81"/>
    <m/>
    <n v="80.709999999999994"/>
    <n v="75"/>
    <n v="85.53"/>
    <n v="62.62"/>
    <n v="66.67"/>
    <n v="90"/>
    <n v="50.28"/>
    <n v="52.78"/>
    <n v="83.33"/>
    <m/>
    <m/>
    <m/>
    <m/>
    <m/>
    <m/>
    <m/>
    <m/>
    <m/>
    <m/>
    <n v="87.89"/>
    <n v="88.24"/>
    <n v="86.67"/>
    <n v="91.3"/>
    <n v="70.42"/>
    <n v="85.91"/>
    <m/>
  </r>
  <r>
    <s v="0895"/>
    <x v="202"/>
    <s v="NACIONAL"/>
    <s v="ORGANOS AUTÓNOMOS"/>
    <x v="14"/>
    <x v="21"/>
    <s v="SANTANDER"/>
    <s v="BARRANCABERMEJA"/>
    <s v="NO"/>
    <n v="0"/>
    <s v="NACIÓN - MECI"/>
    <s v="MECI"/>
    <m/>
    <m/>
    <m/>
    <m/>
    <m/>
    <m/>
    <m/>
    <m/>
    <n v="70.78"/>
    <n v="58.82"/>
    <n v="80"/>
    <n v="84.29"/>
    <n v="40"/>
    <n v="43.66"/>
    <n v="32"/>
    <n v="35"/>
    <n v="41.18"/>
    <m/>
    <m/>
    <n v="76.67"/>
    <n v="75"/>
    <n v="80"/>
    <n v="100"/>
    <m/>
    <n v="53.28"/>
    <m/>
    <m/>
    <n v="45.83"/>
    <n v="83.33"/>
    <n v="33.33"/>
    <m/>
    <n v="5.56"/>
    <n v="60"/>
    <n v="0"/>
    <m/>
    <m/>
    <m/>
    <m/>
    <m/>
    <m/>
    <m/>
    <m/>
    <m/>
    <m/>
    <m/>
    <m/>
    <m/>
    <m/>
    <m/>
    <m/>
    <m/>
    <n v="32.56"/>
    <n v="19.05"/>
    <n v="20"/>
    <n v="37.14"/>
    <n v="23.08"/>
    <n v="36"/>
    <n v="35.29"/>
    <n v="0"/>
    <n v="0"/>
    <n v="45.45"/>
    <n v="29.17"/>
    <n v="32.380000000000003"/>
    <n v="21.05"/>
    <n v="15.94"/>
    <n v="25"/>
    <n v="23.33"/>
    <n v="36.11"/>
    <m/>
    <n v="45.45"/>
    <n v="59.7"/>
    <n v="35"/>
    <n v="40.1"/>
    <n v="33.33"/>
    <n v="50"/>
    <n v="34.479999999999997"/>
    <n v="62.96"/>
    <n v="33.33"/>
    <m/>
    <m/>
    <m/>
    <m/>
    <m/>
    <m/>
    <m/>
    <m/>
    <m/>
    <m/>
    <n v="69.569999999999993"/>
    <n v="59.32"/>
    <n v="80"/>
    <n v="86.96"/>
    <n v="47.55"/>
    <n v="69.3"/>
    <m/>
  </r>
  <r>
    <s v="0896"/>
    <x v="203"/>
    <s v="NACIONAL"/>
    <s v="ORGANOS DE CONTROL"/>
    <x v="17"/>
    <x v="20"/>
    <s v="BOGOTÁ. D.C."/>
    <s v="BOGOTÁ. D.C."/>
    <s v="NO"/>
    <n v="1"/>
    <s v="NACIÓN - MECI"/>
    <s v="MECI"/>
    <m/>
    <m/>
    <m/>
    <m/>
    <m/>
    <m/>
    <m/>
    <m/>
    <m/>
    <m/>
    <m/>
    <m/>
    <m/>
    <n v="91.25"/>
    <n v="92.59"/>
    <n v="85.19"/>
    <n v="89.66"/>
    <m/>
    <n v="74.069999999999993"/>
    <n v="94.12"/>
    <n v="91.67"/>
    <n v="100"/>
    <n v="87.5"/>
    <m/>
    <n v="90.26"/>
    <m/>
    <m/>
    <n v="89.19"/>
    <n v="86.7"/>
    <n v="41.75"/>
    <m/>
    <n v="55.56"/>
    <n v="97.56"/>
    <n v="89.66"/>
    <m/>
    <m/>
    <m/>
    <m/>
    <m/>
    <m/>
    <m/>
    <m/>
    <m/>
    <m/>
    <m/>
    <m/>
    <m/>
    <m/>
    <m/>
    <m/>
    <m/>
    <n v="97.2"/>
    <n v="96.67"/>
    <n v="93.75"/>
    <n v="100"/>
    <n v="100"/>
    <n v="92.31"/>
    <n v="47.06"/>
    <n v="33.33"/>
    <n v="50"/>
    <n v="40"/>
    <m/>
    <m/>
    <m/>
    <m/>
    <m/>
    <m/>
    <m/>
    <m/>
    <n v="86.67"/>
    <n v="72.400000000000006"/>
    <n v="98.68"/>
    <n v="74.150000000000006"/>
    <n v="46.67"/>
    <n v="80"/>
    <n v="76.11"/>
    <n v="92.59"/>
    <n v="100"/>
    <m/>
    <m/>
    <m/>
    <m/>
    <m/>
    <m/>
    <m/>
    <m/>
    <m/>
    <m/>
    <n v="87.42"/>
    <n v="81.13"/>
    <n v="83.33"/>
    <n v="95.65"/>
    <n v="88.38"/>
    <n v="92.53"/>
    <m/>
  </r>
  <r>
    <s v="0907"/>
    <x v="204"/>
    <s v="NACIONAL"/>
    <s v="ORGANOS AUTÓNOMOS"/>
    <x v="14"/>
    <x v="21"/>
    <s v="CESAR"/>
    <s v="VALLEDUPAR"/>
    <s v="SI"/>
    <n v="1"/>
    <s v="NACIÓN - MECI"/>
    <s v="MECI"/>
    <m/>
    <m/>
    <m/>
    <m/>
    <m/>
    <m/>
    <m/>
    <m/>
    <n v="94.23"/>
    <n v="100"/>
    <n v="100"/>
    <n v="87.14"/>
    <n v="100"/>
    <n v="96.25"/>
    <n v="96.3"/>
    <n v="100"/>
    <n v="96.55"/>
    <m/>
    <n v="85.19"/>
    <n v="97.06"/>
    <n v="100"/>
    <n v="95"/>
    <n v="100"/>
    <m/>
    <n v="89.56"/>
    <m/>
    <m/>
    <n v="78.489999999999995"/>
    <n v="93.3"/>
    <n v="80"/>
    <m/>
    <n v="22.22"/>
    <n v="97.56"/>
    <n v="100"/>
    <m/>
    <m/>
    <m/>
    <m/>
    <m/>
    <m/>
    <m/>
    <m/>
    <m/>
    <m/>
    <m/>
    <m/>
    <m/>
    <m/>
    <m/>
    <m/>
    <m/>
    <n v="93.56"/>
    <n v="95"/>
    <n v="93.75"/>
    <n v="95.65"/>
    <n v="94.44"/>
    <n v="90"/>
    <n v="76.47"/>
    <n v="50"/>
    <n v="77.78"/>
    <n v="81.819999999999993"/>
    <n v="96.56"/>
    <n v="92.86"/>
    <n v="96"/>
    <n v="100"/>
    <n v="100"/>
    <n v="100"/>
    <n v="97.87"/>
    <m/>
    <n v="94.6"/>
    <n v="93.75"/>
    <n v="95.33"/>
    <n v="79.11"/>
    <n v="77.78"/>
    <n v="100"/>
    <n v="87.93"/>
    <n v="71.3"/>
    <n v="16.670000000000002"/>
    <m/>
    <m/>
    <m/>
    <m/>
    <m/>
    <m/>
    <m/>
    <m/>
    <m/>
    <m/>
    <n v="97.82"/>
    <n v="100"/>
    <n v="100"/>
    <n v="100"/>
    <n v="86.13"/>
    <n v="94.53"/>
    <m/>
  </r>
  <r>
    <s v="0908"/>
    <x v="205"/>
    <s v="NACIONAL"/>
    <s v="ORGANOS AUTÓNOMOS"/>
    <x v="14"/>
    <x v="21"/>
    <s v="NORTE DE SANTANDER"/>
    <s v="SAN JOSÉ DE CÚCUTA"/>
    <s v="NO"/>
    <n v="1"/>
    <s v="NACIÓN - MECI"/>
    <s v="MECI"/>
    <m/>
    <m/>
    <m/>
    <m/>
    <m/>
    <m/>
    <m/>
    <m/>
    <n v="91.77"/>
    <n v="91.18"/>
    <n v="71.430000000000007"/>
    <n v="95.71"/>
    <n v="100"/>
    <n v="98.75"/>
    <n v="100"/>
    <n v="100"/>
    <n v="98.28"/>
    <m/>
    <n v="88.24"/>
    <n v="82.35"/>
    <n v="75"/>
    <n v="90"/>
    <n v="87.5"/>
    <m/>
    <n v="80.64"/>
    <m/>
    <m/>
    <n v="70.27"/>
    <n v="78.3"/>
    <n v="33.33"/>
    <m/>
    <n v="36.11"/>
    <n v="95.12"/>
    <n v="72.41"/>
    <m/>
    <m/>
    <m/>
    <m/>
    <m/>
    <m/>
    <m/>
    <m/>
    <m/>
    <m/>
    <m/>
    <m/>
    <m/>
    <m/>
    <m/>
    <m/>
    <m/>
    <n v="87.23"/>
    <n v="81.11"/>
    <n v="93.75"/>
    <n v="95.65"/>
    <n v="68.52"/>
    <n v="80.77"/>
    <n v="58.82"/>
    <n v="62.5"/>
    <n v="50"/>
    <n v="68.180000000000007"/>
    <n v="84.85"/>
    <n v="89.8"/>
    <n v="80"/>
    <n v="82.61"/>
    <n v="100"/>
    <n v="65"/>
    <n v="81.25"/>
    <m/>
    <n v="92.5"/>
    <n v="86.72"/>
    <n v="97.37"/>
    <n v="87.68"/>
    <n v="100"/>
    <n v="80"/>
    <n v="89.94"/>
    <n v="93.52"/>
    <n v="50"/>
    <m/>
    <m/>
    <m/>
    <m/>
    <m/>
    <m/>
    <m/>
    <m/>
    <m/>
    <m/>
    <n v="96.67"/>
    <n v="97.06"/>
    <n v="100"/>
    <n v="94.57"/>
    <n v="91.96"/>
    <n v="97.98"/>
    <m/>
  </r>
  <r>
    <s v="0925"/>
    <x v="206"/>
    <s v="NACIONAL"/>
    <s v="RAMA LEGISLATIVA"/>
    <x v="18"/>
    <x v="20"/>
    <s v="BOGOTÁ. D.C."/>
    <s v="BOGOTÁ. D.C."/>
    <s v="NO"/>
    <n v="1"/>
    <s v="NACIÓN - MECI"/>
    <s v="MECI"/>
    <m/>
    <m/>
    <m/>
    <m/>
    <m/>
    <m/>
    <m/>
    <m/>
    <n v="70.39"/>
    <n v="75.760000000000005"/>
    <n v="60"/>
    <n v="75"/>
    <n v="20"/>
    <n v="46.75"/>
    <n v="55.56"/>
    <n v="37.5"/>
    <n v="47.27"/>
    <m/>
    <n v="55.56"/>
    <n v="84.85"/>
    <n v="83.33"/>
    <n v="85"/>
    <n v="71.430000000000007"/>
    <m/>
    <n v="72.41"/>
    <m/>
    <m/>
    <n v="59.09"/>
    <n v="65"/>
    <n v="50"/>
    <m/>
    <m/>
    <n v="84.76"/>
    <n v="51.72"/>
    <m/>
    <m/>
    <m/>
    <m/>
    <m/>
    <m/>
    <m/>
    <m/>
    <m/>
    <m/>
    <m/>
    <m/>
    <m/>
    <m/>
    <m/>
    <m/>
    <m/>
    <n v="49.02"/>
    <n v="66.67"/>
    <n v="43.75"/>
    <n v="46.34"/>
    <n v="52.94"/>
    <n v="46.15"/>
    <m/>
    <m/>
    <m/>
    <m/>
    <m/>
    <m/>
    <m/>
    <m/>
    <m/>
    <m/>
    <m/>
    <m/>
    <n v="71.790000000000006"/>
    <n v="52.34"/>
    <n v="88.16"/>
    <n v="56.59"/>
    <n v="42.86"/>
    <n v="70"/>
    <n v="60.34"/>
    <n v="49.07"/>
    <n v="60"/>
    <m/>
    <m/>
    <m/>
    <m/>
    <m/>
    <m/>
    <m/>
    <m/>
    <m/>
    <m/>
    <n v="75.3"/>
    <n v="58.82"/>
    <n v="73.33"/>
    <n v="86.96"/>
    <n v="68.44"/>
    <n v="89.66"/>
    <m/>
  </r>
  <r>
    <s v="1528"/>
    <x v="207"/>
    <s v="NACIONAL"/>
    <s v="ORGANOS AUTÓNOMOS"/>
    <x v="14"/>
    <x v="20"/>
    <s v="SUCRE"/>
    <s v="SAN MARCOS"/>
    <s v="NO"/>
    <n v="0"/>
    <s v="NACIÓN - MECI"/>
    <s v="MECI"/>
    <m/>
    <m/>
    <m/>
    <m/>
    <m/>
    <m/>
    <m/>
    <m/>
    <n v="73.67"/>
    <n v="81.62"/>
    <n v="85.71"/>
    <n v="65.28"/>
    <m/>
    <n v="61.25"/>
    <n v="51.85"/>
    <n v="55.56"/>
    <n v="58.62"/>
    <m/>
    <n v="51.85"/>
    <n v="64.709999999999994"/>
    <n v="66.67"/>
    <n v="70"/>
    <n v="37.5"/>
    <m/>
    <n v="61.7"/>
    <m/>
    <m/>
    <n v="8.89"/>
    <n v="45.8"/>
    <n v="0"/>
    <m/>
    <n v="0"/>
    <n v="94.67"/>
    <n v="24.14"/>
    <m/>
    <m/>
    <m/>
    <m/>
    <m/>
    <m/>
    <m/>
    <m/>
    <m/>
    <m/>
    <m/>
    <m/>
    <m/>
    <m/>
    <m/>
    <m/>
    <m/>
    <n v="55.88"/>
    <n v="80"/>
    <n v="37.5"/>
    <n v="58.54"/>
    <n v="64.709999999999994"/>
    <n v="46.15"/>
    <n v="96.67"/>
    <n v="50"/>
    <n v="100"/>
    <n v="88.89"/>
    <n v="73.599999999999994"/>
    <n v="57.14"/>
    <n v="68"/>
    <n v="94.2"/>
    <n v="57.14"/>
    <n v="75"/>
    <n v="85.99"/>
    <m/>
    <n v="71.92"/>
    <n v="47.27"/>
    <n v="90"/>
    <n v="40.1"/>
    <n v="33.33"/>
    <n v="40"/>
    <n v="42.24"/>
    <n v="49.07"/>
    <n v="33.33"/>
    <m/>
    <m/>
    <m/>
    <m/>
    <m/>
    <m/>
    <m/>
    <m/>
    <m/>
    <m/>
    <n v="71.64"/>
    <n v="69.12"/>
    <n v="58.33"/>
    <n v="55.43"/>
    <n v="58.56"/>
    <n v="82.75"/>
    <m/>
  </r>
  <r>
    <s v="2195"/>
    <x v="208"/>
    <s v="NACIONAL"/>
    <s v="ORGANOS AUTÓNOMOS"/>
    <x v="14"/>
    <x v="20"/>
    <s v="BOGOTÁ. D.C."/>
    <s v="BOGOTÁ. D.C."/>
    <s v="NO"/>
    <n v="1"/>
    <s v="NACIÓN - MECI"/>
    <s v="MECI"/>
    <m/>
    <m/>
    <m/>
    <m/>
    <m/>
    <m/>
    <m/>
    <m/>
    <m/>
    <m/>
    <m/>
    <m/>
    <m/>
    <n v="98.75"/>
    <n v="96.3"/>
    <n v="100"/>
    <n v="100"/>
    <m/>
    <m/>
    <n v="94.74"/>
    <n v="91.67"/>
    <n v="90"/>
    <m/>
    <m/>
    <n v="83.56"/>
    <m/>
    <m/>
    <n v="85.19"/>
    <n v="50"/>
    <m/>
    <m/>
    <n v="0"/>
    <n v="96.3"/>
    <n v="68.97"/>
    <m/>
    <m/>
    <m/>
    <m/>
    <m/>
    <m/>
    <m/>
    <m/>
    <m/>
    <m/>
    <m/>
    <m/>
    <m/>
    <m/>
    <m/>
    <m/>
    <m/>
    <n v="86.9"/>
    <n v="78.260000000000005"/>
    <n v="66.67"/>
    <n v="91.18"/>
    <n v="92.31"/>
    <n v="100"/>
    <m/>
    <m/>
    <m/>
    <m/>
    <n v="77.36"/>
    <n v="77.78"/>
    <n v="55.56"/>
    <n v="68.180000000000007"/>
    <n v="100"/>
    <n v="77.78"/>
    <m/>
    <m/>
    <n v="97.83"/>
    <n v="95.24"/>
    <n v="100"/>
    <n v="98.57"/>
    <n v="100"/>
    <n v="100"/>
    <n v="96.67"/>
    <n v="100"/>
    <n v="100"/>
    <m/>
    <m/>
    <m/>
    <m/>
    <m/>
    <m/>
    <m/>
    <m/>
    <m/>
    <m/>
    <n v="97"/>
    <n v="98.11"/>
    <n v="93.33"/>
    <n v="95.24"/>
    <n v="99.07"/>
    <n v="97.41"/>
    <m/>
  </r>
  <r>
    <s v="5252"/>
    <x v="209"/>
    <s v="NACIONAL"/>
    <s v="RAMA EJECUTIVA"/>
    <x v="3"/>
    <x v="1"/>
    <s v="BOGOTÁ. D.C."/>
    <s v="BOGOTÁ. D.C."/>
    <s v="NO"/>
    <n v="1"/>
    <s v="NACIÓN - MECI"/>
    <s v="MECI"/>
    <m/>
    <m/>
    <m/>
    <m/>
    <m/>
    <m/>
    <m/>
    <m/>
    <m/>
    <m/>
    <m/>
    <m/>
    <m/>
    <n v="79.209999999999994"/>
    <n v="93.33"/>
    <n v="70"/>
    <n v="78.08"/>
    <m/>
    <n v="57.58"/>
    <n v="70.59"/>
    <n v="71.430000000000007"/>
    <n v="76.19"/>
    <n v="57.14"/>
    <m/>
    <n v="62.79"/>
    <n v="33.42"/>
    <n v="0"/>
    <n v="53.33"/>
    <n v="44.42"/>
    <m/>
    <n v="0"/>
    <n v="0"/>
    <n v="86.42"/>
    <n v="37.93"/>
    <n v="55.33"/>
    <m/>
    <m/>
    <m/>
    <m/>
    <m/>
    <m/>
    <m/>
    <m/>
    <m/>
    <m/>
    <m/>
    <m/>
    <m/>
    <m/>
    <m/>
    <m/>
    <n v="70.59"/>
    <n v="86.49"/>
    <n v="50"/>
    <n v="87.5"/>
    <n v="64.709999999999994"/>
    <n v="55"/>
    <m/>
    <m/>
    <m/>
    <m/>
    <n v="72.03"/>
    <n v="72.02"/>
    <n v="80.77"/>
    <n v="41.67"/>
    <n v="71.430000000000007"/>
    <n v="62.5"/>
    <n v="75.89"/>
    <m/>
    <n v="87.3"/>
    <n v="81.569999999999993"/>
    <n v="92.21"/>
    <n v="71.62"/>
    <n v="80"/>
    <n v="70"/>
    <n v="81.03"/>
    <n v="54.63"/>
    <n v="33.33"/>
    <n v="61.61"/>
    <n v="81.819999999999993"/>
    <n v="82.35"/>
    <n v="50.28"/>
    <m/>
    <m/>
    <m/>
    <m/>
    <m/>
    <m/>
    <n v="74.08"/>
    <n v="79.819999999999993"/>
    <n v="30.89"/>
    <n v="54.29"/>
    <n v="80.819999999999993"/>
    <n v="84.2"/>
    <m/>
  </r>
  <r>
    <s v="5258"/>
    <x v="210"/>
    <s v="NACIONAL"/>
    <s v="ORGANOS AUTÓNOMOS"/>
    <x v="15"/>
    <x v="5"/>
    <s v="BOGOTÁ. D.C."/>
    <s v="BOGOTÁ. D.C."/>
    <s v="NO"/>
    <n v="1"/>
    <s v="NACIÓN - MECI"/>
    <s v="MECI"/>
    <m/>
    <m/>
    <m/>
    <m/>
    <m/>
    <m/>
    <m/>
    <m/>
    <m/>
    <m/>
    <m/>
    <m/>
    <m/>
    <n v="58.44"/>
    <n v="51.85"/>
    <n v="58.33"/>
    <n v="65.45"/>
    <m/>
    <m/>
    <n v="59.09"/>
    <n v="41.67"/>
    <n v="91.67"/>
    <n v="75"/>
    <m/>
    <n v="65.45"/>
    <m/>
    <m/>
    <n v="28.89"/>
    <n v="16.5"/>
    <m/>
    <m/>
    <n v="14.29"/>
    <n v="90.67"/>
    <n v="51.72"/>
    <m/>
    <m/>
    <m/>
    <m/>
    <m/>
    <m/>
    <m/>
    <m/>
    <m/>
    <m/>
    <m/>
    <m/>
    <m/>
    <m/>
    <m/>
    <m/>
    <m/>
    <n v="66.989999999999995"/>
    <n v="61.11"/>
    <n v="62.5"/>
    <n v="70.73"/>
    <n v="66.67"/>
    <n v="65.38"/>
    <n v="30.43"/>
    <n v="0"/>
    <n v="33.33"/>
    <n v="30.77"/>
    <n v="72.069999999999993"/>
    <n v="69.39"/>
    <n v="68"/>
    <n v="60.87"/>
    <n v="71.430000000000007"/>
    <n v="70"/>
    <n v="75.349999999999994"/>
    <m/>
    <n v="75.540000000000006"/>
    <n v="57.81"/>
    <n v="90.46"/>
    <n v="37.32"/>
    <n v="48.89"/>
    <n v="20"/>
    <n v="45.4"/>
    <n v="36.11"/>
    <n v="0"/>
    <m/>
    <m/>
    <m/>
    <m/>
    <m/>
    <m/>
    <m/>
    <m/>
    <m/>
    <m/>
    <n v="79.8"/>
    <n v="52.83"/>
    <n v="100"/>
    <n v="90.48"/>
    <n v="60.7"/>
    <n v="95.4"/>
    <m/>
  </r>
  <r>
    <s v="5388"/>
    <x v="211"/>
    <s v="NACIONAL"/>
    <s v="ORGANOS DE CONTROL"/>
    <x v="4"/>
    <x v="20"/>
    <s v="BOGOTÁ. D.C."/>
    <s v="BOGOTÁ. D.C."/>
    <s v="NO"/>
    <n v="1"/>
    <s v="NACIÓN - MECI"/>
    <s v="MECI"/>
    <m/>
    <m/>
    <m/>
    <m/>
    <m/>
    <m/>
    <m/>
    <m/>
    <m/>
    <m/>
    <m/>
    <m/>
    <m/>
    <n v="35.21"/>
    <n v="40"/>
    <n v="35"/>
    <n v="31.37"/>
    <m/>
    <n v="66.67"/>
    <n v="81.819999999999993"/>
    <n v="75"/>
    <n v="85"/>
    <n v="57.14"/>
    <m/>
    <n v="62.42"/>
    <m/>
    <m/>
    <n v="51.61"/>
    <n v="40"/>
    <n v="0"/>
    <m/>
    <m/>
    <n v="82.93"/>
    <n v="20"/>
    <m/>
    <m/>
    <m/>
    <m/>
    <m/>
    <m/>
    <m/>
    <m/>
    <m/>
    <m/>
    <m/>
    <m/>
    <m/>
    <m/>
    <m/>
    <m/>
    <m/>
    <n v="67.290000000000006"/>
    <n v="80"/>
    <n v="43.75"/>
    <n v="71.739999999999995"/>
    <n v="61.11"/>
    <n v="69.23"/>
    <m/>
    <m/>
    <m/>
    <m/>
    <n v="73.28"/>
    <n v="61.22"/>
    <n v="68"/>
    <n v="82.61"/>
    <n v="57.14"/>
    <n v="90"/>
    <n v="80.849999999999994"/>
    <m/>
    <n v="70.61"/>
    <n v="59.09"/>
    <n v="78.95"/>
    <n v="47.71"/>
    <n v="60"/>
    <n v="70"/>
    <n v="43.1"/>
    <n v="26.85"/>
    <n v="33.33"/>
    <m/>
    <m/>
    <m/>
    <m/>
    <m/>
    <m/>
    <m/>
    <m/>
    <m/>
    <m/>
    <n v="63.02"/>
    <n v="34.090000000000003"/>
    <n v="53.33"/>
    <n v="51.09"/>
    <n v="57.81"/>
    <n v="87.93"/>
    <m/>
  </r>
  <r>
    <s v="5389"/>
    <x v="212"/>
    <s v="NACIONAL"/>
    <s v="ORGANOS DE CONTROL"/>
    <x v="19"/>
    <x v="20"/>
    <s v="BOGOTÁ. D.C."/>
    <s v="BOGOTÁ. D.C."/>
    <s v="NO"/>
    <n v="1"/>
    <s v="NACIÓN - MECI"/>
    <s v="MECI"/>
    <m/>
    <m/>
    <m/>
    <m/>
    <m/>
    <m/>
    <m/>
    <m/>
    <n v="92.86"/>
    <n v="94.12"/>
    <n v="83.33"/>
    <n v="95.59"/>
    <n v="80"/>
    <n v="97.5"/>
    <n v="92.59"/>
    <n v="96.3"/>
    <n v="100"/>
    <m/>
    <n v="83.33"/>
    <n v="97.06"/>
    <n v="100"/>
    <n v="100"/>
    <n v="87.5"/>
    <m/>
    <n v="86.51"/>
    <m/>
    <m/>
    <n v="79.17"/>
    <n v="95"/>
    <m/>
    <m/>
    <n v="0"/>
    <n v="95.12"/>
    <n v="86.21"/>
    <m/>
    <m/>
    <m/>
    <m/>
    <m/>
    <m/>
    <m/>
    <m/>
    <m/>
    <m/>
    <m/>
    <m/>
    <m/>
    <m/>
    <m/>
    <m/>
    <m/>
    <n v="94.44"/>
    <n v="96.77"/>
    <n v="93.75"/>
    <n v="100"/>
    <n v="100"/>
    <n v="80.77"/>
    <m/>
    <m/>
    <m/>
    <m/>
    <m/>
    <m/>
    <m/>
    <m/>
    <m/>
    <m/>
    <m/>
    <m/>
    <n v="92.86"/>
    <n v="85.94"/>
    <n v="98.68"/>
    <n v="93.26"/>
    <n v="100"/>
    <n v="100"/>
    <n v="93.1"/>
    <n v="82.41"/>
    <n v="80"/>
    <m/>
    <m/>
    <m/>
    <m/>
    <m/>
    <m/>
    <m/>
    <m/>
    <m/>
    <m/>
    <n v="98.19"/>
    <n v="98.53"/>
    <n v="93.33"/>
    <n v="100"/>
    <n v="94.88"/>
    <n v="98.28"/>
    <m/>
  </r>
  <r>
    <s v="5396"/>
    <x v="213"/>
    <s v="NACIONAL"/>
    <s v="ORGANIZACIÓN ELECTORAL"/>
    <x v="20"/>
    <x v="20"/>
    <s v="BOGOTÁ. D.C."/>
    <s v="BOGOTÁ. D.C."/>
    <s v="NO"/>
    <n v="1"/>
    <s v="NACIÓN - MECI"/>
    <s v="MECI"/>
    <m/>
    <m/>
    <m/>
    <m/>
    <m/>
    <m/>
    <m/>
    <m/>
    <m/>
    <m/>
    <m/>
    <m/>
    <m/>
    <n v="50"/>
    <n v="44.44"/>
    <n v="51.85"/>
    <n v="48.28"/>
    <m/>
    <n v="74.069999999999993"/>
    <n v="96.97"/>
    <n v="91.67"/>
    <n v="95"/>
    <n v="85.71"/>
    <m/>
    <n v="75"/>
    <m/>
    <m/>
    <n v="66.67"/>
    <n v="62.5"/>
    <n v="25"/>
    <m/>
    <n v="41.07"/>
    <n v="92.07"/>
    <n v="56"/>
    <m/>
    <m/>
    <m/>
    <m/>
    <m/>
    <m/>
    <m/>
    <m/>
    <m/>
    <m/>
    <m/>
    <m/>
    <m/>
    <m/>
    <m/>
    <m/>
    <m/>
    <n v="62.3"/>
    <n v="59.77"/>
    <n v="50"/>
    <n v="72.5"/>
    <n v="41.18"/>
    <n v="73.680000000000007"/>
    <n v="59.21"/>
    <n v="60"/>
    <n v="68.42"/>
    <n v="54.17"/>
    <m/>
    <m/>
    <m/>
    <m/>
    <m/>
    <m/>
    <m/>
    <m/>
    <n v="77.39"/>
    <n v="54.73"/>
    <n v="97.37"/>
    <n v="60.78"/>
    <n v="51.11"/>
    <n v="20"/>
    <n v="72.41"/>
    <n v="85.19"/>
    <n v="60"/>
    <m/>
    <m/>
    <m/>
    <m/>
    <m/>
    <m/>
    <m/>
    <m/>
    <m/>
    <m/>
    <n v="70.42"/>
    <n v="47.17"/>
    <n v="93.33"/>
    <n v="75"/>
    <n v="78.36"/>
    <n v="82.76"/>
    <m/>
  </r>
  <r>
    <s v="5440"/>
    <x v="214"/>
    <s v="NACIONAL"/>
    <s v="RAMA LEGISLATIVA"/>
    <x v="21"/>
    <x v="20"/>
    <s v="BOGOTÁ. D.C."/>
    <s v="BOGOTÁ. D.C."/>
    <s v="NO"/>
    <n v="1"/>
    <s v="NACIÓN - MECI"/>
    <s v="MECI"/>
    <m/>
    <m/>
    <m/>
    <m/>
    <m/>
    <m/>
    <m/>
    <m/>
    <n v="73.03"/>
    <n v="61.76"/>
    <n v="20"/>
    <n v="89.71"/>
    <n v="80"/>
    <n v="83.75"/>
    <n v="92.59"/>
    <n v="66.67"/>
    <n v="81.03"/>
    <m/>
    <n v="53.7"/>
    <n v="90.91"/>
    <n v="100"/>
    <n v="95"/>
    <n v="71.430000000000007"/>
    <m/>
    <n v="82.01"/>
    <m/>
    <m/>
    <n v="33.33"/>
    <n v="78.3"/>
    <n v="0"/>
    <m/>
    <m/>
    <n v="89.02"/>
    <n v="0"/>
    <m/>
    <m/>
    <m/>
    <m/>
    <m/>
    <m/>
    <m/>
    <m/>
    <m/>
    <m/>
    <m/>
    <m/>
    <m/>
    <m/>
    <m/>
    <m/>
    <m/>
    <n v="75.489999999999995"/>
    <n v="86.67"/>
    <n v="62.5"/>
    <n v="73.17"/>
    <n v="88.24"/>
    <n v="76.92"/>
    <m/>
    <m/>
    <m/>
    <m/>
    <m/>
    <m/>
    <m/>
    <m/>
    <m/>
    <m/>
    <m/>
    <m/>
    <n v="79.5"/>
    <n v="60.32"/>
    <n v="95.39"/>
    <n v="64.22"/>
    <n v="80"/>
    <n v="50"/>
    <n v="53.45"/>
    <n v="79.63"/>
    <n v="80"/>
    <m/>
    <m/>
    <m/>
    <m/>
    <m/>
    <m/>
    <m/>
    <m/>
    <m/>
    <m/>
    <n v="87.35"/>
    <n v="80.88"/>
    <n v="73.33"/>
    <n v="95.65"/>
    <n v="78.44"/>
    <n v="95.68"/>
    <m/>
  </r>
  <r>
    <s v="5794"/>
    <x v="215"/>
    <s v="NACIONAL"/>
    <s v="ORGANOS DE CONTROL"/>
    <x v="22"/>
    <x v="20"/>
    <s v="BOGOTÁ. D.C."/>
    <s v="BOGOTÁ. D.C."/>
    <s v="NO"/>
    <n v="1"/>
    <s v="NACIÓN - MECI"/>
    <s v="MECI"/>
    <m/>
    <m/>
    <m/>
    <m/>
    <m/>
    <m/>
    <m/>
    <m/>
    <m/>
    <m/>
    <m/>
    <m/>
    <m/>
    <n v="59.15"/>
    <n v="68"/>
    <n v="30"/>
    <n v="58.82"/>
    <m/>
    <n v="59.26"/>
    <n v="87.88"/>
    <n v="91.67"/>
    <n v="95"/>
    <n v="71.430000000000007"/>
    <m/>
    <n v="70.83"/>
    <m/>
    <m/>
    <n v="59.46"/>
    <n v="0"/>
    <m/>
    <m/>
    <n v="19.64"/>
    <n v="85.37"/>
    <n v="80"/>
    <m/>
    <m/>
    <m/>
    <m/>
    <m/>
    <m/>
    <m/>
    <m/>
    <m/>
    <m/>
    <m/>
    <m/>
    <m/>
    <m/>
    <m/>
    <m/>
    <m/>
    <n v="82.24"/>
    <n v="83.33"/>
    <n v="50"/>
    <n v="100"/>
    <n v="94.44"/>
    <n v="73.08"/>
    <n v="27.27"/>
    <n v="0"/>
    <n v="33.33"/>
    <n v="25"/>
    <m/>
    <m/>
    <m/>
    <m/>
    <m/>
    <m/>
    <m/>
    <m/>
    <n v="83.96"/>
    <n v="81.03"/>
    <n v="86.18"/>
    <n v="69.81"/>
    <n v="53.33"/>
    <n v="90"/>
    <n v="61.67"/>
    <n v="96.3"/>
    <n v="80"/>
    <m/>
    <m/>
    <m/>
    <m/>
    <m/>
    <m/>
    <m/>
    <m/>
    <m/>
    <m/>
    <n v="86.27"/>
    <n v="77.27"/>
    <n v="93.33"/>
    <n v="78.260000000000005"/>
    <n v="74.92"/>
    <n v="93.97"/>
    <m/>
  </r>
  <r>
    <s v="5860"/>
    <x v="216"/>
    <s v="NACIONAL"/>
    <s v="ORGANOS AUTÓNOMOS"/>
    <x v="15"/>
    <x v="5"/>
    <s v="VALLE DEL CAUCA"/>
    <s v="BUENAVENTURA"/>
    <s v="SI"/>
    <n v="0"/>
    <s v="NACIÓN - MECI"/>
    <s v="MECI"/>
    <m/>
    <m/>
    <m/>
    <m/>
    <m/>
    <m/>
    <m/>
    <m/>
    <m/>
    <m/>
    <m/>
    <m/>
    <m/>
    <n v="38.68"/>
    <n v="30"/>
    <n v="42.42"/>
    <n v="37.18"/>
    <m/>
    <m/>
    <n v="69.569999999999993"/>
    <n v="85.71"/>
    <n v="46.15"/>
    <n v="33.33"/>
    <m/>
    <n v="36.770000000000003"/>
    <m/>
    <m/>
    <n v="0"/>
    <n v="33.25"/>
    <n v="0"/>
    <m/>
    <n v="33.33"/>
    <n v="52"/>
    <n v="10.34"/>
    <m/>
    <m/>
    <m/>
    <m/>
    <m/>
    <m/>
    <n v="42.11"/>
    <n v="40"/>
    <n v="37.5"/>
    <n v="50"/>
    <n v="66.67"/>
    <n v="50"/>
    <n v="50"/>
    <m/>
    <m/>
    <m/>
    <m/>
    <n v="41.3"/>
    <n v="39.130000000000003"/>
    <n v="37.5"/>
    <n v="39.47"/>
    <n v="21.43"/>
    <n v="53.85"/>
    <n v="48.61"/>
    <n v="75"/>
    <n v="38.89"/>
    <n v="50"/>
    <n v="55.62"/>
    <n v="42.75"/>
    <n v="52.63"/>
    <n v="58.33"/>
    <n v="71.430000000000007"/>
    <n v="73.91"/>
    <n v="67.55"/>
    <m/>
    <n v="59.08"/>
    <n v="63.89"/>
    <n v="55.06"/>
    <n v="29.78"/>
    <n v="46.67"/>
    <n v="30"/>
    <n v="28.45"/>
    <n v="0"/>
    <n v="33.33"/>
    <m/>
    <m/>
    <m/>
    <m/>
    <m/>
    <m/>
    <m/>
    <m/>
    <m/>
    <m/>
    <n v="68.290000000000006"/>
    <n v="47.37"/>
    <n v="77.78"/>
    <n v="60.53"/>
    <n v="39.53"/>
    <n v="90.72"/>
    <m/>
  </r>
  <r>
    <s v="5891"/>
    <x v="217"/>
    <s v="NACIONAL"/>
    <s v="ORGANOS AUTÓNOMOS"/>
    <x v="14"/>
    <x v="21"/>
    <s v="ANTIOQUIA"/>
    <s v="MEDELLÍN"/>
    <s v="NO"/>
    <n v="1"/>
    <s v="NACIÓN - MECI"/>
    <s v="MECI"/>
    <m/>
    <m/>
    <m/>
    <m/>
    <m/>
    <m/>
    <m/>
    <m/>
    <n v="81.650000000000006"/>
    <n v="77.94"/>
    <n v="71.430000000000007"/>
    <n v="94.29"/>
    <n v="40"/>
    <n v="85"/>
    <n v="77.78"/>
    <n v="88.89"/>
    <n v="81.03"/>
    <m/>
    <n v="88.89"/>
    <n v="94.12"/>
    <n v="100"/>
    <n v="100"/>
    <n v="75"/>
    <m/>
    <n v="82.57"/>
    <m/>
    <m/>
    <n v="83.78"/>
    <n v="83.3"/>
    <n v="25"/>
    <m/>
    <n v="57.14"/>
    <n v="95.12"/>
    <n v="65.52"/>
    <m/>
    <m/>
    <m/>
    <m/>
    <m/>
    <m/>
    <m/>
    <m/>
    <m/>
    <m/>
    <m/>
    <m/>
    <m/>
    <m/>
    <m/>
    <m/>
    <m/>
    <n v="93.46"/>
    <n v="96.67"/>
    <n v="93.75"/>
    <n v="97.83"/>
    <n v="94.44"/>
    <n v="84.62"/>
    <n v="64.099999999999994"/>
    <n v="50"/>
    <n v="68.42"/>
    <n v="53.85"/>
    <n v="89.96"/>
    <n v="91.84"/>
    <n v="76"/>
    <n v="91.3"/>
    <n v="100"/>
    <n v="95"/>
    <n v="95.31"/>
    <m/>
    <n v="90.18"/>
    <n v="82.81"/>
    <n v="96.38"/>
    <n v="49.88"/>
    <n v="100"/>
    <n v="80"/>
    <n v="31.9"/>
    <n v="8.33"/>
    <n v="16.670000000000002"/>
    <m/>
    <m/>
    <m/>
    <m/>
    <m/>
    <m/>
    <m/>
    <m/>
    <m/>
    <m/>
    <n v="95.73"/>
    <n v="92.65"/>
    <n v="100"/>
    <n v="95.65"/>
    <n v="69.09"/>
    <n v="97.98"/>
    <m/>
  </r>
  <r>
    <s v="5916"/>
    <x v="218"/>
    <s v="NACIONAL"/>
    <s v="ORGANOS AUTÓNOMOS"/>
    <x v="14"/>
    <x v="21"/>
    <s v="GUAINÍA"/>
    <s v="INÍRIDA"/>
    <s v="NO"/>
    <n v="1"/>
    <s v="NACIÓN - MECI"/>
    <s v="MECI"/>
    <m/>
    <m/>
    <m/>
    <m/>
    <m/>
    <m/>
    <m/>
    <m/>
    <n v="78.16"/>
    <n v="78.680000000000007"/>
    <n v="66.67"/>
    <n v="80.56"/>
    <n v="60"/>
    <n v="58.75"/>
    <n v="85.19"/>
    <n v="40.74"/>
    <n v="48.28"/>
    <m/>
    <n v="48.15"/>
    <n v="88.24"/>
    <n v="100"/>
    <n v="100"/>
    <n v="50"/>
    <m/>
    <n v="54.86"/>
    <m/>
    <m/>
    <n v="16.670000000000002"/>
    <n v="38.89"/>
    <n v="25"/>
    <m/>
    <n v="41.67"/>
    <n v="71.95"/>
    <n v="27.59"/>
    <m/>
    <m/>
    <m/>
    <m/>
    <m/>
    <m/>
    <m/>
    <m/>
    <m/>
    <m/>
    <m/>
    <m/>
    <m/>
    <m/>
    <m/>
    <m/>
    <m/>
    <n v="32.049999999999997"/>
    <m/>
    <n v="20"/>
    <n v="48.48"/>
    <n v="30.77"/>
    <n v="11.76"/>
    <n v="51.47"/>
    <n v="25"/>
    <n v="50"/>
    <n v="61.36"/>
    <n v="57.36"/>
    <n v="33.33"/>
    <n v="36.36"/>
    <n v="55.07"/>
    <n v="50"/>
    <n v="70"/>
    <n v="73.23"/>
    <m/>
    <n v="75.87"/>
    <n v="57.46"/>
    <n v="92.11"/>
    <n v="29.17"/>
    <n v="44.44"/>
    <n v="50"/>
    <n v="20"/>
    <n v="12.5"/>
    <n v="16.670000000000002"/>
    <m/>
    <m/>
    <m/>
    <m/>
    <m/>
    <m/>
    <m/>
    <m/>
    <m/>
    <m/>
    <n v="72.05"/>
    <n v="66.180000000000007"/>
    <n v="60"/>
    <n v="70.83"/>
    <n v="55.61"/>
    <n v="86.81"/>
    <m/>
  </r>
  <r>
    <s v="5920"/>
    <x v="219"/>
    <s v="NACIONAL"/>
    <s v="ORGANOS AUTÓNOMOS"/>
    <x v="14"/>
    <x v="21"/>
    <s v="PUTUMAYO"/>
    <s v="MOCOA"/>
    <s v="SI"/>
    <n v="1"/>
    <s v="NACIÓN - MECI"/>
    <s v="MECI"/>
    <m/>
    <m/>
    <m/>
    <m/>
    <m/>
    <m/>
    <m/>
    <m/>
    <n v="83.33"/>
    <n v="88.24"/>
    <n v="92.86"/>
    <n v="77.78"/>
    <m/>
    <n v="68.75"/>
    <n v="66.67"/>
    <n v="62.96"/>
    <n v="70.69"/>
    <m/>
    <n v="53.7"/>
    <n v="82.35"/>
    <n v="83.33"/>
    <n v="90"/>
    <n v="75"/>
    <m/>
    <n v="57.18"/>
    <m/>
    <m/>
    <n v="53.85"/>
    <n v="39.78"/>
    <n v="0"/>
    <m/>
    <n v="19.440000000000001"/>
    <n v="57.33"/>
    <n v="79.31"/>
    <m/>
    <m/>
    <m/>
    <m/>
    <m/>
    <m/>
    <m/>
    <m/>
    <m/>
    <m/>
    <m/>
    <m/>
    <m/>
    <m/>
    <m/>
    <m/>
    <m/>
    <n v="77.56"/>
    <n v="84.44"/>
    <n v="81.25"/>
    <n v="78.260000000000005"/>
    <n v="85.19"/>
    <n v="40"/>
    <n v="33.33"/>
    <n v="0"/>
    <n v="50"/>
    <n v="36.36"/>
    <n v="84.73"/>
    <n v="85.71"/>
    <n v="96"/>
    <n v="91.3"/>
    <n v="71.430000000000007"/>
    <n v="85"/>
    <n v="82.98"/>
    <m/>
    <n v="71.25"/>
    <n v="84.38"/>
    <n v="60.2"/>
    <n v="37.979999999999997"/>
    <n v="37.78"/>
    <n v="40"/>
    <n v="38.33"/>
    <n v="26.85"/>
    <n v="50"/>
    <m/>
    <m/>
    <m/>
    <m/>
    <m/>
    <m/>
    <m/>
    <m/>
    <m/>
    <m/>
    <n v="87.47"/>
    <n v="79.41"/>
    <n v="100"/>
    <n v="96.59"/>
    <n v="53.86"/>
    <n v="91.09"/>
    <m/>
  </r>
  <r>
    <s v="6194"/>
    <x v="220"/>
    <s v="NACIONAL"/>
    <s v="RAMA JUDICIAL"/>
    <x v="23"/>
    <x v="20"/>
    <s v="BOGOTÁ. D.C."/>
    <s v="BOGOTÁ. D.C."/>
    <s v="NO"/>
    <n v="1"/>
    <s v="NACIÓN - MECI"/>
    <s v="MECI"/>
    <m/>
    <m/>
    <m/>
    <m/>
    <m/>
    <m/>
    <m/>
    <m/>
    <m/>
    <m/>
    <m/>
    <m/>
    <m/>
    <n v="77.459999999999994"/>
    <n v="80"/>
    <n v="65"/>
    <n v="84.31"/>
    <m/>
    <n v="61.11"/>
    <n v="100"/>
    <n v="100"/>
    <n v="100"/>
    <n v="100"/>
    <m/>
    <n v="85.94"/>
    <m/>
    <m/>
    <n v="71.17"/>
    <n v="56.7"/>
    <n v="50"/>
    <m/>
    <m/>
    <n v="96.95"/>
    <n v="86.21"/>
    <m/>
    <m/>
    <m/>
    <m/>
    <m/>
    <m/>
    <m/>
    <m/>
    <m/>
    <m/>
    <m/>
    <m/>
    <m/>
    <m/>
    <m/>
    <m/>
    <m/>
    <n v="94.34"/>
    <n v="93.1"/>
    <n v="87.5"/>
    <n v="97.83"/>
    <n v="94.44"/>
    <n v="96.15"/>
    <m/>
    <m/>
    <m/>
    <m/>
    <m/>
    <m/>
    <m/>
    <m/>
    <m/>
    <m/>
    <m/>
    <m/>
    <n v="89.18"/>
    <n v="79.31"/>
    <n v="96.71"/>
    <n v="50"/>
    <n v="57.14"/>
    <n v="60"/>
    <n v="54.6"/>
    <n v="29.63"/>
    <n v="20"/>
    <m/>
    <m/>
    <m/>
    <m/>
    <m/>
    <m/>
    <m/>
    <m/>
    <m/>
    <m/>
    <n v="84.2"/>
    <n v="79.55"/>
    <n v="90"/>
    <n v="71"/>
    <n v="67.06"/>
    <n v="90.81"/>
    <m/>
  </r>
  <r>
    <s v="6195"/>
    <x v="221"/>
    <s v="NACIONAL"/>
    <s v="RAMA JUDICIAL"/>
    <x v="4"/>
    <x v="20"/>
    <s v="BOGOTÁ. D.C."/>
    <s v="BOGOTÁ. D.C."/>
    <s v="NO"/>
    <n v="1"/>
    <s v="NACIÓN - MECI"/>
    <s v="MECI"/>
    <m/>
    <m/>
    <m/>
    <m/>
    <m/>
    <m/>
    <m/>
    <m/>
    <m/>
    <m/>
    <m/>
    <m/>
    <m/>
    <n v="81.25"/>
    <n v="77.78"/>
    <n v="85.19"/>
    <n v="77.59"/>
    <m/>
    <n v="66.67"/>
    <n v="100"/>
    <n v="100"/>
    <n v="100"/>
    <n v="100"/>
    <m/>
    <n v="77.040000000000006"/>
    <m/>
    <m/>
    <n v="22.22"/>
    <n v="42.56"/>
    <m/>
    <m/>
    <n v="0"/>
    <n v="97.56"/>
    <n v="72.41"/>
    <m/>
    <m/>
    <m/>
    <m/>
    <m/>
    <m/>
    <m/>
    <m/>
    <m/>
    <m/>
    <m/>
    <m/>
    <m/>
    <m/>
    <m/>
    <m/>
    <m/>
    <n v="91.67"/>
    <n v="90.32"/>
    <n v="87.5"/>
    <n v="97.83"/>
    <n v="94.44"/>
    <n v="88.46"/>
    <m/>
    <m/>
    <m/>
    <m/>
    <n v="95.23"/>
    <n v="93.88"/>
    <n v="92"/>
    <n v="100"/>
    <n v="100"/>
    <n v="95"/>
    <n v="95.21"/>
    <m/>
    <n v="91.96"/>
    <n v="83.58"/>
    <n v="99.34"/>
    <n v="85.99"/>
    <n v="100"/>
    <n v="100"/>
    <n v="77.010000000000005"/>
    <n v="77.78"/>
    <n v="83.33"/>
    <m/>
    <m/>
    <m/>
    <m/>
    <m/>
    <m/>
    <m/>
    <m/>
    <m/>
    <m/>
    <n v="93.45"/>
    <n v="90.57"/>
    <n v="100"/>
    <n v="92.71"/>
    <n v="89.92"/>
    <n v="95.4"/>
    <m/>
  </r>
  <r>
    <s v="6346"/>
    <x v="222"/>
    <s v="NACIONAL"/>
    <s v="ORGANOS AUTÓNOMOS"/>
    <x v="14"/>
    <x v="20"/>
    <s v="BOGOTÁ. D.C."/>
    <s v="BOGOTÁ. D.C."/>
    <s v="NO"/>
    <n v="1"/>
    <s v="NACIÓN - MECI"/>
    <s v="MECI"/>
    <m/>
    <m/>
    <m/>
    <m/>
    <m/>
    <m/>
    <m/>
    <m/>
    <n v="69.290000000000006"/>
    <n v="55.88"/>
    <n v="50"/>
    <n v="87.88"/>
    <m/>
    <n v="38.03"/>
    <n v="20"/>
    <n v="35"/>
    <n v="39.22"/>
    <m/>
    <n v="57.41"/>
    <n v="96.97"/>
    <n v="100"/>
    <n v="100"/>
    <n v="85.71"/>
    <m/>
    <n v="65.39"/>
    <m/>
    <m/>
    <n v="53.33"/>
    <n v="86.7"/>
    <n v="50"/>
    <m/>
    <n v="11.11"/>
    <n v="70.67"/>
    <n v="75.86"/>
    <m/>
    <m/>
    <m/>
    <m/>
    <m/>
    <m/>
    <m/>
    <m/>
    <m/>
    <m/>
    <m/>
    <m/>
    <m/>
    <m/>
    <m/>
    <m/>
    <m/>
    <n v="69.67"/>
    <n v="76.81"/>
    <n v="43.75"/>
    <n v="78.260000000000005"/>
    <n v="100"/>
    <n v="65.38"/>
    <n v="47.06"/>
    <n v="0"/>
    <n v="0"/>
    <n v="50"/>
    <m/>
    <m/>
    <m/>
    <m/>
    <m/>
    <m/>
    <m/>
    <m/>
    <n v="71.41"/>
    <n v="51.52"/>
    <n v="86"/>
    <n v="41.29"/>
    <n v="42.86"/>
    <n v="60"/>
    <n v="31.03"/>
    <n v="62.96"/>
    <n v="20"/>
    <m/>
    <m/>
    <m/>
    <m/>
    <m/>
    <m/>
    <m/>
    <m/>
    <m/>
    <m/>
    <n v="76.22"/>
    <n v="55.93"/>
    <n v="100"/>
    <n v="86.96"/>
    <n v="61.06"/>
    <n v="85.64"/>
    <m/>
  </r>
  <r>
    <s v="6396"/>
    <x v="223"/>
    <s v="NACIONAL"/>
    <s v="RAMA EJECUTIVA"/>
    <x v="10"/>
    <x v="21"/>
    <s v="BOGOTÁ. D.C."/>
    <s v="BOGOTÁ. D.C."/>
    <s v="NO"/>
    <n v="1"/>
    <s v="NACIÓN - MECI"/>
    <s v="MECI"/>
    <m/>
    <m/>
    <m/>
    <m/>
    <m/>
    <m/>
    <m/>
    <m/>
    <m/>
    <m/>
    <m/>
    <m/>
    <m/>
    <n v="48.05"/>
    <n v="37.04"/>
    <n v="54.17"/>
    <n v="54.55"/>
    <m/>
    <m/>
    <n v="35.29"/>
    <n v="40"/>
    <n v="37.5"/>
    <n v="50"/>
    <m/>
    <n v="43.89"/>
    <n v="58.42"/>
    <n v="0"/>
    <n v="0"/>
    <n v="52.78"/>
    <m/>
    <n v="56"/>
    <n v="0"/>
    <n v="50.62"/>
    <n v="32"/>
    <n v="100"/>
    <m/>
    <m/>
    <m/>
    <m/>
    <m/>
    <m/>
    <m/>
    <m/>
    <m/>
    <m/>
    <m/>
    <m/>
    <m/>
    <m/>
    <m/>
    <m/>
    <n v="40.65"/>
    <n v="47.62"/>
    <n v="16.670000000000002"/>
    <n v="58.97"/>
    <n v="30.77"/>
    <n v="15.79"/>
    <m/>
    <m/>
    <m/>
    <m/>
    <n v="31.91"/>
    <n v="20.83"/>
    <n v="11.11"/>
    <n v="13.73"/>
    <n v="35"/>
    <n v="12.5"/>
    <n v="40.35"/>
    <m/>
    <n v="45.56"/>
    <n v="30.91"/>
    <n v="57.25"/>
    <n v="44.93"/>
    <n v="23.81"/>
    <n v="40"/>
    <n v="47.5"/>
    <n v="49.07"/>
    <n v="83.33"/>
    <m/>
    <m/>
    <m/>
    <m/>
    <m/>
    <m/>
    <m/>
    <m/>
    <m/>
    <m/>
    <n v="71.58"/>
    <n v="43.4"/>
    <n v="86.67"/>
    <n v="71.739999999999995"/>
    <n v="53.22"/>
    <n v="93.86"/>
    <m/>
  </r>
  <r>
    <s v="6397"/>
    <x v="224"/>
    <s v="NACIONAL"/>
    <s v="RAMA EJECUTIVA"/>
    <x v="10"/>
    <x v="21"/>
    <s v="CHOCÓ"/>
    <s v="QUIBDÓ"/>
    <s v="NO"/>
    <n v="1"/>
    <s v="NACIÓN - MECI"/>
    <s v="MECI"/>
    <m/>
    <m/>
    <m/>
    <m/>
    <m/>
    <m/>
    <m/>
    <m/>
    <m/>
    <m/>
    <m/>
    <m/>
    <m/>
    <n v="24.24"/>
    <n v="8.6999999999999993"/>
    <n v="29.41"/>
    <n v="31.25"/>
    <m/>
    <m/>
    <n v="47.83"/>
    <n v="75"/>
    <n v="15.38"/>
    <n v="0"/>
    <m/>
    <n v="37.200000000000003"/>
    <n v="33.33"/>
    <n v="0"/>
    <n v="0"/>
    <n v="38.89"/>
    <m/>
    <n v="44"/>
    <n v="0"/>
    <n v="44.3"/>
    <n v="0"/>
    <m/>
    <m/>
    <m/>
    <m/>
    <m/>
    <m/>
    <m/>
    <m/>
    <m/>
    <m/>
    <m/>
    <m/>
    <m/>
    <m/>
    <m/>
    <m/>
    <m/>
    <n v="78.489999999999995"/>
    <n v="86.11"/>
    <n v="71.430000000000007"/>
    <n v="80.489999999999995"/>
    <n v="87.5"/>
    <n v="65"/>
    <m/>
    <m/>
    <m/>
    <m/>
    <n v="69.400000000000006"/>
    <n v="79.489999999999995"/>
    <n v="73.08"/>
    <n v="59.42"/>
    <n v="85.71"/>
    <n v="73.02"/>
    <n v="64.489999999999995"/>
    <m/>
    <n v="47.95"/>
    <n v="48.18"/>
    <n v="47.76"/>
    <n v="25.61"/>
    <n v="40"/>
    <n v="30"/>
    <n v="19.829999999999998"/>
    <n v="20.83"/>
    <n v="16.670000000000002"/>
    <m/>
    <m/>
    <m/>
    <m/>
    <m/>
    <m/>
    <m/>
    <m/>
    <m/>
    <m/>
    <n v="74.42"/>
    <n v="45.45"/>
    <n v="60"/>
    <n v="64.13"/>
    <n v="46.33"/>
    <n v="99.12"/>
    <m/>
  </r>
  <r>
    <s v="6399"/>
    <x v="225"/>
    <s v="NACIONAL"/>
    <s v="RAMA EJECUTIVA"/>
    <x v="10"/>
    <x v="21"/>
    <s v="MAGDALENA"/>
    <s v="SANTA MARTA"/>
    <s v="SI"/>
    <n v="1"/>
    <s v="NACIÓN - MECI"/>
    <s v="MECI"/>
    <m/>
    <m/>
    <m/>
    <m/>
    <m/>
    <m/>
    <m/>
    <m/>
    <m/>
    <m/>
    <m/>
    <m/>
    <m/>
    <n v="77.5"/>
    <n v="81.48"/>
    <n v="81.48"/>
    <n v="79.31"/>
    <m/>
    <m/>
    <n v="90.91"/>
    <n v="100"/>
    <n v="91.67"/>
    <n v="50"/>
    <m/>
    <n v="75.98"/>
    <n v="25.08"/>
    <n v="0"/>
    <n v="43.33"/>
    <n v="91.7"/>
    <m/>
    <n v="48"/>
    <n v="66.67"/>
    <n v="89.2"/>
    <n v="89.66"/>
    <n v="44.67"/>
    <m/>
    <m/>
    <m/>
    <m/>
    <m/>
    <m/>
    <m/>
    <m/>
    <m/>
    <m/>
    <m/>
    <m/>
    <m/>
    <m/>
    <m/>
    <m/>
    <n v="86.28"/>
    <n v="90.28"/>
    <n v="75"/>
    <n v="93.48"/>
    <n v="77.78"/>
    <n v="80.77"/>
    <n v="58.33"/>
    <n v="100"/>
    <n v="47.06"/>
    <n v="50"/>
    <n v="81.47"/>
    <n v="77.67"/>
    <n v="84"/>
    <n v="81.819999999999993"/>
    <n v="71.430000000000007"/>
    <n v="70"/>
    <n v="82.98"/>
    <m/>
    <n v="82.48"/>
    <n v="70.430000000000007"/>
    <n v="92.57"/>
    <n v="73.069999999999993"/>
    <n v="77.78"/>
    <n v="70"/>
    <n v="68.97"/>
    <n v="75"/>
    <n v="83.33"/>
    <m/>
    <m/>
    <m/>
    <m/>
    <m/>
    <m/>
    <m/>
    <m/>
    <m/>
    <m/>
    <n v="91.61"/>
    <n v="84.91"/>
    <n v="93.33"/>
    <n v="86.96"/>
    <n v="80.989999999999995"/>
    <n v="98.57"/>
    <m/>
  </r>
  <r>
    <s v="6404"/>
    <x v="226"/>
    <s v="NACIONAL"/>
    <s v="RAMA EJECUTIVA"/>
    <x v="10"/>
    <x v="21"/>
    <s v="BOGOTÁ. D.C."/>
    <s v="BOGOTÁ. D.C."/>
    <s v="NO"/>
    <n v="1"/>
    <s v="NACIÓN - MECI"/>
    <s v="MECI"/>
    <m/>
    <m/>
    <m/>
    <m/>
    <m/>
    <m/>
    <m/>
    <m/>
    <m/>
    <m/>
    <m/>
    <m/>
    <m/>
    <n v="76.47"/>
    <n v="76"/>
    <n v="70.59"/>
    <n v="87.5"/>
    <m/>
    <m/>
    <n v="43.75"/>
    <n v="20"/>
    <n v="85.71"/>
    <m/>
    <m/>
    <n v="68.25"/>
    <n v="75"/>
    <n v="89"/>
    <n v="35.71"/>
    <n v="33.33"/>
    <n v="100"/>
    <n v="48"/>
    <n v="0"/>
    <n v="78.75"/>
    <n v="65.52"/>
    <n v="66.67"/>
    <m/>
    <m/>
    <m/>
    <m/>
    <m/>
    <m/>
    <m/>
    <m/>
    <m/>
    <m/>
    <m/>
    <m/>
    <m/>
    <m/>
    <m/>
    <m/>
    <n v="71.17"/>
    <n v="85.71"/>
    <n v="43.75"/>
    <n v="86.67"/>
    <n v="83.33"/>
    <n v="53.85"/>
    <m/>
    <m/>
    <m/>
    <m/>
    <n v="76.19"/>
    <n v="75"/>
    <n v="88"/>
    <n v="78.790000000000006"/>
    <n v="85.71"/>
    <n v="55"/>
    <n v="73.05"/>
    <m/>
    <n v="83.46"/>
    <n v="69.81"/>
    <n v="93.24"/>
    <n v="51.09"/>
    <n v="40"/>
    <n v="50"/>
    <n v="54.31"/>
    <n v="72.22"/>
    <n v="33.33"/>
    <m/>
    <m/>
    <m/>
    <m/>
    <m/>
    <m/>
    <m/>
    <m/>
    <m/>
    <m/>
    <n v="89.92"/>
    <n v="79.55"/>
    <n v="100"/>
    <n v="87.5"/>
    <n v="72.319999999999993"/>
    <n v="96.55"/>
    <m/>
  </r>
  <r>
    <s v="8043"/>
    <x v="227"/>
    <s v="NACIONAL"/>
    <s v="RAMA EJECUTIVA"/>
    <x v="1"/>
    <x v="25"/>
    <s v="BOGOTÁ. D.C."/>
    <s v="BOGOTÁ. D.C."/>
    <s v="NO"/>
    <n v="1"/>
    <s v="NACIÓN - MECI"/>
    <s v="MECI"/>
    <m/>
    <m/>
    <m/>
    <m/>
    <m/>
    <m/>
    <m/>
    <m/>
    <n v="72.09"/>
    <n v="69.7"/>
    <n v="58.33"/>
    <n v="79.760000000000005"/>
    <n v="50"/>
    <n v="48.11"/>
    <n v="43.33"/>
    <n v="48.48"/>
    <n v="52.56"/>
    <m/>
    <n v="83.33"/>
    <n v="100"/>
    <n v="100"/>
    <n v="100"/>
    <n v="100"/>
    <m/>
    <n v="70.180000000000007"/>
    <n v="22.22"/>
    <n v="0"/>
    <n v="60.71"/>
    <n v="88.46"/>
    <m/>
    <n v="56"/>
    <n v="0"/>
    <n v="87.65"/>
    <n v="48.28"/>
    <n v="78"/>
    <m/>
    <m/>
    <m/>
    <m/>
    <m/>
    <m/>
    <m/>
    <m/>
    <m/>
    <m/>
    <m/>
    <m/>
    <m/>
    <m/>
    <m/>
    <m/>
    <n v="68.52"/>
    <n v="72.97"/>
    <n v="75"/>
    <n v="70"/>
    <n v="76.47"/>
    <n v="69.23"/>
    <m/>
    <m/>
    <m/>
    <m/>
    <n v="60.83"/>
    <n v="60.12"/>
    <n v="57.69"/>
    <n v="54.17"/>
    <n v="73.33"/>
    <n v="50"/>
    <n v="68.290000000000006"/>
    <m/>
    <n v="81.02"/>
    <n v="69.19"/>
    <n v="91.03"/>
    <n v="90.24"/>
    <n v="84.44"/>
    <n v="90"/>
    <n v="100"/>
    <n v="94.44"/>
    <n v="50"/>
    <n v="50.36"/>
    <n v="63.64"/>
    <n v="47.06"/>
    <n v="45.98"/>
    <m/>
    <m/>
    <m/>
    <m/>
    <m/>
    <m/>
    <n v="82.63"/>
    <n v="62.79"/>
    <n v="91.67"/>
    <n v="95"/>
    <n v="90"/>
    <n v="96.96"/>
    <m/>
  </r>
  <r>
    <s v="8066"/>
    <x v="228"/>
    <s v="NACIONAL"/>
    <s v="RAMA JUDICIAL"/>
    <x v="24"/>
    <x v="20"/>
    <s v="BOGOTÁ. D.C."/>
    <s v="BOGOTÁ. D.C."/>
    <s v="NO"/>
    <n v="1"/>
    <s v="NACIÓN - MECI"/>
    <s v="MECI"/>
    <m/>
    <m/>
    <m/>
    <m/>
    <m/>
    <m/>
    <m/>
    <m/>
    <m/>
    <m/>
    <m/>
    <m/>
    <m/>
    <n v="70.42"/>
    <n v="48"/>
    <n v="70"/>
    <n v="74.510000000000005"/>
    <m/>
    <n v="55.56"/>
    <n v="81.819999999999993"/>
    <n v="66.67"/>
    <n v="95"/>
    <n v="85.71"/>
    <m/>
    <n v="74.25"/>
    <m/>
    <m/>
    <n v="51.19"/>
    <n v="100"/>
    <m/>
    <m/>
    <n v="0"/>
    <n v="93.29"/>
    <n v="51.72"/>
    <m/>
    <m/>
    <m/>
    <m/>
    <m/>
    <m/>
    <m/>
    <m/>
    <m/>
    <m/>
    <m/>
    <m/>
    <m/>
    <m/>
    <m/>
    <m/>
    <m/>
    <n v="57.95"/>
    <m/>
    <n v="73.33"/>
    <n v="55.26"/>
    <n v="50"/>
    <n v="73.91"/>
    <m/>
    <m/>
    <m/>
    <m/>
    <m/>
    <m/>
    <m/>
    <m/>
    <m/>
    <m/>
    <m/>
    <m/>
    <n v="79.33"/>
    <n v="52.12"/>
    <n v="99.01"/>
    <n v="76.930000000000007"/>
    <n v="95.56"/>
    <n v="100"/>
    <n v="57.78"/>
    <n v="82.41"/>
    <n v="80"/>
    <m/>
    <m/>
    <m/>
    <m/>
    <m/>
    <m/>
    <m/>
    <m/>
    <m/>
    <m/>
    <n v="79.11"/>
    <n v="61.36"/>
    <n v="70"/>
    <n v="82.61"/>
    <n v="85.78"/>
    <n v="91.38"/>
    <m/>
  </r>
  <r>
    <s v="8077"/>
    <x v="229"/>
    <s v="NACIONAL"/>
    <s v="NO APLICA"/>
    <x v="25"/>
    <x v="20"/>
    <s v="BOGOTÁ. D.C."/>
    <s v="BOGOTÁ. D.C."/>
    <s v="NO"/>
    <n v="1"/>
    <s v="NACIÓN - MECI"/>
    <s v="MECI"/>
    <m/>
    <m/>
    <m/>
    <m/>
    <m/>
    <m/>
    <m/>
    <m/>
    <m/>
    <m/>
    <m/>
    <m/>
    <m/>
    <n v="73.75"/>
    <n v="66.67"/>
    <n v="74.069999999999993"/>
    <n v="70.69"/>
    <m/>
    <n v="92.59"/>
    <n v="69.7"/>
    <n v="41.67"/>
    <n v="85"/>
    <n v="71.430000000000007"/>
    <m/>
    <n v="84.66"/>
    <m/>
    <m/>
    <n v="73.33"/>
    <n v="58.3"/>
    <n v="50"/>
    <m/>
    <m/>
    <n v="97.56"/>
    <n v="65.52"/>
    <m/>
    <m/>
    <m/>
    <m/>
    <m/>
    <m/>
    <m/>
    <m/>
    <m/>
    <m/>
    <m/>
    <m/>
    <m/>
    <m/>
    <m/>
    <m/>
    <m/>
    <n v="100"/>
    <n v="100"/>
    <n v="100"/>
    <n v="100"/>
    <n v="100"/>
    <n v="100"/>
    <m/>
    <m/>
    <m/>
    <m/>
    <m/>
    <m/>
    <m/>
    <m/>
    <m/>
    <m/>
    <m/>
    <m/>
    <n v="87.5"/>
    <n v="79.69"/>
    <n v="94.08"/>
    <n v="71.62"/>
    <n v="80"/>
    <n v="50"/>
    <n v="67.5"/>
    <n v="79.63"/>
    <n v="100"/>
    <m/>
    <m/>
    <m/>
    <m/>
    <m/>
    <m/>
    <m/>
    <m/>
    <m/>
    <m/>
    <n v="87.3"/>
    <n v="75.47"/>
    <n v="93.33"/>
    <n v="95.65"/>
    <n v="83.25"/>
    <n v="92.81"/>
    <m/>
  </r>
  <r>
    <s v="8187"/>
    <x v="230"/>
    <s v="NACIONAL"/>
    <s v="RAMA EJECUTIVA"/>
    <x v="10"/>
    <x v="2"/>
    <s v="BOGOTÁ. D.C."/>
    <s v="BOGOTÁ. D.C."/>
    <s v="NO"/>
    <n v="1"/>
    <s v="NACIÓN - MECI"/>
    <s v="MECI"/>
    <m/>
    <m/>
    <m/>
    <m/>
    <m/>
    <m/>
    <m/>
    <m/>
    <m/>
    <m/>
    <m/>
    <m/>
    <m/>
    <n v="29.41"/>
    <n v="16"/>
    <n v="17.649999999999999"/>
    <n v="37.5"/>
    <m/>
    <m/>
    <n v="47.37"/>
    <n v="41.67"/>
    <n v="50"/>
    <m/>
    <m/>
    <n v="15.31"/>
    <n v="22.22"/>
    <n v="0"/>
    <n v="0"/>
    <n v="33.5"/>
    <m/>
    <n v="44"/>
    <n v="0"/>
    <n v="12.35"/>
    <n v="24"/>
    <m/>
    <m/>
    <m/>
    <m/>
    <m/>
    <m/>
    <m/>
    <m/>
    <m/>
    <m/>
    <m/>
    <m/>
    <m/>
    <m/>
    <m/>
    <m/>
    <m/>
    <n v="18.61"/>
    <n v="22.62"/>
    <n v="16.670000000000002"/>
    <n v="29.41"/>
    <n v="16.670000000000002"/>
    <n v="5.26"/>
    <m/>
    <m/>
    <m/>
    <m/>
    <n v="15.12"/>
    <n v="8.33"/>
    <n v="15"/>
    <n v="0"/>
    <n v="0"/>
    <n v="10"/>
    <n v="17.95"/>
    <m/>
    <n v="20.2"/>
    <n v="16.13"/>
    <n v="22.06"/>
    <n v="14.71"/>
    <n v="7.14"/>
    <n v="40"/>
    <n v="4.67"/>
    <n v="25"/>
    <n v="16.670000000000002"/>
    <m/>
    <m/>
    <m/>
    <m/>
    <m/>
    <m/>
    <m/>
    <m/>
    <m/>
    <m/>
    <n v="53.81"/>
    <n v="34.090000000000003"/>
    <n v="40"/>
    <n v="42.86"/>
    <n v="25.09"/>
    <n v="77.02"/>
    <m/>
  </r>
  <r>
    <s v="8304"/>
    <x v="231"/>
    <s v="NACIONAL"/>
    <s v="SISTEMA INTEGRAL DE VERDAD JUSTICIA REPARACIÓN Y NO REPETICIÓN "/>
    <x v="9"/>
    <x v="20"/>
    <s v="BOGOTÁ. D.C."/>
    <s v="BOGOTÁ. D.C."/>
    <s v="NO"/>
    <n v="1"/>
    <s v="NACIÓN - MECI"/>
    <s v="MECI"/>
    <m/>
    <m/>
    <m/>
    <m/>
    <m/>
    <m/>
    <m/>
    <m/>
    <m/>
    <m/>
    <m/>
    <m/>
    <m/>
    <n v="61.25"/>
    <n v="40.74"/>
    <n v="81.48"/>
    <n v="60.34"/>
    <m/>
    <n v="72.22"/>
    <n v="92"/>
    <n v="100"/>
    <n v="100"/>
    <n v="66.67"/>
    <m/>
    <n v="80.62"/>
    <m/>
    <m/>
    <n v="66.67"/>
    <n v="91.7"/>
    <m/>
    <m/>
    <n v="0"/>
    <n v="97.56"/>
    <n v="65.52"/>
    <m/>
    <m/>
    <m/>
    <m/>
    <m/>
    <m/>
    <m/>
    <m/>
    <m/>
    <m/>
    <m/>
    <m/>
    <m/>
    <m/>
    <m/>
    <m/>
    <m/>
    <n v="88.73"/>
    <n v="89.78"/>
    <n v="68.75"/>
    <n v="100"/>
    <n v="94.44"/>
    <n v="80.77"/>
    <m/>
    <m/>
    <m/>
    <m/>
    <n v="91.98"/>
    <n v="90.14"/>
    <n v="96"/>
    <n v="95.65"/>
    <n v="85.71"/>
    <n v="90"/>
    <n v="96.45"/>
    <m/>
    <n v="85.48"/>
    <n v="70.569999999999993"/>
    <n v="98.03"/>
    <n v="83.7"/>
    <n v="80"/>
    <n v="90"/>
    <n v="85.34"/>
    <n v="100"/>
    <n v="50"/>
    <m/>
    <m/>
    <m/>
    <m/>
    <m/>
    <m/>
    <m/>
    <m/>
    <m/>
    <m/>
    <n v="87.37"/>
    <n v="77.36"/>
    <n v="86.67"/>
    <n v="95.65"/>
    <n v="90.02"/>
    <n v="93.4"/>
    <m/>
  </r>
  <r>
    <s v="8314"/>
    <x v="232"/>
    <s v="NACIONAL"/>
    <s v="SISTEMA INTEGRAL DE VERDAD JUSTICIA REPARACIÓN Y NO REPETICIÓN "/>
    <x v="9"/>
    <x v="20"/>
    <s v="BOGOTÁ. D.C."/>
    <s v="BOGOTÁ. D.C."/>
    <s v="NO"/>
    <n v="1"/>
    <s v="NACIÓN - MECI"/>
    <s v="MECI"/>
    <m/>
    <m/>
    <m/>
    <m/>
    <m/>
    <m/>
    <m/>
    <m/>
    <m/>
    <m/>
    <m/>
    <m/>
    <m/>
    <n v="76.25"/>
    <n v="70.37"/>
    <n v="77.78"/>
    <n v="74.14"/>
    <m/>
    <n v="72.22"/>
    <n v="100"/>
    <n v="100"/>
    <n v="100"/>
    <n v="100"/>
    <m/>
    <n v="84.64"/>
    <m/>
    <m/>
    <n v="74.77"/>
    <n v="93.3"/>
    <m/>
    <m/>
    <n v="0"/>
    <n v="93.29"/>
    <n v="89.66"/>
    <m/>
    <m/>
    <m/>
    <m/>
    <m/>
    <m/>
    <m/>
    <m/>
    <m/>
    <m/>
    <m/>
    <m/>
    <m/>
    <m/>
    <m/>
    <m/>
    <m/>
    <n v="78.7"/>
    <n v="77.42"/>
    <n v="93.75"/>
    <n v="80.430000000000007"/>
    <n v="77.78"/>
    <n v="73.08"/>
    <m/>
    <m/>
    <m/>
    <m/>
    <n v="77.31"/>
    <n v="81.63"/>
    <n v="66.67"/>
    <n v="59.09"/>
    <n v="100"/>
    <n v="61.11"/>
    <m/>
    <m/>
    <n v="86.07"/>
    <n v="75"/>
    <n v="95.39"/>
    <n v="54.23"/>
    <n v="46.67"/>
    <n v="70"/>
    <n v="50.86"/>
    <n v="51.85"/>
    <n v="66.67"/>
    <m/>
    <m/>
    <m/>
    <m/>
    <m/>
    <m/>
    <m/>
    <m/>
    <m/>
    <m/>
    <n v="88.7"/>
    <n v="81.13"/>
    <n v="100"/>
    <n v="95.65"/>
    <n v="74.319999999999993"/>
    <n v="89.36"/>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90">
  <r>
    <x v="0"/>
    <x v="0"/>
    <s v="NACIONAL"/>
    <s v="RAMA EJECUTIVA"/>
    <s v="MINISTERIO"/>
    <x v="0"/>
    <s v="BOGOTÁ. D.C."/>
    <s v="BOGOTÁ. D.C."/>
    <s v="MIPG"/>
    <n v="92.86"/>
    <m/>
    <n v="100"/>
    <n v="91.67"/>
    <n v="100"/>
    <n v="100"/>
    <n v="70"/>
  </r>
  <r>
    <x v="0"/>
    <x v="1"/>
    <s v="NACIONAL"/>
    <s v="RAMA EJECUTIVA"/>
    <s v="MINISTERIO"/>
    <x v="1"/>
    <s v="BOGOTÁ. D.C."/>
    <s v="BOGOTÁ. D.C."/>
    <s v="MIPG"/>
    <n v="100"/>
    <m/>
    <n v="100"/>
    <n v="100"/>
    <n v="100"/>
    <n v="100"/>
    <n v="100"/>
  </r>
  <r>
    <x v="0"/>
    <x v="2"/>
    <s v="NACIONAL"/>
    <s v="RAMA EJECUTIVA"/>
    <s v="MINISTERIO"/>
    <x v="2"/>
    <s v="BOGOTÁ. D.C."/>
    <s v="BOGOTÁ. D.C."/>
    <s v="MIPG"/>
    <n v="92.86"/>
    <m/>
    <n v="100"/>
    <n v="100"/>
    <n v="50"/>
    <n v="100"/>
    <n v="80"/>
  </r>
  <r>
    <x v="0"/>
    <x v="3"/>
    <s v="NACIONAL"/>
    <s v="RAMA EJECUTIVA"/>
    <s v="MINISTERIO"/>
    <x v="3"/>
    <s v="BOGOTÁ. D.C."/>
    <s v="BOGOTÁ. D.C."/>
    <s v="MIPG"/>
    <n v="85.71"/>
    <m/>
    <n v="87.5"/>
    <n v="100"/>
    <n v="100"/>
    <n v="100"/>
    <n v="60"/>
  </r>
  <r>
    <x v="0"/>
    <x v="4"/>
    <s v="NACIONAL"/>
    <s v="RAMA EJECUTIVA"/>
    <s v="MINISTERIO"/>
    <x v="4"/>
    <s v="BOGOTÁ. D.C."/>
    <s v="BOGOTÁ. D.C."/>
    <s v="MIPG"/>
    <n v="80.95"/>
    <m/>
    <n v="100"/>
    <n v="100"/>
    <n v="0"/>
    <n v="100"/>
    <n v="40"/>
  </r>
  <r>
    <x v="0"/>
    <x v="5"/>
    <s v="NACIONAL"/>
    <s v="RAMA EJECUTIVA"/>
    <s v="MINISTERIO"/>
    <x v="5"/>
    <s v="BOGOTÁ. D.C."/>
    <s v="BOGOTÁ. D.C."/>
    <s v="MIPG"/>
    <n v="100"/>
    <m/>
    <n v="100"/>
    <n v="100"/>
    <n v="100"/>
    <n v="100"/>
    <n v="100"/>
  </r>
  <r>
    <x v="0"/>
    <x v="6"/>
    <s v="NACIONAL"/>
    <s v="RAMA EJECUTIVA"/>
    <s v="MINISTERIO"/>
    <x v="6"/>
    <s v="BOGOTÁ. D.C."/>
    <s v="BOGOTÁ. D.C."/>
    <s v="MIPG"/>
    <n v="92.86"/>
    <m/>
    <n v="93.75"/>
    <n v="91.67"/>
    <n v="50"/>
    <n v="100"/>
    <n v="90"/>
  </r>
  <r>
    <x v="0"/>
    <x v="7"/>
    <s v="NACIONAL"/>
    <s v="RAMA EJECUTIVA"/>
    <s v="MINISTERIO"/>
    <x v="7"/>
    <s v="BOGOTÁ. D.C."/>
    <s v="BOGOTÁ. D.C."/>
    <s v="MIPG"/>
    <n v="100"/>
    <m/>
    <n v="100"/>
    <n v="100"/>
    <n v="100"/>
    <n v="100"/>
    <n v="100"/>
  </r>
  <r>
    <x v="0"/>
    <x v="8"/>
    <s v="NACIONAL"/>
    <s v="RAMA EJECUTIVA"/>
    <s v="MINISTERIO"/>
    <x v="8"/>
    <s v="BOGOTÁ. D.C."/>
    <s v="BOGOTÁ. D.C."/>
    <s v="MIPG"/>
    <n v="85.71"/>
    <m/>
    <n v="87.5"/>
    <n v="100"/>
    <n v="100"/>
    <n v="100"/>
    <n v="60"/>
  </r>
  <r>
    <x v="0"/>
    <x v="9"/>
    <s v="NACIONAL"/>
    <s v="RAMA EJECUTIVA"/>
    <s v="DEPARTAMENTO ADMINISTRATIVO"/>
    <x v="9"/>
    <s v="BOGOTÁ. D.C."/>
    <s v="BOGOTÁ. D.C."/>
    <s v="MIPG"/>
    <n v="71.430000000000007"/>
    <m/>
    <n v="87.5"/>
    <n v="91.67"/>
    <n v="50"/>
    <n v="100"/>
    <n v="10"/>
  </r>
  <r>
    <x v="0"/>
    <x v="10"/>
    <s v="NACIONAL"/>
    <s v="RAMA EJECUTIVA"/>
    <s v="DEPARTAMENTO ADMINISTRATIVO"/>
    <x v="10"/>
    <s v="BOGOTÁ. D.C."/>
    <s v="BOGOTÁ. D.C."/>
    <s v="MIPG"/>
    <n v="92.86"/>
    <m/>
    <n v="100"/>
    <n v="91.67"/>
    <n v="100"/>
    <n v="100"/>
    <n v="70"/>
  </r>
  <r>
    <x v="0"/>
    <x v="11"/>
    <s v="NACIONAL"/>
    <s v="RAMA EJECUTIVA"/>
    <s v="DEPARTAMENTO ADMINISTRATIVO"/>
    <x v="11"/>
    <s v="BOGOTÁ. D.C."/>
    <s v="BOGOTÁ. D.C."/>
    <s v="MIPG"/>
    <n v="88.1"/>
    <m/>
    <n v="100"/>
    <n v="91.67"/>
    <n v="100"/>
    <n v="100"/>
    <n v="50"/>
  </r>
  <r>
    <x v="0"/>
    <x v="12"/>
    <s v="NACIONAL"/>
    <s v="RAMA EJECUTIVA"/>
    <s v="DEPARTAMENTO ADMINISTRATIVO"/>
    <x v="12"/>
    <s v="BOGOTÁ. D.C."/>
    <s v="BOGOTÁ. D.C."/>
    <s v="MIPG"/>
    <n v="100"/>
    <m/>
    <n v="100"/>
    <n v="100"/>
    <n v="100"/>
    <n v="100"/>
    <n v="100"/>
  </r>
  <r>
    <x v="0"/>
    <x v="13"/>
    <s v="NACIONAL"/>
    <s v="RAMA EJECUTIVA"/>
    <s v="SUPERINTENDENCIA CON PERSONERÍA JURÍDICA"/>
    <x v="13"/>
    <s v="BOGOTÁ. D.C."/>
    <s v="BOGOTÁ. D.C."/>
    <s v="MIPG"/>
    <n v="90.48"/>
    <m/>
    <n v="100"/>
    <n v="100"/>
    <n v="100"/>
    <n v="100"/>
    <n v="60"/>
  </r>
  <r>
    <x v="0"/>
    <x v="14"/>
    <s v="NACIONAL"/>
    <s v="RAMA EJECUTIVA"/>
    <s v="SUPERINTENDENCIA CON PERSONERÍA JURÍDICA"/>
    <x v="14"/>
    <s v="BOGOTÁ. D.C."/>
    <s v="BOGOTÁ. D.C."/>
    <s v="MIPG"/>
    <n v="95.24"/>
    <m/>
    <n v="100"/>
    <n v="100"/>
    <n v="100"/>
    <n v="100"/>
    <n v="80"/>
  </r>
  <r>
    <x v="0"/>
    <x v="15"/>
    <s v="NACIONAL"/>
    <s v="RAMA EJECUTIVA"/>
    <s v="SUPERINTENDENCIA CON PERSONERÍA JURÍDICA"/>
    <x v="15"/>
    <s v="BOGOTÁ. D.C."/>
    <s v="BOGOTÁ. D.C."/>
    <s v="MIPG"/>
    <n v="100"/>
    <m/>
    <n v="100"/>
    <n v="100"/>
    <n v="100"/>
    <n v="100"/>
    <n v="100"/>
  </r>
  <r>
    <x v="0"/>
    <x v="16"/>
    <s v="NACIONAL"/>
    <s v="RAMA EJECUTIVA"/>
    <s v="SUPERINTENDENCIA CON PERSONERÍA JURÍDICA"/>
    <x v="16"/>
    <s v="BOGOTÁ. D.C."/>
    <s v="BOGOTÁ. D.C."/>
    <s v="MIPG"/>
    <n v="100"/>
    <m/>
    <n v="100"/>
    <n v="100"/>
    <n v="100"/>
    <n v="100"/>
    <n v="100"/>
  </r>
  <r>
    <x v="0"/>
    <x v="17"/>
    <s v="NACIONAL"/>
    <s v="RAMA EJECUTIVA"/>
    <s v="SUPERINTENDENCIA CON PERSONERÍA JURÍDICA"/>
    <x v="16"/>
    <s v="BOGOTÁ. D.C."/>
    <s v="BOGOTÁ. D.C."/>
    <s v="MIPG"/>
    <n v="100"/>
    <m/>
    <n v="100"/>
    <n v="100"/>
    <n v="100"/>
    <n v="100"/>
    <n v="100"/>
  </r>
  <r>
    <x v="0"/>
    <x v="18"/>
    <s v="NACIONAL"/>
    <s v="RAMA EJECUTIVA"/>
    <s v="UNIDAD ADMINISTRATIVA ESPECIAL CON PERSONERÍA JURÍDICA"/>
    <x v="14"/>
    <s v="BOGOTÁ. D.C."/>
    <s v="BOGOTÁ. D.C."/>
    <s v="MIPG"/>
    <n v="90.48"/>
    <m/>
    <n v="100"/>
    <n v="100"/>
    <n v="100"/>
    <n v="100"/>
    <n v="60"/>
  </r>
  <r>
    <x v="0"/>
    <x v="19"/>
    <s v="NACIONAL"/>
    <s v="RAMA EJECUTIVA"/>
    <s v="SUPERINTENDENCIA CON PERSONERÍA JURÍDICA"/>
    <x v="11"/>
    <s v="BOGOTÁ. D.C."/>
    <s v="BOGOTÁ. D.C."/>
    <s v="MIPG"/>
    <n v="100"/>
    <m/>
    <n v="100"/>
    <n v="100"/>
    <n v="100"/>
    <n v="100"/>
    <n v="100"/>
  </r>
  <r>
    <x v="0"/>
    <x v="20"/>
    <s v="NACIONAL"/>
    <s v="RAMA EJECUTIVA"/>
    <s v="SUPERINTENDENCIA CON PERSONERÍA JURÍDICA"/>
    <x v="7"/>
    <s v="BOGOTÁ. D.C."/>
    <s v="BOGOTÁ. D.C."/>
    <s v="MIPG"/>
    <n v="76.19"/>
    <m/>
    <n v="68.75"/>
    <n v="91.67"/>
    <n v="100"/>
    <n v="50"/>
    <n v="70"/>
  </r>
  <r>
    <x v="0"/>
    <x v="21"/>
    <s v="NACIONAL"/>
    <s v="RAMA EJECUTIVA"/>
    <s v="ESTABLECIMIENTO PÚBLICO"/>
    <x v="15"/>
    <s v="BOGOTÁ. D.C."/>
    <s v="BOGOTÁ. D.C."/>
    <s v="MIPG"/>
    <n v="83.33"/>
    <m/>
    <n v="75"/>
    <n v="91.67"/>
    <n v="0"/>
    <n v="100"/>
    <n v="90"/>
  </r>
  <r>
    <x v="0"/>
    <x v="22"/>
    <s v="NACIONAL"/>
    <s v="RAMA EJECUTIVA"/>
    <s v="UNIDAD ADMINISTRATIVA ESPECIAL SIN PERSONERÍA JURÍDICA"/>
    <x v="6"/>
    <s v="BOGOTÁ. D.C."/>
    <s v="BOGOTÁ. D.C."/>
    <s v="MIPG"/>
    <n v="83.33"/>
    <m/>
    <n v="100"/>
    <n v="75"/>
    <n v="100"/>
    <n v="100"/>
    <n v="50"/>
  </r>
  <r>
    <x v="0"/>
    <x v="23"/>
    <s v="NACIONAL"/>
    <s v="RAMA EJECUTIVA"/>
    <s v="UNIDAD ADMINISTRATIVA ESPECIAL SIN PERSONERÍA JURÍDICA"/>
    <x v="17"/>
    <s v="BOGOTÁ. D.C."/>
    <s v="BOGOTÁ. D.C."/>
    <s v="MIPG"/>
    <n v="95.24"/>
    <m/>
    <n v="100"/>
    <n v="100"/>
    <n v="100"/>
    <n v="100"/>
    <n v="80"/>
  </r>
  <r>
    <x v="0"/>
    <x v="24"/>
    <s v="NACIONAL"/>
    <s v="RAMA EJECUTIVA"/>
    <s v="ESTABLECIMIENTO PÚBLICO"/>
    <x v="2"/>
    <s v="BOGOTÁ. D.C."/>
    <s v="BOGOTÁ. D.C."/>
    <s v="MIPG"/>
    <n v="97.62"/>
    <m/>
    <n v="100"/>
    <n v="91.67"/>
    <n v="100"/>
    <n v="100"/>
    <n v="100"/>
  </r>
  <r>
    <x v="0"/>
    <x v="25"/>
    <s v="NACIONAL"/>
    <s v="RAMA EJECUTIVA"/>
    <s v="ESTABLECIMIENTO PÚBLICO"/>
    <x v="2"/>
    <s v="BOGOTÁ. D.C."/>
    <s v="BOGOTÁ. D.C."/>
    <s v="MIPG"/>
    <n v="95.24"/>
    <m/>
    <n v="100"/>
    <n v="100"/>
    <n v="100"/>
    <n v="100"/>
    <n v="80"/>
  </r>
  <r>
    <x v="0"/>
    <x v="26"/>
    <s v="NACIONAL"/>
    <s v="RAMA EJECUTIVA"/>
    <s v="ESTABLECIMIENTO PÚBLICO"/>
    <x v="2"/>
    <s v="BOGOTÁ. D.C."/>
    <s v="BOGOTÁ. D.C."/>
    <s v="MIPG"/>
    <n v="88.1"/>
    <m/>
    <n v="100"/>
    <n v="91.67"/>
    <n v="100"/>
    <n v="100"/>
    <n v="50"/>
  </r>
  <r>
    <x v="0"/>
    <x v="27"/>
    <s v="NACIONAL"/>
    <s v="RAMA EJECUTIVA"/>
    <s v="ESTABLECIMIENTO PÚBLICO"/>
    <x v="12"/>
    <s v="BOGOTÁ. D.C."/>
    <s v="BOGOTÁ. D.C."/>
    <s v="MIPG"/>
    <n v="97.62"/>
    <m/>
    <n v="100"/>
    <n v="91.67"/>
    <n v="100"/>
    <n v="100"/>
    <n v="90"/>
  </r>
  <r>
    <x v="0"/>
    <x v="28"/>
    <s v="NACIONAL"/>
    <s v="RAMA EJECUTIVA"/>
    <s v="ESTABLECIMIENTO PÚBLICO"/>
    <x v="2"/>
    <s v="BOGOTÁ. D.C."/>
    <s v="BOGOTÁ. D.C."/>
    <s v="MIPG"/>
    <n v="90.48"/>
    <m/>
    <n v="100"/>
    <n v="100"/>
    <n v="100"/>
    <n v="100"/>
    <n v="60"/>
  </r>
  <r>
    <x v="0"/>
    <x v="29"/>
    <s v="NACIONAL"/>
    <s v="RAMA EJECUTIVA"/>
    <s v="EMPRESA INDUSTRIAL Y COMERCIAL DEL ESTADO"/>
    <x v="1"/>
    <s v="BOGOTÁ. D.C."/>
    <s v="BOGOTÁ. D.C."/>
    <s v="MIPG"/>
    <n v="83.33"/>
    <m/>
    <n v="93.75"/>
    <n v="100"/>
    <n v="0"/>
    <n v="100"/>
    <n v="60"/>
  </r>
  <r>
    <x v="0"/>
    <x v="30"/>
    <s v="NACIONAL"/>
    <s v="RAMA EJECUTIVA"/>
    <s v="EMPRESA INDUSTRIAL Y COMERCIAL DEL ESTADO"/>
    <x v="1"/>
    <s v="BOGOTÁ. D.C."/>
    <s v="BOGOTÁ. D.C."/>
    <s v="MIPG"/>
    <n v="76.19"/>
    <m/>
    <n v="100"/>
    <n v="100"/>
    <n v="0"/>
    <n v="50"/>
    <n v="40"/>
  </r>
  <r>
    <x v="0"/>
    <x v="31"/>
    <s v="NACIONAL"/>
    <s v="RAMA EJECUTIVA"/>
    <s v="EMPRESA SOCIAL DEL ESTADO"/>
    <x v="15"/>
    <s v="CUNDINAMARCA"/>
    <s v="AGUA DE DIOS"/>
    <s v="MIPG"/>
    <n v="85.71"/>
    <m/>
    <n v="87.5"/>
    <n v="100"/>
    <n v="100"/>
    <n v="100"/>
    <n v="60"/>
  </r>
  <r>
    <x v="0"/>
    <x v="32"/>
    <s v="NACIONAL"/>
    <s v="RAMA EJECUTIVA"/>
    <s v="EMPRESA SOCIAL DEL ESTADO"/>
    <x v="15"/>
    <s v="SANTANDER"/>
    <s v="CONTRATACIÓN"/>
    <s v="MIPG"/>
    <n v="85.71"/>
    <m/>
    <n v="87.5"/>
    <n v="100"/>
    <n v="100"/>
    <n v="100"/>
    <n v="60"/>
  </r>
  <r>
    <x v="0"/>
    <x v="33"/>
    <s v="NACIONAL"/>
    <s v="RAMA EJECUTIVA"/>
    <s v="ESTABLECIMIENTO PÚBLICO"/>
    <x v="10"/>
    <s v="BOGOTÁ. D.C."/>
    <s v="BOGOTÁ. D.C."/>
    <s v="MIPG"/>
    <n v="95.24"/>
    <m/>
    <n v="100"/>
    <n v="100"/>
    <n v="100"/>
    <n v="100"/>
    <n v="80"/>
  </r>
  <r>
    <x v="0"/>
    <x v="34"/>
    <s v="NACIONAL"/>
    <s v="RAMA EJECUTIVA"/>
    <s v="ESTABLECIMIENTO PÚBLICO"/>
    <x v="3"/>
    <s v="BOGOTÁ. D.C."/>
    <s v="BOGOTÁ. D.C."/>
    <s v="MIPG"/>
    <n v="66.67"/>
    <m/>
    <n v="87.5"/>
    <n v="58.33"/>
    <n v="50"/>
    <n v="100"/>
    <n v="30"/>
  </r>
  <r>
    <x v="0"/>
    <x v="35"/>
    <s v="NACIONAL"/>
    <s v="RAMA EJECUTIVA"/>
    <s v="ESTABLECIMIENTO PÚBLICO"/>
    <x v="18"/>
    <s v="BOGOTÁ. D.C."/>
    <s v="BOGOTÁ. D.C."/>
    <s v="MIPG"/>
    <n v="100"/>
    <m/>
    <n v="100"/>
    <n v="100"/>
    <n v="100"/>
    <n v="100"/>
    <n v="100"/>
  </r>
  <r>
    <x v="0"/>
    <x v="36"/>
    <s v="NACIONAL"/>
    <s v="RAMA EJECUTIVA"/>
    <s v="EMPRESA SOCIAL DEL ESTADO"/>
    <x v="15"/>
    <s v="BOGOTÁ. D.C."/>
    <s v="BOGOTÁ. D.C."/>
    <s v="MIPG"/>
    <n v="85.71"/>
    <m/>
    <n v="75"/>
    <n v="100"/>
    <n v="100"/>
    <n v="100"/>
    <n v="80"/>
  </r>
  <r>
    <x v="0"/>
    <x v="37"/>
    <s v="NACIONAL"/>
    <s v="RAMA EJECUTIVA"/>
    <s v="INSTITUTO CIENTÍFICO Y TECNOLÓGICO"/>
    <x v="15"/>
    <s v="BOGOTÁ. D.C."/>
    <s v="BOGOTÁ. D.C."/>
    <s v="MIPG"/>
    <n v="95.24"/>
    <m/>
    <n v="100"/>
    <n v="100"/>
    <n v="100"/>
    <n v="100"/>
    <n v="80"/>
  </r>
  <r>
    <x v="0"/>
    <x v="38"/>
    <s v="NACIONAL"/>
    <s v="RAMA EJECUTIVA"/>
    <s v="ESTABLECIMIENTO PÚBLICO"/>
    <x v="8"/>
    <s v="BOGOTÁ. D.C."/>
    <s v="BOGOTÁ. D.C."/>
    <s v="MIPG"/>
    <n v="100"/>
    <m/>
    <n v="100"/>
    <n v="100"/>
    <n v="100"/>
    <n v="100"/>
    <n v="100"/>
  </r>
  <r>
    <x v="0"/>
    <x v="39"/>
    <s v="NACIONAL"/>
    <s v="RAMA EJECUTIVA"/>
    <s v="ESPECIAL"/>
    <x v="5"/>
    <s v="BOGOTÁ. D.C."/>
    <s v="BOGOTÁ. D.C."/>
    <s v="MIPG"/>
    <n v="95.24"/>
    <m/>
    <n v="87.5"/>
    <n v="100"/>
    <n v="100"/>
    <n v="100"/>
    <n v="100"/>
  </r>
  <r>
    <x v="0"/>
    <x v="40"/>
    <s v="NACIONAL"/>
    <s v="RAMA EJECUTIVA"/>
    <s v="ESTABLECIMIENTO PÚBLICO"/>
    <x v="5"/>
    <s v="BOGOTÁ. D.C."/>
    <s v="BOGOTÁ. D.C."/>
    <s v="MIPG"/>
    <n v="83.33"/>
    <m/>
    <n v="100"/>
    <n v="91.67"/>
    <n v="0"/>
    <n v="100"/>
    <n v="50"/>
  </r>
  <r>
    <x v="0"/>
    <x v="41"/>
    <s v="NACIONAL"/>
    <s v="RAMA EJECUTIVA"/>
    <s v="ESTABLECIMIENTO PÚBLICO"/>
    <x v="5"/>
    <s v="BOGOTÁ. D.C."/>
    <s v="BOGOTÁ. D.C."/>
    <s v="MIPG"/>
    <n v="88.1"/>
    <m/>
    <n v="100"/>
    <n v="91.67"/>
    <n v="100"/>
    <n v="100"/>
    <n v="50"/>
  </r>
  <r>
    <x v="0"/>
    <x v="42"/>
    <s v="NACIONAL"/>
    <s v="RAMA EJECUTIVA"/>
    <s v="ESTABLECIMIENTO PÚBLICO"/>
    <x v="14"/>
    <s v="BOGOTÁ. D.C."/>
    <s v="BOGOTÁ. D.C."/>
    <s v="MIPG"/>
    <n v="100"/>
    <m/>
    <n v="100"/>
    <n v="100"/>
    <n v="100"/>
    <n v="100"/>
    <n v="100"/>
  </r>
  <r>
    <x v="0"/>
    <x v="43"/>
    <s v="NACIONAL"/>
    <s v="RAMA EJECUTIVA"/>
    <s v="ESTABLECIMIENTO PÚBLICO"/>
    <x v="15"/>
    <s v="BOGOTÁ. D.C."/>
    <s v="BOGOTÁ. D.C."/>
    <s v="MIPG"/>
    <n v="95.24"/>
    <m/>
    <n v="100"/>
    <n v="100"/>
    <n v="100"/>
    <n v="100"/>
    <n v="80"/>
  </r>
  <r>
    <x v="0"/>
    <x v="44"/>
    <s v="NACIONAL"/>
    <s v="RAMA EJECUTIVA"/>
    <s v="UNIDAD ADMINISTRATIVA ESPECIAL CON PERSONERÍA JURÍDICA"/>
    <x v="16"/>
    <s v="BOGOTÁ. D.C."/>
    <s v="BOGOTÁ. D.C."/>
    <s v="MIPG"/>
    <n v="90.48"/>
    <m/>
    <n v="100"/>
    <n v="100"/>
    <n v="100"/>
    <n v="100"/>
    <n v="60"/>
  </r>
  <r>
    <x v="0"/>
    <x v="45"/>
    <s v="NACIONAL"/>
    <s v="RAMA EJECUTIVA"/>
    <s v="UNIDAD ADMINISTRATIVA ESPECIAL CON PERSONERÍA JURÍDICA"/>
    <x v="7"/>
    <s v="BOGOTÁ. D.C."/>
    <s v="BOGOTÁ. D.C."/>
    <s v="MIPG"/>
    <n v="88.1"/>
    <m/>
    <n v="87.5"/>
    <n v="91.67"/>
    <n v="100"/>
    <n v="100"/>
    <n v="70"/>
  </r>
  <r>
    <x v="0"/>
    <x v="46"/>
    <s v="NACIONAL"/>
    <s v="RAMA EJECUTIVA"/>
    <s v="ESPECIAL"/>
    <x v="1"/>
    <s v="BOGOTÁ. D.C."/>
    <s v="BOGOTÁ. D.C."/>
    <s v="MIPG"/>
    <n v="90.48"/>
    <m/>
    <n v="100"/>
    <n v="100"/>
    <n v="100"/>
    <n v="100"/>
    <n v="60"/>
  </r>
  <r>
    <x v="0"/>
    <x v="47"/>
    <s v="NACIONAL"/>
    <s v="RAMA EJECUTIVA"/>
    <s v="ESTABLECIMIENTO PÚBLICO"/>
    <x v="5"/>
    <s v="TOLIMA"/>
    <s v="ESPINAL"/>
    <s v="MIPG"/>
    <n v="92.86"/>
    <m/>
    <n v="100"/>
    <n v="91.67"/>
    <n v="100"/>
    <n v="100"/>
    <n v="70"/>
  </r>
  <r>
    <x v="0"/>
    <x v="48"/>
    <s v="NACIONAL"/>
    <s v="RAMA EJECUTIVA"/>
    <s v="ESTABLECIMIENTO PÚBLICO"/>
    <x v="5"/>
    <s v="ARCHIPIÉLAGO DE SAN ANDRÉS. PROVIDENCIA Y SANTA CATALINA"/>
    <s v="PROVIDENCIA"/>
    <s v="MIPG"/>
    <n v="80.95"/>
    <m/>
    <n v="87.5"/>
    <n v="83.33"/>
    <n v="100"/>
    <n v="100"/>
    <n v="60"/>
  </r>
  <r>
    <x v="0"/>
    <x v="49"/>
    <s v="NACIONAL"/>
    <s v="RAMA EJECUTIVA"/>
    <s v="ESTABLECIMIENTO PÚBLICO"/>
    <x v="5"/>
    <s v="BOGOTÁ. D.C."/>
    <s v="BOGOTÁ. D.C."/>
    <s v="MIPG"/>
    <n v="90.48"/>
    <m/>
    <n v="87.5"/>
    <n v="100"/>
    <n v="0"/>
    <n v="100"/>
    <n v="100"/>
  </r>
  <r>
    <x v="0"/>
    <x v="50"/>
    <s v="NACIONAL"/>
    <s v="RAMA EJECUTIVA"/>
    <s v="ESTABLECIMIENTO PÚBLICO"/>
    <x v="7"/>
    <s v="BOGOTÁ. D.C."/>
    <s v="BOGOTÁ. D.C."/>
    <s v="MIPG"/>
    <n v="85.71"/>
    <m/>
    <n v="100"/>
    <n v="100"/>
    <n v="0"/>
    <n v="100"/>
    <n v="60"/>
  </r>
  <r>
    <x v="0"/>
    <x v="51"/>
    <s v="NACIONAL"/>
    <s v="RAMA EJECUTIVA"/>
    <s v="UNIDAD ADMINISTRATIVA ESPECIAL CON PERSONERÍA JURÍDICA"/>
    <x v="1"/>
    <s v="BOGOTÁ. D.C."/>
    <s v="BOGOTÁ. D.C."/>
    <s v="MIPG"/>
    <n v="95.24"/>
    <m/>
    <n v="100"/>
    <n v="100"/>
    <n v="100"/>
    <n v="100"/>
    <n v="80"/>
  </r>
  <r>
    <x v="0"/>
    <x v="52"/>
    <s v="NACIONAL"/>
    <s v="RAMA EJECUTIVA"/>
    <s v="UNIDAD ADMINISTRATIVA ESPECIAL CON PERSONERÍA JURÍDICA"/>
    <x v="19"/>
    <s v="BOGOTÁ. D.C."/>
    <s v="BOGOTÁ. D.C."/>
    <s v="MIPG"/>
    <n v="80.95"/>
    <m/>
    <n v="87.5"/>
    <n v="83.33"/>
    <n v="100"/>
    <n v="100"/>
    <n v="60"/>
  </r>
  <r>
    <x v="0"/>
    <x v="53"/>
    <s v="NACIONAL"/>
    <s v="RAMA EJECUTIVA"/>
    <s v="UNIDAD ADMINISTRATIVA ESPECIAL CON PERSONERÍA JURÍDICA"/>
    <x v="4"/>
    <s v="BOGOTÁ. D.C."/>
    <s v="BOGOTÁ. D.C."/>
    <s v="MIPG"/>
    <n v="83.33"/>
    <m/>
    <n v="100"/>
    <n v="91.67"/>
    <n v="100"/>
    <n v="100"/>
    <n v="30"/>
  </r>
  <r>
    <x v="0"/>
    <x v="54"/>
    <s v="NACIONAL"/>
    <s v="RAMA EJECUTIVA"/>
    <s v="UNIDAD ADMINISTRATIVA ESPECIAL CON PERSONERÍA JURÍDICA"/>
    <x v="1"/>
    <s v="BOGOTÁ. D.C."/>
    <s v="BOGOTÁ. D.C."/>
    <s v="MIPG"/>
    <n v="80.95"/>
    <m/>
    <n v="87.5"/>
    <n v="100"/>
    <n v="100"/>
    <n v="50"/>
    <n v="60"/>
  </r>
  <r>
    <x v="0"/>
    <x v="55"/>
    <s v="NACIONAL"/>
    <s v="RAMA EJECUTIVA"/>
    <s v="ESTABLECIMIENTO PÚBLICO"/>
    <x v="5"/>
    <s v="LA GUAJIRA"/>
    <s v="SAN JUAN DEL CESAR"/>
    <s v="MIPG"/>
    <n v="90.48"/>
    <m/>
    <n v="87.5"/>
    <n v="100"/>
    <n v="0"/>
    <n v="100"/>
    <n v="100"/>
  </r>
  <r>
    <x v="0"/>
    <x v="56"/>
    <s v="NACIONAL"/>
    <s v="RAMA EJECUTIVA"/>
    <s v="ESTABLECIMIENTO PÚBLICO"/>
    <x v="5"/>
    <s v="VALLE DEL CAUCA"/>
    <s v="CALI"/>
    <s v="MIPG"/>
    <n v="85.71"/>
    <m/>
    <n v="87.5"/>
    <n v="66.67"/>
    <n v="100"/>
    <n v="100"/>
    <n v="100"/>
  </r>
  <r>
    <x v="0"/>
    <x v="57"/>
    <s v="NACIONAL"/>
    <s v="RAMA EJECUTIVA"/>
    <s v="ESTABLECIMIENTO PÚBLICO"/>
    <x v="8"/>
    <s v="BOGOTÁ. D.C."/>
    <s v="BOGOTÁ. D.C."/>
    <s v="MIPG"/>
    <n v="92.86"/>
    <m/>
    <n v="100"/>
    <n v="91.67"/>
    <n v="100"/>
    <n v="100"/>
    <n v="70"/>
  </r>
  <r>
    <x v="0"/>
    <x v="58"/>
    <s v="NACIONAL"/>
    <s v="RAMA EJECUTIVA"/>
    <s v="ESTABLECIMIENTO PÚBLICO"/>
    <x v="15"/>
    <s v="BOGOTÁ. D.C."/>
    <s v="BOGOTÁ. D.C."/>
    <s v="MIPG"/>
    <n v="88.1"/>
    <m/>
    <n v="100"/>
    <n v="91.67"/>
    <n v="100"/>
    <n v="100"/>
    <n v="50"/>
  </r>
  <r>
    <x v="0"/>
    <x v="59"/>
    <s v="NACIONAL"/>
    <s v="RAMA EJECUTIVA"/>
    <s v="EMPRESA SOCIAL DEL ESTADO"/>
    <x v="15"/>
    <s v="BOGOTÁ. D.C."/>
    <s v="BOGOTÁ. D.C."/>
    <s v="MIPG"/>
    <n v="95"/>
    <m/>
    <n v="100"/>
    <n v="100"/>
    <n v="100"/>
    <n v="100"/>
    <n v="75"/>
  </r>
  <r>
    <x v="0"/>
    <x v="60"/>
    <s v="NACIONAL"/>
    <s v="RAMA EJECUTIVA"/>
    <s v="EMPRESA INDUSTRIAL Y COMERCIAL DEL ESTADO"/>
    <x v="7"/>
    <s v="CALDAS"/>
    <s v="MANIZALES"/>
    <s v="MIPG"/>
    <m/>
    <m/>
    <m/>
    <m/>
    <m/>
    <m/>
    <m/>
  </r>
  <r>
    <x v="0"/>
    <x v="61"/>
    <s v="NACIONAL"/>
    <s v="RAMA EJECUTIVA"/>
    <s v="EMPRESA INDUSTRIAL Y COMERCIAL DEL ESTADO"/>
    <x v="7"/>
    <s v="NORTE DE SANTANDER"/>
    <s v="SAN JOSÉ DE CÚCUTA"/>
    <s v="MIPG"/>
    <m/>
    <m/>
    <m/>
    <m/>
    <m/>
    <m/>
    <m/>
  </r>
  <r>
    <x v="0"/>
    <x v="62"/>
    <s v="NACIONAL"/>
    <s v="RAMA EJECUTIVA"/>
    <s v="EMPRESA INDUSTRIAL Y COMERCIAL DEL ESTADO"/>
    <x v="19"/>
    <s v="BOGOTÁ. D.C."/>
    <s v="BOGOTÁ. D.C."/>
    <s v="MIPG"/>
    <n v="83.33"/>
    <m/>
    <n v="87.5"/>
    <n v="91.67"/>
    <n v="100"/>
    <n v="100"/>
    <n v="50"/>
  </r>
  <r>
    <x v="0"/>
    <x v="63"/>
    <s v="NACIONAL"/>
    <s v="RAMA EJECUTIVA"/>
    <s v="AGENCIA ESTATAL DE NATURALEZA ESPECIAL"/>
    <x v="4"/>
    <s v="BOGOTÁ. D.C."/>
    <s v="BOGOTÁ. D.C."/>
    <s v="MIPG"/>
    <n v="100"/>
    <m/>
    <n v="100"/>
    <n v="100"/>
    <n v="100"/>
    <n v="100"/>
    <n v="100"/>
  </r>
  <r>
    <x v="0"/>
    <x v="64"/>
    <s v="NACIONAL"/>
    <s v="RAMA EJECUTIVA"/>
    <s v="AGENCIA ESTATAL DE NATURALEZA ESPECIAL"/>
    <x v="7"/>
    <s v="BOGOTÁ. D.C."/>
    <s v="BOGOTÁ. D.C."/>
    <s v="MIPG"/>
    <n v="76.19"/>
    <m/>
    <n v="75"/>
    <n v="83.33"/>
    <n v="0"/>
    <n v="100"/>
    <n v="70"/>
  </r>
  <r>
    <x v="0"/>
    <x v="65"/>
    <s v="NACIONAL"/>
    <s v="RAMA EJECUTIVA"/>
    <s v="MINISTERIO"/>
    <x v="16"/>
    <s v="BOGOTÁ. D.C."/>
    <s v="BOGOTÁ. D.C."/>
    <s v="MIPG"/>
    <n v="100"/>
    <m/>
    <n v="100"/>
    <n v="100"/>
    <n v="100"/>
    <n v="100"/>
    <n v="100"/>
  </r>
  <r>
    <x v="0"/>
    <x v="66"/>
    <s v="NACIONAL"/>
    <s v="RAMA EJECUTIVA"/>
    <s v="INSTITUTO CIENTÍFICO Y TECNOLÓGICO"/>
    <x v="4"/>
    <s v="BOGOTÁ. D.C."/>
    <s v="BOGOTÁ. D.C."/>
    <s v="MIPG"/>
    <n v="97.62"/>
    <m/>
    <n v="100"/>
    <n v="100"/>
    <n v="50"/>
    <n v="100"/>
    <n v="100"/>
  </r>
  <r>
    <x v="0"/>
    <x v="67"/>
    <s v="NACIONAL"/>
    <s v="RAMA EJECUTIVA"/>
    <s v="SUPERINTENDENCIA CON PERSONERÍA JURÍDICA"/>
    <x v="1"/>
    <s v="BOGOTÁ. D.C."/>
    <s v="BOGOTÁ. D.C."/>
    <s v="MIPG"/>
    <n v="100"/>
    <m/>
    <n v="100"/>
    <n v="100"/>
    <n v="100"/>
    <n v="100"/>
    <n v="100"/>
  </r>
  <r>
    <x v="0"/>
    <x v="68"/>
    <s v="NACIONAL"/>
    <s v="RAMA EJECUTIVA"/>
    <s v="ESTABLECIMIENTO PÚBLICO"/>
    <x v="19"/>
    <s v="CAUCA"/>
    <s v="POPAYÁN"/>
    <s v="MIPG"/>
    <n v="95.24"/>
    <m/>
    <n v="100"/>
    <n v="100"/>
    <n v="100"/>
    <n v="100"/>
    <n v="80"/>
  </r>
  <r>
    <x v="0"/>
    <x v="69"/>
    <s v="NACIONAL"/>
    <s v="RAMA EJECUTIVA"/>
    <s v="UNIDAD ADMINISTRATIVA ESPECIAL SIN PERSONERÍA JURÍDICA"/>
    <x v="4"/>
    <s v="BOGOTÁ. D.C."/>
    <s v="BOGOTÁ. D.C."/>
    <s v="MIPG"/>
    <n v="90.48"/>
    <m/>
    <n v="100"/>
    <n v="100"/>
    <n v="100"/>
    <n v="100"/>
    <n v="60"/>
  </r>
  <r>
    <x v="0"/>
    <x v="70"/>
    <s v="NACIONAL"/>
    <s v="RAMA EJECUTIVA"/>
    <s v="ESTABLECIMIENTO PÚBLICO"/>
    <x v="4"/>
    <s v="BOGOTÁ. D.C."/>
    <s v="BOGOTÁ. D.C."/>
    <s v="MIPG"/>
    <n v="85.71"/>
    <m/>
    <n v="93.75"/>
    <n v="58.33"/>
    <n v="100"/>
    <n v="100"/>
    <n v="90"/>
  </r>
  <r>
    <x v="0"/>
    <x v="71"/>
    <s v="NACIONAL"/>
    <s v="RAMA EJECUTIVA"/>
    <s v="SUPERINTENDENCIA CON PERSONERÍA JURÍDICA"/>
    <x v="2"/>
    <s v="BOGOTÁ. D.C."/>
    <s v="BOGOTÁ. D.C."/>
    <s v="MIPG"/>
    <n v="88.1"/>
    <m/>
    <n v="93.75"/>
    <n v="100"/>
    <n v="100"/>
    <n v="100"/>
    <n v="60"/>
  </r>
  <r>
    <x v="0"/>
    <x v="72"/>
    <s v="NACIONAL"/>
    <s v="RAMA EJECUTIVA"/>
    <s v="ESTABLECIMIENTO PÚBLICO"/>
    <x v="2"/>
    <s v="BOGOTÁ. D.C."/>
    <s v="BOGOTÁ. D.C."/>
    <s v="MIPG"/>
    <n v="90.48"/>
    <m/>
    <n v="100"/>
    <n v="83.33"/>
    <n v="100"/>
    <n v="100"/>
    <n v="80"/>
  </r>
  <r>
    <x v="0"/>
    <x v="73"/>
    <s v="NACIONAL"/>
    <s v="RAMA EJECUTIVA"/>
    <s v="SOCIEDAD DE ECONOMÍA MIXTA"/>
    <x v="2"/>
    <s v="BOGOTÁ. D.C."/>
    <s v="BOGOTÁ. D.C."/>
    <s v="MIPG"/>
    <n v="100"/>
    <m/>
    <n v="100"/>
    <n v="100"/>
    <n v="100"/>
    <n v="100"/>
    <n v="100"/>
  </r>
  <r>
    <x v="0"/>
    <x v="74"/>
    <s v="NACIONAL"/>
    <s v="RAMA EJECUTIVA"/>
    <s v="ESTABLECIMIENTO PÚBLICO"/>
    <x v="2"/>
    <s v="BOGOTÁ. D.C."/>
    <s v="BOGOTÁ. D.C."/>
    <s v="MIPG"/>
    <n v="97.62"/>
    <m/>
    <n v="100"/>
    <n v="91.67"/>
    <n v="100"/>
    <n v="100"/>
    <n v="90"/>
  </r>
  <r>
    <x v="0"/>
    <x v="75"/>
    <s v="NACIONAL"/>
    <s v="RAMA EJECUTIVA"/>
    <s v="EMPRESA INDUSTRIAL Y COMERCIAL DEL ESTADO"/>
    <x v="2"/>
    <s v="BOGOTÁ. D.C."/>
    <s v="BOGOTÁ. D.C."/>
    <s v="MIPG"/>
    <n v="78.569999999999993"/>
    <m/>
    <n v="87.5"/>
    <n v="75"/>
    <n v="100"/>
    <n v="100"/>
    <n v="50"/>
  </r>
  <r>
    <x v="0"/>
    <x v="76"/>
    <s v="NACIONAL"/>
    <s v="RAMA EJECUTIVA"/>
    <s v="EMPRESA INDUSTRIAL Y COMERCIAL DEL ESTADO"/>
    <x v="2"/>
    <s v="BOGOTÁ. D.C."/>
    <s v="BOGOTÁ. D.C."/>
    <s v="MIPG"/>
    <n v="90.48"/>
    <m/>
    <n v="100"/>
    <n v="100"/>
    <n v="100"/>
    <n v="100"/>
    <n v="60"/>
  </r>
  <r>
    <x v="0"/>
    <x v="77"/>
    <s v="NACIONAL"/>
    <s v="RAMA EJECUTIVA"/>
    <s v="SOCIEDAD DE ECONOMÍA MIXTA"/>
    <x v="2"/>
    <s v="BOGOTÁ. D.C."/>
    <s v="BOGOTÁ. D.C."/>
    <s v="MIPG"/>
    <n v="88.1"/>
    <m/>
    <n v="100"/>
    <n v="91.67"/>
    <n v="100"/>
    <n v="100"/>
    <n v="50"/>
  </r>
  <r>
    <x v="0"/>
    <x v="78"/>
    <s v="NACIONAL"/>
    <s v="RAMA EJECUTIVA"/>
    <s v="SOCIEDAD DE ECONOMÍA MIXTA"/>
    <x v="2"/>
    <s v="BOGOTÁ. D.C."/>
    <s v="BOGOTÁ. D.C."/>
    <s v="MIPG"/>
    <n v="95.24"/>
    <m/>
    <n v="100"/>
    <n v="100"/>
    <n v="0"/>
    <n v="100"/>
    <n v="100"/>
  </r>
  <r>
    <x v="0"/>
    <x v="79"/>
    <s v="NACIONAL"/>
    <s v="RAMA EJECUTIVA"/>
    <s v="ESTABLECIMIENTO PÚBLICO"/>
    <x v="2"/>
    <s v="BOGOTÁ. D.C."/>
    <s v="BOGOTÁ. D.C."/>
    <s v="MIPG"/>
    <n v="100"/>
    <m/>
    <n v="100"/>
    <n v="100"/>
    <n v="100"/>
    <n v="100"/>
    <n v="100"/>
  </r>
  <r>
    <x v="0"/>
    <x v="80"/>
    <s v="NACIONAL"/>
    <s v="RAMA EJECUTIVA"/>
    <s v="ESTABLECIMIENTO PÚBLICO"/>
    <x v="20"/>
    <s v="BOGOTÁ. D.C."/>
    <s v="BOGOTÁ. D.C."/>
    <s v="MIPG"/>
    <n v="100"/>
    <m/>
    <n v="100"/>
    <n v="100"/>
    <n v="100"/>
    <n v="100"/>
    <n v="100"/>
  </r>
  <r>
    <x v="0"/>
    <x v="81"/>
    <s v="NACIONAL"/>
    <s v="RAMA EJECUTIVA"/>
    <s v="ESTABLECIMIENTO PÚBLICO"/>
    <x v="8"/>
    <s v="BOGOTÁ. D.C."/>
    <s v="BOGOTÁ. D.C."/>
    <s v="MIPG"/>
    <n v="80.95"/>
    <m/>
    <n v="100"/>
    <n v="83.33"/>
    <n v="100"/>
    <n v="100"/>
    <n v="40"/>
  </r>
  <r>
    <x v="0"/>
    <x v="82"/>
    <s v="NACIONAL"/>
    <s v="RAMA EJECUTIVA"/>
    <s v="ESPECIAL"/>
    <x v="1"/>
    <s v="BOGOTÁ. D.C."/>
    <s v="BOGOTÁ. D.C."/>
    <s v="MIPG"/>
    <n v="100"/>
    <m/>
    <n v="100"/>
    <n v="100"/>
    <n v="100"/>
    <n v="100"/>
    <n v="100"/>
  </r>
  <r>
    <x v="0"/>
    <x v="83"/>
    <s v="NACIONAL"/>
    <s v="RAMA EJECUTIVA"/>
    <s v="ESPECIAL"/>
    <x v="1"/>
    <s v="BOGOTÁ. D.C."/>
    <s v="BOGOTÁ. D.C."/>
    <s v="MIPG"/>
    <n v="100"/>
    <m/>
    <n v="100"/>
    <n v="100"/>
    <n v="100"/>
    <n v="100"/>
    <n v="100"/>
  </r>
  <r>
    <x v="0"/>
    <x v="84"/>
    <s v="NACIONAL"/>
    <s v="RAMA EJECUTIVA"/>
    <s v="SOCIEDAD DE ECONOMÍA MIXTA"/>
    <x v="1"/>
    <s v="BOGOTÁ. D.C."/>
    <s v="BOGOTÁ. D.C."/>
    <s v="MIPG"/>
    <n v="100"/>
    <m/>
    <n v="100"/>
    <n v="100"/>
    <n v="100"/>
    <n v="100"/>
    <n v="100"/>
  </r>
  <r>
    <x v="0"/>
    <x v="85"/>
    <s v="NACIONAL"/>
    <s v="RAMA EJECUTIVA"/>
    <s v="SOCIEDAD DE ECONOMÍA MIXTA"/>
    <x v="1"/>
    <s v="BOGOTÁ. D.C."/>
    <s v="BOGOTÁ. D.C."/>
    <s v="MIPG"/>
    <n v="85.71"/>
    <m/>
    <n v="100"/>
    <n v="100"/>
    <n v="0"/>
    <n v="100"/>
    <n v="60"/>
  </r>
  <r>
    <x v="0"/>
    <x v="86"/>
    <s v="NACIONAL"/>
    <s v="RAMA EJECUTIVA"/>
    <s v="SOCIEDAD DE ECONOMÍA MIXTA"/>
    <x v="1"/>
    <s v="BOGOTÁ. D.C."/>
    <s v="BOGOTÁ. D.C."/>
    <s v="MIPG"/>
    <n v="73.81"/>
    <m/>
    <n v="81.25"/>
    <n v="66.67"/>
    <n v="0"/>
    <n v="100"/>
    <n v="70"/>
  </r>
  <r>
    <x v="0"/>
    <x v="87"/>
    <s v="NACIONAL"/>
    <s v="RAMA EJECUTIVA"/>
    <s v="MINISTERIO"/>
    <x v="21"/>
    <s v="BOGOTÁ. D.C."/>
    <s v="BOGOTÁ. D.C."/>
    <s v="MIPG"/>
    <n v="95.24"/>
    <m/>
    <n v="100"/>
    <n v="100"/>
    <n v="100"/>
    <n v="100"/>
    <n v="80"/>
  </r>
  <r>
    <x v="0"/>
    <x v="88"/>
    <s v="NACIONAL"/>
    <s v="RAMA EJECUTIVA"/>
    <s v="ESTABLECIMIENTO PÚBLICO"/>
    <x v="13"/>
    <s v="BOGOTÁ. D.C."/>
    <s v="BOGOTÁ. D.C."/>
    <s v="MIPG"/>
    <n v="100"/>
    <m/>
    <n v="100"/>
    <n v="100"/>
    <n v="100"/>
    <n v="100"/>
    <n v="100"/>
  </r>
  <r>
    <x v="0"/>
    <x v="89"/>
    <s v="NACIONAL"/>
    <s v="RAMA EJECUTIVA"/>
    <s v="EMPRESA INDUSTRIAL Y COMERCIAL DEL ESTADO"/>
    <x v="6"/>
    <s v="BOGOTÁ. D.C."/>
    <s v="BOGOTÁ. D.C."/>
    <s v="MIPG"/>
    <m/>
    <m/>
    <m/>
    <m/>
    <m/>
    <m/>
    <m/>
  </r>
  <r>
    <x v="0"/>
    <x v="90"/>
    <s v="NACIONAL"/>
    <s v="RAMA EJECUTIVA"/>
    <s v="UNIDAD ADMINISTRATIVA ESPECIAL CON PERSONERÍA JURÍDICA"/>
    <x v="7"/>
    <s v="BOGOTÁ. D.C."/>
    <s v="BOGOTÁ. D.C."/>
    <s v="MIPG"/>
    <n v="95.24"/>
    <m/>
    <n v="87.5"/>
    <n v="100"/>
    <n v="100"/>
    <n v="100"/>
    <n v="100"/>
  </r>
  <r>
    <x v="0"/>
    <x v="91"/>
    <s v="NACIONAL"/>
    <s v="RAMA EJECUTIVA"/>
    <s v="SOCIEDAD DE ECONOMÍA MIXTA"/>
    <x v="16"/>
    <s v="BOGOTÁ. D.C."/>
    <s v="BOGOTÁ. D.C."/>
    <s v="MIPG"/>
    <n v="100"/>
    <m/>
    <n v="100"/>
    <n v="100"/>
    <n v="100"/>
    <n v="100"/>
    <n v="100"/>
  </r>
  <r>
    <x v="0"/>
    <x v="92"/>
    <s v="NACIONAL"/>
    <s v="RAMA EJECUTIVA"/>
    <s v="SOCIEDAD DE ECONOMÍA MIXTA"/>
    <x v="1"/>
    <s v="BOGOTÁ. D.C."/>
    <s v="BOGOTÁ. D.C."/>
    <s v="MIPG"/>
    <n v="64.290000000000006"/>
    <m/>
    <n v="62.5"/>
    <n v="75"/>
    <n v="100"/>
    <n v="50"/>
    <n v="50"/>
  </r>
  <r>
    <x v="0"/>
    <x v="93"/>
    <s v="NACIONAL"/>
    <s v="RAMA EJECUTIVA"/>
    <s v="EMPRESA INDUSTRIAL Y COMERCIAL DEL ESTADO"/>
    <x v="6"/>
    <s v="ARCHIPIÉLAGO DE SAN ANDRÉS. PROVIDENCIA Y SANTA CATALINA"/>
    <s v="PROVIDENCIA"/>
    <s v="MIPG"/>
    <m/>
    <m/>
    <m/>
    <m/>
    <m/>
    <m/>
    <m/>
  </r>
  <r>
    <x v="0"/>
    <x v="94"/>
    <s v="NACIONAL"/>
    <s v="RAMA EJECUTIVA"/>
    <s v="ESPECIAL"/>
    <x v="1"/>
    <s v="BOGOTÁ. D.C."/>
    <s v="BOGOTÁ. D.C."/>
    <s v="MIPG"/>
    <n v="97.62"/>
    <m/>
    <n v="100"/>
    <n v="91.67"/>
    <n v="100"/>
    <n v="100"/>
    <n v="90"/>
  </r>
  <r>
    <x v="0"/>
    <x v="95"/>
    <s v="NACIONAL"/>
    <s v="RAMA EJECUTIVA"/>
    <s v="SOCIEDAD DE ECONOMÍA MIXTA"/>
    <x v="1"/>
    <s v="BOGOTÁ. D.C."/>
    <s v="BOGOTÁ. D.C."/>
    <s v="MIPG"/>
    <n v="95.24"/>
    <m/>
    <n v="100"/>
    <n v="100"/>
    <n v="100"/>
    <n v="100"/>
    <n v="80"/>
  </r>
  <r>
    <x v="0"/>
    <x v="96"/>
    <s v="NACIONAL"/>
    <s v="RAMA EJECUTIVA"/>
    <s v="EMPRESA INDUSTRIAL Y COMERCIAL DEL ESTADO"/>
    <x v="6"/>
    <s v="ATLÁNTICO"/>
    <s v="PUERTO COLOMBIA"/>
    <s v="MIPG"/>
    <m/>
    <m/>
    <m/>
    <m/>
    <m/>
    <m/>
    <m/>
  </r>
  <r>
    <x v="0"/>
    <x v="97"/>
    <s v="NACIONAL"/>
    <s v="RAMA EJECUTIVA"/>
    <s v="SOCIEDAD DE ECONOMÍA MIXTA"/>
    <x v="6"/>
    <s v="BOGOTÁ. D.C."/>
    <s v="BOGOTÁ. D.C."/>
    <s v="MIPG"/>
    <n v="100"/>
    <m/>
    <n v="100"/>
    <n v="100"/>
    <n v="100"/>
    <n v="100"/>
    <n v="100"/>
  </r>
  <r>
    <x v="0"/>
    <x v="98"/>
    <s v="NACIONAL"/>
    <s v="RAMA EJECUTIVA"/>
    <s v="SUPERINTENDENCIA CON PERSONERÍA JURÍDICA"/>
    <x v="1"/>
    <s v="BOGOTÁ. D.C."/>
    <s v="BOGOTÁ. D.C."/>
    <s v="MIPG"/>
    <n v="95.24"/>
    <m/>
    <n v="100"/>
    <n v="100"/>
    <n v="100"/>
    <n v="100"/>
    <n v="80"/>
  </r>
  <r>
    <x v="0"/>
    <x v="99"/>
    <s v="NACIONAL"/>
    <s v="RAMA EJECUTIVA"/>
    <s v="ESTABLECIMIENTO PÚBLICO"/>
    <x v="2"/>
    <s v="BOGOTÁ. D.C."/>
    <s v="BOGOTÁ. D.C."/>
    <s v="MIPG"/>
    <n v="100"/>
    <m/>
    <n v="100"/>
    <n v="100"/>
    <n v="100"/>
    <n v="100"/>
    <n v="100"/>
  </r>
  <r>
    <x v="0"/>
    <x v="100"/>
    <s v="NACIONAL"/>
    <s v="RAMA EJECUTIVA"/>
    <s v="SOCIEDAD PÚBLICA POR ACCIONES"/>
    <x v="6"/>
    <s v="BOGOTÁ. D.C."/>
    <s v="BOGOTÁ. D.C."/>
    <s v="MIPG"/>
    <n v="88.1"/>
    <m/>
    <n v="87.5"/>
    <n v="91.67"/>
    <n v="100"/>
    <n v="100"/>
    <n v="80"/>
  </r>
  <r>
    <x v="0"/>
    <x v="101"/>
    <s v="NACIONAL"/>
    <s v="RAMA EJECUTIVA"/>
    <s v="SOCIEDAD DE ECONOMÍA MIXTA"/>
    <x v="1"/>
    <s v="BOGOTÁ. D.C."/>
    <s v="BOGOTÁ. D.C."/>
    <s v="MIPG"/>
    <n v="92.86"/>
    <m/>
    <n v="87.5"/>
    <n v="91.67"/>
    <n v="100"/>
    <n v="100"/>
    <n v="90"/>
  </r>
  <r>
    <x v="0"/>
    <x v="102"/>
    <s v="NACIONAL"/>
    <s v="RAMA EJECUTIVA"/>
    <s v="SOCIEDAD DE ECONOMÍA MIXTA"/>
    <x v="3"/>
    <s v="BOGOTÁ. D.C."/>
    <s v="BOGOTÁ. D.C."/>
    <s v="MIPG"/>
    <n v="80.95"/>
    <m/>
    <n v="75"/>
    <n v="100"/>
    <n v="100"/>
    <n v="50"/>
    <n v="80"/>
  </r>
  <r>
    <x v="0"/>
    <x v="103"/>
    <s v="NACIONAL"/>
    <s v="RAMA EJECUTIVA"/>
    <s v="SOCIEDAD DE ECONOMÍA MIXTA"/>
    <x v="1"/>
    <s v="BOGOTÁ. D.C."/>
    <s v="BOGOTÁ. D.C."/>
    <s v="MIPG"/>
    <n v="73.81"/>
    <m/>
    <n v="75"/>
    <n v="91.67"/>
    <n v="100"/>
    <n v="100"/>
    <n v="30"/>
  </r>
  <r>
    <x v="0"/>
    <x v="104"/>
    <s v="NACIONAL"/>
    <s v="RAMA EJECUTIVA"/>
    <s v="SOCIEDAD DE ECONOMÍA MIXTA"/>
    <x v="1"/>
    <s v="BOGOTÁ. D.C."/>
    <s v="BOGOTÁ. D.C."/>
    <s v="MIPG"/>
    <n v="90.48"/>
    <m/>
    <n v="87.5"/>
    <n v="100"/>
    <n v="0"/>
    <n v="100"/>
    <n v="100"/>
  </r>
  <r>
    <x v="0"/>
    <x v="105"/>
    <s v="NACIONAL"/>
    <s v="RAMA EJECUTIVA"/>
    <s v="ESPECIAL"/>
    <x v="1"/>
    <s v="BOGOTÁ. D.C."/>
    <s v="BOGOTÁ. D.C."/>
    <s v="MIPG"/>
    <n v="80.95"/>
    <m/>
    <n v="68.75"/>
    <n v="100"/>
    <n v="100"/>
    <n v="75"/>
    <n v="80"/>
  </r>
  <r>
    <x v="0"/>
    <x v="106"/>
    <s v="NACIONAL"/>
    <s v="RAMA EJECUTIVA"/>
    <s v="EMPRESA INDUSTRIAL Y COMERCIAL DEL ESTADO"/>
    <x v="14"/>
    <s v="BOGOTÁ. D.C."/>
    <s v="BOGOTÁ. D.C."/>
    <s v="MIPG"/>
    <n v="100"/>
    <m/>
    <n v="100"/>
    <n v="100"/>
    <n v="100"/>
    <n v="100"/>
    <n v="100"/>
  </r>
  <r>
    <x v="0"/>
    <x v="107"/>
    <s v="NACIONAL"/>
    <s v="RAMA EJECUTIVA"/>
    <s v="UNIDAD ADMINISTRATIVA ESPECIAL CON PERSONERÍA JURÍDICA"/>
    <x v="6"/>
    <s v="BOGOTÁ. D.C."/>
    <s v="BOGOTÁ. D.C."/>
    <s v="MIPG"/>
    <n v="100"/>
    <m/>
    <n v="100"/>
    <n v="100"/>
    <n v="100"/>
    <n v="100"/>
    <n v="100"/>
  </r>
  <r>
    <x v="0"/>
    <x v="108"/>
    <s v="NACIONAL"/>
    <s v="RAMA EJECUTIVA"/>
    <s v="UNIDAD ADMINISTRATIVA ESPECIAL CON PERSONERÍA JURÍDICA"/>
    <x v="1"/>
    <s v="BOGOTÁ. D.C."/>
    <s v="BOGOTÁ. D.C."/>
    <s v="MIPG"/>
    <n v="90.48"/>
    <m/>
    <n v="87.5"/>
    <n v="100"/>
    <n v="100"/>
    <n v="100"/>
    <n v="80"/>
  </r>
  <r>
    <x v="0"/>
    <x v="109"/>
    <s v="NACIONAL"/>
    <s v="RAMA EJECUTIVA"/>
    <s v="MINISTERIO"/>
    <x v="20"/>
    <s v="BOGOTÁ. D.C."/>
    <s v="BOGOTÁ. D.C."/>
    <s v="MIPG"/>
    <n v="85.71"/>
    <m/>
    <n v="100"/>
    <n v="83.33"/>
    <n v="100"/>
    <n v="50"/>
    <n v="80"/>
  </r>
  <r>
    <x v="0"/>
    <x v="110"/>
    <s v="NACIONAL"/>
    <s v="RAMA EJECUTIVA"/>
    <s v="MINISTERIO"/>
    <x v="17"/>
    <s v="BOGOTÁ. D.C."/>
    <s v="BOGOTÁ. D.C."/>
    <s v="MIPG"/>
    <n v="95.24"/>
    <m/>
    <n v="100"/>
    <n v="100"/>
    <n v="100"/>
    <n v="100"/>
    <n v="80"/>
  </r>
  <r>
    <x v="0"/>
    <x v="111"/>
    <s v="NACIONAL"/>
    <s v="RAMA EJECUTIVA"/>
    <s v="MINISTERIO"/>
    <x v="13"/>
    <s v="BOGOTÁ. D.C."/>
    <s v="BOGOTÁ. D.C."/>
    <s v="MIPG"/>
    <n v="88.1"/>
    <m/>
    <n v="100"/>
    <n v="91.67"/>
    <n v="100"/>
    <n v="100"/>
    <n v="50"/>
  </r>
  <r>
    <x v="0"/>
    <x v="112"/>
    <s v="NACIONAL"/>
    <s v="RAMA EJECUTIVA"/>
    <s v="MINISTERIO"/>
    <x v="15"/>
    <s v="BOGOTÁ. D.C."/>
    <s v="BOGOTÁ. D.C."/>
    <s v="MIPG"/>
    <n v="95.24"/>
    <m/>
    <n v="100"/>
    <n v="100"/>
    <n v="0"/>
    <n v="100"/>
    <n v="100"/>
  </r>
  <r>
    <x v="0"/>
    <x v="113"/>
    <s v="NACIONAL"/>
    <s v="RAMA EJECUTIVA"/>
    <s v="MINISTERIO"/>
    <x v="14"/>
    <s v="BOGOTÁ. D.C."/>
    <s v="BOGOTÁ. D.C."/>
    <s v="MIPG"/>
    <n v="100"/>
    <m/>
    <n v="100"/>
    <n v="100"/>
    <n v="100"/>
    <n v="100"/>
    <n v="100"/>
  </r>
  <r>
    <x v="0"/>
    <x v="114"/>
    <s v="NACIONAL"/>
    <s v="RAMA EJECUTIVA"/>
    <s v="MINISTERIO"/>
    <x v="19"/>
    <s v="BOGOTÁ. D.C."/>
    <s v="BOGOTÁ. D.C."/>
    <s v="MIPG"/>
    <n v="95.24"/>
    <m/>
    <n v="100"/>
    <n v="100"/>
    <n v="100"/>
    <n v="100"/>
    <n v="80"/>
  </r>
  <r>
    <x v="0"/>
    <x v="115"/>
    <s v="NACIONAL"/>
    <s v="RAMA EJECUTIVA"/>
    <s v="ESPECIAL"/>
    <x v="2"/>
    <s v="BOGOTÁ. D.C."/>
    <s v="BOGOTÁ. D.C."/>
    <s v="MIPG"/>
    <m/>
    <m/>
    <m/>
    <m/>
    <m/>
    <m/>
    <m/>
  </r>
  <r>
    <x v="0"/>
    <x v="116"/>
    <s v="NACIONAL"/>
    <s v="RAMA EJECUTIVA"/>
    <s v="ESPECIAL"/>
    <x v="2"/>
    <s v="BOGOTÁ. D.C."/>
    <s v="BOGOTÁ. D.C."/>
    <s v="MIPG"/>
    <m/>
    <m/>
    <m/>
    <m/>
    <m/>
    <m/>
    <m/>
  </r>
  <r>
    <x v="0"/>
    <x v="117"/>
    <s v="NACIONAL"/>
    <s v="RAMA EJECUTIVA"/>
    <s v="ESPECIAL"/>
    <x v="2"/>
    <s v="BOGOTÁ. D.C."/>
    <s v="BOGOTÁ. D.C."/>
    <s v="MIPG"/>
    <m/>
    <m/>
    <m/>
    <m/>
    <m/>
    <m/>
    <m/>
  </r>
  <r>
    <x v="0"/>
    <x v="118"/>
    <s v="NACIONAL"/>
    <s v="RAMA EJECUTIVA"/>
    <s v="ESPECIAL"/>
    <x v="2"/>
    <s v="BOGOTÁ. D.C."/>
    <s v="BOGOTÁ. D.C."/>
    <s v="MIPG"/>
    <m/>
    <m/>
    <m/>
    <m/>
    <m/>
    <m/>
    <m/>
  </r>
  <r>
    <x v="0"/>
    <x v="119"/>
    <s v="NACIONAL"/>
    <s v="RAMA EJECUTIVA"/>
    <s v="ESPECIAL"/>
    <x v="2"/>
    <s v="BOGOTÁ. D.C."/>
    <s v="BOGOTÁ. D.C."/>
    <s v="MIPG"/>
    <m/>
    <m/>
    <m/>
    <m/>
    <m/>
    <m/>
    <m/>
  </r>
  <r>
    <x v="0"/>
    <x v="120"/>
    <s v="NACIONAL"/>
    <s v="RAMA EJECUTIVA"/>
    <s v="ESPECIAL"/>
    <x v="2"/>
    <s v="BOGOTÁ. D.C."/>
    <s v="BOGOTÁ. D.C."/>
    <s v="MIPG"/>
    <m/>
    <m/>
    <m/>
    <m/>
    <m/>
    <m/>
    <m/>
  </r>
  <r>
    <x v="0"/>
    <x v="121"/>
    <s v="NACIONAL"/>
    <s v="RAMA EJECUTIVA"/>
    <s v="ESPECIAL"/>
    <x v="2"/>
    <s v="BOGOTÁ. D.C."/>
    <s v="BOGOTÁ. D.C."/>
    <s v="MIPG"/>
    <m/>
    <m/>
    <m/>
    <m/>
    <m/>
    <m/>
    <m/>
  </r>
  <r>
    <x v="0"/>
    <x v="122"/>
    <s v="NACIONAL"/>
    <s v="RAMA EJECUTIVA"/>
    <s v="UNIDAD ADMINISTRATIVA ESPECIAL SIN PERSONERÍA JURÍDICA"/>
    <x v="20"/>
    <s v="BOGOTÁ. D.C."/>
    <s v="BOGOTÁ. D.C."/>
    <s v="MIPG"/>
    <n v="90.48"/>
    <m/>
    <n v="100"/>
    <n v="100"/>
    <n v="100"/>
    <n v="100"/>
    <n v="60"/>
  </r>
  <r>
    <x v="0"/>
    <x v="123"/>
    <s v="NACIONAL"/>
    <s v="RAMA EJECUTIVA"/>
    <s v="UNIDAD ADMINISTRATIVA ESPECIAL SIN PERSONERÍA JURÍDICA"/>
    <x v="20"/>
    <s v="BOGOTÁ. D.C."/>
    <s v="BOGOTÁ. D.C."/>
    <s v="MIPG"/>
    <n v="100"/>
    <m/>
    <n v="100"/>
    <n v="100"/>
    <n v="100"/>
    <n v="100"/>
    <n v="100"/>
  </r>
  <r>
    <x v="0"/>
    <x v="124"/>
    <s v="NACIONAL"/>
    <s v="RAMA EJECUTIVA"/>
    <s v="UNIDAD ADMINISTRATIVA ESPECIAL CON PERSONERÍA JURÍDICA"/>
    <x v="0"/>
    <s v="BOGOTÁ. D.C."/>
    <s v="BOGOTÁ. D.C."/>
    <s v="MIPG"/>
    <n v="88.1"/>
    <m/>
    <n v="100"/>
    <n v="91.67"/>
    <n v="100"/>
    <n v="100"/>
    <n v="50"/>
  </r>
  <r>
    <x v="0"/>
    <x v="125"/>
    <s v="NACIONAL"/>
    <s v="RAMA EJECUTIVA"/>
    <s v="UNIDAD ADMINISTRATIVA ESPECIAL CON PERSONERÍA JURÍDICA"/>
    <x v="19"/>
    <s v="BOGOTÁ. D.C."/>
    <s v="BOGOTÁ. D.C."/>
    <s v="MIPG"/>
    <n v="100"/>
    <m/>
    <n v="100"/>
    <n v="100"/>
    <n v="100"/>
    <n v="100"/>
    <n v="100"/>
  </r>
  <r>
    <x v="0"/>
    <x v="126"/>
    <s v="NACIONAL"/>
    <s v="RAMA EJECUTIVA"/>
    <s v="UNIDAD ADMINISTRATIVA ESPECIAL CON PERSONERÍA JURÍDICA"/>
    <x v="13"/>
    <s v="BOGOTÁ. D.C."/>
    <s v="BOGOTÁ. D.C."/>
    <s v="MIPG"/>
    <n v="100"/>
    <m/>
    <n v="100"/>
    <n v="100"/>
    <n v="100"/>
    <n v="100"/>
    <n v="100"/>
  </r>
  <r>
    <x v="0"/>
    <x v="127"/>
    <s v="NACIONAL"/>
    <s v="RAMA EJECUTIVA"/>
    <s v="AGENCIA ESTATAL DE NATURALEZA ESPECIAL"/>
    <x v="4"/>
    <s v="BOGOTÁ. D.C."/>
    <s v="BOGOTÁ. D.C."/>
    <s v="MIPG"/>
    <n v="71.430000000000007"/>
    <m/>
    <n v="62.5"/>
    <n v="66.67"/>
    <n v="100"/>
    <n v="100"/>
    <n v="80"/>
  </r>
  <r>
    <x v="0"/>
    <x v="128"/>
    <s v="NACIONAL"/>
    <s v="RAMA EJECUTIVA"/>
    <s v="UNIDAD ADMINISTRATIVA ESPECIAL CON PERSONERÍA JURÍDICA"/>
    <x v="9"/>
    <s v="BOGOTÁ. D.C."/>
    <s v="BOGOTÁ. D.C."/>
    <s v="MIPG"/>
    <n v="100"/>
    <m/>
    <n v="100"/>
    <n v="100"/>
    <n v="100"/>
    <n v="100"/>
    <n v="100"/>
  </r>
  <r>
    <x v="0"/>
    <x v="129"/>
    <s v="NACIONAL"/>
    <s v="RAMA EJECUTIVA"/>
    <s v="EMPRESA INDUSTRIAL Y COMERCIAL DEL ESTADO"/>
    <x v="1"/>
    <s v="BOGOTÁ. D.C."/>
    <s v="BOGOTÁ. D.C."/>
    <s v="MIPG"/>
    <n v="85.71"/>
    <m/>
    <n v="87.5"/>
    <n v="100"/>
    <n v="100"/>
    <n v="100"/>
    <n v="60"/>
  </r>
  <r>
    <x v="0"/>
    <x v="130"/>
    <s v="NACIONAL"/>
    <s v="RAMA EJECUTIVA"/>
    <s v="UNIDAD ADMINISTRATIVA ESPECIAL SIN PERSONERÍA JURÍDICA"/>
    <x v="3"/>
    <s v="BOGOTÁ. D.C."/>
    <s v="BOGOTÁ. D.C."/>
    <s v="MIPG"/>
    <n v="85.71"/>
    <m/>
    <n v="87.5"/>
    <n v="100"/>
    <n v="100"/>
    <n v="100"/>
    <n v="60"/>
  </r>
  <r>
    <x v="0"/>
    <x v="131"/>
    <s v="NACIONAL"/>
    <s v="RAMA EJECUTIVA"/>
    <s v="UNIDAD ADMINISTRATIVA ESPECIAL CON PERSONERÍA JURÍDICA"/>
    <x v="9"/>
    <s v="BOGOTÁ. D.C."/>
    <s v="BOGOTÁ. D.C."/>
    <s v="MIPG"/>
    <n v="90.48"/>
    <m/>
    <n v="87.5"/>
    <n v="100"/>
    <n v="100"/>
    <n v="100"/>
    <n v="80"/>
  </r>
  <r>
    <x v="0"/>
    <x v="132"/>
    <s v="NACIONAL"/>
    <s v="RAMA EJECUTIVA"/>
    <s v="UNIDAD ADMINISTRATIVA ESPECIAL CON PERSONERÍA JURÍDICA"/>
    <x v="13"/>
    <s v="BOGOTÁ. D.C."/>
    <s v="BOGOTÁ. D.C."/>
    <s v="MIPG"/>
    <n v="64.290000000000006"/>
    <m/>
    <n v="87.5"/>
    <n v="75"/>
    <n v="0"/>
    <n v="100"/>
    <n v="10"/>
  </r>
  <r>
    <x v="0"/>
    <x v="133"/>
    <s v="NACIONAL"/>
    <s v="RAMA EJECUTIVA"/>
    <s v="DEPARTAMENTO ADMINISTRATIVO"/>
    <x v="18"/>
    <s v="BOGOTÁ. D.C."/>
    <s v="BOGOTÁ. D.C."/>
    <s v="MIPG"/>
    <n v="100"/>
    <m/>
    <n v="100"/>
    <n v="100"/>
    <n v="100"/>
    <n v="100"/>
    <n v="100"/>
  </r>
  <r>
    <x v="0"/>
    <x v="134"/>
    <s v="NACIONAL"/>
    <s v="RAMA EJECUTIVA"/>
    <s v="UNIDAD ADMINISTRATIVA ESPECIAL CON PERSONERÍA JURÍDICA"/>
    <x v="11"/>
    <s v="BOGOTÁ. D.C."/>
    <s v="BOGOTÁ. D.C."/>
    <s v="MIPG"/>
    <n v="88.1"/>
    <m/>
    <n v="100"/>
    <n v="91.67"/>
    <n v="100"/>
    <n v="100"/>
    <n v="50"/>
  </r>
  <r>
    <x v="0"/>
    <x v="135"/>
    <s v="NACIONAL"/>
    <s v="RAMA EJECUTIVA"/>
    <s v="UNIDAD ADMINISTRATIVA ESPECIAL SIN PERSONERÍA JURÍDICA"/>
    <x v="1"/>
    <s v="BOGOTÁ. D.C."/>
    <s v="BOGOTÁ. D.C."/>
    <s v="MIPG"/>
    <m/>
    <m/>
    <m/>
    <m/>
    <m/>
    <m/>
    <m/>
  </r>
  <r>
    <x v="0"/>
    <x v="136"/>
    <s v="NACIONAL"/>
    <s v="RAMA EJECUTIVA"/>
    <s v="UNIDAD ADMINISTRATIVA ESPECIAL SIN PERSONERÍA JURÍDICA"/>
    <x v="1"/>
    <s v="BOGOTÁ. D.C."/>
    <s v="BOGOTÁ. D.C."/>
    <s v="MIPG"/>
    <n v="78.569999999999993"/>
    <m/>
    <n v="87.5"/>
    <n v="75"/>
    <n v="100"/>
    <n v="100"/>
    <n v="50"/>
  </r>
  <r>
    <x v="0"/>
    <x v="137"/>
    <s v="NACIONAL"/>
    <s v="RAMA EJECUTIVA"/>
    <s v="UNIDAD ADMINISTRATIVA ESPECIAL CON PERSONERÍA JURÍDICA"/>
    <x v="16"/>
    <s v="BOGOTÁ. D.C."/>
    <s v="BOGOTÁ. D.C."/>
    <s v="MIPG"/>
    <n v="73.81"/>
    <m/>
    <n v="87.5"/>
    <n v="91.67"/>
    <n v="0"/>
    <n v="100"/>
    <n v="30"/>
  </r>
  <r>
    <x v="0"/>
    <x v="138"/>
    <s v="NACIONAL"/>
    <s v="RAMA EJECUTIVA"/>
    <s v="UNIDAD ADMINISTRATIVA ESPECIAL CON PERSONERÍA JURÍDICA"/>
    <x v="3"/>
    <s v="BOGOTÁ. D.C."/>
    <s v="BOGOTÁ. D.C."/>
    <s v="MIPG"/>
    <n v="85.71"/>
    <m/>
    <n v="87.5"/>
    <n v="100"/>
    <n v="100"/>
    <n v="50"/>
    <n v="80"/>
  </r>
  <r>
    <x v="0"/>
    <x v="139"/>
    <s v="NACIONAL"/>
    <s v="RAMA EJECUTIVA"/>
    <s v="MINISTERIO"/>
    <x v="22"/>
    <s v="BOGOTÁ. D.C."/>
    <s v="BOGOTÁ. D.C."/>
    <s v="MIPG"/>
    <n v="80.95"/>
    <m/>
    <n v="87.5"/>
    <n v="100"/>
    <n v="0"/>
    <n v="100"/>
    <n v="60"/>
  </r>
  <r>
    <x v="0"/>
    <x v="140"/>
    <s v="NACIONAL"/>
    <s v="RAMA EJECUTIVA"/>
    <s v="AGENCIA ESTATAL DE NATURALEZA ESPECIAL"/>
    <x v="9"/>
    <s v="BOGOTÁ. D.C."/>
    <s v="BOGOTÁ. D.C."/>
    <s v="MIPG"/>
    <n v="88.1"/>
    <m/>
    <n v="100"/>
    <n v="75"/>
    <n v="100"/>
    <n v="100"/>
    <n v="70"/>
  </r>
  <r>
    <x v="0"/>
    <x v="141"/>
    <s v="NACIONAL"/>
    <s v="RAMA EJECUTIVA"/>
    <s v="ESTABLECIMIENTO PÚBLICO"/>
    <x v="1"/>
    <s v="BOGOTÁ. D.C."/>
    <s v="BOGOTÁ. D.C."/>
    <s v="MIPG"/>
    <n v="80.95"/>
    <m/>
    <n v="75"/>
    <n v="100"/>
    <n v="100"/>
    <n v="100"/>
    <n v="60"/>
  </r>
  <r>
    <x v="0"/>
    <x v="142"/>
    <s v="NACIONAL"/>
    <s v="RAMA EJECUTIVA"/>
    <s v="UNIDAD ADMINISTRATIVA ESPECIAL CON PERSONERÍA JURÍDICA"/>
    <x v="18"/>
    <s v="BOGOTÁ. D.C."/>
    <s v="BOGOTÁ. D.C."/>
    <s v="MIPG"/>
    <n v="80.95"/>
    <m/>
    <n v="100"/>
    <n v="66.67"/>
    <n v="100"/>
    <n v="50"/>
    <n v="80"/>
  </r>
  <r>
    <x v="0"/>
    <x v="143"/>
    <s v="NACIONAL"/>
    <s v="RAMA EJECUTIVA"/>
    <s v="ESTABLECIMIENTO PÚBLICO"/>
    <x v="18"/>
    <s v="BOGOTÁ. D.C."/>
    <s v="BOGOTÁ. D.C."/>
    <s v="MIPG"/>
    <n v="64.290000000000006"/>
    <m/>
    <n v="68.75"/>
    <n v="66.67"/>
    <n v="100"/>
    <n v="100"/>
    <n v="30"/>
  </r>
  <r>
    <x v="0"/>
    <x v="144"/>
    <s v="NACIONAL"/>
    <s v="RAMA EJECUTIVA"/>
    <s v="UNIDAD ADMINISTRATIVA ESPECIAL CON PERSONERÍA JURÍDICA"/>
    <x v="9"/>
    <s v="BOGOTÁ. D.C."/>
    <s v="BOGOTÁ. D.C."/>
    <s v="MIPG"/>
    <n v="97.62"/>
    <m/>
    <n v="100"/>
    <n v="91.67"/>
    <n v="100"/>
    <n v="100"/>
    <n v="90"/>
  </r>
  <r>
    <x v="0"/>
    <x v="145"/>
    <s v="NACIONAL"/>
    <s v="RAMA EJECUTIVA"/>
    <s v="SOCIEDAD DE ECONOMÍA MIXTA"/>
    <x v="1"/>
    <s v="BOGOTÁ. D.C."/>
    <s v="BOGOTÁ. D.C."/>
    <s v="MIPG"/>
    <n v="78.569999999999993"/>
    <m/>
    <n v="87.5"/>
    <n v="91.67"/>
    <n v="100"/>
    <n v="100"/>
    <n v="30"/>
  </r>
  <r>
    <x v="0"/>
    <x v="146"/>
    <s v="NACIONAL"/>
    <s v="RAMA EJECUTIVA"/>
    <s v="SOCIEDAD DE ECONOMÍA MIXTA"/>
    <x v="2"/>
    <s v="BOGOTÁ. D.C."/>
    <s v="BOGOTÁ. D.C."/>
    <s v="MIPG"/>
    <n v="90.48"/>
    <m/>
    <n v="100"/>
    <n v="100"/>
    <n v="100"/>
    <n v="100"/>
    <n v="60"/>
  </r>
  <r>
    <x v="0"/>
    <x v="147"/>
    <s v="NACIONAL"/>
    <s v="RAMA EJECUTIVA"/>
    <s v="UNIDAD ADMINISTRATIVA ESPECIAL CON PERSONERÍA JURÍDICA"/>
    <x v="3"/>
    <s v="BOGOTÁ. D.C."/>
    <s v="BOGOTÁ. D.C."/>
    <s v="MIPG"/>
    <n v="88.1"/>
    <m/>
    <n v="100"/>
    <n v="91.67"/>
    <n v="100"/>
    <n v="100"/>
    <n v="50"/>
  </r>
  <r>
    <x v="0"/>
    <x v="148"/>
    <s v="NACIONAL"/>
    <s v="RAMA EJECUTIVA"/>
    <s v="UNIDAD ADMINISTRATIVA ESPECIAL CON PERSONERÍA JURÍDICA"/>
    <x v="19"/>
    <s v="BOGOTÁ. D.C."/>
    <s v="BOGOTÁ. D.C."/>
    <s v="MIPG"/>
    <n v="73.81"/>
    <m/>
    <n v="75"/>
    <n v="75"/>
    <n v="100"/>
    <n v="100"/>
    <n v="50"/>
  </r>
  <r>
    <x v="0"/>
    <x v="149"/>
    <s v="NACIONAL"/>
    <s v="RAMA EJECUTIVA"/>
    <s v="UNIDAD ADMINISTRATIVA ESPECIAL CON PERSONERÍA JURÍDICA"/>
    <x v="14"/>
    <s v="BOGOTÁ. D.C."/>
    <s v="BOGOTÁ. D.C."/>
    <s v="MIPG"/>
    <n v="95.24"/>
    <m/>
    <n v="100"/>
    <n v="100"/>
    <n v="100"/>
    <n v="100"/>
    <n v="80"/>
  </r>
  <r>
    <x v="0"/>
    <x v="150"/>
    <s v="NACIONAL"/>
    <s v="RAMA EJECUTIVA"/>
    <s v="AGENCIA ESTATAL DE NATURALEZA ESPECIAL"/>
    <x v="9"/>
    <s v="BOGOTÁ. D.C."/>
    <s v="BOGOTÁ. D.C."/>
    <s v="MIPG"/>
    <n v="100"/>
    <m/>
    <n v="100"/>
    <n v="100"/>
    <n v="100"/>
    <n v="100"/>
    <n v="100"/>
  </r>
  <r>
    <x v="0"/>
    <x v="151"/>
    <s v="NACIONAL"/>
    <s v="RAMA EJECUTIVA"/>
    <s v="AGENCIA ESTATAL DE NATURALEZA ESPECIAL"/>
    <x v="3"/>
    <s v="BOGOTÁ. D.C."/>
    <s v="BOGOTÁ. D.C."/>
    <s v="MIPG"/>
    <n v="76.19"/>
    <m/>
    <n v="87.5"/>
    <n v="100"/>
    <n v="100"/>
    <n v="100"/>
    <n v="20"/>
  </r>
  <r>
    <x v="0"/>
    <x v="152"/>
    <s v="NACIONAL"/>
    <s v="RAMA EJECUTIVA"/>
    <s v="AGENCIA ESTATAL DE NATURALEZA ESPECIAL"/>
    <x v="3"/>
    <s v="BOGOTÁ. D.C."/>
    <s v="BOGOTÁ. D.C."/>
    <s v="MIPG"/>
    <n v="90.48"/>
    <m/>
    <n v="87.5"/>
    <n v="100"/>
    <n v="100"/>
    <n v="100"/>
    <n v="80"/>
  </r>
  <r>
    <x v="0"/>
    <x v="153"/>
    <s v="NACIONAL"/>
    <s v="RAMA EJECUTIVA"/>
    <s v="ESPECIAL"/>
    <x v="15"/>
    <s v="BOGOTÁ. D.C."/>
    <s v="BOGOTÁ. D.C."/>
    <s v="MIPG"/>
    <n v="97.62"/>
    <m/>
    <n v="100"/>
    <n v="91.67"/>
    <n v="100"/>
    <n v="100"/>
    <n v="90"/>
  </r>
  <r>
    <x v="0"/>
    <x v="154"/>
    <s v="NACIONAL"/>
    <s v="RAMA EJECUTIVA"/>
    <s v="INSTITUTO CIENTÍFICO Y TECNOLOGICO"/>
    <x v="2"/>
    <s v="BOGOTÁ. D.C."/>
    <s v="BOGOTÁ. D.C."/>
    <s v="MIPG"/>
    <m/>
    <m/>
    <m/>
    <m/>
    <m/>
    <m/>
    <m/>
  </r>
  <r>
    <x v="0"/>
    <x v="155"/>
    <s v="NACIONAL"/>
    <s v="RAMA EJECUTIVA"/>
    <s v="ENTIDAD DESCENTRALIZADA INDIRECTA"/>
    <x v="6"/>
    <s v="BOGOTÁ. D.C."/>
    <s v="BOGOTÁ. D.C."/>
    <s v="MIPG"/>
    <m/>
    <m/>
    <m/>
    <m/>
    <m/>
    <m/>
    <m/>
  </r>
  <r>
    <x v="0"/>
    <x v="156"/>
    <s v="NACIONAL"/>
    <s v="RAMA EJECUTIVA"/>
    <s v="UNIDAD ADMINISTRATIVA ESPECIAL CON PERSONERÍA JURÍDICA"/>
    <x v="5"/>
    <s v="BOGOTÁ. D.C."/>
    <s v="BOGOTÁ. D.C."/>
    <s v="MIPG"/>
    <m/>
    <m/>
    <m/>
    <m/>
    <m/>
    <m/>
    <m/>
  </r>
  <r>
    <x v="0"/>
    <x v="157"/>
    <s v="NACIONAL"/>
    <s v="ÓRGANO AUTÓNOMO"/>
    <s v="ENTIDAD DESCENTRALIZADA INDIRECTA"/>
    <x v="5"/>
    <s v="BOGOTÁ. D.C."/>
    <s v="BOGOTÁ. D.C."/>
    <s v="MIPG"/>
    <n v="22.22"/>
    <m/>
    <n v="16.670000000000002"/>
    <n v="40"/>
    <n v="0"/>
    <n v="50"/>
    <n v="0"/>
  </r>
  <r>
    <x v="0"/>
    <x v="158"/>
    <s v="NACIONAL"/>
    <s v="ÓRGANO AUTÓNOMO"/>
    <s v="ENTIDAD DESCENTRALIZADA INDIRECTA"/>
    <x v="23"/>
    <s v="BOGOTÁ. D.C."/>
    <s v="BOGOTÁ. D.C."/>
    <s v="MIPG"/>
    <n v="23.68"/>
    <m/>
    <n v="0"/>
    <n v="41.67"/>
    <n v="0"/>
    <n v="100"/>
    <n v="10"/>
  </r>
  <r>
    <x v="0"/>
    <x v="159"/>
    <s v="NACIONAL"/>
    <s v="ÓRGANO AUTÓNOMO"/>
    <s v="ÓRGANO AUTÓNOMO"/>
    <x v="20"/>
    <s v="BOGOTÁ. D.C."/>
    <s v="BOGOTÁ. D.C."/>
    <s v="MECI"/>
    <m/>
    <m/>
    <m/>
    <m/>
    <n v="100"/>
    <n v="88.89"/>
    <n v="86.84"/>
  </r>
  <r>
    <x v="0"/>
    <x v="160"/>
    <s v="NACIONAL"/>
    <s v="ÓRGANO AUTÓNOMO"/>
    <s v="ÓRGANO AUTÓNOMO"/>
    <x v="20"/>
    <s v="VALLE DEL CAUCA"/>
    <s v="CALI"/>
    <s v="MECI"/>
    <m/>
    <m/>
    <m/>
    <m/>
    <n v="83.33"/>
    <n v="100"/>
    <n v="86.67"/>
  </r>
  <r>
    <x v="0"/>
    <x v="161"/>
    <s v="NACIONAL"/>
    <s v="ÓRGANO AUTÓNOMO"/>
    <s v="ÓRGANO AUTÓNOMO"/>
    <x v="20"/>
    <s v="QUINDÍO"/>
    <s v="ARMENIA"/>
    <s v="MECI"/>
    <m/>
    <m/>
    <m/>
    <m/>
    <n v="58.33"/>
    <n v="0"/>
    <n v="28.57"/>
  </r>
  <r>
    <x v="0"/>
    <x v="162"/>
    <s v="NACIONAL"/>
    <s v="ÓRGANO AUTÓNOMO"/>
    <s v="ÓRGANO AUTÓNOMO"/>
    <x v="20"/>
    <s v="CHOCÓ"/>
    <s v="QUIBDÓ"/>
    <s v="MECI"/>
    <m/>
    <m/>
    <m/>
    <m/>
    <n v="83.33"/>
    <n v="61.11"/>
    <n v="72.38"/>
  </r>
  <r>
    <x v="0"/>
    <x v="163"/>
    <s v="NACIONAL"/>
    <s v="ÓRGANO AUTÓNOMO"/>
    <s v="ÓRGANO AUTÓNOMO"/>
    <x v="20"/>
    <s v="ANTIOQUIA"/>
    <s v="APARTADÓ"/>
    <s v="MECI"/>
    <m/>
    <m/>
    <m/>
    <m/>
    <n v="83.33"/>
    <n v="0"/>
    <n v="63.81"/>
  </r>
  <r>
    <x v="0"/>
    <x v="164"/>
    <s v="NACIONAL"/>
    <s v="ÓRGANO AUTÓNOMO"/>
    <s v="ÓRGANO AUTÓNOMO"/>
    <x v="20"/>
    <s v="CALDAS"/>
    <s v="MANIZALES"/>
    <s v="MECI"/>
    <m/>
    <m/>
    <m/>
    <m/>
    <n v="66.67"/>
    <n v="62.5"/>
    <n v="66.67"/>
  </r>
  <r>
    <x v="0"/>
    <x v="165"/>
    <s v="NACIONAL"/>
    <s v="ÓRGANO AUTÓNOMO"/>
    <s v="ÓRGANO AUTÓNOMO"/>
    <x v="20"/>
    <s v="CÓRDOBA"/>
    <s v="MONTERÍA"/>
    <s v="MECI"/>
    <m/>
    <m/>
    <m/>
    <m/>
    <n v="77.78"/>
    <n v="34.72"/>
    <n v="28.57"/>
  </r>
  <r>
    <x v="0"/>
    <x v="166"/>
    <s v="NACIONAL"/>
    <s v="ÓRGANO AUTÓNOMO"/>
    <s v="ÓRGANO AUTÓNOMO"/>
    <x v="20"/>
    <s v="TOLIMA"/>
    <s v="IBAGUÉ"/>
    <s v="MECI"/>
    <m/>
    <m/>
    <m/>
    <m/>
    <n v="88.89"/>
    <n v="100"/>
    <n v="77.78"/>
  </r>
  <r>
    <x v="0"/>
    <x v="167"/>
    <s v="NACIONAL"/>
    <s v="ÓRGANO AUTÓNOMO"/>
    <s v="ÓRGANO AUTÓNOMO"/>
    <x v="20"/>
    <s v="RISARALDA"/>
    <s v="PEREIRA"/>
    <s v="MECI"/>
    <m/>
    <m/>
    <m/>
    <m/>
    <n v="75"/>
    <n v="0"/>
    <n v="63.64"/>
  </r>
  <r>
    <x v="0"/>
    <x v="168"/>
    <s v="NACIONAL"/>
    <s v="ÓRGANO AUTÓNOMO"/>
    <s v="ÓRGANO AUTÓNOMO"/>
    <x v="20"/>
    <s v="MAGDALENA"/>
    <s v="SANTA MARTA"/>
    <s v="MECI"/>
    <m/>
    <m/>
    <m/>
    <m/>
    <n v="77.78"/>
    <n v="50"/>
    <n v="69.569999999999993"/>
  </r>
  <r>
    <x v="0"/>
    <x v="169"/>
    <s v="NACIONAL"/>
    <s v="ÓRGANO AUTÓNOMO"/>
    <s v="ÓRGANO AUTÓNOMO"/>
    <x v="20"/>
    <s v="SANTANDER"/>
    <s v="BUCARAMANGA"/>
    <s v="MECI"/>
    <m/>
    <m/>
    <m/>
    <m/>
    <n v="61.11"/>
    <n v="0"/>
    <n v="59.09"/>
  </r>
  <r>
    <x v="0"/>
    <x v="170"/>
    <s v="NACIONAL"/>
    <s v="ÓRGANO AUTÓNOMO"/>
    <s v="ENTE UNIVERSITARIO AUTÓNOMO"/>
    <x v="5"/>
    <s v="CALDAS"/>
    <s v="MANIZALES"/>
    <s v="MECI"/>
    <m/>
    <m/>
    <n v="38.46"/>
    <n v="50"/>
    <n v="77.78"/>
    <n v="88.89"/>
    <n v="51.85"/>
  </r>
  <r>
    <x v="0"/>
    <x v="171"/>
    <s v="NACIONAL"/>
    <s v="ÓRGANO AUTÓNOMO"/>
    <s v="ENTE UNIVERSITARIO AUTÓNOMO"/>
    <x v="5"/>
    <s v="CAUCA"/>
    <s v="POPAYÁN"/>
    <s v="MECI"/>
    <m/>
    <m/>
    <n v="34.619999999999997"/>
    <n v="50"/>
    <n v="66.67"/>
    <n v="65.28"/>
    <n v="22.92"/>
  </r>
  <r>
    <x v="0"/>
    <x v="172"/>
    <s v="NACIONAL"/>
    <s v="ÓRGANO AUTÓNOMO"/>
    <s v="ENTE UNIVERSITARIO AUTÓNOMO"/>
    <x v="5"/>
    <s v="BOGOTÁ. D.C."/>
    <s v="BOGOTÁ. D.C."/>
    <s v="MECI"/>
    <m/>
    <m/>
    <n v="53.85"/>
    <n v="83.33"/>
    <n v="61.11"/>
    <n v="100"/>
    <n v="51.39"/>
  </r>
  <r>
    <x v="0"/>
    <x v="173"/>
    <s v="NACIONAL"/>
    <s v="ÓRGANO AUTÓNOMO"/>
    <s v="ENTE UNIVERSITARIO AUTÓNOMO"/>
    <x v="5"/>
    <s v="CÓRDOBA"/>
    <s v="MONTERÍA"/>
    <s v="MECI"/>
    <m/>
    <m/>
    <n v="53.85"/>
    <n v="50"/>
    <n v="61.11"/>
    <n v="0"/>
    <n v="69.52"/>
  </r>
  <r>
    <x v="0"/>
    <x v="174"/>
    <s v="NACIONAL"/>
    <s v="ÓRGANO AUTÓNOMO"/>
    <s v="ENTE UNIVERSITARIO AUTÓNOMO"/>
    <x v="5"/>
    <s v="BOGOTÁ. D.C."/>
    <s v="BOGOTÁ. D.C."/>
    <s v="MECI"/>
    <m/>
    <m/>
    <m/>
    <m/>
    <n v="77.78"/>
    <n v="0"/>
    <n v="63.64"/>
  </r>
  <r>
    <x v="0"/>
    <x v="175"/>
    <s v="NACIONAL"/>
    <s v="ÓRGANO AUTÓNOMO"/>
    <s v="ENTE UNIVERSITARIO AUTÓNOMO"/>
    <x v="5"/>
    <s v="BOYACÁ"/>
    <s v="TUNJA"/>
    <s v="MECI"/>
    <m/>
    <m/>
    <n v="84.62"/>
    <n v="33.33"/>
    <n v="58.33"/>
    <n v="0"/>
    <n v="45.05"/>
  </r>
  <r>
    <x v="0"/>
    <x v="176"/>
    <s v="NACIONAL"/>
    <s v="ÓRGANO AUTÓNOMO"/>
    <s v="ENTE UNIVERSITARIO AUTÓNOMO"/>
    <x v="5"/>
    <s v="META"/>
    <s v="VILLAVICENCIO"/>
    <s v="MECI"/>
    <m/>
    <m/>
    <n v="34.619999999999997"/>
    <n v="50"/>
    <n v="58.33"/>
    <n v="0"/>
    <n v="0"/>
  </r>
  <r>
    <x v="0"/>
    <x v="177"/>
    <s v="NACIONAL"/>
    <s v="ÓRGANO AUTÓNOMO"/>
    <s v="ENTE UNIVERSITARIO AUTÓNOMO"/>
    <x v="5"/>
    <s v="HUILA"/>
    <s v="NEIVA"/>
    <s v="MECI"/>
    <m/>
    <m/>
    <n v="26.92"/>
    <n v="33.33"/>
    <n v="58.33"/>
    <n v="0"/>
    <n v="55.56"/>
  </r>
  <r>
    <x v="0"/>
    <x v="178"/>
    <s v="NACIONAL"/>
    <s v="ÓRGANO AUTÓNOMO"/>
    <s v="ENTE UNIVERSITARIO AUTÓNOMO"/>
    <x v="5"/>
    <s v="CHOCÓ"/>
    <s v="QUIBDÓ"/>
    <s v="MECI"/>
    <m/>
    <m/>
    <n v="73.08"/>
    <n v="50"/>
    <n v="61.11"/>
    <n v="91.67"/>
    <n v="50"/>
  </r>
  <r>
    <x v="0"/>
    <x v="179"/>
    <s v="NACIONAL"/>
    <s v="ÓRGANO AUTÓNOMO"/>
    <s v="ENTE UNIVERSITARIO AUTÓNOMO"/>
    <x v="5"/>
    <s v="CESAR"/>
    <s v="VALLEDUPAR"/>
    <s v="MECI"/>
    <m/>
    <m/>
    <n v="57.69"/>
    <n v="33.33"/>
    <n v="94.44"/>
    <n v="90.28"/>
    <n v="59.72"/>
  </r>
  <r>
    <x v="0"/>
    <x v="180"/>
    <s v="NACIONAL"/>
    <s v="ÓRGANO AUTÓNOMO"/>
    <s v="ENTE UNIVERSITARIO AUTÓNOMO"/>
    <x v="5"/>
    <s v="RISARALDA"/>
    <s v="PEREIRA"/>
    <s v="MECI"/>
    <m/>
    <m/>
    <n v="18.18"/>
    <n v="50"/>
    <n v="66.67"/>
    <n v="86.11"/>
    <n v="50"/>
  </r>
  <r>
    <x v="0"/>
    <x v="181"/>
    <s v="NACIONAL"/>
    <s v="ÓRGANO AUTÓNOMO"/>
    <s v="ENTE UNIVERSITARIO AUTÓNOMO"/>
    <x v="5"/>
    <s v="BOGOTÁ. D.C."/>
    <s v="BOGOTÁ. D.C."/>
    <s v="MECI"/>
    <m/>
    <m/>
    <n v="50"/>
    <n v="50"/>
    <n v="83.33"/>
    <n v="72.22"/>
    <n v="45.45"/>
  </r>
  <r>
    <x v="0"/>
    <x v="182"/>
    <s v="NACIONAL"/>
    <s v="ÓRGANO AUTÓNOMO"/>
    <s v="ÓRGANO AUTÓNOMO"/>
    <x v="20"/>
    <s v="CAUCA"/>
    <s v="POPAYÁN"/>
    <s v="MECI"/>
    <m/>
    <m/>
    <m/>
    <m/>
    <n v="55.56"/>
    <n v="62.5"/>
    <n v="39.39"/>
  </r>
  <r>
    <x v="0"/>
    <x v="183"/>
    <s v="NACIONAL"/>
    <s v="ÓRGANO AUTÓNOMO"/>
    <s v="ÓRGANO AUTÓNOMO"/>
    <x v="20"/>
    <s v="LA GUAJIRA"/>
    <s v="RIOHACHA"/>
    <s v="MECI"/>
    <m/>
    <m/>
    <m/>
    <m/>
    <n v="77.78"/>
    <n v="63.89"/>
    <n v="53.85"/>
  </r>
  <r>
    <x v="0"/>
    <x v="184"/>
    <s v="NACIONAL"/>
    <s v="ÓRGANO AUTÓNOMO"/>
    <s v="ÓRGANO AUTÓNOMO"/>
    <x v="20"/>
    <s v="ANTIOQUIA"/>
    <s v="EL SANTUARIO"/>
    <s v="MECI"/>
    <m/>
    <m/>
    <m/>
    <m/>
    <n v="100"/>
    <n v="94.44"/>
    <n v="54.44"/>
  </r>
  <r>
    <x v="0"/>
    <x v="185"/>
    <s v="NACIONAL"/>
    <s v="ÓRGANO AUTÓNOMO"/>
    <s v="ENTE UNIVERSITARIO AUTÓNOMO"/>
    <x v="5"/>
    <s v="CAQUETÁ"/>
    <s v="FLORENCIA"/>
    <s v="MECI"/>
    <m/>
    <m/>
    <m/>
    <m/>
    <n v="66.67"/>
    <n v="0"/>
    <n v="0"/>
  </r>
  <r>
    <x v="0"/>
    <x v="186"/>
    <s v="NACIONAL"/>
    <s v="ÓRGANO AUTÓNOMO"/>
    <s v="ENTE UNIVERSITARIO AUTÓNOMO"/>
    <x v="5"/>
    <s v="BOGOTÁ. D.C."/>
    <s v="BOGOTÁ. D.C."/>
    <s v="MECI"/>
    <m/>
    <m/>
    <n v="42.31"/>
    <n v="83.33"/>
    <n v="58.33"/>
    <n v="50"/>
    <n v="33.33"/>
  </r>
  <r>
    <x v="0"/>
    <x v="187"/>
    <s v="NACIONAL"/>
    <s v="ÓRGANO AUTÓNOMO"/>
    <s v="ÓRGANO AUTÓNOMO"/>
    <x v="20"/>
    <s v="NARIÑO"/>
    <s v="PASTO"/>
    <s v="MECI"/>
    <m/>
    <m/>
    <m/>
    <m/>
    <n v="55.56"/>
    <n v="29.17"/>
    <n v="17.95"/>
  </r>
  <r>
    <x v="0"/>
    <x v="188"/>
    <s v="NACIONAL"/>
    <s v="ORGANISMO DE CONTROL Y VIGILANCIA"/>
    <s v="PROCURADURÍA GENERAL DE LA NACIÓN"/>
    <x v="23"/>
    <s v="BOGOTÁ. D.C."/>
    <s v="BOGOTÁ. D.C."/>
    <s v="MECI"/>
    <m/>
    <m/>
    <m/>
    <m/>
    <n v="44.44"/>
    <n v="0"/>
    <n v="75.44"/>
  </r>
  <r>
    <x v="0"/>
    <x v="189"/>
    <s v="NACIONAL"/>
    <s v="ÓRGANO AUTÓNOMO"/>
    <s v="ÓRGANO AUTÓNOMO"/>
    <x v="20"/>
    <s v="CASANARE"/>
    <s v="YOPAL"/>
    <s v="MECI"/>
    <m/>
    <m/>
    <m/>
    <m/>
    <n v="66.67"/>
    <n v="0"/>
    <n v="72.81"/>
  </r>
  <r>
    <x v="0"/>
    <x v="190"/>
    <s v="NACIONAL"/>
    <s v="ÓRGANO AUTÓNOMO"/>
    <s v="ÓRGANO AUTÓNOMO"/>
    <x v="20"/>
    <s v="SUCRE"/>
    <s v="SINCELEJO"/>
    <s v="MECI"/>
    <m/>
    <m/>
    <m/>
    <m/>
    <n v="66.67"/>
    <n v="54.17"/>
    <n v="0"/>
  </r>
  <r>
    <x v="0"/>
    <x v="191"/>
    <s v="NACIONAL"/>
    <s v="ÓRGANO AUTÓNOMO"/>
    <s v="ÓRGANO AUTÓNOMO"/>
    <x v="20"/>
    <s v="HUILA"/>
    <s v="NEIVA"/>
    <s v="MECI"/>
    <m/>
    <m/>
    <m/>
    <m/>
    <n v="88.89"/>
    <n v="68.06"/>
    <n v="78.12"/>
  </r>
  <r>
    <x v="0"/>
    <x v="192"/>
    <s v="NACIONAL"/>
    <s v="ÓRGANO AUTÓNOMO"/>
    <s v="ÓRGANO AUTÓNOMO"/>
    <x v="20"/>
    <s v="ATLÁNTICO"/>
    <s v="BARRANQUILLA"/>
    <s v="MECI"/>
    <m/>
    <m/>
    <m/>
    <m/>
    <n v="66.67"/>
    <n v="0"/>
    <n v="28.57"/>
  </r>
  <r>
    <x v="0"/>
    <x v="193"/>
    <s v="NACIONAL"/>
    <s v="ÓRGANO AUTÓNOMO"/>
    <s v="ÓRGANO AUTÓNOMO"/>
    <x v="20"/>
    <s v="SANTANDER"/>
    <s v="SAN GIL"/>
    <s v="MECI"/>
    <m/>
    <m/>
    <m/>
    <m/>
    <n v="55.56"/>
    <n v="88.89"/>
    <n v="53.85"/>
  </r>
  <r>
    <x v="0"/>
    <x v="194"/>
    <s v="NACIONAL"/>
    <s v="ÓRGANO AUTÓNOMO"/>
    <s v="ÓRGANO AUTÓNOMO"/>
    <x v="20"/>
    <s v="BOYACÁ"/>
    <s v="TUNJA"/>
    <s v="MECI"/>
    <m/>
    <m/>
    <m/>
    <m/>
    <n v="94.44"/>
    <n v="94.44"/>
    <n v="94.74"/>
  </r>
  <r>
    <x v="0"/>
    <x v="195"/>
    <s v="NACIONAL"/>
    <s v="ÓRGANO AUTÓNOMO"/>
    <s v="ÓRGANO AUTÓNOMO"/>
    <x v="20"/>
    <s v="BOYACÁ"/>
    <s v="GARAGOA"/>
    <s v="MECI"/>
    <m/>
    <m/>
    <m/>
    <m/>
    <n v="25"/>
    <n v="0"/>
    <n v="83.33"/>
  </r>
  <r>
    <x v="0"/>
    <x v="196"/>
    <s v="NACIONAL"/>
    <s v="ÓRGANO AUTÓNOMO"/>
    <s v="ÓRGANO AUTÓNOMO"/>
    <x v="20"/>
    <s v="CUNDINAMARCA"/>
    <s v="GACHALÁ"/>
    <s v="MECI"/>
    <m/>
    <m/>
    <m/>
    <m/>
    <n v="77.78"/>
    <n v="72.22"/>
    <n v="54.39"/>
  </r>
  <r>
    <x v="0"/>
    <x v="197"/>
    <s v="NACIONAL"/>
    <s v="ÓRGANO AUTÓNOMO"/>
    <s v="ÓRGANO AUTÓNOMO"/>
    <x v="20"/>
    <s v="BOLÍVAR"/>
    <s v="CARTAGENA DE INDIAS"/>
    <s v="MECI"/>
    <m/>
    <m/>
    <m/>
    <m/>
    <n v="50"/>
    <n v="58.33"/>
    <n v="14.29"/>
  </r>
  <r>
    <x v="0"/>
    <x v="198"/>
    <s v="NACIONAL"/>
    <s v="ÓRGANO AUTÓNOMO"/>
    <s v="ÓRGANO AUTÓNOMO"/>
    <x v="20"/>
    <s v="BOLÍVAR"/>
    <s v="MAGANGUÉ"/>
    <s v="MECI"/>
    <m/>
    <m/>
    <m/>
    <m/>
    <n v="77.78"/>
    <n v="65.28"/>
    <n v="33.33"/>
  </r>
  <r>
    <x v="0"/>
    <x v="199"/>
    <s v="NACIONAL"/>
    <s v="ÓRGANO AUTÓNOMO"/>
    <s v="ÓRGANO AUTÓNOMO"/>
    <x v="20"/>
    <s v="ARCHIPIÉLAGO DE SAN ANDRÉS. PROVIDENCIA Y SANTA CATALINA"/>
    <s v="SAN ANDRÉS"/>
    <s v="MECI"/>
    <m/>
    <m/>
    <m/>
    <m/>
    <n v="94.44"/>
    <n v="80.56"/>
    <n v="73.91"/>
  </r>
  <r>
    <x v="0"/>
    <x v="200"/>
    <s v="NACIONAL"/>
    <s v="ÓRGANO AUTÓNOMO"/>
    <s v="ÓRGANO AUTÓNOMO"/>
    <x v="20"/>
    <s v="META"/>
    <s v="VILLAVICENCIO"/>
    <s v="MECI"/>
    <m/>
    <m/>
    <m/>
    <m/>
    <n v="88.89"/>
    <n v="0"/>
    <n v="22.92"/>
  </r>
  <r>
    <x v="0"/>
    <x v="201"/>
    <s v="NACIONAL"/>
    <s v="ÓRGANO AUTÓNOMO"/>
    <s v="EMPRESA INDUSTRIAL Y COMERCIAL DEL ESTADO"/>
    <x v="20"/>
    <s v="SANTANDER"/>
    <s v="BARRANCABERMEJA"/>
    <s v="MECI"/>
    <m/>
    <m/>
    <m/>
    <m/>
    <n v="50"/>
    <n v="0"/>
    <n v="28.57"/>
  </r>
  <r>
    <x v="0"/>
    <x v="202"/>
    <s v="NACIONAL"/>
    <s v="ORGANISMO DE CONTROL Y VIGILANCIA"/>
    <s v="CONTRALORÍA GENERAL DE LA REPÚBLICA"/>
    <x v="23"/>
    <s v="BOGOTÁ. D.C."/>
    <s v="BOGOTÁ. D.C."/>
    <s v="MECI"/>
    <m/>
    <m/>
    <m/>
    <m/>
    <n v="60"/>
    <n v="83.33"/>
    <n v="73.680000000000007"/>
  </r>
  <r>
    <x v="0"/>
    <x v="203"/>
    <s v="NACIONAL"/>
    <s v="ÓRGANO AUTÓNOMO"/>
    <s v="ÓRGANO AUTÓNOMO"/>
    <x v="20"/>
    <s v="CESAR"/>
    <s v="VALLEDUPAR"/>
    <s v="MECI"/>
    <m/>
    <m/>
    <m/>
    <m/>
    <n v="66.67"/>
    <n v="54.17"/>
    <n v="44.44"/>
  </r>
  <r>
    <x v="0"/>
    <x v="204"/>
    <s v="NACIONAL"/>
    <s v="ÓRGANO AUTÓNOMO"/>
    <s v="ÓRGANO AUTÓNOMO"/>
    <x v="20"/>
    <s v="NORTE DE SANTANDER"/>
    <s v="SAN JOSÉ DE CÚCUTA"/>
    <s v="MECI"/>
    <m/>
    <m/>
    <m/>
    <m/>
    <n v="77.78"/>
    <n v="80.56"/>
    <n v="71.569999999999993"/>
  </r>
  <r>
    <x v="0"/>
    <x v="205"/>
    <s v="NACIONAL"/>
    <s v="RAMA LEGISLATIVA"/>
    <s v="SENADO DE LA REPÚBLICA"/>
    <x v="23"/>
    <s v="BOGOTÁ. D.C."/>
    <s v="BOGOTÁ. D.C."/>
    <s v="MECI"/>
    <m/>
    <m/>
    <m/>
    <m/>
    <n v="22.22"/>
    <n v="12.5"/>
    <n v="25.64"/>
  </r>
  <r>
    <x v="0"/>
    <x v="206"/>
    <s v="NACIONAL"/>
    <s v="ÓRGANO AUTÓNOMO"/>
    <s v="ÓRGANO AUTÓNOMO"/>
    <x v="23"/>
    <s v="SUCRE"/>
    <s v="SAN MARCOS"/>
    <s v="MECI"/>
    <m/>
    <m/>
    <m/>
    <m/>
    <n v="63.89"/>
    <n v="0"/>
    <n v="10.26"/>
  </r>
  <r>
    <x v="0"/>
    <x v="207"/>
    <s v="NACIONAL"/>
    <s v="ÓRGANO AUTÓNOMO"/>
    <s v="ÓRGANO AUTÓNOMO"/>
    <x v="23"/>
    <s v="BOGOTÁ. D.C."/>
    <s v="BOGOTÁ. D.C."/>
    <s v="MECI"/>
    <m/>
    <m/>
    <m/>
    <m/>
    <n v="44.44"/>
    <n v="91.67"/>
    <n v="74.069999999999993"/>
  </r>
  <r>
    <x v="0"/>
    <x v="208"/>
    <s v="NACIONAL"/>
    <s v="RAMA EJECUTIVA"/>
    <s v="UNIDAD ADMINISTRATIVA ESPECIAL CON PERSONERÍA JURÍDICA"/>
    <x v="1"/>
    <s v="BOGOTÁ. D.C."/>
    <s v="BOGOTÁ. D.C."/>
    <s v="MECI"/>
    <m/>
    <m/>
    <n v="92.59"/>
    <n v="100"/>
    <n v="25"/>
    <n v="25"/>
    <n v="41.67"/>
  </r>
  <r>
    <x v="0"/>
    <x v="209"/>
    <s v="NACIONAL"/>
    <s v="ÓRGANO AUTÓNOMO"/>
    <s v="ENTE UNIVERSITARIO AUTÓNOMO"/>
    <x v="5"/>
    <s v="BOGOTÁ. D.C."/>
    <s v="BOGOTÁ. D.C."/>
    <s v="MECI"/>
    <m/>
    <m/>
    <m/>
    <m/>
    <n v="58.33"/>
    <n v="29.17"/>
    <n v="49.43"/>
  </r>
  <r>
    <x v="0"/>
    <x v="210"/>
    <s v="NACIONAL"/>
    <s v="ORGANISMO DE CONTROL Y VIGILANCIA"/>
    <s v="ESTABLECIMIENTO PÚBLICO"/>
    <x v="23"/>
    <s v="BOGOTÁ. D.C."/>
    <s v="BOGOTÁ. D.C."/>
    <s v="MECI"/>
    <m/>
    <m/>
    <m/>
    <m/>
    <n v="41.67"/>
    <n v="0"/>
    <n v="56.25"/>
  </r>
  <r>
    <x v="0"/>
    <x v="211"/>
    <s v="NACIONAL"/>
    <s v="ORGANISMO DE CONTROL Y VIGILANCIA"/>
    <s v="AUDITORÍA GENERAL DE LA REPÚBLICA"/>
    <x v="23"/>
    <s v="BOGOTÁ. D.C."/>
    <s v="BOGOTÁ. D.C."/>
    <s v="MECI"/>
    <m/>
    <m/>
    <m/>
    <m/>
    <n v="55.56"/>
    <n v="94.44"/>
    <n v="68.75"/>
  </r>
  <r>
    <x v="0"/>
    <x v="212"/>
    <s v="NACIONAL"/>
    <s v="ORGANIZACIÓN ELECTORAL"/>
    <s v="REGISTRADURÍA NACIONAL"/>
    <x v="23"/>
    <s v="BOGOTÁ. D.C."/>
    <s v="BOGOTÁ. D.C."/>
    <s v="MECI"/>
    <m/>
    <m/>
    <m/>
    <m/>
    <n v="44.44"/>
    <n v="0"/>
    <n v="34.85"/>
  </r>
  <r>
    <x v="0"/>
    <x v="213"/>
    <s v="NACIONAL"/>
    <s v="RAMA LEGISLATIVA"/>
    <s v="CÁMARA DE REPRESENTANTES"/>
    <x v="23"/>
    <s v="BOGOTÁ. D.C."/>
    <s v="BOGOTÁ. D.C."/>
    <s v="MECI"/>
    <m/>
    <m/>
    <m/>
    <m/>
    <n v="66.67"/>
    <n v="0"/>
    <n v="28.57"/>
  </r>
  <r>
    <x v="0"/>
    <x v="214"/>
    <s v="NACIONAL"/>
    <s v="ORGANISMO DE CONTROL Y VIGILANCIA"/>
    <s v="DEFENSORÍA DEL PUEBLO"/>
    <x v="23"/>
    <s v="BOGOTÁ. D.C."/>
    <s v="BOGOTÁ. D.C."/>
    <s v="MECI"/>
    <m/>
    <m/>
    <m/>
    <m/>
    <n v="22.22"/>
    <n v="45.83"/>
    <n v="54.39"/>
  </r>
  <r>
    <x v="0"/>
    <x v="215"/>
    <s v="NACIONAL"/>
    <s v="ÓRGANO AUTÓNOMO"/>
    <s v="ENTE UNIVERSITARIO AUTÓNOMO"/>
    <x v="5"/>
    <s v="VALLE DEL CAUCA"/>
    <s v="BUENAVENTURA"/>
    <s v="MECI"/>
    <m/>
    <m/>
    <n v="50"/>
    <n v="50"/>
    <n v="41.67"/>
    <n v="58.33"/>
    <n v="22.22"/>
  </r>
  <r>
    <x v="0"/>
    <x v="216"/>
    <s v="NACIONAL"/>
    <s v="ÓRGANO AUTÓNOMO"/>
    <s v="ÓRGANO AUTÓNOMO"/>
    <x v="20"/>
    <s v="ANTIOQUIA"/>
    <s v="MEDELLÍN"/>
    <s v="MECI"/>
    <m/>
    <m/>
    <m/>
    <m/>
    <n v="72.22"/>
    <n v="100"/>
    <n v="75.239999999999995"/>
  </r>
  <r>
    <x v="0"/>
    <x v="217"/>
    <s v="NACIONAL"/>
    <s v="ÓRGANO AUTÓNOMO"/>
    <s v="ÓRGANO AUTÓNOMO"/>
    <x v="20"/>
    <s v="GUAINÍA"/>
    <s v="INÍRIDA"/>
    <s v="MECI"/>
    <m/>
    <m/>
    <m/>
    <m/>
    <n v="25"/>
    <n v="0"/>
    <n v="28.57"/>
  </r>
  <r>
    <x v="0"/>
    <x v="218"/>
    <s v="NACIONAL"/>
    <s v="ÓRGANO AUTÓNOMO"/>
    <s v="ÓRGANO AUTÓNOMO"/>
    <x v="20"/>
    <s v="PUTUMAYO"/>
    <s v="MOCOA"/>
    <s v="MECI"/>
    <m/>
    <m/>
    <m/>
    <m/>
    <n v="58.33"/>
    <n v="51.39"/>
    <n v="28.57"/>
  </r>
  <r>
    <x v="0"/>
    <x v="219"/>
    <s v="NACIONAL"/>
    <s v="RAMA JUDICIAL"/>
    <s v="FISCALÍA GENERAL DE LA NACIÓN"/>
    <x v="23"/>
    <s v="BOGOTÁ. D.C."/>
    <s v="BOGOTÁ. D.C."/>
    <s v="MECI"/>
    <m/>
    <m/>
    <m/>
    <m/>
    <n v="100"/>
    <n v="75"/>
    <n v="89.52"/>
  </r>
  <r>
    <x v="0"/>
    <x v="220"/>
    <s v="NACIONAL"/>
    <s v="RAMA JUDICIAL"/>
    <s v="ESTABLECIMIENTO PÚBLICO"/>
    <x v="23"/>
    <s v="BOGOTÁ. D.C."/>
    <s v="BOGOTÁ. D.C."/>
    <s v="MECI"/>
    <m/>
    <m/>
    <m/>
    <m/>
    <n v="50"/>
    <n v="52.78"/>
    <n v="53.03"/>
  </r>
  <r>
    <x v="0"/>
    <x v="221"/>
    <s v="NACIONAL"/>
    <s v="ÓRGANO AUTÓNOMO"/>
    <s v="ÓRGANO AUTÓNOMO"/>
    <x v="23"/>
    <s v="BOGOTÁ. D.C."/>
    <s v="BOGOTÁ. D.C."/>
    <s v="MECI"/>
    <m/>
    <m/>
    <m/>
    <m/>
    <n v="66.67"/>
    <n v="77.78"/>
    <n v="65.790000000000006"/>
  </r>
  <r>
    <x v="0"/>
    <x v="222"/>
    <s v="NACIONAL"/>
    <s v="RAMA EJECUTIVA"/>
    <s v="INSTITUTO CIENTÍFICO Y TECNOLOGICO"/>
    <x v="20"/>
    <s v="BOGOTÁ. D.C."/>
    <s v="BOGOTÁ. D.C."/>
    <s v="MECI"/>
    <m/>
    <m/>
    <m/>
    <m/>
    <n v="40"/>
    <n v="22.22"/>
    <n v="6.45"/>
  </r>
  <r>
    <x v="0"/>
    <x v="223"/>
    <s v="NACIONAL"/>
    <s v="RAMA EJECUTIVA"/>
    <s v="INSTITUTO CIENTÍFICO Y TECNOLOGICO"/>
    <x v="20"/>
    <s v="CHOCÓ"/>
    <s v="QUIBDÓ"/>
    <s v="MECI"/>
    <m/>
    <m/>
    <m/>
    <m/>
    <n v="69.44"/>
    <n v="25"/>
    <n v="14.29"/>
  </r>
  <r>
    <x v="0"/>
    <x v="224"/>
    <s v="NACIONAL"/>
    <s v="RAMA EJECUTIVA"/>
    <s v="INSTITUTO CIENTÍFICO Y TECNOLOGICO"/>
    <x v="20"/>
    <s v="MAGDALENA"/>
    <s v="SANTA MARTA"/>
    <s v="MECI"/>
    <m/>
    <m/>
    <m/>
    <m/>
    <n v="58.33"/>
    <n v="0"/>
    <n v="25.64"/>
  </r>
  <r>
    <x v="0"/>
    <x v="225"/>
    <s v="NACIONAL"/>
    <s v="RAMA EJECUTIVA"/>
    <s v="INSTITUTO CIENTÍFICO Y TECNOLOGICO"/>
    <x v="20"/>
    <s v="BOGOTÁ. D.C."/>
    <s v="BOGOTÁ. D.C."/>
    <s v="MECI"/>
    <m/>
    <m/>
    <m/>
    <m/>
    <n v="75"/>
    <n v="88.89"/>
    <n v="33.33"/>
  </r>
  <r>
    <x v="0"/>
    <x v="226"/>
    <s v="NACIONAL"/>
    <s v="RAMA EJECUTIVA"/>
    <s v="DEPARTAMENTO ADMINISTRATIVO"/>
    <x v="24"/>
    <s v="BOGOTÁ. D.C."/>
    <s v="BOGOTÁ. D.C."/>
    <s v="MECI"/>
    <m/>
    <m/>
    <n v="85.19"/>
    <n v="72.73"/>
    <n v="66.67"/>
    <n v="0"/>
    <n v="63.16"/>
  </r>
  <r>
    <x v="0"/>
    <x v="227"/>
    <s v="NACIONAL"/>
    <s v="RAMA JUDICIAL"/>
    <s v="CONSEJO SUPERIOR DE LA JUDICATURA"/>
    <x v="23"/>
    <s v="BOGOTÁ. D.C."/>
    <s v="BOGOTÁ. D.C."/>
    <s v="MECI"/>
    <m/>
    <m/>
    <m/>
    <m/>
    <n v="44.44"/>
    <n v="0"/>
    <n v="61.54"/>
  </r>
  <r>
    <x v="0"/>
    <x v="228"/>
    <s v="NACIONAL"/>
    <s v="ORGANISMO DE CONTROL Y VIGILANCIA"/>
    <s v="UNIDAD ADMINISTRATIVA ESPECIAL DE CARÁCTER ACADÉMICO"/>
    <x v="23"/>
    <s v="BOGOTÁ. D.C."/>
    <s v="BOGOTÁ. D.C."/>
    <s v="MECI"/>
    <m/>
    <m/>
    <m/>
    <m/>
    <n v="44.44"/>
    <n v="0"/>
    <n v="75.44"/>
  </r>
  <r>
    <x v="0"/>
    <x v="229"/>
    <s v="NACIONAL"/>
    <s v="SISTEMA INTEGRAL DE VERDAD JUSTICIA REPARACIÓN Y NO REPETICIÓN"/>
    <s v="ESPECIAL"/>
    <x v="23"/>
    <s v="BOGOTÁ. D.C."/>
    <s v="BOGOTÁ. D.C."/>
    <s v="MECI"/>
    <m/>
    <m/>
    <m/>
    <m/>
    <n v="69.44"/>
    <n v="91.67"/>
    <n v="38.89"/>
  </r>
  <r>
    <x v="0"/>
    <x v="230"/>
    <s v="NACIONAL"/>
    <s v="SISTEMA INTEGRAL DE VERDAD JUSTICIA REPARACIÓN Y NO REPETICIÓN"/>
    <s v="ESPECIAL"/>
    <x v="13"/>
    <s v="BOGOTÁ. D.C."/>
    <s v="BOGOTÁ. D.C."/>
    <s v="MECI"/>
    <m/>
    <m/>
    <m/>
    <m/>
    <n v="44.44"/>
    <n v="0"/>
    <n v="57.89"/>
  </r>
  <r>
    <x v="1"/>
    <x v="1"/>
    <s v="NACIONAL"/>
    <s v="RAMA EJECUTIVA"/>
    <s v="MINISTERIO"/>
    <x v="1"/>
    <s v="BOGOTÁ. D.C."/>
    <s v="BOGOTÁ. D.C."/>
    <s v="MIPG"/>
    <n v="100"/>
    <m/>
    <n v="100"/>
    <n v="100"/>
    <n v="100"/>
    <n v="100"/>
    <n v="100"/>
  </r>
  <r>
    <x v="1"/>
    <x v="2"/>
    <s v="NACIONAL"/>
    <s v="RAMA EJECUTIVA"/>
    <s v="MINISTERIO"/>
    <x v="2"/>
    <s v="BOGOTÁ. D.C."/>
    <s v="BOGOTÁ. D.C."/>
    <s v="MIPG"/>
    <n v="93.18"/>
    <m/>
    <n v="100"/>
    <n v="95"/>
    <n v="66.67"/>
    <n v="100"/>
    <n v="75"/>
  </r>
  <r>
    <x v="1"/>
    <x v="3"/>
    <s v="NACIONAL"/>
    <s v="RAMA EJECUTIVA"/>
    <s v="MINISTERIO"/>
    <x v="3"/>
    <s v="BOGOTÁ. D.C."/>
    <s v="BOGOTÁ. D.C."/>
    <s v="MIPG"/>
    <n v="100"/>
    <m/>
    <n v="100"/>
    <n v="100"/>
    <n v="100"/>
    <n v="100"/>
    <n v="100"/>
  </r>
  <r>
    <x v="1"/>
    <x v="4"/>
    <s v="NACIONAL"/>
    <s v="RAMA EJECUTIVA"/>
    <s v="MINISTERIO"/>
    <x v="4"/>
    <s v="BOGOTÁ. D.C."/>
    <s v="BOGOTÁ. D.C."/>
    <s v="MIPG"/>
    <n v="90.48"/>
    <m/>
    <n v="100"/>
    <n v="100"/>
    <n v="66.67"/>
    <n v="100"/>
    <n v="50"/>
  </r>
  <r>
    <x v="1"/>
    <x v="5"/>
    <s v="NACIONAL"/>
    <s v="RAMA EJECUTIVA"/>
    <s v="MINISTERIO"/>
    <x v="5"/>
    <s v="BOGOTÁ. D.C."/>
    <s v="BOGOTÁ. D.C."/>
    <s v="MIPG"/>
    <n v="100"/>
    <m/>
    <n v="100"/>
    <n v="100"/>
    <n v="100"/>
    <n v="100"/>
    <n v="100"/>
  </r>
  <r>
    <x v="1"/>
    <x v="6"/>
    <s v="NACIONAL"/>
    <s v="RAMA EJECUTIVA"/>
    <s v="MINISTERIO"/>
    <x v="6"/>
    <s v="BOGOTÁ. D.C."/>
    <s v="BOGOTÁ. D.C."/>
    <s v="MIPG"/>
    <n v="97.73"/>
    <m/>
    <n v="94.44"/>
    <n v="100"/>
    <n v="100"/>
    <n v="100"/>
    <n v="100"/>
  </r>
  <r>
    <x v="1"/>
    <x v="7"/>
    <s v="NACIONAL"/>
    <s v="RAMA EJECUTIVA"/>
    <s v="MINISTERIO"/>
    <x v="7"/>
    <s v="BOGOTÁ. D.C."/>
    <s v="BOGOTÁ. D.C."/>
    <s v="MIPG"/>
    <n v="100"/>
    <m/>
    <n v="100"/>
    <n v="100"/>
    <n v="100"/>
    <n v="100"/>
    <n v="100"/>
  </r>
  <r>
    <x v="1"/>
    <x v="8"/>
    <s v="NACIONAL"/>
    <s v="RAMA EJECUTIVA"/>
    <s v="MINISTERIO"/>
    <x v="8"/>
    <s v="BOGOTÁ. D.C."/>
    <s v="BOGOTÁ. D.C."/>
    <s v="MIPG"/>
    <n v="95.24"/>
    <m/>
    <n v="88.89"/>
    <n v="100"/>
    <n v="100"/>
    <n v="100"/>
    <n v="100"/>
  </r>
  <r>
    <x v="1"/>
    <x v="9"/>
    <s v="NACIONAL"/>
    <s v="RAMA EJECUTIVA"/>
    <s v="DEPARTAMENTO ADMINISTRATIVO"/>
    <x v="9"/>
    <s v="BOGOTÁ. D.C."/>
    <s v="BOGOTÁ. D.C."/>
    <s v="MIPG"/>
    <n v="95.45"/>
    <m/>
    <n v="88.89"/>
    <n v="100"/>
    <n v="100"/>
    <n v="100"/>
    <n v="100"/>
  </r>
  <r>
    <x v="1"/>
    <x v="10"/>
    <s v="NACIONAL"/>
    <s v="RAMA EJECUTIVA"/>
    <s v="DEPARTAMENTO ADMINISTRATIVO"/>
    <x v="10"/>
    <s v="BOGOTÁ. D.C."/>
    <s v="BOGOTÁ. D.C."/>
    <s v="MIPG"/>
    <n v="100"/>
    <m/>
    <n v="100"/>
    <n v="100"/>
    <n v="100"/>
    <n v="100"/>
    <n v="100"/>
  </r>
  <r>
    <x v="1"/>
    <x v="11"/>
    <s v="NACIONAL"/>
    <s v="RAMA EJECUTIVA"/>
    <s v="DEPARTAMENTO ADMINISTRATIVO"/>
    <x v="11"/>
    <s v="BOGOTÁ. D.C."/>
    <s v="BOGOTÁ. D.C."/>
    <s v="MIPG"/>
    <n v="97.62"/>
    <m/>
    <n v="100"/>
    <n v="95"/>
    <n v="100"/>
    <n v="100"/>
    <n v="75"/>
  </r>
  <r>
    <x v="1"/>
    <x v="12"/>
    <s v="NACIONAL"/>
    <s v="RAMA EJECUTIVA"/>
    <s v="DEPARTAMENTO ADMINISTRATIVO"/>
    <x v="12"/>
    <s v="BOGOTÁ. D.C."/>
    <s v="BOGOTÁ. D.C."/>
    <s v="MIPG"/>
    <n v="95.24"/>
    <m/>
    <n v="100"/>
    <n v="90"/>
    <n v="100"/>
    <n v="100"/>
    <n v="100"/>
  </r>
  <r>
    <x v="1"/>
    <x v="13"/>
    <s v="NACIONAL"/>
    <s v="RAMA EJECUTIVA"/>
    <s v="SUPERINTENDENCIA CON PERSONERÍA JURÍDICA"/>
    <x v="13"/>
    <s v="BOGOTÁ. D.C."/>
    <s v="BOGOTÁ. D.C."/>
    <s v="MIPG"/>
    <n v="100"/>
    <m/>
    <n v="100"/>
    <n v="100"/>
    <n v="100"/>
    <n v="100"/>
    <n v="100"/>
  </r>
  <r>
    <x v="1"/>
    <x v="14"/>
    <s v="NACIONAL"/>
    <s v="RAMA EJECUTIVA"/>
    <s v="SUPERINTENDENCIA CON PERSONERÍA JURÍDICA"/>
    <x v="14"/>
    <s v="BOGOTÁ. D.C."/>
    <s v="BOGOTÁ. D.C."/>
    <s v="MIPG"/>
    <n v="100"/>
    <m/>
    <n v="100"/>
    <n v="100"/>
    <n v="100"/>
    <n v="100"/>
    <n v="100"/>
  </r>
  <r>
    <x v="1"/>
    <x v="15"/>
    <s v="NACIONAL"/>
    <s v="RAMA EJECUTIVA"/>
    <s v="SUPERINTENDENCIA CON PERSONERÍA JURÍDICA"/>
    <x v="15"/>
    <s v="BOGOTÁ. D.C."/>
    <s v="BOGOTÁ. D.C."/>
    <s v="MIPG"/>
    <n v="100"/>
    <m/>
    <n v="100"/>
    <n v="100"/>
    <n v="100"/>
    <n v="100"/>
    <n v="100"/>
  </r>
  <r>
    <x v="1"/>
    <x v="16"/>
    <s v="NACIONAL"/>
    <s v="RAMA EJECUTIVA"/>
    <s v="SUPERINTENDENCIA CON PERSONERÍA JURÍDICA"/>
    <x v="16"/>
    <s v="BOGOTÁ. D.C."/>
    <s v="BOGOTÁ. D.C."/>
    <s v="MIPG"/>
    <n v="100"/>
    <m/>
    <n v="100"/>
    <n v="100"/>
    <n v="100"/>
    <n v="100"/>
    <n v="100"/>
  </r>
  <r>
    <x v="1"/>
    <x v="17"/>
    <s v="NACIONAL"/>
    <s v="RAMA EJECUTIVA"/>
    <s v="SUPERINTENDENCIA CON PERSONERÍA JURÍDICA"/>
    <x v="16"/>
    <s v="BOGOTÁ. D.C."/>
    <s v="BOGOTÁ. D.C."/>
    <s v="MIPG"/>
    <n v="100"/>
    <m/>
    <n v="100"/>
    <n v="100"/>
    <n v="100"/>
    <n v="100"/>
    <n v="100"/>
  </r>
  <r>
    <x v="1"/>
    <x v="18"/>
    <s v="NACIONAL"/>
    <s v="RAMA EJECUTIVA"/>
    <s v="UNIDAD ADMINISTRATIVA ESPECIAL CON PERSONERÍA JURÍDICA"/>
    <x v="14"/>
    <s v="BOGOTÁ. D.C."/>
    <s v="BOGOTÁ. D.C."/>
    <s v="MIPG"/>
    <n v="95.24"/>
    <m/>
    <n v="87.5"/>
    <n v="100"/>
    <n v="100"/>
    <n v="100"/>
    <n v="100"/>
  </r>
  <r>
    <x v="1"/>
    <x v="19"/>
    <s v="NACIONAL"/>
    <s v="RAMA EJECUTIVA"/>
    <s v="SUPERINTENDENCIA CON PERSONERÍA JURÍDICA"/>
    <x v="11"/>
    <s v="BOGOTÁ. D.C."/>
    <s v="BOGOTÁ. D.C."/>
    <s v="MIPG"/>
    <n v="93.18"/>
    <m/>
    <n v="83.33"/>
    <n v="100"/>
    <n v="100"/>
    <n v="100"/>
    <n v="100"/>
  </r>
  <r>
    <x v="1"/>
    <x v="20"/>
    <s v="NACIONAL"/>
    <s v="RAMA EJECUTIVA"/>
    <s v="SUPERINTENDENCIA CON PERSONERÍA JURÍDICA"/>
    <x v="7"/>
    <s v="BOGOTÁ. D.C."/>
    <s v="BOGOTÁ. D.C."/>
    <s v="MIPG"/>
    <n v="84.09"/>
    <m/>
    <n v="77.78"/>
    <n v="95"/>
    <n v="100"/>
    <n v="75"/>
    <n v="75"/>
  </r>
  <r>
    <x v="1"/>
    <x v="21"/>
    <s v="NACIONAL"/>
    <s v="RAMA EJECUTIVA"/>
    <s v="ESTABLECIMIENTO PÚBLICO"/>
    <x v="15"/>
    <s v="BOGOTÁ. D.C."/>
    <s v="BOGOTÁ. D.C."/>
    <s v="MIPG"/>
    <n v="92.86"/>
    <m/>
    <n v="88.89"/>
    <n v="95"/>
    <n v="100"/>
    <n v="100"/>
    <n v="75"/>
  </r>
  <r>
    <x v="1"/>
    <x v="22"/>
    <s v="NACIONAL"/>
    <s v="RAMA EJECUTIVA"/>
    <s v="UNIDAD ADMINISTRATIVA ESPECIAL SIN PERSONERÍA JURÍDICA"/>
    <x v="6"/>
    <s v="BOGOTÁ. D.C."/>
    <s v="BOGOTÁ. D.C."/>
    <s v="MIPG"/>
    <n v="93.18"/>
    <m/>
    <n v="100"/>
    <n v="85"/>
    <n v="100"/>
    <n v="100"/>
    <n v="75"/>
  </r>
  <r>
    <x v="1"/>
    <x v="23"/>
    <s v="NACIONAL"/>
    <s v="RAMA EJECUTIVA"/>
    <s v="UNIDAD ADMINISTRATIVA ESPECIAL SIN PERSONERÍA JURÍDICA"/>
    <x v="17"/>
    <s v="BOGOTÁ. D.C."/>
    <s v="BOGOTÁ. D.C."/>
    <s v="MIPG"/>
    <n v="100"/>
    <m/>
    <n v="100"/>
    <n v="100"/>
    <n v="100"/>
    <n v="100"/>
    <n v="100"/>
  </r>
  <r>
    <x v="1"/>
    <x v="24"/>
    <s v="NACIONAL"/>
    <s v="RAMA EJECUTIVA"/>
    <s v="ESTABLECIMIENTO PÚBLICO"/>
    <x v="2"/>
    <s v="BOGOTÁ. D.C."/>
    <s v="BOGOTÁ. D.C."/>
    <s v="MIPG"/>
    <n v="100"/>
    <m/>
    <n v="100"/>
    <n v="100"/>
    <n v="100"/>
    <n v="100"/>
    <n v="100"/>
  </r>
  <r>
    <x v="1"/>
    <x v="25"/>
    <s v="NACIONAL"/>
    <s v="RAMA EJECUTIVA"/>
    <s v="ESTABLECIMIENTO PÚBLICO"/>
    <x v="2"/>
    <s v="BOGOTÁ. D.C."/>
    <s v="BOGOTÁ. D.C."/>
    <s v="MIPG"/>
    <n v="100"/>
    <m/>
    <n v="100"/>
    <n v="100"/>
    <n v="100"/>
    <n v="100"/>
    <n v="100"/>
  </r>
  <r>
    <x v="1"/>
    <x v="26"/>
    <s v="NACIONAL"/>
    <s v="RAMA EJECUTIVA"/>
    <s v="ESTABLECIMIENTO PÚBLICO"/>
    <x v="2"/>
    <s v="BOGOTÁ. D.C."/>
    <s v="BOGOTÁ. D.C."/>
    <s v="MIPG"/>
    <n v="90.48"/>
    <m/>
    <n v="100"/>
    <n v="95"/>
    <n v="83.33"/>
    <n v="100"/>
    <n v="25"/>
  </r>
  <r>
    <x v="1"/>
    <x v="27"/>
    <s v="NACIONAL"/>
    <s v="RAMA EJECUTIVA"/>
    <s v="ESTABLECIMIENTO PÚBLICO"/>
    <x v="12"/>
    <s v="BOGOTÁ. D.C."/>
    <s v="BOGOTÁ. D.C."/>
    <s v="MIPG"/>
    <n v="79.55"/>
    <m/>
    <n v="88.89"/>
    <n v="75"/>
    <n v="100"/>
    <n v="75"/>
    <n v="75"/>
  </r>
  <r>
    <x v="1"/>
    <x v="28"/>
    <s v="NACIONAL"/>
    <s v="RAMA EJECUTIVA"/>
    <s v="ESTABLECIMIENTO PÚBLICO"/>
    <x v="2"/>
    <s v="BOGOTÁ. D.C."/>
    <s v="BOGOTÁ. D.C."/>
    <s v="MIPG"/>
    <n v="84.09"/>
    <m/>
    <n v="100"/>
    <n v="85"/>
    <n v="100"/>
    <n v="50"/>
    <n v="100"/>
  </r>
  <r>
    <x v="1"/>
    <x v="29"/>
    <s v="NACIONAL"/>
    <s v="RAMA EJECUTIVA"/>
    <s v="EMPRESA INDUSTRIAL Y COMERCIAL DEL ESTADO"/>
    <x v="1"/>
    <s v="BOGOTÁ. D.C."/>
    <s v="BOGOTÁ. D.C."/>
    <s v="MIPG"/>
    <n v="84.09"/>
    <m/>
    <n v="77.78"/>
    <n v="95"/>
    <n v="100"/>
    <n v="75"/>
    <n v="75"/>
  </r>
  <r>
    <x v="1"/>
    <x v="30"/>
    <s v="NACIONAL"/>
    <s v="RAMA EJECUTIVA"/>
    <s v="EMPRESA INDUSTRIAL Y COMERCIAL DEL ESTADO"/>
    <x v="1"/>
    <s v="BOGOTÁ. D.C."/>
    <s v="BOGOTÁ. D.C."/>
    <s v="MIPG"/>
    <n v="90.91"/>
    <m/>
    <n v="88.89"/>
    <n v="100"/>
    <n v="66.67"/>
    <n v="100"/>
    <n v="100"/>
  </r>
  <r>
    <x v="1"/>
    <x v="31"/>
    <s v="NACIONAL"/>
    <s v="RAMA EJECUTIVA"/>
    <s v="EMPRESA SOCIAL DEL ESTADO"/>
    <x v="15"/>
    <s v="CUNDINAMARCA"/>
    <s v="AGUA DE DIOS"/>
    <s v="MIPG"/>
    <n v="85.71"/>
    <m/>
    <n v="77.78"/>
    <n v="90"/>
    <n v="100"/>
    <n v="100"/>
    <n v="50"/>
  </r>
  <r>
    <x v="1"/>
    <x v="32"/>
    <s v="NACIONAL"/>
    <s v="RAMA EJECUTIVA"/>
    <s v="EMPRESA SOCIAL DEL ESTADO"/>
    <x v="15"/>
    <s v="SANTANDER"/>
    <s v="CONTRATACIÓN"/>
    <s v="MIPG"/>
    <n v="86.36"/>
    <m/>
    <n v="77.78"/>
    <n v="90"/>
    <n v="100"/>
    <n v="75"/>
    <n v="100"/>
  </r>
  <r>
    <x v="1"/>
    <x v="33"/>
    <s v="NACIONAL"/>
    <s v="RAMA EJECUTIVA"/>
    <s v="ESTABLECIMIENTO PÚBLICO"/>
    <x v="10"/>
    <s v="BOGOTÁ. D.C."/>
    <s v="BOGOTÁ. D.C."/>
    <s v="MIPG"/>
    <n v="97.73"/>
    <m/>
    <n v="100"/>
    <n v="95"/>
    <n v="100"/>
    <n v="100"/>
    <n v="100"/>
  </r>
  <r>
    <x v="1"/>
    <x v="34"/>
    <s v="NACIONAL"/>
    <s v="RAMA EJECUTIVA"/>
    <s v="ESTABLECIMIENTO PÚBLICO"/>
    <x v="3"/>
    <s v="BOGOTÁ. D.C."/>
    <s v="BOGOTÁ. D.C."/>
    <s v="MIPG"/>
    <n v="88.1"/>
    <m/>
    <n v="100"/>
    <n v="85"/>
    <n v="66.67"/>
    <n v="100"/>
    <n v="75"/>
  </r>
  <r>
    <x v="1"/>
    <x v="35"/>
    <s v="NACIONAL"/>
    <s v="RAMA EJECUTIVA"/>
    <s v="ESTABLECIMIENTO PÚBLICO"/>
    <x v="25"/>
    <s v="BOGOTÁ. D.C."/>
    <s v="BOGOTÁ. D.C."/>
    <s v="MIPG"/>
    <n v="100"/>
    <m/>
    <n v="100"/>
    <n v="100"/>
    <n v="100"/>
    <n v="100"/>
    <n v="100"/>
  </r>
  <r>
    <x v="1"/>
    <x v="36"/>
    <s v="NACIONAL"/>
    <s v="RAMA EJECUTIVA"/>
    <s v="EMPRESA SOCIAL DEL ESTADO"/>
    <x v="15"/>
    <s v="BOGOTÁ. D.C."/>
    <s v="BOGOTÁ. D.C."/>
    <s v="MIPG"/>
    <n v="90.48"/>
    <m/>
    <n v="100"/>
    <n v="100"/>
    <n v="100"/>
    <n v="66.67"/>
    <n v="50"/>
  </r>
  <r>
    <x v="1"/>
    <x v="37"/>
    <s v="NACIONAL"/>
    <s v="RAMA EJECUTIVA"/>
    <s v="INSTITUTO CIENTÍFICO Y TECNOLÓGICO"/>
    <x v="15"/>
    <s v="BOGOTÁ. D.C."/>
    <s v="BOGOTÁ. D.C."/>
    <s v="MIPG"/>
    <n v="95.45"/>
    <m/>
    <n v="100"/>
    <n v="100"/>
    <n v="66.67"/>
    <n v="100"/>
    <n v="100"/>
  </r>
  <r>
    <x v="1"/>
    <x v="38"/>
    <s v="NACIONAL"/>
    <s v="RAMA EJECUTIVA"/>
    <s v="ESTABLECIMIENTO PÚBLICO"/>
    <x v="8"/>
    <s v="BOGOTÁ. D.C."/>
    <s v="BOGOTÁ. D.C."/>
    <s v="MIPG"/>
    <n v="100"/>
    <m/>
    <n v="100"/>
    <n v="100"/>
    <n v="100"/>
    <n v="100"/>
    <n v="100"/>
  </r>
  <r>
    <x v="1"/>
    <x v="39"/>
    <s v="NACIONAL"/>
    <s v="RAMA EJECUTIVA"/>
    <s v="ESPECIAL"/>
    <x v="5"/>
    <s v="BOGOTÁ. D.C."/>
    <s v="BOGOTÁ. D.C."/>
    <s v="MIPG"/>
    <n v="95.24"/>
    <m/>
    <n v="88.89"/>
    <n v="100"/>
    <n v="100"/>
    <n v="100"/>
    <n v="100"/>
  </r>
  <r>
    <x v="1"/>
    <x v="40"/>
    <s v="NACIONAL"/>
    <s v="RAMA EJECUTIVA"/>
    <s v="ESTABLECIMIENTO PÚBLICO"/>
    <x v="25"/>
    <s v="BOGOTÁ. D.C."/>
    <s v="BOGOTÁ. D.C."/>
    <s v="MIPG"/>
    <n v="95"/>
    <m/>
    <n v="100"/>
    <n v="100"/>
    <n v="66.67"/>
    <n v="100"/>
    <n v="100"/>
  </r>
  <r>
    <x v="1"/>
    <x v="41"/>
    <s v="NACIONAL"/>
    <s v="RAMA EJECUTIVA"/>
    <s v="ESTABLECIMIENTO PÚBLICO"/>
    <x v="25"/>
    <s v="BOGOTÁ. D.C."/>
    <s v="BOGOTÁ. D.C."/>
    <s v="MIPG"/>
    <n v="100"/>
    <m/>
    <n v="100"/>
    <n v="100"/>
    <n v="100"/>
    <n v="100"/>
    <n v="100"/>
  </r>
  <r>
    <x v="1"/>
    <x v="42"/>
    <s v="NACIONAL"/>
    <s v="RAMA EJECUTIVA"/>
    <s v="ESTABLECIMIENTO PÚBLICO"/>
    <x v="14"/>
    <s v="BOGOTÁ. D.C."/>
    <s v="BOGOTÁ. D.C."/>
    <s v="MIPG"/>
    <n v="100"/>
    <m/>
    <n v="100"/>
    <n v="100"/>
    <n v="100"/>
    <n v="100"/>
    <n v="100"/>
  </r>
  <r>
    <x v="1"/>
    <x v="43"/>
    <s v="NACIONAL"/>
    <s v="RAMA EJECUTIVA"/>
    <s v="ESTABLECIMIENTO PÚBLICO"/>
    <x v="15"/>
    <s v="BOGOTÁ. D.C."/>
    <s v="BOGOTÁ. D.C."/>
    <s v="MIPG"/>
    <n v="100"/>
    <m/>
    <n v="100"/>
    <n v="100"/>
    <n v="100"/>
    <n v="100"/>
    <n v="100"/>
  </r>
  <r>
    <x v="1"/>
    <x v="44"/>
    <s v="NACIONAL"/>
    <s v="RAMA EJECUTIVA"/>
    <s v="UNIDAD ADMINISTRATIVA ESPECIAL CON PERSONERÍA JURÍDICA"/>
    <x v="16"/>
    <s v="BOGOTÁ. D.C."/>
    <s v="BOGOTÁ. D.C."/>
    <s v="MIPG"/>
    <n v="100"/>
    <m/>
    <n v="100"/>
    <n v="100"/>
    <n v="100"/>
    <n v="100"/>
    <n v="100"/>
  </r>
  <r>
    <x v="1"/>
    <x v="45"/>
    <s v="NACIONAL"/>
    <s v="RAMA EJECUTIVA"/>
    <s v="UNIDAD ADMINISTRATIVA ESPECIAL CON PERSONERÍA JURÍDICA"/>
    <x v="7"/>
    <s v="BOGOTÁ. D.C."/>
    <s v="BOGOTÁ. D.C."/>
    <s v="MIPG"/>
    <n v="97.62"/>
    <m/>
    <n v="100"/>
    <n v="95"/>
    <n v="100"/>
    <n v="100"/>
    <n v="75"/>
  </r>
  <r>
    <x v="1"/>
    <x v="46"/>
    <s v="NACIONAL"/>
    <s v="RAMA EJECUTIVA"/>
    <s v="ESPECIAL"/>
    <x v="1"/>
    <s v="BOGOTÁ. D.C."/>
    <s v="BOGOTÁ. D.C."/>
    <s v="MIPG"/>
    <n v="100"/>
    <m/>
    <n v="100"/>
    <n v="100"/>
    <n v="100"/>
    <n v="100"/>
    <n v="100"/>
  </r>
  <r>
    <x v="1"/>
    <x v="47"/>
    <s v="NACIONAL"/>
    <s v="RAMA EJECUTIVA"/>
    <s v="ESTABLECIMIENTO PÚBLICO"/>
    <x v="5"/>
    <s v="TOLIMA"/>
    <s v="ESPINAL"/>
    <s v="MIPG"/>
    <n v="97.62"/>
    <m/>
    <n v="100"/>
    <n v="95"/>
    <n v="100"/>
    <n v="100"/>
    <n v="75"/>
  </r>
  <r>
    <x v="1"/>
    <x v="48"/>
    <s v="NACIONAL"/>
    <s v="RAMA EJECUTIVA"/>
    <s v="ESTABLECIMIENTO PÚBLICO"/>
    <x v="5"/>
    <s v="ARCHIPIÉLAGO DE SAN ANDRÉS. PROVIDENCIA Y SANTA CATALINA"/>
    <s v="PROVIDENCIA"/>
    <s v="MIPG"/>
    <n v="95.24"/>
    <m/>
    <n v="100"/>
    <n v="100"/>
    <n v="100"/>
    <n v="100"/>
    <n v="50"/>
  </r>
  <r>
    <x v="1"/>
    <x v="49"/>
    <s v="NACIONAL"/>
    <s v="RAMA EJECUTIVA"/>
    <s v="ESTABLECIMIENTO PÚBLICO"/>
    <x v="5"/>
    <s v="BOGOTÁ. D.C."/>
    <s v="BOGOTÁ. D.C."/>
    <s v="MIPG"/>
    <n v="90.91"/>
    <m/>
    <n v="100"/>
    <n v="100"/>
    <n v="100"/>
    <n v="50"/>
    <n v="100"/>
  </r>
  <r>
    <x v="1"/>
    <x v="50"/>
    <s v="NACIONAL"/>
    <s v="RAMA EJECUTIVA"/>
    <s v="ESTABLECIMIENTO PÚBLICO"/>
    <x v="7"/>
    <s v="BOGOTÁ. D.C."/>
    <s v="BOGOTÁ. D.C."/>
    <s v="MIPG"/>
    <n v="90.91"/>
    <m/>
    <n v="94.44"/>
    <n v="90"/>
    <n v="100"/>
    <n v="100"/>
    <n v="50"/>
  </r>
  <r>
    <x v="1"/>
    <x v="51"/>
    <s v="NACIONAL"/>
    <s v="RAMA EJECUTIVA"/>
    <s v="UNIDAD ADMINISTRATIVA ESPECIAL CON PERSONERÍA JURÍDICA"/>
    <x v="1"/>
    <s v="BOGOTÁ. D.C."/>
    <s v="BOGOTÁ. D.C."/>
    <s v="MIPG"/>
    <n v="100"/>
    <m/>
    <n v="100"/>
    <n v="100"/>
    <n v="100"/>
    <n v="100"/>
    <n v="100"/>
  </r>
  <r>
    <x v="1"/>
    <x v="52"/>
    <s v="NACIONAL"/>
    <s v="RAMA EJECUTIVA"/>
    <s v="UNIDAD ADMINISTRATIVA ESPECIAL CON PERSONERÍA JURÍDICA"/>
    <x v="19"/>
    <s v="BOGOTÁ. D.C."/>
    <s v="BOGOTÁ. D.C."/>
    <s v="MIPG"/>
    <n v="87.5"/>
    <m/>
    <n v="87.5"/>
    <n v="83.33"/>
    <n v="100"/>
    <n v="100"/>
    <n v="75"/>
  </r>
  <r>
    <x v="1"/>
    <x v="53"/>
    <s v="NACIONAL"/>
    <s v="RAMA EJECUTIVA"/>
    <s v="UNIDAD ADMINISTRATIVA ESPECIAL CON PERSONERÍA JURÍDICA"/>
    <x v="4"/>
    <s v="BOGOTÁ. D.C."/>
    <s v="BOGOTÁ. D.C."/>
    <s v="MIPG"/>
    <n v="100"/>
    <m/>
    <n v="100"/>
    <n v="100"/>
    <n v="100"/>
    <n v="100"/>
    <n v="100"/>
  </r>
  <r>
    <x v="1"/>
    <x v="54"/>
    <s v="NACIONAL"/>
    <s v="RAMA EJECUTIVA"/>
    <s v="UNIDAD ADMINISTRATIVA ESPECIAL CON PERSONERÍA JURÍDICA"/>
    <x v="1"/>
    <s v="BOGOTÁ. D.C."/>
    <s v="BOGOTÁ. D.C."/>
    <s v="MIPG"/>
    <n v="95.24"/>
    <m/>
    <n v="88.89"/>
    <n v="100"/>
    <n v="100"/>
    <n v="100"/>
    <n v="100"/>
  </r>
  <r>
    <x v="1"/>
    <x v="55"/>
    <s v="NACIONAL"/>
    <s v="RAMA EJECUTIVA"/>
    <s v="ESTABLECIMIENTO PÚBLICO"/>
    <x v="5"/>
    <s v="LA GUAJIRA"/>
    <s v="SAN JUAN DEL CESAR"/>
    <s v="MIPG"/>
    <n v="90.48"/>
    <m/>
    <n v="88.89"/>
    <n v="100"/>
    <n v="66.67"/>
    <n v="100"/>
    <n v="100"/>
  </r>
  <r>
    <x v="1"/>
    <x v="56"/>
    <s v="NACIONAL"/>
    <s v="RAMA EJECUTIVA"/>
    <s v="ESTABLECIMIENTO PÚBLICO"/>
    <x v="5"/>
    <s v="VALLE DEL CAUCA"/>
    <s v="CALI"/>
    <s v="MIPG"/>
    <n v="85"/>
    <m/>
    <n v="87.5"/>
    <n v="77.78"/>
    <n v="100"/>
    <n v="100"/>
    <n v="100"/>
  </r>
  <r>
    <x v="1"/>
    <x v="57"/>
    <s v="NACIONAL"/>
    <s v="RAMA EJECUTIVA"/>
    <s v="ESTABLECIMIENTO PÚBLICO"/>
    <x v="8"/>
    <s v="BOGOTÁ. D.C."/>
    <s v="BOGOTÁ. D.C."/>
    <s v="MIPG"/>
    <n v="97.62"/>
    <m/>
    <n v="100"/>
    <n v="95"/>
    <n v="100"/>
    <n v="100"/>
    <n v="75"/>
  </r>
  <r>
    <x v="1"/>
    <x v="58"/>
    <s v="NACIONAL"/>
    <s v="RAMA EJECUTIVA"/>
    <s v="ESTABLECIMIENTO PÚBLICO"/>
    <x v="15"/>
    <s v="BOGOTÁ. D.C."/>
    <s v="BOGOTÁ. D.C."/>
    <s v="MIPG"/>
    <n v="100"/>
    <m/>
    <n v="100"/>
    <n v="100"/>
    <n v="100"/>
    <n v="100"/>
    <n v="100"/>
  </r>
  <r>
    <x v="1"/>
    <x v="59"/>
    <s v="NACIONAL"/>
    <s v="RAMA EJECUTIVA"/>
    <s v="EMPRESA SOCIAL DEL ESTADO"/>
    <x v="15"/>
    <s v="BOGOTÁ. D.C."/>
    <s v="BOGOTÁ. D.C."/>
    <s v="MIPG"/>
    <n v="92.86"/>
    <m/>
    <n v="87.5"/>
    <n v="94.44"/>
    <n v="100"/>
    <n v="100"/>
    <n v="75"/>
  </r>
  <r>
    <x v="1"/>
    <x v="60"/>
    <s v="NACIONAL"/>
    <s v="RAMA EJECUTIVA"/>
    <s v="EMPRESA INDUSTRIAL Y COMERCIAL DEL ESTADO"/>
    <x v="23"/>
    <s v="CALDAS"/>
    <s v="MANIZALES"/>
    <s v="MIPG"/>
    <m/>
    <m/>
    <m/>
    <m/>
    <m/>
    <m/>
    <m/>
  </r>
  <r>
    <x v="1"/>
    <x v="61"/>
    <s v="NACIONAL"/>
    <s v="RAMA EJECUTIVA"/>
    <s v="EMPRESA INDUSTRIAL Y COMERCIAL DEL ESTADO"/>
    <x v="23"/>
    <s v="NORTE DE SANTANDER"/>
    <s v="SAN JOSÉ DE CÚCUTA"/>
    <s v="MIPG"/>
    <m/>
    <m/>
    <m/>
    <m/>
    <m/>
    <m/>
    <m/>
  </r>
  <r>
    <x v="1"/>
    <x v="62"/>
    <s v="NACIONAL"/>
    <s v="RAMA EJECUTIVA"/>
    <s v="EMPRESA INDUSTRIAL Y COMERCIAL DEL ESTADO"/>
    <x v="19"/>
    <s v="BOGOTÁ. D.C."/>
    <s v="BOGOTÁ. D.C."/>
    <s v="MIPG"/>
    <n v="92.86"/>
    <m/>
    <n v="100"/>
    <n v="95"/>
    <n v="66.67"/>
    <n v="100"/>
    <n v="75"/>
  </r>
  <r>
    <x v="1"/>
    <x v="231"/>
    <s v="NACIONAL"/>
    <s v="RAMA EJECUTIVA"/>
    <s v="UNIDAD ADMINISTRATIVA ESPECIAL CON PERSONERÍA JURÍDICA"/>
    <x v="7"/>
    <s v="BOGOTÁ. D.C."/>
    <s v="BOGOTÁ. D.C."/>
    <s v="MIPG"/>
    <m/>
    <m/>
    <m/>
    <m/>
    <m/>
    <m/>
    <m/>
  </r>
  <r>
    <x v="1"/>
    <x v="63"/>
    <s v="NACIONAL"/>
    <s v="RAMA EJECUTIVA"/>
    <s v="AGENCIA ESTATAL DE NATURALEZA ESPECIAL"/>
    <x v="4"/>
    <s v="BOGOTÁ. D.C."/>
    <s v="BOGOTÁ. D.C."/>
    <s v="MIPG"/>
    <n v="100"/>
    <m/>
    <n v="100"/>
    <n v="100"/>
    <n v="100"/>
    <n v="100"/>
    <n v="100"/>
  </r>
  <r>
    <x v="1"/>
    <x v="64"/>
    <s v="NACIONAL"/>
    <s v="RAMA EJECUTIVA"/>
    <s v="AGENCIA ESTATAL DE NATURALEZA ESPECIAL"/>
    <x v="7"/>
    <s v="BOGOTÁ. D.C."/>
    <s v="BOGOTÁ. D.C."/>
    <s v="MIPG"/>
    <n v="65.91"/>
    <m/>
    <n v="61.11"/>
    <n v="70"/>
    <n v="66.67"/>
    <n v="75"/>
    <n v="75"/>
  </r>
  <r>
    <x v="1"/>
    <x v="65"/>
    <s v="NACIONAL"/>
    <s v="RAMA EJECUTIVA"/>
    <s v="MINISTERIO"/>
    <x v="16"/>
    <s v="BOGOTÁ. D.C."/>
    <s v="BOGOTÁ. D.C."/>
    <s v="MIPG"/>
    <n v="100"/>
    <m/>
    <n v="100"/>
    <n v="100"/>
    <n v="100"/>
    <n v="100"/>
    <n v="100"/>
  </r>
  <r>
    <x v="1"/>
    <x v="66"/>
    <s v="NACIONAL"/>
    <s v="RAMA EJECUTIVA"/>
    <s v="INSTITUTO CIENTÍFICO Y TECNOLÓGICO"/>
    <x v="4"/>
    <s v="BOGOTÁ. D.C."/>
    <s v="BOGOTÁ. D.C."/>
    <s v="MIPG"/>
    <n v="90.91"/>
    <m/>
    <n v="100"/>
    <n v="100"/>
    <n v="66.67"/>
    <n v="75"/>
    <n v="100"/>
  </r>
  <r>
    <x v="1"/>
    <x v="67"/>
    <s v="NACIONAL"/>
    <s v="RAMA EJECUTIVA"/>
    <s v="SUPERINTENDENCIA CON PERSONERÍA JURÍDICA"/>
    <x v="1"/>
    <s v="BOGOTÁ. D.C."/>
    <s v="BOGOTÁ. D.C."/>
    <s v="MIPG"/>
    <n v="100"/>
    <m/>
    <n v="100"/>
    <n v="100"/>
    <n v="100"/>
    <n v="100"/>
    <n v="100"/>
  </r>
  <r>
    <x v="1"/>
    <x v="68"/>
    <s v="NACIONAL"/>
    <s v="RAMA EJECUTIVA"/>
    <s v="ESTABLECIMIENTO PÚBLICO"/>
    <x v="19"/>
    <s v="CAUCA"/>
    <s v="POPAYÁN"/>
    <s v="MIPG"/>
    <n v="100"/>
    <m/>
    <n v="100"/>
    <n v="100"/>
    <n v="100"/>
    <n v="100"/>
    <n v="100"/>
  </r>
  <r>
    <x v="1"/>
    <x v="69"/>
    <s v="NACIONAL"/>
    <s v="RAMA EJECUTIVA"/>
    <s v="UNIDAD ADMINISTRATIVA ESPECIAL SIN PERSONERÍA JURÍDICA"/>
    <x v="4"/>
    <s v="BOGOTÁ. D.C."/>
    <s v="BOGOTÁ. D.C."/>
    <s v="MIPG"/>
    <n v="93.18"/>
    <m/>
    <n v="100"/>
    <n v="85"/>
    <n v="100"/>
    <n v="100"/>
    <n v="75"/>
  </r>
  <r>
    <x v="1"/>
    <x v="70"/>
    <s v="NACIONAL"/>
    <s v="RAMA EJECUTIVA"/>
    <s v="ESTABLECIMIENTO PÚBLICO"/>
    <x v="4"/>
    <s v="BOGOTÁ. D.C."/>
    <s v="BOGOTÁ. D.C."/>
    <s v="MIPG"/>
    <n v="95.24"/>
    <m/>
    <n v="100"/>
    <n v="90"/>
    <n v="100"/>
    <n v="100"/>
    <n v="100"/>
  </r>
  <r>
    <x v="1"/>
    <x v="71"/>
    <s v="NACIONAL"/>
    <s v="RAMA EJECUTIVA"/>
    <s v="SUPERINTENDENCIA CON PERSONERÍA JURÍDICA"/>
    <x v="2"/>
    <s v="BOGOTÁ. D.C."/>
    <s v="BOGOTÁ. D.C."/>
    <s v="MIPG"/>
    <n v="90.91"/>
    <m/>
    <n v="88.89"/>
    <n v="85"/>
    <n v="100"/>
    <n v="87.5"/>
    <n v="75"/>
  </r>
  <r>
    <x v="1"/>
    <x v="72"/>
    <s v="NACIONAL"/>
    <s v="RAMA EJECUTIVA"/>
    <s v="ESTABLECIMIENTO PÚBLICO"/>
    <x v="2"/>
    <s v="BOGOTÁ. D.C."/>
    <s v="BOGOTÁ. D.C."/>
    <s v="MIPG"/>
    <n v="90.91"/>
    <m/>
    <n v="77.78"/>
    <n v="90"/>
    <n v="100"/>
    <n v="100"/>
    <n v="100"/>
  </r>
  <r>
    <x v="1"/>
    <x v="73"/>
    <s v="NACIONAL"/>
    <s v="RAMA EJECUTIVA"/>
    <s v="SOCIEDAD DE ECONOMÍA MIXTA"/>
    <x v="2"/>
    <s v="BOGOTÁ. D.C."/>
    <s v="BOGOTÁ. D.C."/>
    <s v="MIPG"/>
    <n v="93.18"/>
    <m/>
    <n v="100"/>
    <n v="95"/>
    <n v="100"/>
    <n v="100"/>
    <n v="25"/>
  </r>
  <r>
    <x v="1"/>
    <x v="74"/>
    <s v="NACIONAL"/>
    <s v="RAMA EJECUTIVA"/>
    <s v="ESTABLECIMIENTO PÚBLICO"/>
    <x v="2"/>
    <s v="BOGOTÁ. D.C."/>
    <s v="BOGOTÁ. D.C."/>
    <s v="MIPG"/>
    <n v="92.86"/>
    <m/>
    <n v="100"/>
    <n v="95"/>
    <n v="66.67"/>
    <n v="100"/>
    <n v="75"/>
  </r>
  <r>
    <x v="1"/>
    <x v="75"/>
    <s v="NACIONAL"/>
    <s v="RAMA EJECUTIVA"/>
    <s v="EMPRESA INDUSTRIAL Y COMERCIAL DEL ESTADO"/>
    <x v="2"/>
    <s v="BOGOTÁ. D.C."/>
    <s v="BOGOTÁ. D.C."/>
    <s v="MIPG"/>
    <n v="97.62"/>
    <m/>
    <n v="100"/>
    <n v="95"/>
    <n v="100"/>
    <n v="100"/>
    <n v="75"/>
  </r>
  <r>
    <x v="1"/>
    <x v="76"/>
    <s v="NACIONAL"/>
    <s v="RAMA EJECUTIVA"/>
    <s v="EMPRESA INDUSTRIAL Y COMERCIAL DEL ESTADO"/>
    <x v="2"/>
    <s v="BOGOTÁ. D.C."/>
    <s v="BOGOTÁ. D.C."/>
    <s v="MIPG"/>
    <n v="95.45"/>
    <m/>
    <n v="100"/>
    <n v="100"/>
    <n v="100"/>
    <n v="75"/>
    <n v="100"/>
  </r>
  <r>
    <x v="1"/>
    <x v="77"/>
    <s v="NACIONAL"/>
    <s v="RAMA EJECUTIVA"/>
    <s v="SOCIEDAD DE ECONOMÍA MIXTA"/>
    <x v="2"/>
    <s v="BOGOTÁ. D.C."/>
    <s v="BOGOTÁ. D.C."/>
    <s v="MIPG"/>
    <n v="95.24"/>
    <m/>
    <n v="88.89"/>
    <n v="100"/>
    <n v="100"/>
    <n v="100"/>
    <n v="100"/>
  </r>
  <r>
    <x v="1"/>
    <x v="78"/>
    <s v="NACIONAL"/>
    <s v="RAMA EJECUTIVA"/>
    <s v="SOCIEDAD DE ECONOMÍA MIXTA"/>
    <x v="2"/>
    <s v="BOGOTÁ. D.C."/>
    <s v="BOGOTÁ. D.C."/>
    <s v="MIPG"/>
    <n v="100"/>
    <m/>
    <n v="100"/>
    <n v="100"/>
    <n v="100"/>
    <n v="100"/>
    <n v="100"/>
  </r>
  <r>
    <x v="1"/>
    <x v="79"/>
    <s v="NACIONAL"/>
    <s v="RAMA EJECUTIVA"/>
    <s v="ESTABLECIMIENTO PÚBLICO"/>
    <x v="2"/>
    <s v="BOGOTÁ. D.C."/>
    <s v="BOGOTÁ. D.C."/>
    <s v="MIPG"/>
    <n v="97.73"/>
    <m/>
    <n v="100"/>
    <n v="95"/>
    <n v="100"/>
    <n v="100"/>
    <n v="75"/>
  </r>
  <r>
    <x v="1"/>
    <x v="80"/>
    <s v="NACIONAL"/>
    <s v="RAMA EJECUTIVA"/>
    <s v="ESTABLECIMIENTO PÚBLICO"/>
    <x v="20"/>
    <s v="BOGOTÁ. D.C."/>
    <s v="BOGOTÁ. D.C."/>
    <s v="MIPG"/>
    <n v="100"/>
    <m/>
    <n v="100"/>
    <n v="100"/>
    <n v="100"/>
    <n v="100"/>
    <n v="100"/>
  </r>
  <r>
    <x v="1"/>
    <x v="81"/>
    <s v="NACIONAL"/>
    <s v="RAMA EJECUTIVA"/>
    <s v="ESTABLECIMIENTO PÚBLICO"/>
    <x v="8"/>
    <s v="BOGOTÁ. D.C."/>
    <s v="BOGOTÁ. D.C."/>
    <s v="MIPG"/>
    <n v="90.48"/>
    <m/>
    <n v="100"/>
    <n v="80"/>
    <n v="100"/>
    <n v="100"/>
    <n v="100"/>
  </r>
  <r>
    <x v="1"/>
    <x v="82"/>
    <s v="NACIONAL"/>
    <s v="RAMA EJECUTIVA"/>
    <s v="ESPECIAL"/>
    <x v="1"/>
    <s v="BOGOTÁ. D.C."/>
    <s v="BOGOTÁ. D.C."/>
    <s v="MIPG"/>
    <n v="100"/>
    <m/>
    <n v="100"/>
    <n v="100"/>
    <n v="100"/>
    <n v="100"/>
    <n v="100"/>
  </r>
  <r>
    <x v="1"/>
    <x v="83"/>
    <s v="NACIONAL"/>
    <s v="RAMA EJECUTIVA"/>
    <s v="ESPECIAL"/>
    <x v="1"/>
    <s v="BOGOTÁ. D.C."/>
    <s v="BOGOTÁ. D.C."/>
    <s v="MIPG"/>
    <n v="100"/>
    <m/>
    <n v="100"/>
    <n v="100"/>
    <n v="100"/>
    <n v="100"/>
    <n v="100"/>
  </r>
  <r>
    <x v="1"/>
    <x v="84"/>
    <s v="NACIONAL"/>
    <s v="RAMA EJECUTIVA"/>
    <s v="SOCIEDAD DE ECONOMÍA MIXTA"/>
    <x v="1"/>
    <s v="BOGOTÁ. D.C."/>
    <s v="BOGOTÁ. D.C."/>
    <s v="MIPG"/>
    <n v="100"/>
    <m/>
    <n v="100"/>
    <n v="100"/>
    <n v="100"/>
    <n v="100"/>
    <n v="100"/>
  </r>
  <r>
    <x v="1"/>
    <x v="85"/>
    <s v="NACIONAL"/>
    <s v="RAMA EJECUTIVA"/>
    <s v="SOCIEDAD DE ECONOMÍA MIXTA"/>
    <x v="1"/>
    <s v="BOGOTÁ. D.C."/>
    <s v="BOGOTÁ. D.C."/>
    <s v="MIPG"/>
    <n v="88.64"/>
    <m/>
    <n v="88.89"/>
    <n v="95"/>
    <n v="100"/>
    <n v="75"/>
    <n v="75"/>
  </r>
  <r>
    <x v="1"/>
    <x v="86"/>
    <s v="NACIONAL"/>
    <s v="RAMA EJECUTIVA"/>
    <s v="SOCIEDAD DE ECONOMÍA MIXTA"/>
    <x v="1"/>
    <s v="BOGOTÁ. D.C."/>
    <s v="BOGOTÁ. D.C."/>
    <s v="MIPG"/>
    <n v="93.18"/>
    <m/>
    <n v="94.44"/>
    <n v="95"/>
    <n v="83.33"/>
    <n v="100"/>
    <n v="100"/>
  </r>
  <r>
    <x v="1"/>
    <x v="87"/>
    <s v="NACIONAL"/>
    <s v="RAMA EJECUTIVA"/>
    <s v="MINISTERIO"/>
    <x v="21"/>
    <s v="BOGOTÁ. D.C."/>
    <s v="BOGOTÁ. D.C."/>
    <s v="MIPG"/>
    <n v="100"/>
    <m/>
    <n v="100"/>
    <n v="100"/>
    <n v="100"/>
    <n v="100"/>
    <n v="100"/>
  </r>
  <r>
    <x v="1"/>
    <x v="88"/>
    <s v="NACIONAL"/>
    <s v="RAMA EJECUTIVA"/>
    <s v="ESTABLECIMIENTO PÚBLICO"/>
    <x v="13"/>
    <s v="BOGOTÁ. D.C."/>
    <s v="BOGOTÁ. D.C."/>
    <s v="MIPG"/>
    <n v="97.73"/>
    <m/>
    <n v="100"/>
    <n v="100"/>
    <n v="83.33"/>
    <n v="100"/>
    <n v="100"/>
  </r>
  <r>
    <x v="1"/>
    <x v="89"/>
    <s v="NACIONAL"/>
    <s v="RAMA EJECUTIVA"/>
    <s v="EMPRESA INDUSTRIAL Y COMERCIAL DEL ESTADO"/>
    <x v="6"/>
    <s v="BOGOTÁ. D.C."/>
    <s v="BOGOTÁ. D.C."/>
    <s v="MIPG"/>
    <m/>
    <m/>
    <m/>
    <m/>
    <m/>
    <m/>
    <m/>
  </r>
  <r>
    <x v="1"/>
    <x v="90"/>
    <s v="NACIONAL"/>
    <s v="RAMA EJECUTIVA"/>
    <s v="UNIDAD ADMINISTRATIVA ESPECIAL CON PERSONERÍA JURÍDICA"/>
    <x v="7"/>
    <s v="BOGOTÁ. D.C."/>
    <s v="BOGOTÁ. D.C."/>
    <s v="MIPG"/>
    <n v="100"/>
    <m/>
    <n v="100"/>
    <n v="100"/>
    <n v="100"/>
    <n v="100"/>
    <n v="100"/>
  </r>
  <r>
    <x v="1"/>
    <x v="91"/>
    <s v="NACIONAL"/>
    <s v="RAMA EJECUTIVA"/>
    <s v="SOCIEDAD DE ECONOMÍA MIXTA"/>
    <x v="16"/>
    <s v="BOGOTÁ. D.C."/>
    <s v="BOGOTÁ. D.C."/>
    <s v="MIPG"/>
    <n v="100"/>
    <m/>
    <n v="100"/>
    <n v="100"/>
    <n v="100"/>
    <n v="100"/>
    <n v="100"/>
  </r>
  <r>
    <x v="1"/>
    <x v="92"/>
    <s v="NACIONAL"/>
    <s v="RAMA EJECUTIVA"/>
    <s v="SOCIEDAD DE ECONOMÍA MIXTA"/>
    <x v="1"/>
    <s v="BOGOTÁ. D.C."/>
    <s v="BOGOTÁ. D.C."/>
    <s v="MIPG"/>
    <n v="100"/>
    <m/>
    <n v="100"/>
    <n v="100"/>
    <n v="100"/>
    <n v="100"/>
    <n v="100"/>
  </r>
  <r>
    <x v="1"/>
    <x v="93"/>
    <s v="NACIONAL"/>
    <s v="RAMA EJECUTIVA"/>
    <s v="EMPRESA INDUSTRIAL Y COMERCIAL DEL ESTADO"/>
    <x v="6"/>
    <s v="ARCHIPIÉLAGO DE SAN ANDRÉS. PROVIDENCIA Y SANTA CATALINA"/>
    <s v="SAN ANDRÉS"/>
    <s v="MIPG"/>
    <m/>
    <m/>
    <m/>
    <m/>
    <m/>
    <m/>
    <m/>
  </r>
  <r>
    <x v="1"/>
    <x v="94"/>
    <s v="NACIONAL"/>
    <s v="RAMA EJECUTIVA"/>
    <s v="ESPECIAL"/>
    <x v="1"/>
    <s v="BOGOTÁ. D.C."/>
    <s v="BOGOTÁ. D.C."/>
    <s v="MIPG"/>
    <n v="97.62"/>
    <m/>
    <n v="100"/>
    <n v="95"/>
    <n v="100"/>
    <n v="100"/>
    <n v="75"/>
  </r>
  <r>
    <x v="1"/>
    <x v="95"/>
    <s v="NACIONAL"/>
    <s v="RAMA EJECUTIVA"/>
    <s v="SOCIEDAD DE ECONOMÍA MIXTA"/>
    <x v="1"/>
    <s v="BOGOTÁ. D.C."/>
    <s v="BOGOTÁ. D.C."/>
    <s v="MIPG"/>
    <n v="97.73"/>
    <m/>
    <n v="100"/>
    <n v="95"/>
    <n v="100"/>
    <n v="100"/>
    <n v="75"/>
  </r>
  <r>
    <x v="1"/>
    <x v="96"/>
    <s v="NACIONAL"/>
    <s v="RAMA EJECUTIVA"/>
    <s v="EMPRESA INDUSTRIAL Y COMERCIAL DEL ESTADO"/>
    <x v="6"/>
    <s v="ATLÁNTICO"/>
    <s v="PUERTO COLOMBIA"/>
    <s v="MIPG"/>
    <m/>
    <m/>
    <m/>
    <m/>
    <m/>
    <m/>
    <m/>
  </r>
  <r>
    <x v="1"/>
    <x v="97"/>
    <s v="NACIONAL"/>
    <s v="RAMA EJECUTIVA"/>
    <s v="SOCIEDAD DE ECONOMÍA MIXTA"/>
    <x v="6"/>
    <s v="BOGOTÁ. D.C."/>
    <s v="BOGOTÁ. D.C."/>
    <s v="MIPG"/>
    <n v="100"/>
    <m/>
    <n v="100"/>
    <n v="100"/>
    <n v="100"/>
    <n v="100"/>
    <n v="100"/>
  </r>
  <r>
    <x v="1"/>
    <x v="98"/>
    <s v="NACIONAL"/>
    <s v="RAMA EJECUTIVA"/>
    <s v="SUPERINTENDENCIA CON PERSONERÍA JURÍDICA"/>
    <x v="1"/>
    <s v="BOGOTÁ. D.C."/>
    <s v="BOGOTÁ. D.C."/>
    <s v="MIPG"/>
    <n v="100"/>
    <m/>
    <n v="100"/>
    <n v="100"/>
    <n v="100"/>
    <n v="100"/>
    <n v="100"/>
  </r>
  <r>
    <x v="1"/>
    <x v="99"/>
    <s v="NACIONAL"/>
    <s v="RAMA EJECUTIVA"/>
    <s v="ESTABLECIMIENTO PÚBLICO"/>
    <x v="2"/>
    <s v="BOGOTÁ. D.C."/>
    <s v="BOGOTÁ. D.C."/>
    <s v="MIPG"/>
    <n v="100"/>
    <m/>
    <n v="100"/>
    <n v="100"/>
    <n v="100"/>
    <n v="100"/>
    <n v="100"/>
  </r>
  <r>
    <x v="1"/>
    <x v="100"/>
    <s v="NACIONAL"/>
    <s v="RAMA EJECUTIVA"/>
    <s v="SOCIEDAD PÚBLICA POR ACCIONES"/>
    <x v="6"/>
    <s v="BOGOTÁ. D.C."/>
    <s v="BOGOTÁ. D.C."/>
    <s v="MIPG"/>
    <n v="90.91"/>
    <m/>
    <n v="88.89"/>
    <n v="100"/>
    <n v="100"/>
    <n v="75"/>
    <n v="100"/>
  </r>
  <r>
    <x v="1"/>
    <x v="101"/>
    <s v="NACIONAL"/>
    <s v="RAMA EJECUTIVA"/>
    <s v="SOCIEDAD DE ECONOMÍA MIXTA"/>
    <x v="1"/>
    <s v="BOGOTÁ. D.C."/>
    <s v="BOGOTÁ. D.C."/>
    <s v="MIPG"/>
    <n v="95.24"/>
    <m/>
    <n v="100"/>
    <n v="95"/>
    <n v="100"/>
    <n v="83.33"/>
    <n v="100"/>
  </r>
  <r>
    <x v="1"/>
    <x v="102"/>
    <s v="NACIONAL"/>
    <s v="RAMA EJECUTIVA"/>
    <s v="SOCIEDAD DE ECONOMÍA MIXTA"/>
    <x v="3"/>
    <s v="BOGOTÁ. D.C."/>
    <s v="BOGOTÁ. D.C."/>
    <s v="MIPG"/>
    <n v="77.5"/>
    <m/>
    <n v="75"/>
    <n v="83.33"/>
    <n v="66.67"/>
    <n v="66.67"/>
    <n v="75"/>
  </r>
  <r>
    <x v="1"/>
    <x v="103"/>
    <s v="NACIONAL"/>
    <s v="RAMA EJECUTIVA"/>
    <s v="SOCIEDAD DE ECONOMÍA MIXTA"/>
    <x v="1"/>
    <s v="BOGOTÁ. D.C."/>
    <s v="BOGOTÁ. D.C."/>
    <s v="MIPG"/>
    <n v="92.5"/>
    <m/>
    <n v="87.5"/>
    <n v="83.33"/>
    <n v="100"/>
    <n v="100"/>
    <n v="75"/>
  </r>
  <r>
    <x v="1"/>
    <x v="104"/>
    <s v="NACIONAL"/>
    <s v="RAMA EJECUTIVA"/>
    <s v="SOCIEDAD DE ECONOMÍA MIXTA"/>
    <x v="1"/>
    <s v="BOGOTÁ. D.C."/>
    <s v="BOGOTÁ. D.C."/>
    <s v="MIPG"/>
    <n v="84.09"/>
    <m/>
    <n v="88.89"/>
    <n v="95"/>
    <n v="33.33"/>
    <n v="100"/>
    <n v="75"/>
  </r>
  <r>
    <x v="1"/>
    <x v="105"/>
    <s v="NACIONAL"/>
    <s v="RAMA EJECUTIVA"/>
    <s v="ESPECIAL"/>
    <x v="1"/>
    <s v="BOGOTÁ. D.C."/>
    <s v="BOGOTÁ. D.C."/>
    <s v="MIPG"/>
    <n v="88.64"/>
    <m/>
    <n v="94.44"/>
    <n v="95"/>
    <n v="50"/>
    <n v="62.5"/>
    <n v="100"/>
  </r>
  <r>
    <x v="1"/>
    <x v="106"/>
    <s v="NACIONAL"/>
    <s v="RAMA EJECUTIVA"/>
    <s v="EMPRESA INDUSTRIAL Y COMERCIAL DEL ESTADO"/>
    <x v="14"/>
    <s v="BOGOTÁ. D.C."/>
    <s v="BOGOTÁ. D.C."/>
    <s v="MIPG"/>
    <n v="97.73"/>
    <m/>
    <n v="100"/>
    <n v="95"/>
    <n v="100"/>
    <n v="100"/>
    <n v="100"/>
  </r>
  <r>
    <x v="1"/>
    <x v="107"/>
    <s v="NACIONAL"/>
    <s v="RAMA EJECUTIVA"/>
    <s v="UNIDAD ADMINISTRATIVA ESPECIAL CON PERSONERÍA JURÍDICA"/>
    <x v="6"/>
    <s v="BOGOTÁ. D.C."/>
    <s v="BOGOTÁ. D.C."/>
    <s v="MIPG"/>
    <n v="86.36"/>
    <m/>
    <n v="88.89"/>
    <n v="100"/>
    <n v="66.67"/>
    <n v="75"/>
    <n v="100"/>
  </r>
  <r>
    <x v="1"/>
    <x v="108"/>
    <s v="NACIONAL"/>
    <s v="RAMA EJECUTIVA"/>
    <s v="UNIDAD ADMINISTRATIVA ESPECIAL CON PERSONERÍA JURÍDICA"/>
    <x v="1"/>
    <s v="BOGOTÁ. D.C."/>
    <s v="BOGOTÁ. D.C."/>
    <s v="MIPG"/>
    <n v="100"/>
    <m/>
    <n v="100"/>
    <n v="100"/>
    <n v="100"/>
    <n v="100"/>
    <n v="100"/>
  </r>
  <r>
    <x v="1"/>
    <x v="109"/>
    <s v="NACIONAL"/>
    <s v="RAMA EJECUTIVA"/>
    <s v="MINISTERIO"/>
    <x v="20"/>
    <s v="BOGOTÁ. D.C."/>
    <s v="BOGOTÁ. D.C."/>
    <s v="MIPG"/>
    <n v="92.86"/>
    <m/>
    <n v="100"/>
    <n v="90"/>
    <n v="83.33"/>
    <n v="100"/>
    <n v="100"/>
  </r>
  <r>
    <x v="1"/>
    <x v="110"/>
    <s v="NACIONAL"/>
    <s v="RAMA EJECUTIVA"/>
    <s v="MINISTERIO"/>
    <x v="17"/>
    <s v="BOGOTÁ. D.C."/>
    <s v="BOGOTÁ. D.C."/>
    <s v="MIPG"/>
    <n v="100"/>
    <m/>
    <n v="100"/>
    <n v="100"/>
    <n v="100"/>
    <n v="100"/>
    <n v="100"/>
  </r>
  <r>
    <x v="1"/>
    <x v="111"/>
    <s v="NACIONAL"/>
    <s v="RAMA EJECUTIVA"/>
    <s v="MINISTERIO"/>
    <x v="13"/>
    <s v="BOGOTÁ. D.C."/>
    <s v="BOGOTÁ. D.C."/>
    <s v="MIPG"/>
    <n v="97.73"/>
    <m/>
    <n v="100"/>
    <n v="95"/>
    <n v="100"/>
    <n v="100"/>
    <n v="75"/>
  </r>
  <r>
    <x v="1"/>
    <x v="112"/>
    <s v="NACIONAL"/>
    <s v="RAMA EJECUTIVA"/>
    <s v="MINISTERIO"/>
    <x v="15"/>
    <s v="BOGOTÁ. D.C."/>
    <s v="BOGOTÁ. D.C."/>
    <s v="MIPG"/>
    <n v="100"/>
    <m/>
    <n v="100"/>
    <n v="100"/>
    <n v="100"/>
    <n v="100"/>
    <n v="100"/>
  </r>
  <r>
    <x v="1"/>
    <x v="113"/>
    <s v="NACIONAL"/>
    <s v="RAMA EJECUTIVA"/>
    <s v="MINISTERIO"/>
    <x v="14"/>
    <s v="BOGOTÁ. D.C."/>
    <s v="BOGOTÁ. D.C."/>
    <s v="MIPG"/>
    <n v="100"/>
    <m/>
    <n v="100"/>
    <n v="100"/>
    <n v="100"/>
    <n v="100"/>
    <n v="100"/>
  </r>
  <r>
    <x v="1"/>
    <x v="114"/>
    <s v="NACIONAL"/>
    <s v="RAMA EJECUTIVA"/>
    <s v="MINISTERIO"/>
    <x v="19"/>
    <s v="BOGOTÁ. D.C."/>
    <s v="BOGOTÁ. D.C."/>
    <s v="MIPG"/>
    <n v="95.24"/>
    <m/>
    <n v="94.44"/>
    <n v="90"/>
    <n v="83.33"/>
    <n v="83.33"/>
    <n v="75"/>
  </r>
  <r>
    <x v="1"/>
    <x v="232"/>
    <s v="NACIONAL"/>
    <s v="RAMA EJECUTIVA"/>
    <s v="UNIDAD ADMINISTRATIVA ESPECIAL CON PERSONERÍA JURÍDICA"/>
    <x v="2"/>
    <s v="BOGOTÁ. D.C."/>
    <s v="BOGOTÁ. D.C."/>
    <s v="MIPG"/>
    <m/>
    <m/>
    <m/>
    <m/>
    <m/>
    <m/>
    <m/>
  </r>
  <r>
    <x v="1"/>
    <x v="122"/>
    <s v="NACIONAL"/>
    <s v="RAMA EJECUTIVA"/>
    <s v="UNIDAD ADMINISTRATIVA ESPECIAL SIN PERSONERÍA JURÍDICA"/>
    <x v="20"/>
    <s v="BOGOTÁ. D.C."/>
    <s v="BOGOTÁ. D.C."/>
    <s v="MIPG"/>
    <n v="88.1"/>
    <m/>
    <n v="88.89"/>
    <n v="95"/>
    <n v="66.67"/>
    <n v="100"/>
    <n v="75"/>
  </r>
  <r>
    <x v="1"/>
    <x v="123"/>
    <s v="NACIONAL"/>
    <s v="RAMA EJECUTIVA"/>
    <s v="UNIDAD ADMINISTRATIVA ESPECIAL SIN PERSONERÍA JURÍDICA"/>
    <x v="20"/>
    <s v="BOGOTÁ. D.C."/>
    <s v="BOGOTÁ. D.C."/>
    <s v="MIPG"/>
    <n v="100"/>
    <m/>
    <n v="100"/>
    <n v="100"/>
    <n v="100"/>
    <n v="100"/>
    <n v="100"/>
  </r>
  <r>
    <x v="1"/>
    <x v="124"/>
    <s v="NACIONAL"/>
    <s v="RAMA EJECUTIVA"/>
    <s v="UNIDAD ADMINISTRATIVA ESPECIAL CON PERSONERÍA JURÍDICA"/>
    <x v="0"/>
    <s v="BOGOTÁ. D.C."/>
    <s v="BOGOTÁ. D.C."/>
    <s v="MIPG"/>
    <n v="97.73"/>
    <m/>
    <n v="100"/>
    <n v="95"/>
    <n v="100"/>
    <n v="100"/>
    <n v="75"/>
  </r>
  <r>
    <x v="1"/>
    <x v="125"/>
    <s v="NACIONAL"/>
    <s v="RAMA EJECUTIVA"/>
    <s v="UNIDAD ADMINISTRATIVA ESPECIAL CON PERSONERÍA JURÍDICA"/>
    <x v="19"/>
    <s v="BOGOTÁ. D.C."/>
    <s v="BOGOTÁ. D.C."/>
    <s v="MIPG"/>
    <n v="100"/>
    <m/>
    <n v="100"/>
    <n v="100"/>
    <n v="100"/>
    <n v="100"/>
    <n v="100"/>
  </r>
  <r>
    <x v="1"/>
    <x v="126"/>
    <s v="NACIONAL"/>
    <s v="RAMA EJECUTIVA"/>
    <s v="UNIDAD ADMINISTRATIVA ESPECIAL CON PERSONERÍA JURÍDICA"/>
    <x v="13"/>
    <s v="BOGOTÁ. D.C."/>
    <s v="BOGOTÁ. D.C."/>
    <s v="MIPG"/>
    <n v="100"/>
    <m/>
    <n v="100"/>
    <n v="100"/>
    <n v="100"/>
    <n v="100"/>
    <n v="100"/>
  </r>
  <r>
    <x v="1"/>
    <x v="127"/>
    <s v="NACIONAL"/>
    <s v="RAMA EJECUTIVA"/>
    <s v="AGENCIA ESTATAL DE NATURALEZA ESPECIAL"/>
    <x v="4"/>
    <s v="BOGOTÁ. D.C."/>
    <s v="BOGOTÁ. D.C."/>
    <s v="MIPG"/>
    <n v="90.91"/>
    <m/>
    <n v="88.89"/>
    <n v="100"/>
    <n v="100"/>
    <n v="75"/>
    <n v="100"/>
  </r>
  <r>
    <x v="1"/>
    <x v="128"/>
    <s v="NACIONAL"/>
    <s v="RAMA EJECUTIVA"/>
    <s v="UNIDAD ADMINISTRATIVA ESPECIAL CON PERSONERÍA JURÍDICA"/>
    <x v="9"/>
    <s v="BOGOTÁ. D.C."/>
    <s v="BOGOTÁ. D.C."/>
    <s v="MIPG"/>
    <n v="100"/>
    <m/>
    <n v="100"/>
    <n v="100"/>
    <n v="100"/>
    <n v="100"/>
    <n v="100"/>
  </r>
  <r>
    <x v="1"/>
    <x v="129"/>
    <s v="NACIONAL"/>
    <s v="RAMA EJECUTIVA"/>
    <s v="EMPRESA INDUSTRIAL Y COMERCIAL DEL ESTADO"/>
    <x v="1"/>
    <s v="BOGOTÁ. D.C."/>
    <s v="BOGOTÁ. D.C."/>
    <s v="MIPG"/>
    <n v="100"/>
    <m/>
    <n v="100"/>
    <n v="100"/>
    <n v="100"/>
    <n v="100"/>
    <n v="100"/>
  </r>
  <r>
    <x v="1"/>
    <x v="130"/>
    <s v="NACIONAL"/>
    <s v="RAMA EJECUTIVA"/>
    <s v="UNIDAD ADMINISTRATIVA ESPECIAL SIN PERSONERÍA JURÍDICA"/>
    <x v="3"/>
    <s v="BOGOTÁ. D.C."/>
    <s v="BOGOTÁ. D.C."/>
    <s v="MIPG"/>
    <n v="90.48"/>
    <m/>
    <n v="75"/>
    <n v="100"/>
    <n v="100"/>
    <n v="100"/>
    <n v="100"/>
  </r>
  <r>
    <x v="1"/>
    <x v="131"/>
    <s v="NACIONAL"/>
    <s v="RAMA EJECUTIVA"/>
    <s v="UNIDAD ADMINISTRATIVA ESPECIAL CON PERSONERÍA JURÍDICA"/>
    <x v="9"/>
    <s v="BOGOTÁ. D.C."/>
    <s v="BOGOTÁ. D.C."/>
    <s v="MIPG"/>
    <n v="76.19"/>
    <m/>
    <n v="72.22"/>
    <n v="70"/>
    <n v="100"/>
    <n v="100"/>
    <n v="100"/>
  </r>
  <r>
    <x v="1"/>
    <x v="132"/>
    <s v="NACIONAL"/>
    <s v="RAMA EJECUTIVA"/>
    <s v="UNIDAD ADMINISTRATIVA ESPECIAL CON PERSONERÍA JURÍDICA"/>
    <x v="13"/>
    <s v="BOGOTÁ. D.C."/>
    <s v="BOGOTÁ. D.C."/>
    <s v="MIPG"/>
    <n v="70.45"/>
    <m/>
    <n v="77.78"/>
    <n v="85"/>
    <n v="66.67"/>
    <n v="75"/>
    <n v="25"/>
  </r>
  <r>
    <x v="1"/>
    <x v="133"/>
    <s v="NACIONAL"/>
    <s v="RAMA EJECUTIVA"/>
    <s v="DEPARTAMENTO ADMINISTRATIVO"/>
    <x v="18"/>
    <s v="BOGOTÁ. D.C."/>
    <s v="BOGOTÁ. D.C."/>
    <s v="MIPG"/>
    <n v="97.73"/>
    <m/>
    <n v="100"/>
    <n v="95"/>
    <n v="100"/>
    <n v="100"/>
    <n v="100"/>
  </r>
  <r>
    <x v="1"/>
    <x v="134"/>
    <s v="NACIONAL"/>
    <s v="RAMA EJECUTIVA"/>
    <s v="UNIDAD ADMINISTRATIVA ESPECIAL CON PERSONERÍA JURÍDICA"/>
    <x v="11"/>
    <s v="BOGOTÁ. D.C."/>
    <s v="BOGOTÁ. D.C."/>
    <s v="MIPG"/>
    <n v="80.95"/>
    <m/>
    <n v="72.22"/>
    <n v="85"/>
    <n v="100"/>
    <n v="100"/>
    <n v="25"/>
  </r>
  <r>
    <x v="1"/>
    <x v="135"/>
    <s v="NACIONAL"/>
    <s v="RAMA EJECUTIVA"/>
    <s v="UNIDAD ADMINISTRATIVA ESPECIAL SIN PERSONERÍA JURÍDICA"/>
    <x v="1"/>
    <s v="BOGOTÁ. D.C."/>
    <s v="BOGOTÁ. D.C."/>
    <s v="MIPG"/>
    <m/>
    <m/>
    <m/>
    <m/>
    <m/>
    <m/>
    <m/>
  </r>
  <r>
    <x v="1"/>
    <x v="136"/>
    <s v="NACIONAL"/>
    <s v="RAMA EJECUTIVA"/>
    <s v="UNIDAD ADMINISTRATIVA ESPECIAL SIN PERSONERÍA JURÍDICA"/>
    <x v="1"/>
    <s v="BOGOTÁ. D.C."/>
    <s v="BOGOTÁ. D.C."/>
    <s v="MIPG"/>
    <n v="95.24"/>
    <m/>
    <n v="87.5"/>
    <n v="100"/>
    <n v="100"/>
    <n v="100"/>
    <n v="100"/>
  </r>
  <r>
    <x v="1"/>
    <x v="137"/>
    <s v="NACIONAL"/>
    <s v="RAMA EJECUTIVA"/>
    <s v="UNIDAD ADMINISTRATIVA ESPECIAL CON PERSONERÍA JURÍDICA"/>
    <x v="16"/>
    <s v="BOGOTÁ. D.C."/>
    <s v="BOGOTÁ. D.C."/>
    <s v="MIPG"/>
    <n v="100"/>
    <m/>
    <n v="100"/>
    <n v="100"/>
    <n v="100"/>
    <n v="100"/>
    <n v="100"/>
  </r>
  <r>
    <x v="1"/>
    <x v="138"/>
    <s v="NACIONAL"/>
    <s v="RAMA EJECUTIVA"/>
    <s v="UNIDAD ADMINISTRATIVA ESPECIAL CON PERSONERÍA JURÍDICA"/>
    <x v="3"/>
    <s v="BOGOTÁ. D.C."/>
    <s v="BOGOTÁ. D.C."/>
    <s v="MIPG"/>
    <n v="73.81"/>
    <m/>
    <n v="94.44"/>
    <n v="65"/>
    <n v="50"/>
    <n v="100"/>
    <n v="50"/>
  </r>
  <r>
    <x v="1"/>
    <x v="139"/>
    <s v="NACIONAL"/>
    <s v="RAMA EJECUTIVA"/>
    <s v="MINISTERIO"/>
    <x v="22"/>
    <s v="BOGOTÁ. D.C."/>
    <s v="BOGOTÁ. D.C."/>
    <s v="MIPG"/>
    <n v="97.62"/>
    <m/>
    <n v="100"/>
    <n v="95"/>
    <n v="100"/>
    <n v="100"/>
    <n v="75"/>
  </r>
  <r>
    <x v="1"/>
    <x v="140"/>
    <s v="NACIONAL"/>
    <s v="RAMA EJECUTIVA"/>
    <s v="AGENCIA ESTATAL DE NATURALEZA ESPECIAL"/>
    <x v="9"/>
    <s v="BOGOTÁ. D.C."/>
    <s v="BOGOTÁ. D.C."/>
    <s v="MIPG"/>
    <n v="85.71"/>
    <m/>
    <n v="83.33"/>
    <n v="90"/>
    <n v="100"/>
    <n v="100"/>
    <n v="25"/>
  </r>
  <r>
    <x v="1"/>
    <x v="141"/>
    <s v="NACIONAL"/>
    <s v="RAMA EJECUTIVA"/>
    <s v="ESTABLECIMIENTO PÚBLICO"/>
    <x v="1"/>
    <s v="BOGOTÁ. D.C."/>
    <s v="BOGOTÁ. D.C."/>
    <s v="MIPG"/>
    <n v="100"/>
    <m/>
    <n v="100"/>
    <n v="100"/>
    <n v="100"/>
    <n v="100"/>
    <n v="100"/>
  </r>
  <r>
    <x v="1"/>
    <x v="142"/>
    <s v="NACIONAL"/>
    <s v="RAMA EJECUTIVA"/>
    <s v="UNIDAD ADMINISTRATIVA ESPECIAL CON PERSONERÍA JURÍDICA"/>
    <x v="18"/>
    <s v="BOGOTÁ. D.C."/>
    <s v="BOGOTÁ. D.C."/>
    <s v="MIPG"/>
    <n v="90.91"/>
    <m/>
    <n v="100"/>
    <n v="90"/>
    <n v="100"/>
    <n v="75"/>
    <n v="100"/>
  </r>
  <r>
    <x v="1"/>
    <x v="143"/>
    <s v="NACIONAL"/>
    <s v="RAMA EJECUTIVA"/>
    <s v="ESTABLECIMIENTO PÚBLICO"/>
    <x v="18"/>
    <s v="BOGOTÁ. D.C."/>
    <s v="BOGOTÁ. D.C."/>
    <s v="MIPG"/>
    <n v="70"/>
    <m/>
    <n v="87.5"/>
    <n v="66.67"/>
    <n v="66.67"/>
    <n v="100"/>
    <n v="25"/>
  </r>
  <r>
    <x v="1"/>
    <x v="144"/>
    <s v="NACIONAL"/>
    <s v="RAMA EJECUTIVA"/>
    <s v="UNIDAD ADMINISTRATIVA ESPECIAL CON PERSONERÍA JURÍDICA"/>
    <x v="9"/>
    <s v="BOGOTÁ. D.C."/>
    <s v="BOGOTÁ. D.C."/>
    <s v="MIPG"/>
    <n v="97.73"/>
    <m/>
    <n v="100"/>
    <n v="95"/>
    <n v="100"/>
    <n v="100"/>
    <n v="75"/>
  </r>
  <r>
    <x v="1"/>
    <x v="145"/>
    <s v="NACIONAL"/>
    <s v="RAMA EJECUTIVA"/>
    <s v="SOCIEDAD DE ECONOMÍA MIXTA"/>
    <x v="1"/>
    <s v="BOGOTÁ. D.C."/>
    <s v="BOGOTÁ. D.C."/>
    <s v="MIPG"/>
    <n v="100"/>
    <m/>
    <n v="100"/>
    <n v="100"/>
    <n v="100"/>
    <n v="100"/>
    <n v="100"/>
  </r>
  <r>
    <x v="1"/>
    <x v="146"/>
    <s v="NACIONAL"/>
    <s v="RAMA EJECUTIVA"/>
    <s v="SOCIEDAD DE ECONOMÍA MIXTA"/>
    <x v="2"/>
    <s v="BOGOTÁ. D.C."/>
    <s v="BOGOTÁ. D.C."/>
    <s v="MIPG"/>
    <n v="95.24"/>
    <m/>
    <n v="87.5"/>
    <n v="100"/>
    <n v="100"/>
    <n v="100"/>
    <n v="100"/>
  </r>
  <r>
    <x v="1"/>
    <x v="147"/>
    <s v="NACIONAL"/>
    <s v="RAMA EJECUTIVA"/>
    <s v="UNIDAD ADMINISTRATIVA ESPECIAL CON PERSONERÍA JURÍDICA"/>
    <x v="3"/>
    <s v="BOGOTÁ. D.C."/>
    <s v="BOGOTÁ. D.C."/>
    <s v="MIPG"/>
    <n v="97.73"/>
    <m/>
    <n v="100"/>
    <n v="95"/>
    <n v="100"/>
    <n v="100"/>
    <n v="75"/>
  </r>
  <r>
    <x v="1"/>
    <x v="148"/>
    <s v="NACIONAL"/>
    <s v="RAMA EJECUTIVA"/>
    <s v="UNIDAD ADMINISTRATIVA ESPECIAL CON PERSONERÍA JURÍDICA"/>
    <x v="19"/>
    <s v="BOGOTÁ. D.C."/>
    <s v="BOGOTÁ. D.C."/>
    <s v="MIPG"/>
    <n v="85.71"/>
    <m/>
    <n v="83.33"/>
    <n v="85"/>
    <n v="100"/>
    <n v="100"/>
    <n v="75"/>
  </r>
  <r>
    <x v="1"/>
    <x v="149"/>
    <s v="NACIONAL"/>
    <s v="RAMA EJECUTIVA"/>
    <s v="UNIDAD ADMINISTRATIVA ESPECIAL CON PERSONERÍA JURÍDICA"/>
    <x v="14"/>
    <s v="BOGOTÁ. D.C."/>
    <s v="BOGOTÁ. D.C."/>
    <s v="MIPG"/>
    <n v="100"/>
    <m/>
    <n v="100"/>
    <n v="100"/>
    <n v="100"/>
    <n v="100"/>
    <n v="100"/>
  </r>
  <r>
    <x v="1"/>
    <x v="150"/>
    <s v="NACIONAL"/>
    <s v="RAMA EJECUTIVA"/>
    <s v="AGENCIA ESTATAL DE NATURALEZA ESPECIAL"/>
    <x v="9"/>
    <s v="BOGOTÁ. D.C."/>
    <s v="BOGOTÁ. D.C."/>
    <s v="MIPG"/>
    <n v="100"/>
    <m/>
    <n v="100"/>
    <n v="100"/>
    <n v="100"/>
    <n v="100"/>
    <n v="100"/>
  </r>
  <r>
    <x v="1"/>
    <x v="151"/>
    <s v="NACIONAL"/>
    <s v="RAMA EJECUTIVA"/>
    <s v="AGENCIA ESTATAL DE NATURALEZA ESPECIAL"/>
    <x v="3"/>
    <s v="BOGOTÁ. D.C."/>
    <s v="BOGOTÁ. D.C."/>
    <s v="MIPG"/>
    <n v="100"/>
    <m/>
    <n v="100"/>
    <n v="100"/>
    <n v="100"/>
    <n v="100"/>
    <n v="100"/>
  </r>
  <r>
    <x v="1"/>
    <x v="152"/>
    <s v="NACIONAL"/>
    <s v="RAMA EJECUTIVA"/>
    <s v="AGENCIA ESTATAL DE NATURALEZA ESPECIAL"/>
    <x v="3"/>
    <s v="BOGOTÁ. D.C."/>
    <s v="BOGOTÁ. D.C."/>
    <s v="MIPG"/>
    <n v="97.73"/>
    <m/>
    <n v="94.44"/>
    <n v="95"/>
    <n v="100"/>
    <n v="100"/>
    <n v="100"/>
  </r>
  <r>
    <x v="1"/>
    <x v="153"/>
    <s v="NACIONAL"/>
    <s v="RAMA EJECUTIVA"/>
    <s v="ESPECIAL"/>
    <x v="15"/>
    <s v="BOGOTÁ. D.C."/>
    <s v="BOGOTÁ. D.C."/>
    <s v="MIPG"/>
    <n v="95.45"/>
    <m/>
    <n v="100"/>
    <n v="95"/>
    <n v="100"/>
    <n v="87.5"/>
    <n v="75"/>
  </r>
  <r>
    <x v="1"/>
    <x v="155"/>
    <s v="NACIONAL"/>
    <s v="RAMA EJECUTIVA"/>
    <s v="ENTIDAD DESCENTRALIZADA INDIRECTA"/>
    <x v="6"/>
    <s v="BOGOTÁ. D.C."/>
    <s v="BOGOTÁ. D.C."/>
    <s v="MIPG"/>
    <m/>
    <m/>
    <m/>
    <m/>
    <m/>
    <m/>
    <m/>
  </r>
  <r>
    <x v="1"/>
    <x v="156"/>
    <s v="NACIONAL"/>
    <s v="RAMA EJECUTIVA"/>
    <s v="UNIDAD ADMINISTRATIVA ESPECIAL CON PERSONERÍA JURÍDICA"/>
    <x v="5"/>
    <s v="BOGOTÁ. D.C."/>
    <s v="BOGOTÁ. D.C."/>
    <s v="MIPG"/>
    <m/>
    <m/>
    <m/>
    <m/>
    <m/>
    <m/>
    <m/>
  </r>
  <r>
    <x v="1"/>
    <x v="157"/>
    <s v="NACIONAL"/>
    <s v="ÓRGANO AUTÓNOMO"/>
    <s v="ENTIDAD DESCENTRALIZADA INDIRECTA"/>
    <x v="23"/>
    <s v="BOGOTÁ. D.C."/>
    <s v="BOGOTÁ. D.C."/>
    <s v="MIPG"/>
    <n v="44.44"/>
    <m/>
    <n v="16.670000000000002"/>
    <n v="44.44"/>
    <n v="33.33"/>
    <n v="66.67"/>
    <n v="50"/>
  </r>
  <r>
    <x v="1"/>
    <x v="158"/>
    <s v="NACIONAL"/>
    <s v="ÓRGANO AUTÓNOMO"/>
    <s v="ENTIDAD DESCENTRALIZADA INDIRECTA"/>
    <x v="23"/>
    <s v="BOGOTÁ. D.C."/>
    <s v="BOGOTÁ. D.C."/>
    <s v="MIPG"/>
    <n v="30"/>
    <m/>
    <n v="7.14"/>
    <n v="50"/>
    <n v="33.33"/>
    <n v="0"/>
    <n v="25"/>
  </r>
  <r>
    <x v="1"/>
    <x v="159"/>
    <s v="NACIONAL"/>
    <s v="ÓRGANO AUTÓNOMO"/>
    <s v="ÓRGANO AUTÓNOMO"/>
    <x v="20"/>
    <s v="BOGOTÁ. D.C."/>
    <s v="BOGOTÁ. D.C."/>
    <s v="MECI"/>
    <m/>
    <m/>
    <m/>
    <m/>
    <m/>
    <m/>
    <m/>
  </r>
  <r>
    <x v="1"/>
    <x v="160"/>
    <s v="NACIONAL"/>
    <s v="ÓRGANO AUTÓNOMO"/>
    <s v="ÓRGANO AUTÓNOMO"/>
    <x v="20"/>
    <s v="VALLE DEL CAUCA"/>
    <s v="CALI"/>
    <s v="MECI"/>
    <m/>
    <m/>
    <m/>
    <m/>
    <m/>
    <m/>
    <m/>
  </r>
  <r>
    <x v="1"/>
    <x v="161"/>
    <s v="NACIONAL"/>
    <s v="ÓRGANO AUTÓNOMO"/>
    <s v="ÓRGANO AUTÓNOMO"/>
    <x v="20"/>
    <s v="QUINDÍO"/>
    <s v="ARMENIA"/>
    <s v="MECI"/>
    <m/>
    <m/>
    <m/>
    <m/>
    <m/>
    <m/>
    <m/>
  </r>
  <r>
    <x v="1"/>
    <x v="162"/>
    <s v="NACIONAL"/>
    <s v="ÓRGANO AUTÓNOMO"/>
    <s v="ÓRGANO AUTÓNOMO"/>
    <x v="20"/>
    <s v="CHOCÓ"/>
    <s v="QUIBDÓ"/>
    <s v="MECI"/>
    <m/>
    <m/>
    <m/>
    <m/>
    <m/>
    <m/>
    <m/>
  </r>
  <r>
    <x v="1"/>
    <x v="163"/>
    <s v="NACIONAL"/>
    <s v="ÓRGANO AUTÓNOMO"/>
    <s v="ÓRGANO AUTÓNOMO"/>
    <x v="20"/>
    <s v="ANTIOQUIA"/>
    <s v="APARTADÓ"/>
    <s v="MECI"/>
    <m/>
    <m/>
    <m/>
    <m/>
    <m/>
    <m/>
    <m/>
  </r>
  <r>
    <x v="1"/>
    <x v="164"/>
    <s v="NACIONAL"/>
    <s v="ÓRGANO AUTÓNOMO"/>
    <s v="ÓRGANO AUTÓNOMO"/>
    <x v="20"/>
    <s v="CALDAS"/>
    <s v="MANIZALES"/>
    <s v="MECI"/>
    <m/>
    <m/>
    <m/>
    <m/>
    <m/>
    <m/>
    <m/>
  </r>
  <r>
    <x v="1"/>
    <x v="165"/>
    <s v="NACIONAL"/>
    <s v="ÓRGANO AUTÓNOMO"/>
    <s v="ÓRGANO AUTÓNOMO"/>
    <x v="20"/>
    <s v="CÓRDOBA"/>
    <s v="MONTERÍA"/>
    <s v="MECI"/>
    <m/>
    <m/>
    <m/>
    <m/>
    <m/>
    <m/>
    <m/>
  </r>
  <r>
    <x v="1"/>
    <x v="166"/>
    <s v="NACIONAL"/>
    <s v="ÓRGANO AUTÓNOMO"/>
    <s v="ÓRGANO AUTÓNOMO"/>
    <x v="20"/>
    <s v="TOLIMA"/>
    <s v="IBAGUÉ"/>
    <s v="MECI"/>
    <m/>
    <m/>
    <m/>
    <m/>
    <m/>
    <m/>
    <m/>
  </r>
  <r>
    <x v="1"/>
    <x v="167"/>
    <s v="NACIONAL"/>
    <s v="ÓRGANO AUTÓNOMO"/>
    <s v="ÓRGANO AUTÓNOMO"/>
    <x v="20"/>
    <s v="RISARALDA"/>
    <s v="PEREIRA"/>
    <s v="MECI"/>
    <m/>
    <m/>
    <m/>
    <m/>
    <m/>
    <m/>
    <m/>
  </r>
  <r>
    <x v="1"/>
    <x v="168"/>
    <s v="NACIONAL"/>
    <s v="ÓRGANO AUTÓNOMO"/>
    <s v="ÓRGANO AUTÓNOMO"/>
    <x v="20"/>
    <s v="MAGDALENA"/>
    <s v="SANTA MARTA"/>
    <s v="MECI"/>
    <m/>
    <m/>
    <m/>
    <m/>
    <m/>
    <m/>
    <m/>
  </r>
  <r>
    <x v="1"/>
    <x v="169"/>
    <s v="NACIONAL"/>
    <s v="ÓRGANO AUTÓNOMO"/>
    <s v="ÓRGANO AUTÓNOMO"/>
    <x v="20"/>
    <s v="SANTANDER"/>
    <s v="BUCARAMANGA"/>
    <s v="MECI"/>
    <m/>
    <m/>
    <m/>
    <m/>
    <m/>
    <m/>
    <m/>
  </r>
  <r>
    <x v="1"/>
    <x v="170"/>
    <s v="NACIONAL"/>
    <s v="ÓRGANO AUTÓNOMO"/>
    <s v="ENTE UNIVERSITARIO AUTÓNOMO"/>
    <x v="5"/>
    <s v="CALDAS"/>
    <s v="MANIZALES"/>
    <s v="MECI"/>
    <n v="97.73"/>
    <m/>
    <n v="100"/>
    <n v="95"/>
    <n v="100"/>
    <n v="100"/>
    <n v="75"/>
  </r>
  <r>
    <x v="1"/>
    <x v="171"/>
    <s v="NACIONAL"/>
    <s v="ÓRGANO AUTÓNOMO"/>
    <s v="ENTE UNIVERSITARIO AUTÓNOMO"/>
    <x v="5"/>
    <s v="CAUCA"/>
    <s v="POPAYÁN"/>
    <s v="MECI"/>
    <n v="90.48"/>
    <m/>
    <n v="88.89"/>
    <n v="100"/>
    <n v="100"/>
    <n v="66.67"/>
    <n v="100"/>
  </r>
  <r>
    <x v="1"/>
    <x v="172"/>
    <s v="NACIONAL"/>
    <s v="ÓRGANO AUTÓNOMO"/>
    <s v="ENTE UNIVERSITARIO AUTÓNOMO"/>
    <x v="5"/>
    <s v="BOGOTÁ. D.C."/>
    <s v="BOGOTÁ. D.C."/>
    <s v="MECI"/>
    <n v="95.45"/>
    <m/>
    <n v="100"/>
    <n v="100"/>
    <n v="66.67"/>
    <n v="100"/>
    <n v="100"/>
  </r>
  <r>
    <x v="1"/>
    <x v="173"/>
    <s v="NACIONAL"/>
    <s v="ÓRGANO AUTÓNOMO"/>
    <s v="ENTE UNIVERSITARIO AUTÓNOMO"/>
    <x v="5"/>
    <s v="CÓRDOBA"/>
    <s v="MONTERÍA"/>
    <s v="MECI"/>
    <n v="93.18"/>
    <m/>
    <n v="94.44"/>
    <n v="100"/>
    <n v="100"/>
    <n v="75"/>
    <n v="100"/>
  </r>
  <r>
    <x v="1"/>
    <x v="174"/>
    <s v="NACIONAL"/>
    <s v="ÓRGANO AUTÓNOMO"/>
    <s v="ENTE UNIVERSITARIO AUTÓNOMO"/>
    <x v="5"/>
    <s v="BOGOTÁ. D.C."/>
    <s v="BOGOTÁ. D.C."/>
    <s v="MECI"/>
    <m/>
    <m/>
    <m/>
    <m/>
    <m/>
    <m/>
    <m/>
  </r>
  <r>
    <x v="1"/>
    <x v="175"/>
    <s v="NACIONAL"/>
    <s v="ÓRGANO AUTÓNOMO"/>
    <s v="ENTE UNIVERSITARIO AUTÓNOMO"/>
    <x v="5"/>
    <s v="BOYACÁ"/>
    <s v="TUNJA"/>
    <s v="MECI"/>
    <n v="68.180000000000007"/>
    <m/>
    <n v="72.22"/>
    <n v="75"/>
    <n v="33.33"/>
    <n v="75"/>
    <n v="75"/>
  </r>
  <r>
    <x v="1"/>
    <x v="176"/>
    <s v="NACIONAL"/>
    <s v="ÓRGANO AUTÓNOMO"/>
    <s v="ENTE UNIVERSITARIO AUTÓNOMO"/>
    <x v="5"/>
    <s v="META"/>
    <s v="VILLAVICENCIO"/>
    <s v="MECI"/>
    <n v="38.64"/>
    <m/>
    <n v="66.67"/>
    <n v="45"/>
    <n v="33.33"/>
    <n v="25"/>
    <n v="25"/>
  </r>
  <r>
    <x v="1"/>
    <x v="177"/>
    <s v="NACIONAL"/>
    <s v="ÓRGANO AUTÓNOMO"/>
    <s v="ENTE UNIVERSITARIO AUTÓNOMO"/>
    <x v="5"/>
    <s v="HUILA"/>
    <s v="NEIVA"/>
    <s v="MECI"/>
    <n v="88.1"/>
    <m/>
    <n v="88.89"/>
    <n v="95"/>
    <n v="66.67"/>
    <n v="100"/>
    <n v="75"/>
  </r>
  <r>
    <x v="1"/>
    <x v="178"/>
    <s v="NACIONAL"/>
    <s v="ÓRGANO AUTÓNOMO"/>
    <s v="ENTE UNIVERSITARIO AUTÓNOMO"/>
    <x v="5"/>
    <s v="CHOCÓ"/>
    <s v="QUIBDÓ"/>
    <s v="MECI"/>
    <n v="61.9"/>
    <m/>
    <n v="50"/>
    <n v="75"/>
    <n v="66.67"/>
    <n v="100"/>
    <n v="25"/>
  </r>
  <r>
    <x v="1"/>
    <x v="179"/>
    <s v="NACIONAL"/>
    <s v="ÓRGANO AUTÓNOMO"/>
    <s v="ENTE UNIVERSITARIO AUTÓNOMO"/>
    <x v="5"/>
    <s v="CESAR"/>
    <s v="VALLEDUPAR"/>
    <s v="MECI"/>
    <n v="100"/>
    <m/>
    <n v="100"/>
    <n v="100"/>
    <n v="100"/>
    <n v="100"/>
    <n v="100"/>
  </r>
  <r>
    <x v="1"/>
    <x v="180"/>
    <s v="NACIONAL"/>
    <s v="ÓRGANO AUTÓNOMO"/>
    <s v="ENTE UNIVERSITARIO AUTÓNOMO"/>
    <x v="5"/>
    <s v="RISARALDA"/>
    <s v="PEREIRA"/>
    <s v="MECI"/>
    <n v="71.430000000000007"/>
    <m/>
    <n v="77.78"/>
    <n v="65"/>
    <n v="50"/>
    <n v="66.67"/>
    <n v="25"/>
  </r>
  <r>
    <x v="1"/>
    <x v="181"/>
    <s v="NACIONAL"/>
    <s v="ÓRGANO AUTÓNOMO"/>
    <s v="ENTE UNIVERSITARIO AUTÓNOMO"/>
    <x v="5"/>
    <s v="BOGOTÁ. D.C."/>
    <s v="BOGOTÁ. D.C."/>
    <s v="MECI"/>
    <n v="97.62"/>
    <m/>
    <n v="100"/>
    <n v="95"/>
    <n v="100"/>
    <n v="100"/>
    <n v="75"/>
  </r>
  <r>
    <x v="1"/>
    <x v="182"/>
    <s v="NACIONAL"/>
    <s v="ÓRGANO AUTÓNOMO"/>
    <s v="ÓRGANO AUTÓNOMO"/>
    <x v="20"/>
    <s v="CAUCA"/>
    <s v="POPAYÁN"/>
    <s v="MECI"/>
    <m/>
    <m/>
    <m/>
    <m/>
    <m/>
    <m/>
    <m/>
  </r>
  <r>
    <x v="1"/>
    <x v="183"/>
    <s v="NACIONAL"/>
    <s v="ÓRGANO AUTÓNOMO"/>
    <s v="ÓRGANO AUTÓNOMO"/>
    <x v="20"/>
    <s v="LA GUAJIRA"/>
    <s v="RIOHACHA"/>
    <s v="MECI"/>
    <m/>
    <m/>
    <m/>
    <m/>
    <m/>
    <m/>
    <m/>
  </r>
  <r>
    <x v="1"/>
    <x v="184"/>
    <s v="NACIONAL"/>
    <s v="ÓRGANO AUTÓNOMO"/>
    <s v="ÓRGANO AUTÓNOMO"/>
    <x v="20"/>
    <s v="ANTIOQUIA"/>
    <s v="EL SANTUARIO"/>
    <s v="MECI"/>
    <m/>
    <m/>
    <m/>
    <m/>
    <m/>
    <m/>
    <m/>
  </r>
  <r>
    <x v="1"/>
    <x v="185"/>
    <s v="NACIONAL"/>
    <s v="ÓRGANO AUTÓNOMO"/>
    <s v="ENTE UNIVERSITARIO AUTÓNOMO"/>
    <x v="5"/>
    <s v="CAQUETÁ"/>
    <s v="FLORENCIA"/>
    <s v="MECI"/>
    <m/>
    <m/>
    <m/>
    <m/>
    <m/>
    <m/>
    <m/>
  </r>
  <r>
    <x v="1"/>
    <x v="186"/>
    <s v="NACIONAL"/>
    <s v="ÓRGANO AUTÓNOMO"/>
    <s v="ENTE UNIVERSITARIO AUTÓNOMO"/>
    <x v="5"/>
    <s v="BOGOTÁ. D.C."/>
    <s v="BOGOTÁ. D.C."/>
    <s v="MECI"/>
    <n v="100"/>
    <m/>
    <n v="100"/>
    <n v="100"/>
    <n v="100"/>
    <n v="100"/>
    <n v="100"/>
  </r>
  <r>
    <x v="1"/>
    <x v="187"/>
    <s v="NACIONAL"/>
    <s v="ÓRGANO AUTÓNOMO"/>
    <s v="ÓRGANO AUTÓNOMO"/>
    <x v="20"/>
    <s v="NARIÑO"/>
    <s v="PASTO"/>
    <s v="MECI"/>
    <m/>
    <m/>
    <m/>
    <m/>
    <m/>
    <m/>
    <m/>
  </r>
  <r>
    <x v="1"/>
    <x v="188"/>
    <s v="NACIONAL"/>
    <s v="ORGANISMO DE CONTROL Y VIGILANCIA"/>
    <s v="PROCURADURÍA GENERAL DE LA NACIÓN"/>
    <x v="23"/>
    <s v="BOGOTÁ. D.C."/>
    <s v="BOGOTÁ. D.C."/>
    <s v="MECI"/>
    <m/>
    <m/>
    <m/>
    <m/>
    <m/>
    <m/>
    <m/>
  </r>
  <r>
    <x v="1"/>
    <x v="189"/>
    <s v="NACIONAL"/>
    <s v="ÓRGANO AUTÓNOMO"/>
    <s v="ÓRGANO AUTÓNOMO"/>
    <x v="20"/>
    <s v="CASANARE"/>
    <s v="YOPAL"/>
    <s v="MECI"/>
    <m/>
    <m/>
    <m/>
    <m/>
    <m/>
    <m/>
    <m/>
  </r>
  <r>
    <x v="1"/>
    <x v="190"/>
    <s v="NACIONAL"/>
    <s v="ÓRGANO AUTÓNOMO"/>
    <s v="ÓRGANO AUTÓNOMO"/>
    <x v="20"/>
    <s v="SUCRE"/>
    <s v="SINCELEJO"/>
    <s v="MECI"/>
    <m/>
    <m/>
    <m/>
    <m/>
    <m/>
    <m/>
    <m/>
  </r>
  <r>
    <x v="1"/>
    <x v="191"/>
    <s v="NACIONAL"/>
    <s v="ÓRGANO AUTÓNOMO"/>
    <s v="ÓRGANO AUTÓNOMO"/>
    <x v="20"/>
    <s v="HUILA"/>
    <s v="NEIVA"/>
    <s v="MECI"/>
    <m/>
    <m/>
    <m/>
    <m/>
    <m/>
    <m/>
    <m/>
  </r>
  <r>
    <x v="1"/>
    <x v="192"/>
    <s v="NACIONAL"/>
    <s v="ÓRGANO AUTÓNOMO"/>
    <s v="ÓRGANO AUTÓNOMO"/>
    <x v="20"/>
    <s v="ATLÁNTICO"/>
    <s v="BARRANQUILLA"/>
    <s v="MECI"/>
    <m/>
    <m/>
    <m/>
    <m/>
    <m/>
    <m/>
    <m/>
  </r>
  <r>
    <x v="1"/>
    <x v="193"/>
    <s v="NACIONAL"/>
    <s v="ÓRGANO AUTÓNOMO"/>
    <s v="ÓRGANO AUTÓNOMO"/>
    <x v="20"/>
    <s v="SANTANDER"/>
    <s v="SAN GIL"/>
    <s v="MECI"/>
    <m/>
    <m/>
    <m/>
    <m/>
    <m/>
    <m/>
    <m/>
  </r>
  <r>
    <x v="1"/>
    <x v="194"/>
    <s v="NACIONAL"/>
    <s v="ÓRGANO AUTÓNOMO"/>
    <s v="ÓRGANO AUTÓNOMO"/>
    <x v="20"/>
    <s v="BOYACÁ"/>
    <s v="TUNJA"/>
    <s v="MECI"/>
    <m/>
    <m/>
    <m/>
    <m/>
    <m/>
    <m/>
    <m/>
  </r>
  <r>
    <x v="1"/>
    <x v="195"/>
    <s v="NACIONAL"/>
    <s v="ÓRGANO AUTÓNOMO"/>
    <s v="ÓRGANO AUTÓNOMO"/>
    <x v="20"/>
    <s v="BOYACÁ"/>
    <s v="GARAGOA"/>
    <s v="MECI"/>
    <m/>
    <m/>
    <m/>
    <m/>
    <m/>
    <m/>
    <m/>
  </r>
  <r>
    <x v="1"/>
    <x v="196"/>
    <s v="NACIONAL"/>
    <s v="ÓRGANO AUTÓNOMO"/>
    <s v="ÓRGANO AUTÓNOMO"/>
    <x v="20"/>
    <s v="CUNDINAMARCA"/>
    <s v="GACHALÁ"/>
    <s v="MECI"/>
    <m/>
    <m/>
    <m/>
    <m/>
    <m/>
    <m/>
    <m/>
  </r>
  <r>
    <x v="1"/>
    <x v="197"/>
    <s v="NACIONAL"/>
    <s v="ÓRGANO AUTÓNOMO"/>
    <s v="ÓRGANO AUTÓNOMO"/>
    <x v="20"/>
    <s v="BOLÍVAR"/>
    <s v="CARTAGENA DE INDIAS"/>
    <s v="MECI"/>
    <m/>
    <m/>
    <m/>
    <m/>
    <m/>
    <m/>
    <m/>
  </r>
  <r>
    <x v="1"/>
    <x v="198"/>
    <s v="NACIONAL"/>
    <s v="ÓRGANO AUTÓNOMO"/>
    <s v="ÓRGANO AUTÓNOMO"/>
    <x v="20"/>
    <s v="BOLÍVAR"/>
    <s v="MAGANGUÉ"/>
    <s v="MECI"/>
    <m/>
    <m/>
    <m/>
    <m/>
    <m/>
    <m/>
    <m/>
  </r>
  <r>
    <x v="1"/>
    <x v="199"/>
    <s v="NACIONAL"/>
    <s v="ÓRGANO AUTÓNOMO"/>
    <s v="ÓRGANO AUTÓNOMO"/>
    <x v="20"/>
    <s v="ARCHIPIÉLAGO DE SAN ANDRÉS. PROVIDENCIA Y SANTA CATALINA"/>
    <s v="SAN ANDRÉS"/>
    <s v="MECI"/>
    <m/>
    <m/>
    <m/>
    <m/>
    <m/>
    <m/>
    <m/>
  </r>
  <r>
    <x v="1"/>
    <x v="200"/>
    <s v="NACIONAL"/>
    <s v="ÓRGANO AUTÓNOMO"/>
    <s v="ÓRGANO AUTÓNOMO"/>
    <x v="20"/>
    <s v="META"/>
    <s v="VILLAVICENCIO"/>
    <s v="MECI"/>
    <m/>
    <m/>
    <m/>
    <m/>
    <m/>
    <m/>
    <m/>
  </r>
  <r>
    <x v="1"/>
    <x v="201"/>
    <s v="NACIONAL"/>
    <s v="ÓRGANO AUTÓNOMO"/>
    <s v="ÓRGANO AUTÓNOMO"/>
    <x v="20"/>
    <s v="SANTANDER"/>
    <s v="BARRANCABERMEJA"/>
    <s v="MECI"/>
    <m/>
    <m/>
    <m/>
    <m/>
    <m/>
    <m/>
    <m/>
  </r>
  <r>
    <x v="1"/>
    <x v="202"/>
    <s v="NACIONAL"/>
    <s v="ORGANISMO DE CONTROL Y VIGILANCIA"/>
    <s v="CONTRALORÍA GENERAL DE LA REPÚBLICA"/>
    <x v="23"/>
    <s v="BOGOTÁ. D.C."/>
    <s v="BOGOTÁ. D.C."/>
    <s v="MECI"/>
    <m/>
    <m/>
    <m/>
    <m/>
    <m/>
    <m/>
    <m/>
  </r>
  <r>
    <x v="1"/>
    <x v="203"/>
    <s v="NACIONAL"/>
    <s v="ÓRGANO AUTÓNOMO"/>
    <s v="ÓRGANO AUTÓNOMO"/>
    <x v="20"/>
    <s v="CESAR"/>
    <s v="VALLEDUPAR"/>
    <s v="MECI"/>
    <m/>
    <m/>
    <m/>
    <m/>
    <m/>
    <m/>
    <m/>
  </r>
  <r>
    <x v="1"/>
    <x v="204"/>
    <s v="NACIONAL"/>
    <s v="ÓRGANO AUTÓNOMO"/>
    <s v="ÓRGANO AUTÓNOMO"/>
    <x v="20"/>
    <s v="NORTE DE SANTANDER"/>
    <s v="SAN JOSÉ DE CÚCUTA"/>
    <s v="MECI"/>
    <m/>
    <m/>
    <m/>
    <m/>
    <m/>
    <m/>
    <m/>
  </r>
  <r>
    <x v="1"/>
    <x v="205"/>
    <s v="NACIONAL"/>
    <s v="RAMA LEGISLATIVA"/>
    <s v="SENADO DE LA REPÚBLICA"/>
    <x v="23"/>
    <s v="BOGOTÁ. D.C."/>
    <s v="BOGOTÁ. D.C."/>
    <s v="MECI"/>
    <m/>
    <m/>
    <m/>
    <m/>
    <m/>
    <m/>
    <m/>
  </r>
  <r>
    <x v="1"/>
    <x v="206"/>
    <s v="NACIONAL"/>
    <s v="ÓRGANO AUTÓNOMO"/>
    <s v="ÓRGANO AUTÓNOMO"/>
    <x v="23"/>
    <s v="SUCRE"/>
    <s v="SAN MARCOS"/>
    <s v="MECI"/>
    <m/>
    <m/>
    <m/>
    <m/>
    <m/>
    <m/>
    <m/>
  </r>
  <r>
    <x v="1"/>
    <x v="207"/>
    <s v="NACIONAL"/>
    <s v="ÓRGANO AUTÓNOMO"/>
    <s v="ÓRGANO AUTÓNOMO"/>
    <x v="23"/>
    <s v="BOGOTÁ. D.C."/>
    <s v="BOGOTÁ. D.C."/>
    <s v="MECI"/>
    <m/>
    <m/>
    <m/>
    <m/>
    <m/>
    <m/>
    <m/>
  </r>
  <r>
    <x v="1"/>
    <x v="208"/>
    <s v="NACIONAL"/>
    <s v="RAMA EJECUTIVA"/>
    <s v="UNIDAD ADMINISTRATIVA ESPECIAL CON PERSONERÍA JURÍDICA"/>
    <x v="1"/>
    <s v="BOGOTÁ. D.C."/>
    <s v="BOGOTÁ. D.C."/>
    <s v="MECI"/>
    <m/>
    <m/>
    <m/>
    <m/>
    <m/>
    <m/>
    <m/>
  </r>
  <r>
    <x v="1"/>
    <x v="209"/>
    <s v="NACIONAL"/>
    <s v="ÓRGANO AUTÓNOMO"/>
    <s v="ENTE UNIVERSITARIO AUTÓNOMO"/>
    <x v="5"/>
    <s v="BOGOTÁ. D.C."/>
    <s v="BOGOTÁ. D.C."/>
    <s v="MECI"/>
    <m/>
    <m/>
    <m/>
    <m/>
    <m/>
    <m/>
    <m/>
  </r>
  <r>
    <x v="1"/>
    <x v="210"/>
    <s v="NACIONAL"/>
    <s v="ORGANISMO DE CONTROL Y VIGILANCIA"/>
    <s v="ESTABLECIMIENTO PÚBLICO"/>
    <x v="23"/>
    <s v="BOGOTÁ. D.C."/>
    <s v="BOGOTÁ. D.C."/>
    <s v="MECI"/>
    <m/>
    <m/>
    <m/>
    <m/>
    <m/>
    <m/>
    <m/>
  </r>
  <r>
    <x v="1"/>
    <x v="211"/>
    <s v="NACIONAL"/>
    <s v="ORGANISMO DE CONTROL Y VIGILANCIA"/>
    <s v="AUDITORÍA GENERAL DE LA REPÚBLICA"/>
    <x v="23"/>
    <s v="BOGOTÁ. D.C."/>
    <s v="BOGOTÁ. D.C."/>
    <s v="MECI"/>
    <m/>
    <m/>
    <m/>
    <m/>
    <m/>
    <m/>
    <m/>
  </r>
  <r>
    <x v="1"/>
    <x v="212"/>
    <s v="NACIONAL"/>
    <s v="ORGANIZACIÓN ELECTORAL"/>
    <s v="REGISTRADURÍA NACIONAL"/>
    <x v="23"/>
    <s v="BOGOTÁ. D.C."/>
    <s v="BOGOTÁ. D.C."/>
    <s v="MECI"/>
    <m/>
    <m/>
    <m/>
    <m/>
    <m/>
    <m/>
    <m/>
  </r>
  <r>
    <x v="1"/>
    <x v="213"/>
    <s v="NACIONAL"/>
    <s v="RAMA LEGISLATIVA"/>
    <s v="CÁMARA DE REPRESENTANTES"/>
    <x v="23"/>
    <s v="BOGOTÁ. D.C."/>
    <s v="BOGOTÁ. D.C."/>
    <s v="MECI"/>
    <m/>
    <m/>
    <m/>
    <m/>
    <m/>
    <m/>
    <m/>
  </r>
  <r>
    <x v="1"/>
    <x v="214"/>
    <s v="NACIONAL"/>
    <s v="ORGANISMO DE CONTROL Y VIGILANCIA"/>
    <s v="DEFENSORÍA DEL PUEBLO"/>
    <x v="23"/>
    <s v="BOGOTÁ. D.C."/>
    <s v="BOGOTÁ. D.C."/>
    <s v="MECI"/>
    <m/>
    <m/>
    <m/>
    <m/>
    <m/>
    <m/>
    <m/>
  </r>
  <r>
    <x v="1"/>
    <x v="215"/>
    <s v="NACIONAL"/>
    <s v="ÓRGANO AUTÓNOMO"/>
    <s v="ENTE UNIVERSITARIO AUTÓNOMO"/>
    <x v="5"/>
    <s v="VALLE DEL CAUCA"/>
    <s v="BUENAVENTURA"/>
    <s v="MECI"/>
    <n v="52.38"/>
    <m/>
    <n v="37.5"/>
    <n v="66.67"/>
    <n v="66.67"/>
    <n v="75"/>
    <n v="50"/>
  </r>
  <r>
    <x v="1"/>
    <x v="216"/>
    <s v="NACIONAL"/>
    <s v="ÓRGANO AUTÓNOMO"/>
    <s v="ÓRGANO AUTÓNOMO"/>
    <x v="20"/>
    <s v="ANTIOQUIA"/>
    <s v="MEDELLÍN"/>
    <s v="MECI"/>
    <m/>
    <m/>
    <m/>
    <m/>
    <m/>
    <m/>
    <m/>
  </r>
  <r>
    <x v="1"/>
    <x v="217"/>
    <s v="NACIONAL"/>
    <s v="ÓRGANO AUTÓNOMO"/>
    <s v="ÓRGANO AUTÓNOMO"/>
    <x v="20"/>
    <s v="GUAINÍA"/>
    <s v="INÍRIDA"/>
    <s v="MECI"/>
    <m/>
    <m/>
    <m/>
    <m/>
    <m/>
    <m/>
    <m/>
  </r>
  <r>
    <x v="1"/>
    <x v="218"/>
    <s v="NACIONAL"/>
    <s v="ÓRGANO AUTÓNOMO"/>
    <s v="ÓRGANO AUTÓNOMO"/>
    <x v="20"/>
    <s v="PUTUMAYO"/>
    <s v="MOCOA"/>
    <s v="MECI"/>
    <m/>
    <m/>
    <m/>
    <m/>
    <m/>
    <m/>
    <m/>
  </r>
  <r>
    <x v="1"/>
    <x v="219"/>
    <s v="NACIONAL"/>
    <s v="RAMA JUDICIAL"/>
    <s v="FISCALÍA GENERAL DE LA NACIÓN"/>
    <x v="23"/>
    <s v="BOGOTÁ. D.C."/>
    <s v="BOGOTÁ. D.C."/>
    <s v="MECI"/>
    <m/>
    <m/>
    <m/>
    <m/>
    <m/>
    <m/>
    <m/>
  </r>
  <r>
    <x v="1"/>
    <x v="220"/>
    <s v="NACIONAL"/>
    <s v="RAMA JUDICIAL"/>
    <s v="ESTABLECIMIENTO PÚBLICO"/>
    <x v="23"/>
    <s v="BOGOTÁ. D.C."/>
    <s v="BOGOTÁ. D.C."/>
    <s v="MECI"/>
    <m/>
    <m/>
    <m/>
    <m/>
    <m/>
    <m/>
    <m/>
  </r>
  <r>
    <x v="1"/>
    <x v="221"/>
    <s v="NACIONAL"/>
    <s v="ÓRGANO AUTÓNOMO"/>
    <s v="ÓRGANO AUTÓNOMO"/>
    <x v="23"/>
    <s v="BOGOTÁ. D.C."/>
    <s v="BOGOTÁ. D.C."/>
    <s v="MECI"/>
    <m/>
    <m/>
    <m/>
    <m/>
    <m/>
    <m/>
    <m/>
  </r>
  <r>
    <x v="1"/>
    <x v="222"/>
    <s v="NACIONAL"/>
    <s v="RAMA EJECUTIVA"/>
    <s v="INSTITUTO CIENTÍFICO Y TECNOLÓGICO"/>
    <x v="20"/>
    <s v="BOGOTÁ. D.C."/>
    <s v="BOGOTÁ. D.C."/>
    <s v="MECI"/>
    <m/>
    <m/>
    <m/>
    <m/>
    <m/>
    <m/>
    <m/>
  </r>
  <r>
    <x v="1"/>
    <x v="223"/>
    <s v="NACIONAL"/>
    <s v="RAMA EJECUTIVA"/>
    <s v="INSTITUTO CIENTÍFICO Y TECNOLÓGICO"/>
    <x v="20"/>
    <s v="CHOCÓ"/>
    <s v="QUIBDÓ"/>
    <s v="MECI"/>
    <m/>
    <m/>
    <m/>
    <m/>
    <m/>
    <m/>
    <m/>
  </r>
  <r>
    <x v="1"/>
    <x v="224"/>
    <s v="NACIONAL"/>
    <s v="RAMA EJECUTIVA"/>
    <s v="INSTITUTO CIENTÍFICO Y TECNOLÓGICO"/>
    <x v="20"/>
    <s v="MAGDALENA"/>
    <s v="SANTA MARTA"/>
    <s v="MECI"/>
    <m/>
    <m/>
    <m/>
    <m/>
    <m/>
    <m/>
    <m/>
  </r>
  <r>
    <x v="1"/>
    <x v="225"/>
    <s v="NACIONAL"/>
    <s v="RAMA EJECUTIVA"/>
    <s v="INSTITUTO CIENTÍFICO Y TECNOLÓGICO"/>
    <x v="20"/>
    <s v="BOGOTÁ. D.C."/>
    <s v="BOGOTÁ. D.C."/>
    <s v="MECI"/>
    <m/>
    <m/>
    <m/>
    <m/>
    <m/>
    <m/>
    <m/>
  </r>
  <r>
    <x v="1"/>
    <x v="226"/>
    <s v="NACIONAL"/>
    <s v="RAMA EJECUTIVA"/>
    <s v="DEPARTAMENTO ADMINISTRATIVO"/>
    <x v="24"/>
    <s v="BOGOTÁ. D.C."/>
    <s v="BOGOTÁ. D.C."/>
    <s v="MECI"/>
    <m/>
    <m/>
    <m/>
    <m/>
    <m/>
    <m/>
    <m/>
  </r>
  <r>
    <x v="1"/>
    <x v="227"/>
    <s v="NACIONAL"/>
    <s v="RAMA JUDICIAL"/>
    <s v="CONSEJO SUPERIOR DE LA JUDICATURA"/>
    <x v="23"/>
    <s v="BOGOTÁ. D.C."/>
    <s v="BOGOTÁ. D.C."/>
    <s v="MECI"/>
    <m/>
    <m/>
    <m/>
    <m/>
    <m/>
    <m/>
    <m/>
  </r>
  <r>
    <x v="1"/>
    <x v="228"/>
    <s v="NACIONAL"/>
    <s v="NO APLICA"/>
    <s v="UNIDAD ADMINISTRATIVA ESPECIAL DE CARÁCTER ACADÉMICO"/>
    <x v="23"/>
    <s v="BOGOTÁ. D.C."/>
    <s v="BOGOTÁ. D.C."/>
    <s v="MECI"/>
    <m/>
    <m/>
    <m/>
    <m/>
    <m/>
    <m/>
    <m/>
  </r>
  <r>
    <x v="1"/>
    <x v="154"/>
    <s v="NACIONAL"/>
    <s v="RAMA EJECUTIVA"/>
    <s v="INSTITUTO CIENTÍFICO Y TECNOLÓGICO"/>
    <x v="2"/>
    <s v="BOGOTÁ. D.C."/>
    <s v="BOGOTÁ. D.C."/>
    <s v="MECI"/>
    <m/>
    <m/>
    <m/>
    <m/>
    <m/>
    <m/>
    <m/>
  </r>
  <r>
    <x v="1"/>
    <x v="229"/>
    <s v="NACIONAL"/>
    <s v="SISTEMA INTEGRAL DE VERDAD JUSTICIA REPARACIÓN Y NO REPETICIÓN "/>
    <s v="ESPECIAL"/>
    <x v="23"/>
    <s v="BOGOTÁ. D.C."/>
    <s v="BOGOTÁ. D.C."/>
    <s v="MECI"/>
    <m/>
    <m/>
    <m/>
    <m/>
    <m/>
    <m/>
    <m/>
  </r>
  <r>
    <x v="1"/>
    <x v="230"/>
    <s v="NACIONAL"/>
    <s v="SISTEMA INTEGRAL DE VERDAD JUSTICIA REPARACIÓN Y NO REPETICIÓN "/>
    <s v="ESPECIAL"/>
    <x v="13"/>
    <s v="BOGOTÁ. D.C."/>
    <s v="BOGOTÁ. D.C."/>
    <s v="MECI"/>
    <m/>
    <m/>
    <m/>
    <m/>
    <m/>
    <m/>
    <m/>
  </r>
  <r>
    <x v="1"/>
    <x v="0"/>
    <s v="NACIONAL"/>
    <s v="RAMA EJECUTIVA"/>
    <s v="MINISTERIO"/>
    <x v="0"/>
    <s v="BOGOTÁ. D.C."/>
    <s v="BOGOTÁ. D.C."/>
    <s v="MIPG"/>
    <n v="97.73"/>
    <m/>
    <n v="100"/>
    <n v="95"/>
    <n v="100"/>
    <n v="100"/>
    <n v="75"/>
  </r>
  <r>
    <x v="2"/>
    <x v="0"/>
    <s v="NACIONAL"/>
    <s v="RAMA EJECUTIVA"/>
    <s v="MINISTERIO"/>
    <x v="0"/>
    <s v="BOGOTÁ. D.C."/>
    <s v="BOGOTÁ. D.C."/>
    <s v="MIPG"/>
    <n v="100"/>
    <n v="100"/>
    <n v="100"/>
    <n v="100"/>
    <n v="100"/>
    <n v="100"/>
    <n v="100"/>
  </r>
  <r>
    <x v="2"/>
    <x v="1"/>
    <s v="NACIONAL"/>
    <s v="RAMA EJECUTIVA"/>
    <s v="MINISTERIO"/>
    <x v="1"/>
    <s v="BOGOTÁ. D.C."/>
    <s v="BOGOTÁ. D.C."/>
    <s v="MIPG"/>
    <n v="100"/>
    <n v="100"/>
    <n v="100"/>
    <n v="100"/>
    <n v="100"/>
    <n v="100"/>
    <n v="100"/>
  </r>
  <r>
    <x v="2"/>
    <x v="2"/>
    <s v="NACIONAL"/>
    <s v="RAMA EJECUTIVA"/>
    <s v="MINISTERIO"/>
    <x v="2"/>
    <s v="BOGOTÁ. D.C."/>
    <s v="BOGOTÁ. D.C."/>
    <s v="MIPG"/>
    <n v="93.33"/>
    <n v="80"/>
    <n v="90"/>
    <n v="95"/>
    <n v="100"/>
    <n v="100"/>
    <n v="80"/>
  </r>
  <r>
    <x v="2"/>
    <x v="3"/>
    <s v="NACIONAL"/>
    <s v="RAMA EJECUTIVA"/>
    <s v="MINISTERIO"/>
    <x v="26"/>
    <s v="BOGOTÁ. D.C."/>
    <s v="BOGOTÁ. D.C."/>
    <s v="MIPG"/>
    <n v="97.62"/>
    <n v="100"/>
    <n v="100"/>
    <n v="93.75"/>
    <n v="100"/>
    <n v="100"/>
    <n v="100"/>
  </r>
  <r>
    <x v="2"/>
    <x v="4"/>
    <s v="NACIONAL"/>
    <s v="RAMA EJECUTIVA"/>
    <s v="MINISTERIO"/>
    <x v="4"/>
    <s v="BOGOTÁ. D.C."/>
    <s v="BOGOTÁ. D.C."/>
    <s v="MIPG"/>
    <n v="95.24"/>
    <n v="100"/>
    <n v="100"/>
    <n v="100"/>
    <n v="100"/>
    <n v="100"/>
    <n v="50"/>
  </r>
  <r>
    <x v="2"/>
    <x v="5"/>
    <s v="NACIONAL"/>
    <s v="RAMA EJECUTIVA"/>
    <s v="MINISTERIO"/>
    <x v="5"/>
    <s v="BOGOTÁ. D.C."/>
    <s v="BOGOTÁ. D.C."/>
    <s v="MIPG"/>
    <n v="100"/>
    <n v="100"/>
    <n v="100"/>
    <n v="100"/>
    <n v="100"/>
    <n v="100"/>
    <n v="100"/>
  </r>
  <r>
    <x v="2"/>
    <x v="6"/>
    <s v="NACIONAL"/>
    <s v="RAMA EJECUTIVA"/>
    <s v="MINISTERIO"/>
    <x v="6"/>
    <s v="BOGOTÁ. D.C."/>
    <s v="BOGOTÁ. D.C."/>
    <s v="MIPG"/>
    <n v="98"/>
    <n v="100"/>
    <n v="100"/>
    <n v="95"/>
    <n v="100"/>
    <n v="100"/>
    <n v="80"/>
  </r>
  <r>
    <x v="2"/>
    <x v="7"/>
    <s v="NACIONAL"/>
    <s v="RAMA EJECUTIVA"/>
    <s v="MINISTERIO"/>
    <x v="7"/>
    <s v="BOGOTÁ. D.C."/>
    <s v="BOGOTÁ. D.C."/>
    <s v="MIPG"/>
    <n v="90"/>
    <n v="80"/>
    <n v="90"/>
    <n v="100"/>
    <n v="100"/>
    <n v="66.67"/>
    <n v="100"/>
  </r>
  <r>
    <x v="2"/>
    <x v="8"/>
    <s v="NACIONAL"/>
    <s v="RAMA EJECUTIVA"/>
    <s v="MINISTERIO"/>
    <x v="8"/>
    <s v="BOGOTÁ. D.C."/>
    <s v="BOGOTÁ. D.C."/>
    <s v="MIPG"/>
    <n v="100"/>
    <n v="100"/>
    <n v="100"/>
    <n v="100"/>
    <n v="100"/>
    <n v="100"/>
    <n v="100"/>
  </r>
  <r>
    <x v="2"/>
    <x v="9"/>
    <s v="NACIONAL"/>
    <s v="RAMA EJECUTIVA"/>
    <s v="DEPARTAMENTO ADMINISTRATIVO"/>
    <x v="9"/>
    <s v="BOGOTÁ. D.C."/>
    <s v="BOGOTÁ. D.C."/>
    <s v="MIPG"/>
    <n v="95.24"/>
    <n v="100"/>
    <n v="100"/>
    <n v="100"/>
    <n v="100"/>
    <n v="75"/>
    <n v="100"/>
  </r>
  <r>
    <x v="2"/>
    <x v="10"/>
    <s v="NACIONAL"/>
    <s v="RAMA EJECUTIVA"/>
    <s v="DEPARTAMENTO ADMINISTRATIVO"/>
    <x v="27"/>
    <s v="BOGOTÁ. D.C."/>
    <s v="BOGOTÁ. D.C."/>
    <s v="MIPG"/>
    <n v="99.05"/>
    <n v="100"/>
    <n v="100"/>
    <n v="97.5"/>
    <n v="100"/>
    <n v="100"/>
    <n v="90"/>
  </r>
  <r>
    <x v="2"/>
    <x v="11"/>
    <s v="NACIONAL"/>
    <s v="RAMA EJECUTIVA"/>
    <s v="DEPARTAMENTO ADMINISTRATIVO"/>
    <x v="11"/>
    <s v="BOGOTÁ. D.C."/>
    <s v="BOGOTÁ. D.C."/>
    <s v="MIPG"/>
    <n v="88.57"/>
    <n v="100"/>
    <n v="100"/>
    <n v="82.5"/>
    <n v="66.67"/>
    <n v="100"/>
    <n v="80"/>
  </r>
  <r>
    <x v="2"/>
    <x v="12"/>
    <s v="NACIONAL"/>
    <s v="RAMA EJECUTIVA"/>
    <s v="DEPARTAMENTO ADMINISTRATIVO"/>
    <x v="12"/>
    <s v="BOGOTÁ. D.C."/>
    <s v="BOGOTÁ. D.C."/>
    <s v="MIPG"/>
    <n v="100"/>
    <n v="100"/>
    <n v="100"/>
    <n v="100"/>
    <n v="100"/>
    <n v="100"/>
    <n v="100"/>
  </r>
  <r>
    <x v="2"/>
    <x v="13"/>
    <s v="NACIONAL"/>
    <s v="RAMA EJECUTIVA"/>
    <s v="SUPERINTENDENCIA CON PERSONERÍA JURÍDICA"/>
    <x v="13"/>
    <s v="BOGOTÁ. D.C."/>
    <s v="BOGOTÁ. D.C."/>
    <s v="MIPG"/>
    <n v="100"/>
    <n v="100"/>
    <n v="100"/>
    <n v="100"/>
    <n v="100"/>
    <n v="100"/>
    <n v="100"/>
  </r>
  <r>
    <x v="2"/>
    <x v="14"/>
    <s v="NACIONAL"/>
    <s v="RAMA EJECUTIVA"/>
    <s v="SUPERINTENDENCIA CON PERSONERÍA JURÍDICA"/>
    <x v="14"/>
    <s v="BOGOTÁ. D.C."/>
    <s v="BOGOTÁ. D.C."/>
    <s v="MIPG"/>
    <n v="95.24"/>
    <n v="80"/>
    <n v="90"/>
    <n v="100"/>
    <n v="100"/>
    <n v="100"/>
    <n v="100"/>
  </r>
  <r>
    <x v="2"/>
    <x v="15"/>
    <s v="NACIONAL"/>
    <s v="RAMA EJECUTIVA"/>
    <s v="SUPERINTENDENCIA CON PERSONERÍA JURÍDICA"/>
    <x v="15"/>
    <s v="BOGOTÁ. D.C."/>
    <s v="BOGOTÁ. D.C."/>
    <s v="MIPG"/>
    <n v="100"/>
    <n v="100"/>
    <n v="100"/>
    <n v="100"/>
    <n v="100"/>
    <n v="100"/>
    <n v="100"/>
  </r>
  <r>
    <x v="2"/>
    <x v="16"/>
    <s v="NACIONAL"/>
    <s v="RAMA EJECUTIVA"/>
    <s v="SUPERINTENDENCIA CON PERSONERÍA JURÍDICA"/>
    <x v="16"/>
    <s v="BOGOTÁ. D.C."/>
    <s v="BOGOTÁ. D.C."/>
    <s v="MIPG"/>
    <n v="100"/>
    <n v="100"/>
    <n v="100"/>
    <n v="100"/>
    <n v="100"/>
    <n v="100"/>
    <n v="100"/>
  </r>
  <r>
    <x v="2"/>
    <x v="17"/>
    <s v="NACIONAL"/>
    <s v="RAMA EJECUTIVA"/>
    <s v="SUPERINTENDENCIA CON PERSONERÍA JURÍDICA"/>
    <x v="16"/>
    <s v="BOGOTÁ. D.C."/>
    <s v="BOGOTÁ. D.C."/>
    <s v="MIPG"/>
    <n v="100"/>
    <n v="100"/>
    <n v="100"/>
    <n v="100"/>
    <n v="100"/>
    <n v="100"/>
    <n v="100"/>
  </r>
  <r>
    <x v="2"/>
    <x v="18"/>
    <s v="NACIONAL"/>
    <s v="RAMA EJECUTIVA"/>
    <s v="UNIDAD ADMINISTRATIVA ESPECIAL CON PERSONERÍA JURÍDICA"/>
    <x v="14"/>
    <s v="BOGOTÁ. D.C."/>
    <s v="BOGOTÁ. D.C."/>
    <s v="MIPG"/>
    <n v="82.22"/>
    <n v="100"/>
    <n v="87.5"/>
    <n v="80"/>
    <n v="100"/>
    <n v="100"/>
    <n v="40"/>
  </r>
  <r>
    <x v="2"/>
    <x v="19"/>
    <s v="NACIONAL"/>
    <s v="RAMA EJECUTIVA"/>
    <s v="SUPERINTENDENCIA CON PERSONERÍA JURÍDICA"/>
    <x v="11"/>
    <s v="BOGOTÁ. D.C."/>
    <s v="BOGOTÁ. D.C."/>
    <s v="MIPG"/>
    <n v="100"/>
    <n v="100"/>
    <n v="100"/>
    <n v="100"/>
    <n v="100"/>
    <n v="100"/>
    <n v="100"/>
  </r>
  <r>
    <x v="2"/>
    <x v="20"/>
    <s v="NACIONAL"/>
    <s v="RAMA EJECUTIVA"/>
    <s v="SUPERINTENDENCIA CON PERSONERÍA JURÍDICA"/>
    <x v="7"/>
    <s v="BOGOTÁ. D.C."/>
    <s v="BOGOTÁ. D.C."/>
    <s v="MIPG"/>
    <n v="86.19"/>
    <n v="80"/>
    <n v="85"/>
    <n v="95"/>
    <n v="66.67"/>
    <n v="100"/>
    <n v="80"/>
  </r>
  <r>
    <x v="2"/>
    <x v="21"/>
    <s v="NACIONAL"/>
    <s v="RAMA EJECUTIVA"/>
    <s v="ESTABLECIMIENTO PÚBLICO"/>
    <x v="15"/>
    <s v="BOGOTÁ. D.C."/>
    <s v="BOGOTÁ. D.C."/>
    <s v="MIPG"/>
    <n v="98"/>
    <n v="100"/>
    <n v="100"/>
    <n v="95"/>
    <n v="100"/>
    <n v="100"/>
    <n v="80"/>
  </r>
  <r>
    <x v="2"/>
    <x v="22"/>
    <s v="NACIONAL"/>
    <s v="RAMA EJECUTIVA"/>
    <s v="UNIDAD ADMINISTRATIVA ESPECIAL SIN PERSONERÍA JURÍDICA"/>
    <x v="6"/>
    <s v="BOGOTÁ. D.C."/>
    <s v="BOGOTÁ. D.C."/>
    <s v="MIPG"/>
    <n v="95.24"/>
    <n v="100"/>
    <n v="90"/>
    <n v="100"/>
    <n v="100"/>
    <n v="100"/>
    <n v="100"/>
  </r>
  <r>
    <x v="2"/>
    <x v="23"/>
    <s v="NACIONAL"/>
    <s v="RAMA EJECUTIVA"/>
    <s v="UNIDAD ADMINISTRATIVA ESPECIAL SIN PERSONERÍA JURÍDICA"/>
    <x v="17"/>
    <s v="BOGOTÁ. D.C."/>
    <s v="BOGOTÁ. D.C."/>
    <s v="MIPG"/>
    <n v="100"/>
    <n v="100"/>
    <n v="100"/>
    <n v="100"/>
    <n v="100"/>
    <n v="100"/>
    <n v="100"/>
  </r>
  <r>
    <x v="2"/>
    <x v="24"/>
    <s v="NACIONAL"/>
    <s v="RAMA EJECUTIVA"/>
    <s v="ESTABLECIMIENTO PÚBLICO"/>
    <x v="2"/>
    <s v="BOGOTÁ. D.C."/>
    <s v="BOGOTÁ. D.C."/>
    <s v="MIPG"/>
    <n v="100"/>
    <n v="100"/>
    <n v="100"/>
    <n v="100"/>
    <n v="100"/>
    <n v="100"/>
    <n v="100"/>
  </r>
  <r>
    <x v="2"/>
    <x v="25"/>
    <s v="NACIONAL"/>
    <s v="RAMA EJECUTIVA"/>
    <s v="ESTABLECIMIENTO PÚBLICO"/>
    <x v="2"/>
    <s v="BOGOTÁ. D.C."/>
    <s v="BOGOTÁ. D.C."/>
    <s v="MIPG"/>
    <n v="95.24"/>
    <n v="100"/>
    <n v="95"/>
    <n v="100"/>
    <n v="83.33"/>
    <n v="100"/>
    <n v="100"/>
  </r>
  <r>
    <x v="2"/>
    <x v="26"/>
    <s v="NACIONAL"/>
    <s v="RAMA EJECUTIVA"/>
    <s v="ESTABLECIMIENTO PÚBLICO"/>
    <x v="2"/>
    <s v="BOGOTÁ. D.C."/>
    <s v="BOGOTÁ. D.C."/>
    <s v="MIPG"/>
    <n v="93"/>
    <n v="100"/>
    <n v="100"/>
    <n v="95"/>
    <n v="100"/>
    <n v="100"/>
    <n v="30"/>
  </r>
  <r>
    <x v="2"/>
    <x v="27"/>
    <s v="NACIONAL"/>
    <s v="RAMA EJECUTIVA"/>
    <s v="ESTABLECIMIENTO PÚBLICO"/>
    <x v="12"/>
    <s v="BOGOTÁ. D.C."/>
    <s v="BOGOTÁ. D.C."/>
    <s v="MIPG"/>
    <n v="75.790000000000006"/>
    <n v="60"/>
    <n v="66.67"/>
    <n v="77.14"/>
    <n v="100"/>
    <n v="100"/>
    <n v="70"/>
  </r>
  <r>
    <x v="2"/>
    <x v="28"/>
    <s v="NACIONAL"/>
    <s v="RAMA EJECUTIVA"/>
    <s v="ESTABLECIMIENTO PÚBLICO"/>
    <x v="2"/>
    <s v="BOGOTÁ. D.C."/>
    <s v="BOGOTÁ. D.C."/>
    <s v="MIPG"/>
    <n v="94.29"/>
    <n v="100"/>
    <n v="90"/>
    <n v="97.5"/>
    <n v="100"/>
    <n v="100"/>
    <n v="90"/>
  </r>
  <r>
    <x v="2"/>
    <x v="29"/>
    <s v="NACIONAL"/>
    <s v="RAMA EJECUTIVA"/>
    <s v="EMPRESAS INDUSTRIALES Y COMERCIALES DEL ESTADO"/>
    <x v="1"/>
    <s v="BOGOTÁ. D.C."/>
    <s v="BOGOTÁ. D.C."/>
    <s v="MIPG"/>
    <n v="72.38"/>
    <n v="60"/>
    <n v="70"/>
    <n v="65"/>
    <n v="100"/>
    <n v="75"/>
    <n v="60"/>
  </r>
  <r>
    <x v="2"/>
    <x v="30"/>
    <s v="NACIONAL"/>
    <s v="RAMA EJECUTIVA"/>
    <s v="SOCIEDAD DE ECONOMÍA MIXTA"/>
    <x v="1"/>
    <s v="BOGOTÁ. D.C."/>
    <s v="BOGOTÁ. D.C."/>
    <s v="MIPG"/>
    <n v="100"/>
    <n v="100"/>
    <n v="100"/>
    <n v="100"/>
    <n v="100"/>
    <n v="100"/>
    <n v="100"/>
  </r>
  <r>
    <x v="2"/>
    <x v="31"/>
    <s v="NACIONAL"/>
    <s v="RAMA EJECUTIVA"/>
    <s v="EMPRESAS SOCIALES DEL ESTADO"/>
    <x v="15"/>
    <s v="CUNDINAMARCA"/>
    <s v="AGUA DE DIOS"/>
    <s v="MIPG"/>
    <n v="72.22"/>
    <n v="80"/>
    <n v="55.56"/>
    <n v="85.71"/>
    <n v="100"/>
    <n v="100"/>
    <n v="50"/>
  </r>
  <r>
    <x v="2"/>
    <x v="32"/>
    <s v="NACIONAL"/>
    <s v="RAMA EJECUTIVA"/>
    <s v="EMPRESAS SOCIALES DEL ESTADO"/>
    <x v="15"/>
    <s v="SANTANDER"/>
    <s v="CONTRATACIÓN"/>
    <s v="MIPG"/>
    <n v="81.5"/>
    <n v="100"/>
    <n v="80"/>
    <n v="78.75"/>
    <n v="100"/>
    <n v="75"/>
    <n v="90"/>
  </r>
  <r>
    <x v="2"/>
    <x v="33"/>
    <s v="NACIONAL"/>
    <s v="RAMA EJECUTIVA"/>
    <s v="ESTABLECIMIENTO PÚBLICO"/>
    <x v="27"/>
    <s v="BOGOTÁ. D.C."/>
    <s v="BOGOTÁ. D.C."/>
    <s v="MIPG"/>
    <n v="100"/>
    <n v="100"/>
    <n v="100"/>
    <n v="100"/>
    <n v="100"/>
    <n v="100"/>
    <n v="100"/>
  </r>
  <r>
    <x v="2"/>
    <x v="34"/>
    <s v="NACIONAL"/>
    <s v="RAMA EJECUTIVA"/>
    <s v="ESTABLECIMIENTO PÚBLICO"/>
    <x v="26"/>
    <s v="BOGOTÁ. D.C."/>
    <s v="BOGOTÁ. D.C."/>
    <s v="MIPG"/>
    <n v="98"/>
    <n v="100"/>
    <n v="100"/>
    <n v="95"/>
    <n v="100"/>
    <n v="100"/>
    <n v="80"/>
  </r>
  <r>
    <x v="2"/>
    <x v="35"/>
    <s v="NACIONAL"/>
    <s v="RAMA EJECUTIVA"/>
    <s v="ESTABLECIMIENTO PÚBLICO"/>
    <x v="25"/>
    <s v="BOGOTÁ. D.C."/>
    <s v="BOGOTÁ. D.C."/>
    <s v="MIPG"/>
    <n v="97.62"/>
    <n v="100"/>
    <n v="100"/>
    <n v="100"/>
    <n v="83.33"/>
    <n v="100"/>
    <n v="100"/>
  </r>
  <r>
    <x v="2"/>
    <x v="36"/>
    <s v="NACIONAL"/>
    <s v="RAMA EJECUTIVA"/>
    <s v="ESPECIAL"/>
    <x v="15"/>
    <s v="BOGOTÁ. D.C."/>
    <s v="BOGOTÁ. D.C."/>
    <s v="MIPG"/>
    <n v="95"/>
    <n v="100"/>
    <n v="90"/>
    <n v="100"/>
    <n v="100"/>
    <n v="100"/>
    <n v="100"/>
  </r>
  <r>
    <x v="2"/>
    <x v="37"/>
    <s v="NACIONAL"/>
    <s v="RAMA EJECUTIVA"/>
    <s v="INSTITUTO CIENTÍFICO Y TECNOLOGICO"/>
    <x v="15"/>
    <s v="BOGOTÁ. D.C."/>
    <s v="BOGOTÁ. D.C."/>
    <s v="MIPG"/>
    <n v="100"/>
    <n v="100"/>
    <n v="100"/>
    <n v="100"/>
    <n v="100"/>
    <n v="100"/>
    <n v="100"/>
  </r>
  <r>
    <x v="2"/>
    <x v="38"/>
    <s v="NACIONAL"/>
    <s v="RAMA EJECUTIVA"/>
    <s v="ESTABLECIMIENTO PÚBLICO"/>
    <x v="8"/>
    <s v="BOGOTÁ. D.C."/>
    <s v="BOGOTÁ. D.C."/>
    <s v="MIPG"/>
    <n v="100"/>
    <n v="100"/>
    <n v="100"/>
    <n v="100"/>
    <n v="100"/>
    <n v="100"/>
    <n v="100"/>
  </r>
  <r>
    <x v="2"/>
    <x v="39"/>
    <s v="NACIONAL"/>
    <s v="RAMA EJECUTIVA"/>
    <s v="ESPECIAL"/>
    <x v="5"/>
    <s v="BOGOTÁ. D.C."/>
    <s v="BOGOTÁ. D.C."/>
    <s v="MIPG"/>
    <n v="100"/>
    <n v="100"/>
    <n v="100"/>
    <n v="100"/>
    <n v="100"/>
    <n v="100"/>
    <n v="100"/>
  </r>
  <r>
    <x v="2"/>
    <x v="40"/>
    <s v="NACIONAL"/>
    <s v="RAMA EJECUTIVA"/>
    <s v="ESTABLECIMIENTO PÚBLICO"/>
    <x v="25"/>
    <s v="BOGOTÁ. D.C."/>
    <s v="BOGOTÁ. D.C."/>
    <s v="MIPG"/>
    <n v="95"/>
    <n v="100"/>
    <n v="100"/>
    <n v="100"/>
    <n v="66.67"/>
    <n v="100"/>
    <n v="100"/>
  </r>
  <r>
    <x v="2"/>
    <x v="41"/>
    <s v="NACIONAL"/>
    <s v="RAMA EJECUTIVA"/>
    <s v="ESTABLECIMIENTO PÚBLICO"/>
    <x v="25"/>
    <s v="BOGOTÁ. D.C."/>
    <s v="BOGOTÁ. D.C."/>
    <s v="MIPG"/>
    <n v="100"/>
    <n v="100"/>
    <n v="100"/>
    <n v="100"/>
    <n v="100"/>
    <n v="100"/>
    <n v="100"/>
  </r>
  <r>
    <x v="2"/>
    <x v="42"/>
    <s v="NACIONAL"/>
    <s v="RAMA EJECUTIVA"/>
    <s v="ESTABLECIMIENTO PÚBLICO"/>
    <x v="14"/>
    <s v="BOGOTÁ. D.C."/>
    <s v="BOGOTÁ. D.C."/>
    <s v="MIPG"/>
    <n v="100"/>
    <n v="100"/>
    <n v="100"/>
    <n v="100"/>
    <n v="100"/>
    <n v="100"/>
    <n v="100"/>
  </r>
  <r>
    <x v="2"/>
    <x v="43"/>
    <s v="NACIONAL"/>
    <s v="RAMA EJECUTIVA"/>
    <s v="ESTABLECIMIENTO PÚBLICO"/>
    <x v="15"/>
    <s v="BOGOTÁ. D.C."/>
    <s v="BOGOTÁ. D.C."/>
    <s v="MIPG"/>
    <n v="100"/>
    <n v="100"/>
    <n v="100"/>
    <n v="100"/>
    <n v="100"/>
    <n v="100"/>
    <n v="100"/>
  </r>
  <r>
    <x v="2"/>
    <x v="44"/>
    <s v="NACIONAL"/>
    <s v="RAMA EJECUTIVA"/>
    <s v="UNIDAD ADMINISTRATIVA ESPECIAL CON PERSONERÍA JURÍDICA"/>
    <x v="16"/>
    <s v="BOGOTÁ. D.C."/>
    <s v="BOGOTÁ. D.C."/>
    <s v="MIPG"/>
    <n v="80.95"/>
    <n v="100"/>
    <n v="100"/>
    <n v="87.5"/>
    <n v="66.67"/>
    <n v="50"/>
    <n v="100"/>
  </r>
  <r>
    <x v="2"/>
    <x v="45"/>
    <s v="NACIONAL"/>
    <s v="RAMA EJECUTIVA"/>
    <s v="UNIDAD ADMINISTRATIVA ESPECIAL CON PERSONERÍA JURÍDICA"/>
    <x v="7"/>
    <s v="BOGOTÁ. D.C."/>
    <s v="BOGOTÁ. D.C."/>
    <s v="MIPG"/>
    <n v="100"/>
    <n v="100"/>
    <n v="100"/>
    <n v="100"/>
    <n v="100"/>
    <n v="100"/>
    <n v="100"/>
  </r>
  <r>
    <x v="2"/>
    <x v="46"/>
    <s v="NACIONAL"/>
    <s v="RAMA EJECUTIVA"/>
    <s v="ESPECIAL"/>
    <x v="1"/>
    <s v="BOGOTÁ. D.C."/>
    <s v="BOGOTÁ. D.C."/>
    <s v="MIPG"/>
    <n v="100"/>
    <n v="100"/>
    <n v="100"/>
    <n v="100"/>
    <n v="100"/>
    <n v="100"/>
    <n v="100"/>
  </r>
  <r>
    <x v="2"/>
    <x v="47"/>
    <s v="NACIONAL"/>
    <s v="RAMA EJECUTIVA"/>
    <s v="ESTABLECIMIENTO PÚBLICO"/>
    <x v="5"/>
    <s v="TOLIMA"/>
    <s v="ESPINAL"/>
    <s v="MIPG"/>
    <n v="99"/>
    <n v="100"/>
    <n v="100"/>
    <n v="97.5"/>
    <n v="100"/>
    <n v="100"/>
    <n v="90"/>
  </r>
  <r>
    <x v="2"/>
    <x v="48"/>
    <s v="NACIONAL"/>
    <s v="RAMA EJECUTIVA"/>
    <s v="ESTABLECIMIENTO PÚBLICO"/>
    <x v="5"/>
    <s v="ARCHIPIÉLAGO DE SAN ANDRÉS. PROVIDENCIA Y SANTA CATALINA"/>
    <s v="PROVIDENCIA"/>
    <s v="MIPG"/>
    <n v="94.44"/>
    <n v="100"/>
    <n v="87.5"/>
    <n v="100"/>
    <n v="100"/>
    <n v="100"/>
    <n v="100"/>
  </r>
  <r>
    <x v="2"/>
    <x v="49"/>
    <s v="NACIONAL"/>
    <s v="RAMA EJECUTIVA"/>
    <s v="ESTABLECIMIENTO PÚBLICO"/>
    <x v="5"/>
    <s v="BOGOTÁ. D.C."/>
    <s v="BOGOTÁ. D.C."/>
    <s v="MIPG"/>
    <n v="100"/>
    <n v="100"/>
    <n v="100"/>
    <n v="100"/>
    <n v="100"/>
    <n v="100"/>
    <n v="100"/>
  </r>
  <r>
    <x v="2"/>
    <x v="50"/>
    <s v="NACIONAL"/>
    <s v="RAMA EJECUTIVA"/>
    <s v="ESTABLECIMIENTO PÚBLICO"/>
    <x v="7"/>
    <s v="BOGOTÁ. D.C."/>
    <s v="BOGOTÁ. D.C."/>
    <s v="MIPG"/>
    <n v="94.76"/>
    <n v="100"/>
    <n v="100"/>
    <n v="86.25"/>
    <n v="100"/>
    <n v="100"/>
    <n v="70"/>
  </r>
  <r>
    <x v="2"/>
    <x v="51"/>
    <s v="NACIONAL"/>
    <s v="RAMA EJECUTIVA"/>
    <s v="UNIDAD ADMINISTRATIVA ESPECIAL CON PERSONERÍA JURÍDICA"/>
    <x v="1"/>
    <s v="BOGOTÁ. D.C."/>
    <s v="BOGOTÁ. D.C."/>
    <s v="MIPG"/>
    <n v="100"/>
    <n v="100"/>
    <n v="100"/>
    <n v="100"/>
    <n v="100"/>
    <n v="100"/>
    <n v="100"/>
  </r>
  <r>
    <x v="2"/>
    <x v="52"/>
    <s v="NACIONAL"/>
    <s v="RAMA EJECUTIVA"/>
    <s v="UNIDAD ADMINISTRATIVA ESPECIAL CON PERSONERÍA JURÍDICA"/>
    <x v="19"/>
    <s v="BOGOTÁ. D.C."/>
    <s v="BOGOTÁ. D.C."/>
    <s v="MIPG"/>
    <n v="90.53"/>
    <n v="100"/>
    <n v="88.89"/>
    <n v="88.57"/>
    <n v="100"/>
    <n v="100"/>
    <n v="60"/>
  </r>
  <r>
    <x v="2"/>
    <x v="53"/>
    <s v="NACIONAL"/>
    <s v="RAMA EJECUTIVA"/>
    <s v="UNIDAD ADMINISTRATIVA ESPECIAL CON PERSONERÍA JURÍDICA"/>
    <x v="4"/>
    <s v="BOGOTÁ. D.C."/>
    <s v="BOGOTÁ. D.C."/>
    <s v="MIPG"/>
    <n v="100"/>
    <n v="100"/>
    <n v="100"/>
    <n v="100"/>
    <n v="100"/>
    <n v="100"/>
    <n v="100"/>
  </r>
  <r>
    <x v="2"/>
    <x v="54"/>
    <s v="NACIONAL"/>
    <s v="RAMA EJECUTIVA"/>
    <s v="UNIDAD ADMINISTRATIVA ESPECIAL CON PERSONERÍA JURÍDICA"/>
    <x v="1"/>
    <s v="BOGOTÁ. D.C."/>
    <s v="BOGOTÁ. D.C."/>
    <s v="MIPG"/>
    <n v="97"/>
    <n v="100"/>
    <n v="100"/>
    <n v="92.5"/>
    <n v="100"/>
    <n v="100"/>
    <n v="70"/>
  </r>
  <r>
    <x v="2"/>
    <x v="55"/>
    <s v="NACIONAL"/>
    <s v="RAMA EJECUTIVA"/>
    <s v="ESTABLECIMIENTO PÚBLICO"/>
    <x v="5"/>
    <s v="LA GUAJIRA"/>
    <s v="SAN JUAN DEL CESAR"/>
    <s v="MIPG"/>
    <n v="94"/>
    <n v="100"/>
    <n v="90"/>
    <n v="97.5"/>
    <n v="100"/>
    <n v="100"/>
    <n v="90"/>
  </r>
  <r>
    <x v="2"/>
    <x v="56"/>
    <s v="NACIONAL"/>
    <s v="RAMA EJECUTIVA"/>
    <s v="ESTABLECIMIENTO PÚBLICO"/>
    <x v="5"/>
    <s v="VALLE DEL CAUCA"/>
    <s v="CALI"/>
    <s v="MIPG"/>
    <n v="77.78"/>
    <n v="80"/>
    <n v="62.5"/>
    <n v="83.33"/>
    <n v="100"/>
    <n v="100"/>
    <n v="100"/>
  </r>
  <r>
    <x v="2"/>
    <x v="57"/>
    <s v="NACIONAL"/>
    <s v="RAMA EJECUTIVA"/>
    <s v="ESTABLECIMIENTO PÚBLICO"/>
    <x v="8"/>
    <s v="BOGOTÁ. D.C."/>
    <s v="BOGOTÁ. D.C."/>
    <s v="MIPG"/>
    <n v="83.16"/>
    <n v="100"/>
    <n v="88.89"/>
    <n v="97.14"/>
    <n v="66.67"/>
    <n v="66.67"/>
    <n v="90"/>
  </r>
  <r>
    <x v="2"/>
    <x v="58"/>
    <s v="NACIONAL"/>
    <s v="RAMA EJECUTIVA"/>
    <s v="ESTABLECIMIENTO PÚBLICO"/>
    <x v="15"/>
    <s v="BOGOTÁ. D.C."/>
    <s v="BOGOTÁ. D.C."/>
    <s v="MIPG"/>
    <n v="100"/>
    <n v="100"/>
    <n v="100"/>
    <n v="100"/>
    <n v="100"/>
    <n v="100"/>
    <n v="100"/>
  </r>
  <r>
    <x v="2"/>
    <x v="59"/>
    <s v="NACIONAL"/>
    <s v="RAMA EJECUTIVA"/>
    <s v="EMPRESAS SOCIALES DEL ESTADO"/>
    <x v="15"/>
    <s v="BOGOTÁ. D.C."/>
    <s v="BOGOTÁ. D.C."/>
    <s v="MIPG"/>
    <n v="92.94"/>
    <n v="100"/>
    <n v="87.5"/>
    <n v="96.67"/>
    <n v="100"/>
    <n v="100"/>
    <n v="90"/>
  </r>
  <r>
    <x v="2"/>
    <x v="60"/>
    <s v="NACIONAL"/>
    <s v="RAMA EJECUTIVA"/>
    <s v="EMPRESAS INDUSTRIALES Y COMERCIALES DEL ESTADO"/>
    <x v="23"/>
    <s v="CALDAS"/>
    <s v="MANIZALES"/>
    <s v="MIPG"/>
    <m/>
    <m/>
    <m/>
    <m/>
    <m/>
    <m/>
    <m/>
  </r>
  <r>
    <x v="2"/>
    <x v="61"/>
    <s v="NACIONAL"/>
    <s v="RAMA EJECUTIVA"/>
    <s v="EMPRESAS INDUSTRIALES Y COMERCIALES DEL ESTADO"/>
    <x v="23"/>
    <s v="NORTE DE SANTANDER"/>
    <s v="SAN JOSÉ DE CÚCUTA"/>
    <s v="MIPG"/>
    <m/>
    <m/>
    <m/>
    <m/>
    <m/>
    <m/>
    <m/>
  </r>
  <r>
    <x v="2"/>
    <x v="62"/>
    <s v="NACIONAL"/>
    <s v="RAMA EJECUTIVA"/>
    <s v="EMPRESAS INDUSTRIALES Y COMERCIALES DEL ESTADO"/>
    <x v="19"/>
    <s v="BOGOTÁ. D.C."/>
    <s v="BOGOTÁ. D.C."/>
    <s v="MIPG"/>
    <n v="89.41"/>
    <n v="100"/>
    <n v="100"/>
    <n v="86.67"/>
    <n v="50"/>
    <n v="100"/>
    <n v="60"/>
  </r>
  <r>
    <x v="2"/>
    <x v="231"/>
    <s v="NACIONAL"/>
    <s v="RAMA EJECUTIVA"/>
    <s v="UNIDAD ADMINISTRATIVA ESPECIAL CON PERSONERÍA JURÍDICA"/>
    <x v="7"/>
    <s v="BOGOTÁ. D.C."/>
    <s v="BOGOTÁ. D.C."/>
    <s v="MIPG"/>
    <m/>
    <m/>
    <m/>
    <m/>
    <m/>
    <m/>
    <m/>
  </r>
  <r>
    <x v="2"/>
    <x v="63"/>
    <s v="NACIONAL"/>
    <s v="RAMA EJECUTIVA"/>
    <s v="AGENCIA ESTATAL DE NATURALEZA ESPECIAL"/>
    <x v="4"/>
    <s v="BOGOTÁ. D.C."/>
    <s v="BOGOTÁ. D.C."/>
    <s v="MIPG"/>
    <n v="100"/>
    <n v="100"/>
    <n v="100"/>
    <n v="100"/>
    <n v="100"/>
    <n v="100"/>
    <n v="100"/>
  </r>
  <r>
    <x v="2"/>
    <x v="64"/>
    <s v="NACIONAL"/>
    <s v="RAMA EJECUTIVA"/>
    <s v="AGENCIA ESTATAL DE NATURALEZA ESPECIAL"/>
    <x v="7"/>
    <s v="BOGOTÁ. D.C."/>
    <s v="BOGOTÁ. D.C."/>
    <s v="MIPG"/>
    <n v="62.86"/>
    <n v="60"/>
    <n v="60"/>
    <n v="46.25"/>
    <n v="100"/>
    <n v="75"/>
    <n v="60"/>
  </r>
  <r>
    <x v="2"/>
    <x v="65"/>
    <s v="NACIONAL"/>
    <s v="RAMA EJECUTIVA"/>
    <s v="MINISTERIO"/>
    <x v="16"/>
    <s v="BOGOTÁ. D.C."/>
    <s v="BOGOTÁ. D.C."/>
    <s v="MIPG"/>
    <n v="100"/>
    <n v="100"/>
    <n v="100"/>
    <n v="100"/>
    <n v="100"/>
    <n v="100"/>
    <n v="100"/>
  </r>
  <r>
    <x v="2"/>
    <x v="66"/>
    <s v="NACIONAL"/>
    <s v="RAMA EJECUTIVA"/>
    <s v="INSTITUTO CIENTÍFICO Y TECNOLOGICO"/>
    <x v="4"/>
    <s v="BOGOTÁ. D.C."/>
    <s v="BOGOTÁ. D.C."/>
    <s v="MIPG"/>
    <n v="97.62"/>
    <n v="100"/>
    <n v="95"/>
    <n v="100"/>
    <n v="100"/>
    <n v="100"/>
    <n v="100"/>
  </r>
  <r>
    <x v="2"/>
    <x v="67"/>
    <s v="NACIONAL"/>
    <s v="RAMA EJECUTIVA"/>
    <s v="SUPERINTENDENCIA CON PERSONERÍA JURÍDICA"/>
    <x v="1"/>
    <s v="BOGOTÁ. D.C."/>
    <s v="BOGOTÁ. D.C."/>
    <s v="MIPG"/>
    <n v="95"/>
    <n v="80"/>
    <n v="90"/>
    <n v="100"/>
    <n v="100"/>
    <n v="100"/>
    <n v="100"/>
  </r>
  <r>
    <x v="2"/>
    <x v="68"/>
    <s v="NACIONAL"/>
    <s v="RAMA EJECUTIVA"/>
    <s v="ESTABLECIMIENTO PÚBLICO"/>
    <x v="19"/>
    <s v="CAUCA"/>
    <s v="POPAYÁN"/>
    <s v="MIPG"/>
    <n v="94.74"/>
    <n v="100"/>
    <n v="88.89"/>
    <n v="100"/>
    <n v="100"/>
    <n v="100"/>
    <n v="100"/>
  </r>
  <r>
    <x v="2"/>
    <x v="69"/>
    <s v="NACIONAL"/>
    <s v="RAMA EJECUTIVA"/>
    <s v="UNIDAD ADMINISTRATIVA ESPECIAL SIN PERSONERÍA JURÍDICA"/>
    <x v="4"/>
    <s v="BOGOTÁ. D.C."/>
    <s v="BOGOTÁ. D.C."/>
    <s v="MIPG"/>
    <n v="85.71"/>
    <n v="100"/>
    <n v="95"/>
    <n v="93.75"/>
    <n v="100"/>
    <n v="75"/>
    <n v="50"/>
  </r>
  <r>
    <x v="2"/>
    <x v="70"/>
    <s v="NACIONAL"/>
    <s v="RAMA EJECUTIVA"/>
    <s v="ESTABLECIMIENTO PÚBLICO"/>
    <x v="4"/>
    <s v="BOGOTÁ. D.C."/>
    <s v="BOGOTÁ. D.C."/>
    <s v="MIPG"/>
    <n v="94.74"/>
    <n v="80"/>
    <n v="88.89"/>
    <n v="100"/>
    <n v="100"/>
    <n v="100"/>
    <n v="100"/>
  </r>
  <r>
    <x v="2"/>
    <x v="71"/>
    <s v="NACIONAL"/>
    <s v="RAMA EJECUTIVA"/>
    <s v="SUPERINTENDENCIA CON PERSONERÍA JURÍDICA"/>
    <x v="2"/>
    <s v="BOGOTÁ. D.C."/>
    <s v="BOGOTÁ. D.C."/>
    <s v="MIPG"/>
    <n v="96"/>
    <n v="100"/>
    <n v="100"/>
    <n v="90"/>
    <n v="100"/>
    <n v="100"/>
    <n v="60"/>
  </r>
  <r>
    <x v="2"/>
    <x v="72"/>
    <s v="NACIONAL"/>
    <s v="RAMA EJECUTIVA"/>
    <s v="ESTABLECIMIENTO PÚBLICO"/>
    <x v="2"/>
    <s v="BOGOTÁ. D.C."/>
    <s v="BOGOTÁ. D.C."/>
    <s v="MIPG"/>
    <n v="95"/>
    <n v="100"/>
    <n v="90"/>
    <n v="87.5"/>
    <n v="100"/>
    <n v="100"/>
    <n v="100"/>
  </r>
  <r>
    <x v="2"/>
    <x v="73"/>
    <s v="NACIONAL"/>
    <s v="RAMA EJECUTIVA"/>
    <s v="SOCIEDAD DE ECONOMÍA MIXTA"/>
    <x v="2"/>
    <s v="BOGOTÁ. D.C."/>
    <s v="BOGOTÁ. D.C."/>
    <s v="MIPG"/>
    <n v="100"/>
    <n v="100"/>
    <n v="100"/>
    <n v="100"/>
    <n v="100"/>
    <n v="100"/>
    <n v="100"/>
  </r>
  <r>
    <x v="2"/>
    <x v="74"/>
    <s v="NACIONAL"/>
    <s v="RAMA EJECUTIVA"/>
    <s v="ESTABLECIMIENTO PÚBLICO"/>
    <x v="2"/>
    <s v="BOGOTÁ. D.C."/>
    <s v="BOGOTÁ. D.C."/>
    <s v="MIPG"/>
    <n v="100"/>
    <n v="100"/>
    <n v="100"/>
    <n v="100"/>
    <n v="100"/>
    <n v="100"/>
    <n v="100"/>
  </r>
  <r>
    <x v="2"/>
    <x v="75"/>
    <s v="NACIONAL"/>
    <s v="RAMA EJECUTIVA"/>
    <s v="EMPRESAS INDUSTRIALES Y COMERCIALES DEL ESTADO"/>
    <x v="2"/>
    <s v="BOGOTÁ. D.C."/>
    <s v="BOGOTÁ. D.C."/>
    <s v="MIPG"/>
    <n v="95"/>
    <n v="100"/>
    <n v="100"/>
    <n v="100"/>
    <n v="100"/>
    <n v="66.67"/>
    <n v="100"/>
  </r>
  <r>
    <x v="2"/>
    <x v="76"/>
    <s v="NACIONAL"/>
    <s v="RAMA EJECUTIVA"/>
    <s v="EMPRESAS INDUSTRIALES Y COMERCIALES DEL ESTADO"/>
    <x v="2"/>
    <s v="BOGOTÁ. D.C."/>
    <s v="BOGOTÁ. D.C."/>
    <s v="MIPG"/>
    <n v="99"/>
    <n v="100"/>
    <n v="100"/>
    <n v="97.5"/>
    <n v="100"/>
    <n v="100"/>
    <n v="90"/>
  </r>
  <r>
    <x v="2"/>
    <x v="77"/>
    <s v="NACIONAL"/>
    <s v="RAMA EJECUTIVA"/>
    <s v="SOCIEDAD DE ECONOMÍA MIXTA"/>
    <x v="2"/>
    <s v="BOGOTÁ. D.C."/>
    <s v="BOGOTÁ. D.C."/>
    <s v="MIPG"/>
    <n v="94.74"/>
    <n v="100"/>
    <n v="90"/>
    <n v="100"/>
    <n v="100"/>
    <n v="100"/>
    <n v="100"/>
  </r>
  <r>
    <x v="2"/>
    <x v="78"/>
    <s v="NACIONAL"/>
    <s v="RAMA EJECUTIVA"/>
    <s v="SOCIEDAD DE ECONOMÍA MIXTA"/>
    <x v="2"/>
    <s v="BOGOTÁ. D.C."/>
    <s v="BOGOTÁ. D.C."/>
    <s v="MIPG"/>
    <n v="100"/>
    <n v="100"/>
    <n v="100"/>
    <n v="100"/>
    <n v="100"/>
    <n v="100"/>
    <n v="100"/>
  </r>
  <r>
    <x v="2"/>
    <x v="79"/>
    <s v="NACIONAL"/>
    <s v="RAMA EJECUTIVA"/>
    <s v="ESTABLECIMIENTO PÚBLICO"/>
    <x v="2"/>
    <s v="BOGOTÁ. D.C."/>
    <s v="BOGOTÁ. D.C."/>
    <s v="MIPG"/>
    <n v="100"/>
    <n v="100"/>
    <n v="100"/>
    <n v="100"/>
    <n v="100"/>
    <n v="100"/>
    <n v="100"/>
  </r>
  <r>
    <x v="2"/>
    <x v="80"/>
    <s v="NACIONAL"/>
    <s v="RAMA EJECUTIVA"/>
    <s v="ESTABLECIMIENTO PÚBLICO"/>
    <x v="20"/>
    <s v="BOGOTÁ. D.C."/>
    <s v="BOGOTÁ. D.C."/>
    <s v="MIPG"/>
    <n v="100"/>
    <n v="100"/>
    <n v="100"/>
    <n v="100"/>
    <n v="100"/>
    <n v="100"/>
    <n v="100"/>
  </r>
  <r>
    <x v="2"/>
    <x v="81"/>
    <s v="NACIONAL"/>
    <s v="RAMA EJECUTIVA"/>
    <s v="ESTABLECIMIENTO PÚBLICO"/>
    <x v="8"/>
    <s v="BOGOTÁ. D.C."/>
    <s v="BOGOTÁ. D.C."/>
    <s v="MIPG"/>
    <n v="94.44"/>
    <n v="100"/>
    <n v="88.89"/>
    <n v="100"/>
    <n v="100"/>
    <n v="100"/>
    <n v="100"/>
  </r>
  <r>
    <x v="2"/>
    <x v="82"/>
    <s v="NACIONAL"/>
    <s v="RAMA EJECUTIVA"/>
    <s v="ESPECIAL"/>
    <x v="1"/>
    <s v="BOGOTÁ. D.C."/>
    <s v="BOGOTÁ. D.C."/>
    <s v="MIPG"/>
    <n v="100"/>
    <n v="100"/>
    <n v="100"/>
    <n v="100"/>
    <n v="100"/>
    <n v="100"/>
    <n v="100"/>
  </r>
  <r>
    <x v="2"/>
    <x v="83"/>
    <s v="NACIONAL"/>
    <s v="RAMA EJECUTIVA"/>
    <s v="ESPECIAL"/>
    <x v="1"/>
    <s v="BOGOTÁ. D.C."/>
    <s v="BOGOTÁ. D.C."/>
    <s v="MIPG"/>
    <n v="100"/>
    <n v="100"/>
    <n v="100"/>
    <n v="100"/>
    <n v="100"/>
    <n v="100"/>
    <n v="100"/>
  </r>
  <r>
    <x v="2"/>
    <x v="84"/>
    <s v="NACIONAL"/>
    <s v="RAMA EJECUTIVA"/>
    <s v="SOCIEDAD DE ECONOMÍA MIXTA"/>
    <x v="1"/>
    <s v="BOGOTÁ. D.C."/>
    <s v="BOGOTÁ. D.C."/>
    <s v="MIPG"/>
    <n v="100"/>
    <n v="100"/>
    <n v="100"/>
    <n v="100"/>
    <n v="100"/>
    <n v="100"/>
    <n v="100"/>
  </r>
  <r>
    <x v="2"/>
    <x v="85"/>
    <s v="NACIONAL"/>
    <s v="RAMA EJECUTIVA"/>
    <s v="SOCIEDAD DE ECONOMÍA MIXTA"/>
    <x v="1"/>
    <s v="BOGOTÁ. D.C."/>
    <s v="BOGOTÁ. D.C."/>
    <s v="MIPG"/>
    <n v="86.19"/>
    <n v="80"/>
    <n v="90"/>
    <n v="88.75"/>
    <n v="100"/>
    <n v="75"/>
    <n v="80"/>
  </r>
  <r>
    <x v="2"/>
    <x v="86"/>
    <s v="NACIONAL"/>
    <s v="RAMA EJECUTIVA"/>
    <s v="SOCIEDAD DE ECONOMÍA MIXTA"/>
    <x v="1"/>
    <s v="BOGOTÁ. D.C."/>
    <s v="BOGOTÁ. D.C."/>
    <s v="MIPG"/>
    <n v="95.24"/>
    <n v="100"/>
    <n v="100"/>
    <n v="100"/>
    <n v="66.67"/>
    <n v="100"/>
    <n v="100"/>
  </r>
  <r>
    <x v="2"/>
    <x v="87"/>
    <s v="NACIONAL"/>
    <s v="RAMA EJECUTIVA"/>
    <s v="MINISTERIO"/>
    <x v="21"/>
    <s v="BOGOTÁ. D.C."/>
    <s v="BOGOTÁ. D.C."/>
    <s v="MIPG"/>
    <n v="95"/>
    <n v="80"/>
    <n v="90"/>
    <n v="100"/>
    <n v="100"/>
    <n v="100"/>
    <n v="100"/>
  </r>
  <r>
    <x v="2"/>
    <x v="88"/>
    <s v="NACIONAL"/>
    <s v="RAMA EJECUTIVA"/>
    <s v="ESTABLECIMIENTO PÚBLICO"/>
    <x v="13"/>
    <s v="BOGOTÁ. D.C."/>
    <s v="BOGOTÁ. D.C."/>
    <s v="MIPG"/>
    <n v="100"/>
    <n v="100"/>
    <n v="100"/>
    <n v="100"/>
    <n v="100"/>
    <n v="100"/>
    <n v="100"/>
  </r>
  <r>
    <x v="2"/>
    <x v="233"/>
    <s v="NACIONAL"/>
    <s v="RAMA EJECUTIVA"/>
    <s v="EMPRESAS INDUSTRIALES Y COMERCIALES DEL ESTADO"/>
    <x v="6"/>
    <s v="CUNDINAMARCA"/>
    <s v="BOGOTÁ. D.C."/>
    <s v="MIPG"/>
    <m/>
    <m/>
    <m/>
    <m/>
    <m/>
    <m/>
    <m/>
  </r>
  <r>
    <x v="2"/>
    <x v="90"/>
    <s v="NACIONAL"/>
    <s v="RAMA EJECUTIVA"/>
    <s v="UNIDAD ADMINISTRATIVA ESPECIAL CON PERSONERÍA JURÍDICA"/>
    <x v="7"/>
    <s v="BOGOTÁ. D.C."/>
    <s v="BOGOTÁ. D.C."/>
    <s v="MIPG"/>
    <n v="92.86"/>
    <n v="100"/>
    <n v="100"/>
    <n v="100"/>
    <n v="100"/>
    <n v="62.5"/>
    <n v="100"/>
  </r>
  <r>
    <x v="2"/>
    <x v="91"/>
    <s v="NACIONAL"/>
    <s v="RAMA EJECUTIVA"/>
    <s v="SOCIEDAD DE ECONOMÍA MIXTA"/>
    <x v="16"/>
    <s v="BOGOTÁ. D.C."/>
    <s v="BOGOTÁ. D.C."/>
    <s v="MIPG"/>
    <n v="99"/>
    <n v="100"/>
    <n v="100"/>
    <n v="97.5"/>
    <n v="100"/>
    <n v="100"/>
    <n v="90"/>
  </r>
  <r>
    <x v="2"/>
    <x v="92"/>
    <s v="NACIONAL"/>
    <s v="RAMA EJECUTIVA"/>
    <s v="SOCIEDAD DE ECONOMÍA MIXTA"/>
    <x v="1"/>
    <s v="BOGOTÁ. D.C."/>
    <s v="BOGOTÁ. D.C."/>
    <s v="MIPG"/>
    <n v="100"/>
    <n v="100"/>
    <n v="100"/>
    <n v="100"/>
    <n v="100"/>
    <n v="100"/>
    <n v="100"/>
  </r>
  <r>
    <x v="2"/>
    <x v="93"/>
    <s v="NACIONAL"/>
    <s v="RAMA EJECUTIVA"/>
    <s v="EMPRESAS INDUSTRIALES Y COMERCIALES DEL ESTADO"/>
    <x v="6"/>
    <s v="ARCHIPIÉLAGO DE SAN ANDRÉS. PROVIDENCIA Y SANTA CATALINA"/>
    <s v="SAN ANDRÉS"/>
    <s v="MIPG"/>
    <m/>
    <m/>
    <m/>
    <m/>
    <m/>
    <m/>
    <m/>
  </r>
  <r>
    <x v="2"/>
    <x v="94"/>
    <s v="NACIONAL"/>
    <s v="RAMA EJECUTIVA"/>
    <s v="ESPECIAL"/>
    <x v="1"/>
    <s v="BOGOTÁ. D.C."/>
    <s v="BOGOTÁ. D.C."/>
    <s v="MIPG"/>
    <n v="100"/>
    <n v="100"/>
    <n v="100"/>
    <n v="100"/>
    <n v="100"/>
    <n v="100"/>
    <n v="100"/>
  </r>
  <r>
    <x v="2"/>
    <x v="95"/>
    <s v="NACIONAL"/>
    <s v="RAMA EJECUTIVA"/>
    <s v="SOCIEDAD DE ECONOMÍA MIXTA"/>
    <x v="1"/>
    <s v="BOGOTÁ. D.C."/>
    <s v="BOGOTÁ. D.C."/>
    <s v="MIPG"/>
    <n v="100"/>
    <n v="100"/>
    <n v="100"/>
    <n v="100"/>
    <n v="100"/>
    <n v="100"/>
    <n v="100"/>
  </r>
  <r>
    <x v="2"/>
    <x v="96"/>
    <s v="NACIONAL"/>
    <s v="RAMA EJECUTIVA"/>
    <s v="EMPRESAS INDUSTRIALES Y COMERCIALES DEL ESTADO"/>
    <x v="6"/>
    <s v="ATLÁNTICO"/>
    <s v="PUERTO COLOMBIA"/>
    <s v="MIPG"/>
    <m/>
    <m/>
    <m/>
    <m/>
    <m/>
    <m/>
    <m/>
  </r>
  <r>
    <x v="2"/>
    <x v="97"/>
    <s v="NACIONAL"/>
    <s v="RAMA EJECUTIVA"/>
    <s v="SOCIEDAD DE ECONOMÍA MIXTA"/>
    <x v="6"/>
    <s v="BOGOTÁ. D.C."/>
    <s v="BOGOTÁ. D.C."/>
    <s v="MIPG"/>
    <n v="82.22"/>
    <n v="40"/>
    <n v="62.5"/>
    <n v="96.67"/>
    <n v="100"/>
    <n v="100"/>
    <n v="90"/>
  </r>
  <r>
    <x v="2"/>
    <x v="98"/>
    <s v="NACIONAL"/>
    <s v="RAMA EJECUTIVA"/>
    <s v="SUPERINTENDENCIA CON PERSONERÍA JURÍDICA"/>
    <x v="1"/>
    <s v="BOGOTÁ. D.C."/>
    <s v="BOGOTÁ. D.C."/>
    <s v="MIPG"/>
    <n v="95.24"/>
    <n v="100"/>
    <n v="90"/>
    <n v="87.5"/>
    <n v="100"/>
    <n v="100"/>
    <n v="100"/>
  </r>
  <r>
    <x v="2"/>
    <x v="99"/>
    <s v="NACIONAL"/>
    <s v="RAMA EJECUTIVA"/>
    <s v="ESTABLECIMIENTO PÚBLICO"/>
    <x v="2"/>
    <s v="BOGOTÁ. D.C."/>
    <s v="BOGOTÁ. D.C."/>
    <s v="MIPG"/>
    <n v="100"/>
    <n v="100"/>
    <n v="100"/>
    <n v="100"/>
    <n v="100"/>
    <n v="100"/>
    <n v="100"/>
  </r>
  <r>
    <x v="2"/>
    <x v="100"/>
    <s v="NACIONAL"/>
    <s v="RAMA EJECUTIVA"/>
    <s v="SOCIEDADES PUBLICAS POR ACCIONES"/>
    <x v="6"/>
    <s v="BOGOTÁ. D.C."/>
    <s v="BOGOTÁ. D.C."/>
    <s v="MIPG"/>
    <n v="95.24"/>
    <n v="100"/>
    <n v="100"/>
    <n v="100"/>
    <n v="100"/>
    <n v="75"/>
    <n v="100"/>
  </r>
  <r>
    <x v="2"/>
    <x v="101"/>
    <s v="NACIONAL"/>
    <s v="RAMA EJECUTIVA"/>
    <s v="SOCIEDAD DE ECONOMÍA MIXTA"/>
    <x v="1"/>
    <s v="BOGOTÁ. D.C."/>
    <s v="BOGOTÁ. D.C."/>
    <s v="MIPG"/>
    <n v="98.95"/>
    <n v="100"/>
    <n v="100"/>
    <n v="97.5"/>
    <n v="100"/>
    <n v="100"/>
    <n v="90"/>
  </r>
  <r>
    <x v="2"/>
    <x v="102"/>
    <s v="NACIONAL"/>
    <s v="RAMA EJECUTIVA"/>
    <s v="SOCIEDAD DE ECONOMÍA MIXTA"/>
    <x v="26"/>
    <s v="BOGOTÁ. D.C."/>
    <s v="BOGOTÁ. D.C."/>
    <s v="MIPG"/>
    <n v="93.33"/>
    <n v="100"/>
    <n v="100"/>
    <n v="96.67"/>
    <n v="100"/>
    <n v="100"/>
    <n v="40"/>
  </r>
  <r>
    <x v="2"/>
    <x v="103"/>
    <s v="NACIONAL"/>
    <s v="RAMA EJECUTIVA"/>
    <s v="SOCIEDAD DE ECONOMÍA MIXTA"/>
    <x v="1"/>
    <s v="BOGOTÁ. D.C."/>
    <s v="BOGOTÁ. D.C."/>
    <s v="MIPG"/>
    <n v="67"/>
    <n v="60"/>
    <n v="75"/>
    <n v="67.5"/>
    <n v="100"/>
    <n v="50"/>
    <n v="70"/>
  </r>
  <r>
    <x v="2"/>
    <x v="104"/>
    <s v="NACIONAL"/>
    <s v="RAMA EJECUTIVA"/>
    <s v="SOCIEDAD DE ECONOMÍA MIXTA"/>
    <x v="1"/>
    <s v="BOGOTÁ. D.C."/>
    <s v="BOGOTÁ. D.C."/>
    <s v="MIPG"/>
    <n v="100"/>
    <n v="100"/>
    <n v="100"/>
    <n v="100"/>
    <n v="100"/>
    <n v="100"/>
    <n v="100"/>
  </r>
  <r>
    <x v="2"/>
    <x v="105"/>
    <s v="NACIONAL"/>
    <s v="RAMA EJECUTIVA"/>
    <s v="ESPECIAL"/>
    <x v="1"/>
    <s v="BOGOTÁ. D.C."/>
    <s v="BOGOTÁ. D.C."/>
    <s v="MIPG"/>
    <n v="97.5"/>
    <n v="100"/>
    <n v="100"/>
    <n v="93.75"/>
    <n v="100"/>
    <n v="100"/>
    <n v="100"/>
  </r>
  <r>
    <x v="2"/>
    <x v="106"/>
    <s v="NACIONAL"/>
    <s v="RAMA EJECUTIVA"/>
    <s v="EMPRESAS INDUSTRIALES Y COMERCIALES DEL ESTADO"/>
    <x v="14"/>
    <s v="BOGOTÁ. D.C."/>
    <s v="BOGOTÁ. D.C."/>
    <s v="MIPG"/>
    <n v="97.62"/>
    <n v="100"/>
    <n v="100"/>
    <n v="93.75"/>
    <n v="100"/>
    <n v="100"/>
    <n v="100"/>
  </r>
  <r>
    <x v="2"/>
    <x v="107"/>
    <s v="NACIONAL"/>
    <s v="RAMA EJECUTIVA"/>
    <s v="UNIDAD ADMINISTRATIVA ESPECIAL CON PERSONERÍA JURÍDICA"/>
    <x v="6"/>
    <s v="BOGOTÁ. D.C."/>
    <s v="BOGOTÁ. D.C."/>
    <s v="MIPG"/>
    <n v="100"/>
    <n v="100"/>
    <n v="100"/>
    <n v="100"/>
    <n v="100"/>
    <n v="100"/>
    <n v="100"/>
  </r>
  <r>
    <x v="2"/>
    <x v="108"/>
    <s v="NACIONAL"/>
    <s v="RAMA EJECUTIVA"/>
    <s v="UNIDAD ADMINISTRATIVA ESPECIAL CON PERSONERÍA JURÍDICA"/>
    <x v="1"/>
    <s v="BOGOTÁ. D.C."/>
    <s v="BOGOTÁ. D.C."/>
    <s v="MIPG"/>
    <n v="92.86"/>
    <n v="100"/>
    <n v="95"/>
    <n v="87.5"/>
    <n v="100"/>
    <n v="100"/>
    <n v="100"/>
  </r>
  <r>
    <x v="2"/>
    <x v="109"/>
    <s v="NACIONAL"/>
    <s v="RAMA EJECUTIVA"/>
    <s v="MINISTERIO"/>
    <x v="20"/>
    <s v="BOGOTÁ. D.C."/>
    <s v="BOGOTÁ. D.C."/>
    <s v="MIPG"/>
    <n v="87.5"/>
    <n v="80"/>
    <n v="80"/>
    <n v="100"/>
    <n v="83.33"/>
    <n v="100"/>
    <n v="100"/>
  </r>
  <r>
    <x v="2"/>
    <x v="110"/>
    <s v="NACIONAL"/>
    <s v="RAMA EJECUTIVA"/>
    <s v="MINISTERIO"/>
    <x v="17"/>
    <s v="BOGOTÁ. D.C."/>
    <s v="BOGOTÁ. D.C."/>
    <s v="MIPG"/>
    <n v="100"/>
    <n v="100"/>
    <n v="100"/>
    <n v="100"/>
    <n v="100"/>
    <n v="100"/>
    <n v="100"/>
  </r>
  <r>
    <x v="2"/>
    <x v="111"/>
    <s v="NACIONAL"/>
    <s v="RAMA EJECUTIVA"/>
    <s v="MINISTERIO"/>
    <x v="13"/>
    <s v="BOGOTÁ. D.C."/>
    <s v="BOGOTÁ. D.C."/>
    <s v="MIPG"/>
    <n v="98"/>
    <n v="100"/>
    <n v="100"/>
    <n v="95"/>
    <n v="100"/>
    <n v="100"/>
    <n v="80"/>
  </r>
  <r>
    <x v="2"/>
    <x v="112"/>
    <s v="NACIONAL"/>
    <s v="RAMA EJECUTIVA"/>
    <s v="MINISTERIO"/>
    <x v="15"/>
    <s v="BOGOTÁ. D.C."/>
    <s v="BOGOTÁ. D.C."/>
    <s v="MIPG"/>
    <n v="100"/>
    <n v="100"/>
    <n v="100"/>
    <n v="100"/>
    <n v="100"/>
    <n v="100"/>
    <n v="100"/>
  </r>
  <r>
    <x v="2"/>
    <x v="113"/>
    <s v="NACIONAL"/>
    <s v="RAMA EJECUTIVA"/>
    <s v="MINISTERIO"/>
    <x v="14"/>
    <s v="BOGOTÁ. D.C."/>
    <s v="BOGOTÁ. D.C."/>
    <s v="MIPG"/>
    <n v="100"/>
    <n v="100"/>
    <n v="100"/>
    <n v="100"/>
    <n v="100"/>
    <n v="100"/>
    <n v="100"/>
  </r>
  <r>
    <x v="2"/>
    <x v="114"/>
    <s v="NACIONAL"/>
    <s v="RAMA EJECUTIVA"/>
    <s v="MINISTERIO"/>
    <x v="19"/>
    <s v="BOGOTÁ. D.C."/>
    <s v="BOGOTÁ. D.C."/>
    <s v="MIPG"/>
    <n v="88"/>
    <n v="80"/>
    <n v="90"/>
    <n v="95"/>
    <n v="66.67"/>
    <n v="100"/>
    <n v="80"/>
  </r>
  <r>
    <x v="2"/>
    <x v="115"/>
    <s v="NACIONAL"/>
    <s v="RAMA EJECUTIVA"/>
    <s v="ESPECIAL"/>
    <x v="2"/>
    <s v="BOGOTÁ. D.C."/>
    <s v="BOGOTÁ. D.C."/>
    <s v="MIPG"/>
    <m/>
    <m/>
    <m/>
    <m/>
    <m/>
    <m/>
    <m/>
  </r>
  <r>
    <x v="2"/>
    <x v="232"/>
    <s v="NACIONAL"/>
    <s v="RAMA EJECUTIVA"/>
    <s v="UNIDAD ADMINISTRATIVA ESPECIAL CON PERSONERÍA JURÍDICA"/>
    <x v="2"/>
    <s v="BOGOTÁ. D.C."/>
    <s v="BOGOTÁ. D.C."/>
    <s v="MIPG"/>
    <m/>
    <m/>
    <m/>
    <m/>
    <m/>
    <m/>
    <m/>
  </r>
  <r>
    <x v="2"/>
    <x v="116"/>
    <s v="NACIONAL"/>
    <s v="RAMA EJECUTIVA"/>
    <s v="ESPECIAL"/>
    <x v="2"/>
    <s v="BOGOTÁ. D.C."/>
    <s v="BOGOTÁ. D.C."/>
    <s v="MIPG"/>
    <m/>
    <m/>
    <m/>
    <m/>
    <m/>
    <m/>
    <m/>
  </r>
  <r>
    <x v="2"/>
    <x v="117"/>
    <s v="NACIONAL"/>
    <s v="RAMA EJECUTIVA"/>
    <s v="ESPECIAL"/>
    <x v="2"/>
    <s v="BOGOTÁ. D.C."/>
    <s v="BOGOTÁ. D.C."/>
    <s v="MIPG"/>
    <m/>
    <m/>
    <m/>
    <m/>
    <m/>
    <m/>
    <m/>
  </r>
  <r>
    <x v="2"/>
    <x v="118"/>
    <s v="NACIONAL"/>
    <s v="RAMA EJECUTIVA"/>
    <s v="ESPECIAL"/>
    <x v="2"/>
    <s v="BOGOTÁ. D.C."/>
    <s v="BOGOTÁ. D.C."/>
    <s v="MIPG"/>
    <m/>
    <m/>
    <m/>
    <m/>
    <m/>
    <m/>
    <m/>
  </r>
  <r>
    <x v="2"/>
    <x v="119"/>
    <s v="NACIONAL"/>
    <s v="RAMA EJECUTIVA"/>
    <s v="ESPECIAL"/>
    <x v="2"/>
    <s v="BOGOTÁ. D.C."/>
    <s v="BOGOTÁ. D.C."/>
    <s v="MIPG"/>
    <m/>
    <m/>
    <m/>
    <m/>
    <m/>
    <m/>
    <m/>
  </r>
  <r>
    <x v="2"/>
    <x v="120"/>
    <s v="NACIONAL"/>
    <s v="RAMA EJECUTIVA"/>
    <s v="ESPECIAL"/>
    <x v="2"/>
    <s v="BOGOTÁ. D.C."/>
    <s v="BOGOTÁ. D.C."/>
    <s v="MIPG"/>
    <m/>
    <m/>
    <m/>
    <m/>
    <m/>
    <m/>
    <m/>
  </r>
  <r>
    <x v="2"/>
    <x v="121"/>
    <s v="NACIONAL"/>
    <s v="RAMA EJECUTIVA"/>
    <s v="ESPECIAL"/>
    <x v="2"/>
    <s v="BOGOTÁ. D.C."/>
    <s v="BOGOTÁ. D.C."/>
    <s v="MIPG"/>
    <m/>
    <m/>
    <m/>
    <m/>
    <m/>
    <m/>
    <m/>
  </r>
  <r>
    <x v="2"/>
    <x v="122"/>
    <s v="NACIONAL"/>
    <s v="RAMA EJECUTIVA"/>
    <s v="UNIDAD ADMINISTRATIVA ESPECIAL SIN PERSONERÍA JURÍDICA"/>
    <x v="20"/>
    <s v="BOGOTÁ. D.C."/>
    <s v="BOGOTÁ. D.C."/>
    <s v="MIPG"/>
    <n v="90"/>
    <n v="80"/>
    <n v="90"/>
    <n v="100"/>
    <n v="66.67"/>
    <n v="100"/>
    <n v="100"/>
  </r>
  <r>
    <x v="2"/>
    <x v="123"/>
    <s v="NACIONAL"/>
    <s v="RAMA EJECUTIVA"/>
    <s v="UNIDAD ADMINISTRATIVA ESPECIAL SIN PERSONERÍA JURÍDICA"/>
    <x v="20"/>
    <s v="BOGOTÁ. D.C."/>
    <s v="BOGOTÁ. D.C."/>
    <s v="MIPG"/>
    <n v="100"/>
    <n v="100"/>
    <n v="100"/>
    <n v="100"/>
    <n v="100"/>
    <n v="100"/>
    <n v="100"/>
  </r>
  <r>
    <x v="2"/>
    <x v="124"/>
    <s v="NACIONAL"/>
    <s v="RAMA EJECUTIVA"/>
    <s v="UNIDAD ADMINISTRATIVA ESPECIAL CON PERSONERÍA JURÍDICA"/>
    <x v="0"/>
    <s v="BOGOTÁ. D.C."/>
    <s v="BOGOTÁ. D.C."/>
    <s v="MIPG"/>
    <n v="100"/>
    <n v="100"/>
    <n v="100"/>
    <n v="100"/>
    <n v="100"/>
    <n v="100"/>
    <n v="100"/>
  </r>
  <r>
    <x v="2"/>
    <x v="125"/>
    <s v="NACIONAL"/>
    <s v="RAMA EJECUTIVA"/>
    <s v="UNIDAD ADMINISTRATIVA ESPECIAL CON PERSONERÍA JURÍDICA"/>
    <x v="19"/>
    <s v="BOGOTÁ. D.C."/>
    <s v="BOGOTÁ. D.C."/>
    <s v="MIPG"/>
    <n v="100"/>
    <n v="100"/>
    <n v="100"/>
    <n v="100"/>
    <n v="100"/>
    <n v="100"/>
    <n v="100"/>
  </r>
  <r>
    <x v="2"/>
    <x v="126"/>
    <s v="NACIONAL"/>
    <s v="RAMA EJECUTIVA"/>
    <s v="UNIDAD ADMINISTRATIVA ESPECIAL CON PERSONERÍA JURÍDICA"/>
    <x v="13"/>
    <s v="BOGOTÁ. D.C."/>
    <s v="BOGOTÁ. D.C."/>
    <s v="MIPG"/>
    <n v="100"/>
    <n v="100"/>
    <n v="100"/>
    <n v="100"/>
    <n v="100"/>
    <n v="100"/>
    <n v="100"/>
  </r>
  <r>
    <x v="2"/>
    <x v="127"/>
    <s v="NACIONAL"/>
    <s v="RAMA EJECUTIVA"/>
    <s v="AGENCIA ESTATAL DE NATURALEZA ESPECIAL"/>
    <x v="4"/>
    <s v="BOGOTÁ. D.C."/>
    <s v="BOGOTÁ. D.C."/>
    <s v="MIPG"/>
    <n v="90.48"/>
    <n v="100"/>
    <n v="100"/>
    <n v="100"/>
    <n v="66.67"/>
    <n v="75"/>
    <n v="100"/>
  </r>
  <r>
    <x v="2"/>
    <x v="128"/>
    <s v="NACIONAL"/>
    <s v="RAMA EJECUTIVA"/>
    <s v="UNIDAD ADMINISTRATIVA ESPECIAL CON PERSONERÍA JURÍDICA"/>
    <x v="9"/>
    <s v="BOGOTÁ. D.C."/>
    <s v="BOGOTÁ. D.C."/>
    <s v="MIPG"/>
    <n v="100"/>
    <n v="100"/>
    <n v="100"/>
    <n v="100"/>
    <n v="100"/>
    <n v="100"/>
    <n v="100"/>
  </r>
  <r>
    <x v="2"/>
    <x v="129"/>
    <s v="NACIONAL"/>
    <s v="RAMA EJECUTIVA"/>
    <s v="EMPRESAS INDUSTRIALES Y COMERCIALES DEL ESTADO"/>
    <x v="1"/>
    <s v="BOGOTÁ. D.C."/>
    <s v="BOGOTÁ. D.C."/>
    <s v="MIPG"/>
    <n v="100"/>
    <n v="100"/>
    <n v="100"/>
    <n v="100"/>
    <n v="100"/>
    <n v="100"/>
    <n v="100"/>
  </r>
  <r>
    <x v="2"/>
    <x v="130"/>
    <s v="NACIONAL"/>
    <s v="RAMA EJECUTIVA"/>
    <s v="UNIDAD ADMINISTRATIVA ESPECIAL SIN PERSONERÍA JURÍDICA"/>
    <x v="26"/>
    <s v="BOGOTÁ. D.C."/>
    <s v="BOGOTÁ. D.C."/>
    <s v="MIPG"/>
    <n v="95"/>
    <n v="100"/>
    <n v="90"/>
    <n v="87.5"/>
    <n v="100"/>
    <n v="100"/>
    <n v="100"/>
  </r>
  <r>
    <x v="2"/>
    <x v="131"/>
    <s v="NACIONAL"/>
    <s v="RAMA EJECUTIVA"/>
    <s v="UNIDAD ADMINISTRATIVA ESPECIAL CON PERSONERÍA JURÍDICA"/>
    <x v="9"/>
    <s v="BOGOTÁ. D.C."/>
    <s v="BOGOTÁ. D.C."/>
    <s v="MIPG"/>
    <n v="97.5"/>
    <n v="100"/>
    <n v="100"/>
    <n v="93.75"/>
    <n v="100"/>
    <n v="100"/>
    <n v="100"/>
  </r>
  <r>
    <x v="2"/>
    <x v="132"/>
    <s v="NACIONAL"/>
    <s v="RAMA EJECUTIVA"/>
    <s v="UNIDAD ADMINISTRATIVA ESPECIAL CON PERSONERÍA JURÍDICA"/>
    <x v="13"/>
    <s v="BOGOTÁ. D.C."/>
    <s v="BOGOTÁ. D.C."/>
    <s v="MIPG"/>
    <n v="86.19"/>
    <n v="100"/>
    <n v="85"/>
    <n v="88.75"/>
    <n v="100"/>
    <n v="87.5"/>
    <n v="80"/>
  </r>
  <r>
    <x v="2"/>
    <x v="133"/>
    <s v="NACIONAL"/>
    <s v="RAMA EJECUTIVA"/>
    <s v="DEPARTAMENTO ADMINISTRATIVO"/>
    <x v="18"/>
    <s v="BOGOTÁ. D.C."/>
    <s v="BOGOTÁ. D.C."/>
    <s v="MIPG"/>
    <n v="100"/>
    <n v="100"/>
    <n v="100"/>
    <n v="100"/>
    <n v="100"/>
    <n v="100"/>
    <n v="100"/>
  </r>
  <r>
    <x v="2"/>
    <x v="134"/>
    <s v="NACIONAL"/>
    <s v="RAMA EJECUTIVA"/>
    <s v="UNIDAD ADMINISTRATIVA ESPECIAL CON PERSONERÍA JURÍDICA"/>
    <x v="11"/>
    <s v="BOGOTÁ. D.C."/>
    <s v="BOGOTÁ. D.C."/>
    <s v="MIPG"/>
    <n v="87.62"/>
    <n v="100"/>
    <n v="90"/>
    <n v="80"/>
    <n v="100"/>
    <n v="100"/>
    <n v="20"/>
  </r>
  <r>
    <x v="2"/>
    <x v="135"/>
    <s v="NACIONAL"/>
    <s v="RAMA EJECUTIVA"/>
    <s v="UNIDAD ADMINISTRATIVA ESPECIAL SIN PERSONERÍA JURÍDICA"/>
    <x v="1"/>
    <s v="BOGOTÁ. D.C."/>
    <s v="BOGOTÁ. D.C."/>
    <s v="MIPG"/>
    <m/>
    <m/>
    <m/>
    <m/>
    <m/>
    <m/>
    <m/>
  </r>
  <r>
    <x v="2"/>
    <x v="136"/>
    <s v="NACIONAL"/>
    <s v="RAMA EJECUTIVA"/>
    <s v="UNIDAD ADMINISTRATIVA ESPECIAL SIN PERSONERÍA JURÍDICA"/>
    <x v="1"/>
    <s v="BOGOTÁ. D.C."/>
    <s v="BOGOTÁ. D.C."/>
    <s v="MIPG"/>
    <n v="95"/>
    <n v="100"/>
    <n v="90"/>
    <n v="100"/>
    <n v="100"/>
    <n v="100"/>
    <n v="100"/>
  </r>
  <r>
    <x v="2"/>
    <x v="137"/>
    <s v="NACIONAL"/>
    <s v="RAMA EJECUTIVA"/>
    <s v="UNIDAD ADMINISTRATIVA ESPECIAL CON PERSONERÍA JURÍDICA"/>
    <x v="16"/>
    <s v="BOGOTÁ. D.C."/>
    <s v="BOGOTÁ. D.C."/>
    <s v="MIPG"/>
    <n v="95"/>
    <n v="80"/>
    <n v="90"/>
    <n v="100"/>
    <n v="100"/>
    <n v="100"/>
    <n v="100"/>
  </r>
  <r>
    <x v="2"/>
    <x v="138"/>
    <s v="NACIONAL"/>
    <s v="RAMA EJECUTIVA"/>
    <s v="UNIDAD ADMINISTRATIVA ESPECIAL CON PERSONERÍA JURÍDICA"/>
    <x v="26"/>
    <s v="BOGOTÁ. D.C."/>
    <s v="BOGOTÁ. D.C."/>
    <s v="MIPG"/>
    <n v="75.790000000000006"/>
    <n v="100"/>
    <n v="88.89"/>
    <n v="77.14"/>
    <n v="100"/>
    <n v="66.67"/>
    <n v="20"/>
  </r>
  <r>
    <x v="2"/>
    <x v="139"/>
    <s v="NACIONAL"/>
    <s v="RAMA EJECUTIVA"/>
    <s v="MINISTERIO"/>
    <x v="28"/>
    <s v="BOGOTÁ. D.C."/>
    <s v="BOGOTÁ. D.C."/>
    <s v="MIPG"/>
    <n v="88.57"/>
    <n v="100"/>
    <n v="100"/>
    <n v="95"/>
    <n v="100"/>
    <n v="50"/>
    <n v="80"/>
  </r>
  <r>
    <x v="2"/>
    <x v="140"/>
    <s v="NACIONAL"/>
    <s v="RAMA EJECUTIVA"/>
    <s v="AGENCIA ESTATAL DE NATURALEZA ESPECIAL"/>
    <x v="9"/>
    <s v="BOGOTÁ. D.C."/>
    <s v="BOGOTÁ. D.C."/>
    <s v="MIPG"/>
    <n v="91"/>
    <n v="100"/>
    <n v="100"/>
    <n v="90"/>
    <n v="100"/>
    <n v="100"/>
    <n v="10"/>
  </r>
  <r>
    <x v="2"/>
    <x v="141"/>
    <s v="NACIONAL"/>
    <s v="RAMA EJECUTIVA"/>
    <s v="ESTABLECIMIENTO PÚBLICO"/>
    <x v="1"/>
    <s v="BOGOTÁ. D.C."/>
    <s v="BOGOTÁ. D.C."/>
    <s v="MIPG"/>
    <n v="100"/>
    <n v="100"/>
    <n v="100"/>
    <n v="100"/>
    <n v="100"/>
    <n v="100"/>
    <n v="100"/>
  </r>
  <r>
    <x v="2"/>
    <x v="142"/>
    <s v="NACIONAL"/>
    <s v="RAMA EJECUTIVA"/>
    <s v="UNIDAD ADMINISTRATIVA ESPECIAL CON PERSONERÍA JURÍDICA"/>
    <x v="18"/>
    <s v="BOGOTÁ. D.C."/>
    <s v="BOGOTÁ. D.C."/>
    <s v="MIPG"/>
    <n v="70.48"/>
    <n v="100"/>
    <n v="80"/>
    <n v="85"/>
    <n v="66.67"/>
    <n v="25"/>
    <n v="90"/>
  </r>
  <r>
    <x v="2"/>
    <x v="143"/>
    <s v="NACIONAL"/>
    <s v="RAMA EJECUTIVA"/>
    <s v="ESTABLECIMIENTO PÚBLICO"/>
    <x v="18"/>
    <s v="BOGOTÁ. D.C."/>
    <s v="BOGOTÁ. D.C."/>
    <s v="MIPG"/>
    <n v="89"/>
    <n v="80"/>
    <n v="90"/>
    <n v="85"/>
    <n v="100"/>
    <n v="100"/>
    <n v="90"/>
  </r>
  <r>
    <x v="2"/>
    <x v="144"/>
    <s v="NACIONAL"/>
    <s v="RAMA EJECUTIVA"/>
    <s v="UNIDAD ADMINISTRATIVA ESPECIAL CON PERSONERÍA JURÍDICA"/>
    <x v="9"/>
    <s v="BOGOTÁ. D.C."/>
    <s v="BOGOTÁ. D.C."/>
    <s v="MIPG"/>
    <n v="97.14"/>
    <n v="100"/>
    <n v="100"/>
    <n v="92.5"/>
    <n v="100"/>
    <n v="100"/>
    <n v="70"/>
  </r>
  <r>
    <x v="2"/>
    <x v="145"/>
    <s v="NACIONAL"/>
    <s v="RAMA EJECUTIVA"/>
    <s v="SOCIEDAD DE ECONOMÍA MIXTA"/>
    <x v="1"/>
    <s v="BOGOTÁ. D.C."/>
    <s v="BOGOTÁ. D.C."/>
    <s v="MIPG"/>
    <n v="100"/>
    <n v="100"/>
    <n v="100"/>
    <n v="100"/>
    <n v="100"/>
    <n v="100"/>
    <n v="100"/>
  </r>
  <r>
    <x v="2"/>
    <x v="146"/>
    <s v="NACIONAL"/>
    <s v="RAMA EJECUTIVA"/>
    <s v="SOCIEDAD DE ECONOMÍA MIXTA"/>
    <x v="2"/>
    <s v="BOGOTÁ. D.C."/>
    <s v="BOGOTÁ. D.C."/>
    <s v="MIPG"/>
    <n v="94.44"/>
    <n v="100"/>
    <n v="88.89"/>
    <n v="100"/>
    <n v="100"/>
    <n v="100"/>
    <n v="100"/>
  </r>
  <r>
    <x v="2"/>
    <x v="147"/>
    <s v="NACIONAL"/>
    <s v="RAMA EJECUTIVA"/>
    <s v="UNIDAD ADMINISTRATIVA ESPECIAL CON PERSONERÍA JURÍDICA"/>
    <x v="26"/>
    <s v="BOGOTÁ. D.C."/>
    <s v="BOGOTÁ. D.C."/>
    <s v="MIPG"/>
    <n v="93.33"/>
    <n v="80"/>
    <n v="90"/>
    <n v="95"/>
    <n v="100"/>
    <n v="100"/>
    <n v="80"/>
  </r>
  <r>
    <x v="2"/>
    <x v="148"/>
    <s v="NACIONAL"/>
    <s v="RAMA EJECUTIVA"/>
    <s v="UNIDAD ADMINISTRATIVA ESPECIAL CON PERSONERÍA JURÍDICA"/>
    <x v="19"/>
    <s v="BOGOTÁ. D.C."/>
    <s v="BOGOTÁ. D.C."/>
    <s v="MIPG"/>
    <n v="77.5"/>
    <n v="100"/>
    <n v="85"/>
    <n v="87.5"/>
    <n v="66.67"/>
    <n v="100"/>
    <n v="50"/>
  </r>
  <r>
    <x v="2"/>
    <x v="149"/>
    <s v="NACIONAL"/>
    <s v="RAMA EJECUTIVA"/>
    <s v="UNIDAD ADMINISTRATIVA ESPECIAL CON PERSONERÍA JURÍDICA"/>
    <x v="14"/>
    <s v="BOGOTÁ. D.C."/>
    <s v="BOGOTÁ. D.C."/>
    <s v="MIPG"/>
    <n v="100"/>
    <n v="100"/>
    <n v="100"/>
    <n v="100"/>
    <n v="100"/>
    <n v="100"/>
    <n v="100"/>
  </r>
  <r>
    <x v="2"/>
    <x v="150"/>
    <s v="NACIONAL"/>
    <s v="RAMA EJECUTIVA"/>
    <s v="AGENCIA ESTATAL DE NATURALEZA ESPECIAL"/>
    <x v="9"/>
    <s v="BOGOTÁ. D.C."/>
    <s v="BOGOTÁ. D.C."/>
    <s v="MIPG"/>
    <n v="100"/>
    <n v="100"/>
    <n v="100"/>
    <n v="100"/>
    <n v="100"/>
    <n v="100"/>
    <n v="100"/>
  </r>
  <r>
    <x v="2"/>
    <x v="151"/>
    <s v="NACIONAL"/>
    <s v="RAMA EJECUTIVA"/>
    <s v="AGENCIA ESTATAL DE NATURALEZA ESPECIAL"/>
    <x v="26"/>
    <s v="BOGOTÁ. D.C."/>
    <s v="BOGOTÁ. D.C."/>
    <s v="MIPG"/>
    <n v="94.74"/>
    <n v="100"/>
    <n v="100"/>
    <n v="100"/>
    <n v="100"/>
    <n v="66.67"/>
    <n v="100"/>
  </r>
  <r>
    <x v="2"/>
    <x v="152"/>
    <s v="NACIONAL"/>
    <s v="RAMA EJECUTIVA"/>
    <s v="AGENCIA ESTATAL DE NATURALEZA ESPECIAL"/>
    <x v="26"/>
    <s v="BOGOTÁ. D.C."/>
    <s v="BOGOTÁ. D.C."/>
    <s v="MIPG"/>
    <n v="100"/>
    <n v="100"/>
    <n v="100"/>
    <n v="100"/>
    <n v="100"/>
    <n v="100"/>
    <n v="100"/>
  </r>
  <r>
    <x v="2"/>
    <x v="153"/>
    <s v="NACIONAL"/>
    <s v="RAMA EJECUTIVA"/>
    <s v="ESPECIAL"/>
    <x v="15"/>
    <s v="BOGOTÁ. D.C."/>
    <s v="BOGOTÁ. D.C."/>
    <s v="MIPG"/>
    <n v="100"/>
    <n v="100"/>
    <n v="100"/>
    <n v="100"/>
    <n v="100"/>
    <n v="100"/>
    <n v="100"/>
  </r>
  <r>
    <x v="2"/>
    <x v="155"/>
    <s v="NACIONAL"/>
    <s v="RAMA EJECUTIVA"/>
    <s v="ENTIDAD DESCENTRALIZADA INDIRECTA"/>
    <x v="6"/>
    <s v="BOGOTÁ. D.C."/>
    <s v="BOGOTÁ. D.C."/>
    <s v="MIPG"/>
    <m/>
    <m/>
    <m/>
    <m/>
    <m/>
    <m/>
    <m/>
  </r>
  <r>
    <x v="2"/>
    <x v="156"/>
    <s v="NACIONAL"/>
    <s v="RAMA EJECUTIVA"/>
    <s v="UNIDAD ADMINISTRATIVA ESPECIAL CON PERSONERÍA JURÍDICA"/>
    <x v="5"/>
    <s v="BOGOTÁ. D.C."/>
    <s v="BOGOTÁ. D.C."/>
    <s v="MIPG"/>
    <m/>
    <m/>
    <m/>
    <m/>
    <m/>
    <m/>
    <m/>
  </r>
  <r>
    <x v="2"/>
    <x v="157"/>
    <s v="NACIONAL"/>
    <s v="ORGANOS AUTÓNOMOS"/>
    <s v="ENTIDAD DESCENTRALIZADA INDIRECTA"/>
    <x v="5"/>
    <s v="BOGOTÁ. D.C."/>
    <s v="BOGOTÁ. D.C."/>
    <s v="MIPG"/>
    <m/>
    <m/>
    <m/>
    <m/>
    <m/>
    <m/>
    <m/>
  </r>
  <r>
    <x v="2"/>
    <x v="158"/>
    <s v="NACIONAL"/>
    <s v="ORGANOS AUTÓNOMOS"/>
    <s v="ENTIDAD DESCENTRALIZADA INDIRECTA"/>
    <x v="23"/>
    <s v="BOGOTÁ. D.C."/>
    <s v="BOGOTÁ. D.C."/>
    <s v="MIPG"/>
    <n v="64.709999999999994"/>
    <n v="0"/>
    <n v="50"/>
    <n v="75"/>
    <n v="100"/>
    <n v="100"/>
    <n v="100"/>
  </r>
  <r>
    <x v="2"/>
    <x v="159"/>
    <s v="NACIONAL"/>
    <s v="ORGANOS AUTÓNOMOS"/>
    <s v="ORGANOS AUTÓNOMOS"/>
    <x v="20"/>
    <s v="BOGOTÁ. D.C."/>
    <s v="BOGOTÁ. D.C."/>
    <s v="MECI"/>
    <m/>
    <m/>
    <m/>
    <m/>
    <m/>
    <m/>
    <m/>
  </r>
  <r>
    <x v="2"/>
    <x v="160"/>
    <s v="NACIONAL"/>
    <s v="ORGANOS AUTÓNOMOS"/>
    <s v="ORGANOS AUTÓNOMOS"/>
    <x v="20"/>
    <s v="VALLE DEL CAUCA"/>
    <s v="CALI"/>
    <s v="MECI"/>
    <m/>
    <m/>
    <m/>
    <m/>
    <m/>
    <m/>
    <m/>
  </r>
  <r>
    <x v="2"/>
    <x v="161"/>
    <s v="NACIONAL"/>
    <s v="ORGANOS AUTÓNOMOS"/>
    <s v="ORGANOS AUTÓNOMOS"/>
    <x v="20"/>
    <s v="QUINDÍO"/>
    <s v="ARMENIA"/>
    <s v="MECI"/>
    <m/>
    <m/>
    <m/>
    <m/>
    <m/>
    <m/>
    <m/>
  </r>
  <r>
    <x v="2"/>
    <x v="162"/>
    <s v="NACIONAL"/>
    <s v="ORGANOS AUTÓNOMOS"/>
    <s v="ORGANOS AUTÓNOMOS"/>
    <x v="20"/>
    <s v="CHOCÓ"/>
    <s v="QUIBDÓ"/>
    <s v="MECI"/>
    <m/>
    <m/>
    <m/>
    <m/>
    <m/>
    <m/>
    <m/>
  </r>
  <r>
    <x v="2"/>
    <x v="163"/>
    <s v="NACIONAL"/>
    <s v="ORGANOS AUTÓNOMOS"/>
    <s v="ORGANOS AUTÓNOMOS"/>
    <x v="20"/>
    <s v="ANTIOQUIA"/>
    <s v="APARTADÓ"/>
    <s v="MECI"/>
    <m/>
    <m/>
    <m/>
    <m/>
    <m/>
    <m/>
    <m/>
  </r>
  <r>
    <x v="2"/>
    <x v="164"/>
    <s v="NACIONAL"/>
    <s v="ORGANOS AUTÓNOMOS"/>
    <s v="ORGANOS AUTÓNOMOS"/>
    <x v="20"/>
    <s v="CALDAS"/>
    <s v="MANIZALES"/>
    <s v="MECI"/>
    <m/>
    <m/>
    <m/>
    <m/>
    <m/>
    <m/>
    <m/>
  </r>
  <r>
    <x v="2"/>
    <x v="165"/>
    <s v="NACIONAL"/>
    <s v="ORGANOS AUTÓNOMOS"/>
    <s v="ORGANOS AUTÓNOMOS"/>
    <x v="20"/>
    <s v="CÓRDOBA"/>
    <s v="MONTERÍA"/>
    <s v="MECI"/>
    <m/>
    <m/>
    <m/>
    <m/>
    <m/>
    <m/>
    <m/>
  </r>
  <r>
    <x v="2"/>
    <x v="166"/>
    <s v="NACIONAL"/>
    <s v="ORGANOS AUTÓNOMOS"/>
    <s v="ORGANOS AUTÓNOMOS"/>
    <x v="20"/>
    <s v="TOLIMA"/>
    <s v="IBAGUÉ"/>
    <s v="MECI"/>
    <m/>
    <m/>
    <m/>
    <m/>
    <m/>
    <m/>
    <m/>
  </r>
  <r>
    <x v="2"/>
    <x v="167"/>
    <s v="NACIONAL"/>
    <s v="ORGANOS AUTÓNOMOS"/>
    <s v="ORGANOS AUTÓNOMOS"/>
    <x v="20"/>
    <s v="RISARALDA"/>
    <s v="PEREIRA"/>
    <s v="MECI"/>
    <m/>
    <m/>
    <m/>
    <m/>
    <m/>
    <m/>
    <m/>
  </r>
  <r>
    <x v="2"/>
    <x v="168"/>
    <s v="NACIONAL"/>
    <s v="ORGANOS AUTÓNOMOS"/>
    <s v="ORGANOS AUTÓNOMOS"/>
    <x v="20"/>
    <s v="MAGDALENA"/>
    <s v="SANTA MARTA"/>
    <s v="MECI"/>
    <m/>
    <m/>
    <m/>
    <m/>
    <m/>
    <m/>
    <m/>
  </r>
  <r>
    <x v="2"/>
    <x v="169"/>
    <s v="NACIONAL"/>
    <s v="ORGANOS AUTÓNOMOS"/>
    <s v="ORGANOS AUTÓNOMOS"/>
    <x v="20"/>
    <s v="SANTANDER"/>
    <s v="BUCARAMANGA"/>
    <s v="MECI"/>
    <m/>
    <m/>
    <m/>
    <m/>
    <m/>
    <m/>
    <m/>
  </r>
  <r>
    <x v="2"/>
    <x v="170"/>
    <s v="NACIONAL"/>
    <s v="ORGANOS AUTÓNOMOS"/>
    <s v="ENTE UNIVERSITARIO AUTÓNOMO"/>
    <x v="5"/>
    <s v="CALDAS"/>
    <s v="MANIZALES"/>
    <s v="MECI"/>
    <n v="97"/>
    <n v="100"/>
    <n v="100"/>
    <n v="92.5"/>
    <n v="100"/>
    <n v="100"/>
    <n v="70"/>
  </r>
  <r>
    <x v="2"/>
    <x v="171"/>
    <s v="NACIONAL"/>
    <s v="ORGANOS AUTÓNOMOS"/>
    <s v="ENTE UNIVERSITARIO AUTÓNOMO"/>
    <x v="5"/>
    <s v="CAUCA"/>
    <s v="POPAYÁN"/>
    <s v="MECI"/>
    <n v="94"/>
    <n v="100"/>
    <n v="90"/>
    <n v="97.5"/>
    <n v="100"/>
    <n v="100"/>
    <n v="90"/>
  </r>
  <r>
    <x v="2"/>
    <x v="172"/>
    <s v="NACIONAL"/>
    <s v="ORGANOS AUTÓNOMOS"/>
    <s v="ENTE UNIVERSITARIO AUTÓNOMO"/>
    <x v="5"/>
    <s v="BOGOTÁ. D.C."/>
    <s v="BOGOTÁ. D.C."/>
    <s v="MECI"/>
    <n v="100"/>
    <n v="100"/>
    <n v="100"/>
    <n v="100"/>
    <n v="100"/>
    <n v="100"/>
    <n v="100"/>
  </r>
  <r>
    <x v="2"/>
    <x v="173"/>
    <s v="NACIONAL"/>
    <s v="ORGANOS AUTÓNOMOS"/>
    <s v="ENTE UNIVERSITARIO AUTÓNOMO"/>
    <x v="5"/>
    <s v="CÓRDOBA"/>
    <s v="MONTERÍA"/>
    <s v="MECI"/>
    <n v="55.71"/>
    <n v="40"/>
    <n v="50"/>
    <n v="71.25"/>
    <n v="100"/>
    <n v="50"/>
    <n v="10"/>
  </r>
  <r>
    <x v="2"/>
    <x v="174"/>
    <s v="NACIONAL"/>
    <s v="ORGANOS AUTÓNOMOS"/>
    <s v="ENTE UNIVERSITARIO AUTÓNOMO"/>
    <x v="5"/>
    <s v="BOGOTÁ. D.C."/>
    <s v="BOGOTÁ. D.C."/>
    <s v="MECI"/>
    <m/>
    <m/>
    <m/>
    <m/>
    <m/>
    <m/>
    <m/>
  </r>
  <r>
    <x v="2"/>
    <x v="175"/>
    <s v="NACIONAL"/>
    <s v="ORGANOS AUTÓNOMOS"/>
    <s v="ENTE UNIVERSITARIO AUTÓNOMO"/>
    <x v="5"/>
    <s v="BOYACÁ"/>
    <s v="TUNJA"/>
    <s v="MECI"/>
    <n v="98.95"/>
    <n v="100"/>
    <n v="100"/>
    <n v="97.5"/>
    <n v="100"/>
    <n v="100"/>
    <n v="90"/>
  </r>
  <r>
    <x v="2"/>
    <x v="176"/>
    <s v="NACIONAL"/>
    <s v="ORGANOS AUTÓNOMOS"/>
    <s v="ENTE UNIVERSITARIO AUTÓNOMO"/>
    <x v="5"/>
    <s v="META"/>
    <s v="VILLAVICENCIO"/>
    <s v="MECI"/>
    <n v="56"/>
    <n v="80"/>
    <n v="70"/>
    <n v="52.5"/>
    <n v="50"/>
    <n v="75"/>
    <n v="10"/>
  </r>
  <r>
    <x v="2"/>
    <x v="177"/>
    <s v="NACIONAL"/>
    <s v="ORGANOS AUTÓNOMOS"/>
    <s v="ENTE UNIVERSITARIO AUTÓNOMO"/>
    <x v="5"/>
    <s v="HUILA"/>
    <s v="NEIVA"/>
    <s v="MECI"/>
    <n v="91"/>
    <n v="100"/>
    <n v="100"/>
    <n v="90"/>
    <n v="100"/>
    <n v="75"/>
    <n v="60"/>
  </r>
  <r>
    <x v="2"/>
    <x v="178"/>
    <s v="NACIONAL"/>
    <s v="ORGANOS AUTÓNOMOS"/>
    <s v="ENTE UNIVERSITARIO AUTÓNOMO"/>
    <x v="5"/>
    <s v="CHOCÓ"/>
    <s v="QUIBDÓ"/>
    <s v="MECI"/>
    <n v="46.67"/>
    <n v="40"/>
    <n v="40"/>
    <n v="72.5"/>
    <n v="33.33"/>
    <n v="50"/>
    <n v="90"/>
  </r>
  <r>
    <x v="2"/>
    <x v="179"/>
    <s v="NACIONAL"/>
    <s v="ORGANOS AUTÓNOMOS"/>
    <s v="ENTE UNIVERSITARIO AUTÓNOMO"/>
    <x v="5"/>
    <s v="CESAR"/>
    <s v="VALLEDUPAR"/>
    <s v="MECI"/>
    <n v="100"/>
    <n v="100"/>
    <n v="100"/>
    <n v="100"/>
    <n v="100"/>
    <n v="100"/>
    <n v="100"/>
  </r>
  <r>
    <x v="2"/>
    <x v="180"/>
    <s v="NACIONAL"/>
    <s v="ORGANOS AUTÓNOMOS"/>
    <s v="ENTE UNIVERSITARIO AUTÓNOMO"/>
    <x v="5"/>
    <s v="RISARALDA"/>
    <s v="PEREIRA"/>
    <s v="MECI"/>
    <n v="86.84"/>
    <n v="100"/>
    <n v="85"/>
    <n v="93.75"/>
    <n v="75"/>
    <n v="83.33"/>
    <n v="50"/>
  </r>
  <r>
    <x v="2"/>
    <x v="181"/>
    <s v="NACIONAL"/>
    <s v="ORGANOS AUTÓNOMOS"/>
    <s v="ENTE UNIVERSITARIO AUTÓNOMO"/>
    <x v="5"/>
    <s v="BOGOTÁ. D.C."/>
    <s v="BOGOTÁ. D.C."/>
    <s v="MECI"/>
    <n v="95.79"/>
    <n v="100"/>
    <n v="100"/>
    <n v="90"/>
    <n v="100"/>
    <n v="100"/>
    <n v="60"/>
  </r>
  <r>
    <x v="2"/>
    <x v="182"/>
    <s v="NACIONAL"/>
    <s v="ORGANOS AUTÓNOMOS"/>
    <s v="ORGANOS AUTÓNOMOS"/>
    <x v="20"/>
    <s v="CAUCA"/>
    <s v="POPAYÁN"/>
    <s v="MECI"/>
    <m/>
    <m/>
    <m/>
    <m/>
    <m/>
    <m/>
    <m/>
  </r>
  <r>
    <x v="2"/>
    <x v="183"/>
    <s v="NACIONAL"/>
    <s v="ORGANOS AUTÓNOMOS"/>
    <s v="ORGANOS AUTÓNOMOS"/>
    <x v="20"/>
    <s v="LA GUAJIRA"/>
    <s v="RIOHACHA"/>
    <s v="MECI"/>
    <m/>
    <m/>
    <m/>
    <m/>
    <m/>
    <m/>
    <m/>
  </r>
  <r>
    <x v="2"/>
    <x v="184"/>
    <s v="NACIONAL"/>
    <s v="ORGANOS AUTÓNOMOS"/>
    <s v="ORGANOS AUTÓNOMOS"/>
    <x v="20"/>
    <s v="ANTIOQUIA"/>
    <s v="EL SANTUARIO"/>
    <s v="MECI"/>
    <m/>
    <m/>
    <m/>
    <m/>
    <m/>
    <m/>
    <m/>
  </r>
  <r>
    <x v="2"/>
    <x v="185"/>
    <s v="NACIONAL"/>
    <s v="ORGANOS AUTÓNOMOS"/>
    <s v="ENTE UNIVERSITARIO AUTÓNOMO"/>
    <x v="5"/>
    <s v="CAQUETÁ"/>
    <s v="FLORENCIA"/>
    <s v="MECI"/>
    <m/>
    <m/>
    <m/>
    <m/>
    <m/>
    <m/>
    <m/>
  </r>
  <r>
    <x v="2"/>
    <x v="186"/>
    <s v="NACIONAL"/>
    <s v="ORGANOS AUTÓNOMOS"/>
    <s v="ENTE UNIVERSITARIO AUTÓNOMO"/>
    <x v="5"/>
    <s v="BOGOTÁ. D.C."/>
    <s v="BOGOTÁ. D.C."/>
    <s v="MECI"/>
    <n v="100"/>
    <n v="100"/>
    <n v="100"/>
    <n v="100"/>
    <n v="100"/>
    <n v="100"/>
    <n v="100"/>
  </r>
  <r>
    <x v="2"/>
    <x v="187"/>
    <s v="NACIONAL"/>
    <s v="ORGANOS AUTÓNOMOS"/>
    <s v="ORGANOS AUTÓNOMOS"/>
    <x v="20"/>
    <s v="NARIÑO"/>
    <s v="PASTO"/>
    <s v="MECI"/>
    <m/>
    <m/>
    <m/>
    <m/>
    <m/>
    <m/>
    <m/>
  </r>
  <r>
    <x v="2"/>
    <x v="188"/>
    <s v="NACIONAL"/>
    <s v="ORGANOS DE CONTROL"/>
    <s v="PROCURADURÍA GENERAL DE LA NACIÓN"/>
    <x v="23"/>
    <s v="BOGOTÁ. D.C."/>
    <s v="BOGOTÁ. D.C."/>
    <s v="MECI"/>
    <m/>
    <m/>
    <m/>
    <m/>
    <m/>
    <m/>
    <m/>
  </r>
  <r>
    <x v="2"/>
    <x v="189"/>
    <s v="NACIONAL"/>
    <s v="ORGANOS AUTÓNOMOS"/>
    <s v="ORGANOS AUTÓNOMOS"/>
    <x v="20"/>
    <s v="CASANARE"/>
    <s v="YOPAL"/>
    <s v="MECI"/>
    <m/>
    <m/>
    <m/>
    <m/>
    <m/>
    <m/>
    <m/>
  </r>
  <r>
    <x v="2"/>
    <x v="190"/>
    <s v="NACIONAL"/>
    <s v="ORGANOS AUTÓNOMOS"/>
    <s v="ORGANOS AUTÓNOMOS"/>
    <x v="20"/>
    <s v="SUCRE"/>
    <s v="SINCELEJO"/>
    <s v="MECI"/>
    <m/>
    <m/>
    <m/>
    <m/>
    <m/>
    <m/>
    <m/>
  </r>
  <r>
    <x v="2"/>
    <x v="191"/>
    <s v="NACIONAL"/>
    <s v="ORGANOS AUTÓNOMOS"/>
    <s v="ORGANOS AUTÓNOMOS"/>
    <x v="20"/>
    <s v="HUILA"/>
    <s v="NEIVA"/>
    <s v="MECI"/>
    <m/>
    <m/>
    <m/>
    <m/>
    <m/>
    <m/>
    <m/>
  </r>
  <r>
    <x v="2"/>
    <x v="192"/>
    <s v="NACIONAL"/>
    <s v="ORGANOS AUTÓNOMOS"/>
    <s v="ORGANOS AUTÓNOMOS"/>
    <x v="20"/>
    <s v="ATLÁNTICO"/>
    <s v="BARRANQUILLA"/>
    <s v="MECI"/>
    <m/>
    <m/>
    <m/>
    <m/>
    <m/>
    <m/>
    <m/>
  </r>
  <r>
    <x v="2"/>
    <x v="193"/>
    <s v="NACIONAL"/>
    <s v="ORGANOS AUTÓNOMOS"/>
    <s v="ORGANOS AUTÓNOMOS"/>
    <x v="20"/>
    <s v="SANTANDER"/>
    <s v="SAN GIL"/>
    <s v="MECI"/>
    <m/>
    <m/>
    <m/>
    <m/>
    <m/>
    <m/>
    <m/>
  </r>
  <r>
    <x v="2"/>
    <x v="194"/>
    <s v="NACIONAL"/>
    <s v="ORGANOS AUTÓNOMOS"/>
    <s v="ORGANOS AUTÓNOMOS"/>
    <x v="20"/>
    <s v="BOYACÁ"/>
    <s v="TUNJA"/>
    <s v="MECI"/>
    <m/>
    <m/>
    <m/>
    <m/>
    <m/>
    <m/>
    <m/>
  </r>
  <r>
    <x v="2"/>
    <x v="195"/>
    <s v="NACIONAL"/>
    <s v="ORGANOS AUTÓNOMOS"/>
    <s v="ORGANOS AUTÓNOMOS"/>
    <x v="20"/>
    <s v="BOYACÁ"/>
    <s v="GARAGOA"/>
    <s v="MECI"/>
    <m/>
    <m/>
    <m/>
    <m/>
    <m/>
    <m/>
    <m/>
  </r>
  <r>
    <x v="2"/>
    <x v="196"/>
    <s v="NACIONAL"/>
    <s v="ORGANOS AUTÓNOMOS"/>
    <s v="ORGANOS AUTÓNOMOS"/>
    <x v="20"/>
    <s v="CUNDINAMARCA"/>
    <s v="GACHALÁ"/>
    <s v="MECI"/>
    <m/>
    <m/>
    <m/>
    <m/>
    <m/>
    <m/>
    <m/>
  </r>
  <r>
    <x v="2"/>
    <x v="197"/>
    <s v="NACIONAL"/>
    <s v="ORGANOS AUTÓNOMOS"/>
    <s v="ORGANOS AUTÓNOMOS"/>
    <x v="20"/>
    <s v="BOLÍVAR"/>
    <s v="CARTAGENA DE INDIAS"/>
    <s v="MECI"/>
    <m/>
    <m/>
    <m/>
    <m/>
    <m/>
    <m/>
    <m/>
  </r>
  <r>
    <x v="2"/>
    <x v="198"/>
    <s v="NACIONAL"/>
    <s v="ORGANOS AUTÓNOMOS"/>
    <s v="ORGANOS AUTÓNOMOS"/>
    <x v="20"/>
    <s v="BOLÍVAR"/>
    <s v="MAGANGUÉ"/>
    <s v="MECI"/>
    <m/>
    <m/>
    <m/>
    <m/>
    <m/>
    <m/>
    <m/>
  </r>
  <r>
    <x v="2"/>
    <x v="199"/>
    <s v="NACIONAL"/>
    <s v="ORGANOS AUTÓNOMOS"/>
    <s v="ORGANOS AUTÓNOMOS"/>
    <x v="20"/>
    <s v="ARCHIPIÉLAGO DE SAN ANDRÉS. PROVIDENCIA Y SANTA CATALINA"/>
    <s v="SAN ANDRÉS"/>
    <s v="MECI"/>
    <m/>
    <m/>
    <m/>
    <m/>
    <m/>
    <m/>
    <m/>
  </r>
  <r>
    <x v="2"/>
    <x v="200"/>
    <s v="NACIONAL"/>
    <s v="ORGANOS AUTÓNOMOS"/>
    <s v="ORGANOS AUTÓNOMOS"/>
    <x v="20"/>
    <s v="META"/>
    <s v="VILLAVICENCIO"/>
    <s v="MECI"/>
    <m/>
    <m/>
    <m/>
    <m/>
    <m/>
    <m/>
    <m/>
  </r>
  <r>
    <x v="2"/>
    <x v="201"/>
    <s v="NACIONAL"/>
    <s v="ORGANOS AUTÓNOMOS"/>
    <s v="ORGANOS AUTÓNOMOS"/>
    <x v="20"/>
    <s v="SANTANDER"/>
    <s v="BARRANCABERMEJA"/>
    <s v="MECI"/>
    <m/>
    <m/>
    <m/>
    <m/>
    <m/>
    <m/>
    <m/>
  </r>
  <r>
    <x v="2"/>
    <x v="202"/>
    <s v="NACIONAL"/>
    <s v="ORGANOS DE CONTROL"/>
    <s v="CONTRALORÍA GENERAL DE LA REPÚBLICA"/>
    <x v="23"/>
    <s v="BOGOTÁ. D.C."/>
    <s v="BOGOTÁ. D.C."/>
    <s v="MECI"/>
    <m/>
    <m/>
    <m/>
    <m/>
    <m/>
    <m/>
    <m/>
  </r>
  <r>
    <x v="2"/>
    <x v="203"/>
    <s v="NACIONAL"/>
    <s v="ORGANOS AUTÓNOMOS"/>
    <s v="ORGANOS AUTÓNOMOS"/>
    <x v="20"/>
    <s v="CESAR"/>
    <s v="VALLEDUPAR"/>
    <s v="MECI"/>
    <m/>
    <m/>
    <m/>
    <m/>
    <m/>
    <m/>
    <m/>
  </r>
  <r>
    <x v="2"/>
    <x v="204"/>
    <s v="NACIONAL"/>
    <s v="ORGANOS AUTÓNOMOS"/>
    <s v="ORGANOS AUTÓNOMOS"/>
    <x v="20"/>
    <s v="NORTE DE SANTANDER"/>
    <s v="SAN JOSÉ DE CÚCUTA"/>
    <s v="MECI"/>
    <m/>
    <m/>
    <m/>
    <m/>
    <m/>
    <m/>
    <m/>
  </r>
  <r>
    <x v="2"/>
    <x v="205"/>
    <s v="NACIONAL"/>
    <s v="RAMA LEGISLATIVA"/>
    <s v="SENADO DE LA REPÚBLICA"/>
    <x v="23"/>
    <s v="BOGOTÁ. D.C."/>
    <s v="BOGOTÁ. D.C."/>
    <s v="MECI"/>
    <m/>
    <m/>
    <m/>
    <m/>
    <m/>
    <m/>
    <m/>
  </r>
  <r>
    <x v="2"/>
    <x v="206"/>
    <s v="NACIONAL"/>
    <s v="ORGANOS AUTÓNOMOS"/>
    <s v="ORGANOS AUTÓNOMOS"/>
    <x v="23"/>
    <s v="SUCRE"/>
    <s v="SAN MARCOS"/>
    <s v="MECI"/>
    <m/>
    <m/>
    <m/>
    <m/>
    <m/>
    <m/>
    <m/>
  </r>
  <r>
    <x v="2"/>
    <x v="207"/>
    <s v="NACIONAL"/>
    <s v="ORGANOS AUTÓNOMOS"/>
    <s v="ORGANOS AUTÓNOMOS"/>
    <x v="23"/>
    <s v="BOGOTÁ. D.C."/>
    <s v="BOGOTÁ. D.C."/>
    <s v="MECI"/>
    <m/>
    <m/>
    <m/>
    <m/>
    <m/>
    <m/>
    <m/>
  </r>
  <r>
    <x v="2"/>
    <x v="208"/>
    <s v="NACIONAL"/>
    <s v="RAMA EJECUTIVA"/>
    <s v="UNIDAD ADMINISTRATIVA ESPECIAL CON PERSONERÍA JURÍDICA"/>
    <x v="1"/>
    <s v="BOGOTÁ. D.C."/>
    <s v="BOGOTÁ. D.C."/>
    <s v="MECI"/>
    <m/>
    <m/>
    <m/>
    <m/>
    <m/>
    <m/>
    <m/>
  </r>
  <r>
    <x v="2"/>
    <x v="209"/>
    <s v="NACIONAL"/>
    <s v="ORGANOS AUTÓNOMOS"/>
    <s v="ENTE UNIVERSITARIO AUTÓNOMO"/>
    <x v="5"/>
    <s v="BOGOTÁ. D.C."/>
    <s v="BOGOTÁ. D.C."/>
    <s v="MECI"/>
    <m/>
    <m/>
    <m/>
    <m/>
    <m/>
    <m/>
    <m/>
  </r>
  <r>
    <x v="2"/>
    <x v="210"/>
    <s v="NACIONAL"/>
    <s v="ORGANOS DE CONTROL"/>
    <s v="ESTABLECIMIENTO PÚBLICO"/>
    <x v="23"/>
    <s v="BOGOTÁ. D.C."/>
    <s v="BOGOTÁ. D.C."/>
    <s v="MECI"/>
    <m/>
    <m/>
    <m/>
    <m/>
    <m/>
    <m/>
    <m/>
  </r>
  <r>
    <x v="2"/>
    <x v="211"/>
    <s v="NACIONAL"/>
    <s v="ORGANOS DE CONTROL"/>
    <s v="AUDITORÍA GENERAL DE LA REPÚBLICA"/>
    <x v="23"/>
    <s v="BOGOTÁ. D.C."/>
    <s v="BOGOTÁ. D.C."/>
    <s v="MECI"/>
    <m/>
    <m/>
    <m/>
    <m/>
    <m/>
    <m/>
    <m/>
  </r>
  <r>
    <x v="2"/>
    <x v="212"/>
    <s v="NACIONAL"/>
    <s v="ORGANIZACIÓN ELECTORAL"/>
    <s v="REGISTRADORA NACIONAL"/>
    <x v="23"/>
    <s v="BOGOTÁ. D.C."/>
    <s v="BOGOTÁ. D.C."/>
    <s v="MECI"/>
    <m/>
    <m/>
    <m/>
    <m/>
    <m/>
    <m/>
    <m/>
  </r>
  <r>
    <x v="2"/>
    <x v="213"/>
    <s v="NACIONAL"/>
    <s v="RAMA LEGISLATIVA"/>
    <s v="CÁMARA DE REPRESENTANTES"/>
    <x v="23"/>
    <s v="BOGOTÁ. D.C."/>
    <s v="BOGOTÁ. D.C."/>
    <s v="MECI"/>
    <m/>
    <m/>
    <m/>
    <m/>
    <m/>
    <m/>
    <m/>
  </r>
  <r>
    <x v="2"/>
    <x v="214"/>
    <s v="NACIONAL"/>
    <s v="ORGANOS DE CONTROL"/>
    <s v="DEFENSORIA DEL PUEBLO"/>
    <x v="23"/>
    <s v="BOGOTÁ. D.C."/>
    <s v="BOGOTÁ. D.C."/>
    <s v="MECI"/>
    <m/>
    <m/>
    <m/>
    <m/>
    <m/>
    <m/>
    <m/>
  </r>
  <r>
    <x v="2"/>
    <x v="215"/>
    <s v="NACIONAL"/>
    <s v="ORGANOS AUTÓNOMOS"/>
    <s v="ENTE UNIVERSITARIO AUTÓNOMO"/>
    <x v="5"/>
    <s v="VALLE DEL CAUCA"/>
    <s v="BUENAVENTURA"/>
    <s v="MECI"/>
    <n v="42.11"/>
    <n v="40"/>
    <n v="37.5"/>
    <n v="50"/>
    <n v="66.67"/>
    <n v="50"/>
    <n v="50"/>
  </r>
  <r>
    <x v="2"/>
    <x v="216"/>
    <s v="NACIONAL"/>
    <s v="ORGANOS AUTÓNOMOS"/>
    <s v="ORGANOS AUTÓNOMOS"/>
    <x v="20"/>
    <s v="ANTIOQUIA"/>
    <s v="MEDELLÍN"/>
    <s v="MECI"/>
    <m/>
    <m/>
    <m/>
    <m/>
    <m/>
    <m/>
    <m/>
  </r>
  <r>
    <x v="2"/>
    <x v="217"/>
    <s v="NACIONAL"/>
    <s v="ORGANOS AUTÓNOMOS"/>
    <s v="ORGANOS AUTÓNOMOS"/>
    <x v="20"/>
    <s v="GUAINÍA"/>
    <s v="INÍRIDA"/>
    <s v="MECI"/>
    <m/>
    <m/>
    <m/>
    <m/>
    <m/>
    <m/>
    <m/>
  </r>
  <r>
    <x v="2"/>
    <x v="218"/>
    <s v="NACIONAL"/>
    <s v="ORGANOS AUTÓNOMOS"/>
    <s v="ORGANOS AUTÓNOMOS"/>
    <x v="20"/>
    <s v="PUTUMAYO"/>
    <s v="MOCOA"/>
    <s v="MECI"/>
    <m/>
    <m/>
    <m/>
    <m/>
    <m/>
    <m/>
    <m/>
  </r>
  <r>
    <x v="2"/>
    <x v="219"/>
    <s v="NACIONAL"/>
    <s v="RAMA JUDICIAL"/>
    <s v="FISCALÍA GENERAL DE LA NACIÓN"/>
    <x v="23"/>
    <s v="BOGOTÁ. D.C."/>
    <s v="BOGOTÁ. D.C."/>
    <s v="MECI"/>
    <m/>
    <m/>
    <m/>
    <m/>
    <m/>
    <m/>
    <m/>
  </r>
  <r>
    <x v="2"/>
    <x v="220"/>
    <s v="NACIONAL"/>
    <s v="RAMA JUDICIAL"/>
    <s v="ESTABLECIMIENTO PÚBLICO"/>
    <x v="23"/>
    <s v="BOGOTÁ. D.C."/>
    <s v="BOGOTÁ. D.C."/>
    <s v="MECI"/>
    <m/>
    <m/>
    <m/>
    <m/>
    <m/>
    <m/>
    <m/>
  </r>
  <r>
    <x v="2"/>
    <x v="221"/>
    <s v="NACIONAL"/>
    <s v="ORGANOS AUTÓNOMOS"/>
    <s v="ORGANOS AUTÓNOMOS"/>
    <x v="23"/>
    <s v="BOGOTÁ. D.C."/>
    <s v="BOGOTÁ. D.C."/>
    <s v="MECI"/>
    <m/>
    <m/>
    <m/>
    <m/>
    <m/>
    <m/>
    <m/>
  </r>
  <r>
    <x v="2"/>
    <x v="222"/>
    <s v="NACIONAL"/>
    <s v="RAMA EJECUTIVA"/>
    <s v="INSTITUTO CIENTÍFICO Y TECNOLOGICO"/>
    <x v="20"/>
    <s v="BOGOTÁ. D.C."/>
    <s v="BOGOTÁ. D.C."/>
    <s v="MECI"/>
    <m/>
    <m/>
    <m/>
    <m/>
    <m/>
    <m/>
    <m/>
  </r>
  <r>
    <x v="2"/>
    <x v="223"/>
    <s v="NACIONAL"/>
    <s v="RAMA EJECUTIVA"/>
    <s v="INSTITUTO CIENTÍFICO Y TECNOLOGICO"/>
    <x v="20"/>
    <s v="CHOCÓ"/>
    <s v="QUIBDÓ"/>
    <s v="MECI"/>
    <m/>
    <m/>
    <m/>
    <m/>
    <m/>
    <m/>
    <m/>
  </r>
  <r>
    <x v="2"/>
    <x v="224"/>
    <s v="NACIONAL"/>
    <s v="RAMA EJECUTIVA"/>
    <s v="INSTITUTO CIENTÍFICO Y TECNOLOGICO"/>
    <x v="20"/>
    <s v="MAGDALENA"/>
    <s v="SANTA MARTA"/>
    <s v="MECI"/>
    <m/>
    <m/>
    <m/>
    <m/>
    <m/>
    <m/>
    <m/>
  </r>
  <r>
    <x v="2"/>
    <x v="225"/>
    <s v="NACIONAL"/>
    <s v="RAMA EJECUTIVA"/>
    <s v="INSTITUTO CIENTÍFICO Y TECNOLOGICO"/>
    <x v="20"/>
    <s v="BOGOTÁ. D.C."/>
    <s v="BOGOTÁ. D.C."/>
    <s v="MECI"/>
    <m/>
    <m/>
    <m/>
    <m/>
    <m/>
    <m/>
    <m/>
  </r>
  <r>
    <x v="2"/>
    <x v="226"/>
    <s v="NACIONAL"/>
    <s v="RAMA EJECUTIVA"/>
    <s v="DEPARTAMENTO ADMINISTRATIVO"/>
    <x v="24"/>
    <s v="BOGOTÁ. D.C."/>
    <s v="BOGOTÁ. D.C."/>
    <s v="MECI"/>
    <m/>
    <m/>
    <m/>
    <m/>
    <m/>
    <m/>
    <m/>
  </r>
  <r>
    <x v="2"/>
    <x v="227"/>
    <s v="NACIONAL"/>
    <s v="RAMA JUDICIAL"/>
    <s v="CONSEJO SUPERIOR DE LA JUDICATURA"/>
    <x v="23"/>
    <s v="BOGOTÁ. D.C."/>
    <s v="BOGOTÁ. D.C."/>
    <s v="MECI"/>
    <m/>
    <m/>
    <m/>
    <m/>
    <m/>
    <m/>
    <m/>
  </r>
  <r>
    <x v="2"/>
    <x v="228"/>
    <s v="NACIONAL"/>
    <s v="NO APLICA"/>
    <s v="UNIDAD ADMINISTRATIVA ESPECIAL DE CARACTER ACADÉMICO"/>
    <x v="23"/>
    <s v="BOGOTÁ. D.C."/>
    <s v="BOGOTÁ. D.C."/>
    <s v="MECI"/>
    <m/>
    <m/>
    <m/>
    <m/>
    <m/>
    <m/>
    <m/>
  </r>
  <r>
    <x v="2"/>
    <x v="154"/>
    <s v="NACIONAL"/>
    <s v="RAMA EJECUTIVA"/>
    <s v="INSTITUTO CIENTÍFICO Y TECNOLOGICO"/>
    <x v="2"/>
    <s v="BOGOTÁ. D.C."/>
    <s v="BOGOTÁ. D.C."/>
    <s v="MECI"/>
    <m/>
    <m/>
    <m/>
    <m/>
    <m/>
    <m/>
    <m/>
  </r>
  <r>
    <x v="2"/>
    <x v="229"/>
    <s v="NACIONAL"/>
    <s v="SISTEMA INTEGRAL DE VERDAD JUSTICIA REPARACIÓN Y NO REPETICIÓN "/>
    <s v="ESPECIAL"/>
    <x v="23"/>
    <s v="BOGOTÁ. D.C."/>
    <s v="BOGOTÁ. D.C."/>
    <s v="MECI"/>
    <m/>
    <m/>
    <m/>
    <m/>
    <m/>
    <m/>
    <m/>
  </r>
  <r>
    <x v="2"/>
    <x v="230"/>
    <s v="NACIONAL"/>
    <s v="SISTEMA INTEGRAL DE VERDAD JUSTICIA REPARACIÓN Y NO REPETICIÓN "/>
    <s v="ESPECIAL"/>
    <x v="23"/>
    <s v="BOGOTÁ. D.C."/>
    <s v="BOGOTÁ. D.C."/>
    <s v="MECI"/>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2FF6B66-7C89-475B-A11F-CA5AE23EEAEE}" name="TablaDinámica2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1">
  <location ref="S2:Z9" firstHeaderRow="0" firstDataRow="1" firstDataCol="1"/>
  <pivotFields count="16">
    <pivotField axis="axisRow" showAll="0" sortType="ascending">
      <items count="4">
        <item x="0"/>
        <item x="1"/>
        <item x="2"/>
        <item t="default"/>
      </items>
    </pivotField>
    <pivotField showAll="0">
      <items count="235">
        <item x="106"/>
        <item x="153"/>
        <item x="129"/>
        <item x="152"/>
        <item x="150"/>
        <item x="136"/>
        <item x="99"/>
        <item x="134"/>
        <item x="126"/>
        <item x="63"/>
        <item x="64"/>
        <item x="127"/>
        <item x="45"/>
        <item x="151"/>
        <item x="107"/>
        <item x="140"/>
        <item x="128"/>
        <item x="144"/>
        <item x="157"/>
        <item x="158"/>
        <item x="57"/>
        <item x="119"/>
        <item x="91"/>
        <item x="211"/>
        <item x="138"/>
        <item x="123"/>
        <item x="95"/>
        <item x="101"/>
        <item x="207"/>
        <item x="24"/>
        <item x="25"/>
        <item x="76"/>
        <item x="213"/>
        <item x="96"/>
        <item x="89"/>
        <item x="233"/>
        <item x="94"/>
        <item x="60"/>
        <item x="61"/>
        <item x="143"/>
        <item x="72"/>
        <item x="116"/>
        <item x="23"/>
        <item x="22"/>
        <item x="69"/>
        <item x="221"/>
        <item x="227"/>
        <item x="202"/>
        <item x="191"/>
        <item x="155"/>
        <item x="194"/>
        <item x="164"/>
        <item x="195"/>
        <item x="159"/>
        <item x="204"/>
        <item x="183"/>
        <item x="189"/>
        <item x="184"/>
        <item x="165"/>
        <item x="187"/>
        <item x="167"/>
        <item x="193"/>
        <item x="190"/>
        <item x="192"/>
        <item x="197"/>
        <item x="182"/>
        <item x="216"/>
        <item x="203"/>
        <item x="196"/>
        <item x="168"/>
        <item x="161"/>
        <item x="201"/>
        <item x="198"/>
        <item x="166"/>
        <item x="160"/>
        <item x="162"/>
        <item x="169"/>
        <item x="102"/>
        <item x="154"/>
        <item x="146"/>
        <item x="78"/>
        <item x="68"/>
        <item x="206"/>
        <item x="199"/>
        <item x="200"/>
        <item x="217"/>
        <item x="218"/>
        <item x="163"/>
        <item x="26"/>
        <item x="214"/>
        <item x="12"/>
        <item x="9"/>
        <item x="226"/>
        <item x="10"/>
        <item x="133"/>
        <item x="11"/>
        <item x="121"/>
        <item x="117"/>
        <item x="115"/>
        <item x="148"/>
        <item x="52"/>
        <item x="118"/>
        <item x="30"/>
        <item x="59"/>
        <item x="27"/>
        <item x="49"/>
        <item x="86"/>
        <item x="84"/>
        <item x="219"/>
        <item x="141"/>
        <item x="210"/>
        <item x="83"/>
        <item x="82"/>
        <item x="58"/>
        <item x="43"/>
        <item x="29"/>
        <item x="92"/>
        <item x="103"/>
        <item x="28"/>
        <item x="120"/>
        <item x="79"/>
        <item x="62"/>
        <item x="75"/>
        <item x="225"/>
        <item x="38"/>
        <item x="34"/>
        <item x="81"/>
        <item x="35"/>
        <item x="46"/>
        <item x="39"/>
        <item x="74"/>
        <item x="228"/>
        <item x="80"/>
        <item x="222"/>
        <item x="223"/>
        <item x="224"/>
        <item x="70"/>
        <item x="33"/>
        <item x="36"/>
        <item x="55"/>
        <item x="48"/>
        <item x="220"/>
        <item x="137"/>
        <item x="37"/>
        <item x="50"/>
        <item x="21"/>
        <item x="40"/>
        <item x="41"/>
        <item x="88"/>
        <item x="56"/>
        <item x="47"/>
        <item x="229"/>
        <item x="85"/>
        <item x="3"/>
        <item x="109"/>
        <item x="87"/>
        <item x="65"/>
        <item x="8"/>
        <item x="2"/>
        <item x="5"/>
        <item x="1"/>
        <item x="111"/>
        <item x="4"/>
        <item x="0"/>
        <item x="112"/>
        <item x="6"/>
        <item x="7"/>
        <item x="110"/>
        <item x="139"/>
        <item x="114"/>
        <item x="113"/>
        <item x="122"/>
        <item x="104"/>
        <item x="188"/>
        <item x="212"/>
        <item x="31"/>
        <item x="32"/>
        <item x="205"/>
        <item x="77"/>
        <item x="66"/>
        <item x="42"/>
        <item x="100"/>
        <item x="105"/>
        <item x="93"/>
        <item x="145"/>
        <item x="73"/>
        <item x="97"/>
        <item x="17"/>
        <item x="67"/>
        <item x="13"/>
        <item x="19"/>
        <item x="16"/>
        <item x="20"/>
        <item x="71"/>
        <item x="14"/>
        <item x="98"/>
        <item x="15"/>
        <item x="54"/>
        <item x="90"/>
        <item x="156"/>
        <item x="147"/>
        <item x="108"/>
        <item x="232"/>
        <item x="18"/>
        <item x="149"/>
        <item x="51"/>
        <item x="44"/>
        <item x="124"/>
        <item x="142"/>
        <item x="230"/>
        <item x="208"/>
        <item x="231"/>
        <item x="53"/>
        <item x="130"/>
        <item x="135"/>
        <item x="132"/>
        <item x="125"/>
        <item x="131"/>
        <item x="186"/>
        <item x="170"/>
        <item x="173"/>
        <item x="185"/>
        <item x="176"/>
        <item x="171"/>
        <item x="215"/>
        <item x="209"/>
        <item x="181"/>
        <item x="172"/>
        <item x="174"/>
        <item x="175"/>
        <item x="179"/>
        <item x="177"/>
        <item x="180"/>
        <item x="178"/>
        <item t="default"/>
      </items>
    </pivotField>
    <pivotField showAll="0"/>
    <pivotField showAll="0"/>
    <pivotField showAll="0"/>
    <pivotField axis="axisRow" showAll="0">
      <items count="30">
        <item h="1" x="3"/>
        <item h="1" x="20"/>
        <item h="1" x="21"/>
        <item h="1" x="16"/>
        <item h="1" x="8"/>
        <item h="1" x="2"/>
        <item h="1" x="22"/>
        <item h="1" x="5"/>
        <item h="1" x="10"/>
        <item h="1" x="12"/>
        <item h="1" x="1"/>
        <item h="1" x="25"/>
        <item h="1" x="18"/>
        <item h="1" x="24"/>
        <item h="1" x="19"/>
        <item x="13"/>
        <item h="1" x="4"/>
        <item h="1" x="23"/>
        <item h="1" x="11"/>
        <item h="1" x="9"/>
        <item h="1" x="0"/>
        <item h="1" x="15"/>
        <item h="1" x="6"/>
        <item h="1" x="14"/>
        <item h="1" x="7"/>
        <item h="1" x="17"/>
        <item h="1" x="26"/>
        <item h="1" x="27"/>
        <item h="1" x="28"/>
        <item t="default"/>
      </items>
    </pivotField>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s>
  <rowFields count="2">
    <field x="0"/>
    <field x="5"/>
  </rowFields>
  <rowItems count="7">
    <i>
      <x/>
    </i>
    <i r="1">
      <x v="15"/>
    </i>
    <i>
      <x v="1"/>
    </i>
    <i r="1">
      <x v="15"/>
    </i>
    <i>
      <x v="2"/>
    </i>
    <i r="1">
      <x v="15"/>
    </i>
    <i t="grand">
      <x/>
    </i>
  </rowItems>
  <colFields count="1">
    <field x="-2"/>
  </colFields>
  <colItems count="7">
    <i>
      <x/>
    </i>
    <i i="1">
      <x v="1"/>
    </i>
    <i i="2">
      <x v="2"/>
    </i>
    <i i="3">
      <x v="3"/>
    </i>
    <i i="4">
      <x v="4"/>
    </i>
    <i i="5">
      <x v="5"/>
    </i>
    <i i="6">
      <x v="6"/>
    </i>
  </colItems>
  <dataFields count="7">
    <dataField name="Promedio de POLÍTICA 9 Defensa Jurídica" fld="9" subtotal="average" baseField="0" baseItem="0"/>
    <dataField name="Gestión extrajudicial." fld="11" subtotal="average" baseField="0" baseItem="0"/>
    <dataField name="Gestión de la defensa judicial." fld="12" subtotal="average" baseField="0" baseItem="0"/>
    <dataField name="Gestión del cumplimento de créditos judiciales." fld="13" subtotal="average" baseField="0" baseItem="0"/>
    <dataField name="Gestión de los mecanismos para la protección y recuperación del patrimonio público." fld="14" subtotal="average" baseField="0" baseItem="0"/>
    <dataField name="Gestión del conocimiento jurídico." fld="15" subtotal="average" baseField="0" baseItem="0"/>
    <dataField name="Prevención del daño antijurídico." fld="10" subtotal="average" baseField="0" baseItem="0"/>
  </dataFields>
  <formats count="1">
    <format dxfId="245">
      <pivotArea outline="0" collapsedLevelsAreSubtotals="1" fieldPosition="0"/>
    </format>
  </formats>
  <chartFormats count="9">
    <chartFormat chart="5" format="5" series="1">
      <pivotArea type="data" outline="0" fieldPosition="0">
        <references count="1">
          <reference field="4294967294" count="1" selected="0">
            <x v="0"/>
          </reference>
        </references>
      </pivotArea>
    </chartFormat>
    <chartFormat chart="8" format="25" series="1">
      <pivotArea type="data" outline="0" fieldPosition="0">
        <references count="1">
          <reference field="4294967294" count="1" selected="0">
            <x v="0"/>
          </reference>
        </references>
      </pivotArea>
    </chartFormat>
    <chartFormat chart="8" format="36" series="1">
      <pivotArea type="data" outline="0" fieldPosition="0">
        <references count="1">
          <reference field="4294967294" count="1" selected="0">
            <x v="1"/>
          </reference>
        </references>
      </pivotArea>
    </chartFormat>
    <chartFormat chart="8" format="37" series="1">
      <pivotArea type="data" outline="0" fieldPosition="0">
        <references count="1">
          <reference field="4294967294" count="1" selected="0">
            <x v="2"/>
          </reference>
        </references>
      </pivotArea>
    </chartFormat>
    <chartFormat chart="8" format="38" series="1">
      <pivotArea type="data" outline="0" fieldPosition="0">
        <references count="1">
          <reference field="4294967294" count="1" selected="0">
            <x v="3"/>
          </reference>
        </references>
      </pivotArea>
    </chartFormat>
    <chartFormat chart="8" format="39" series="1">
      <pivotArea type="data" outline="0" fieldPosition="0">
        <references count="1">
          <reference field="4294967294" count="1" selected="0">
            <x v="4"/>
          </reference>
        </references>
      </pivotArea>
    </chartFormat>
    <chartFormat chart="8" format="40" series="1">
      <pivotArea type="data" outline="0" fieldPosition="0">
        <references count="1">
          <reference field="4294967294" count="1" selected="0">
            <x v="5"/>
          </reference>
        </references>
      </pivotArea>
    </chartFormat>
    <chartFormat chart="8" format="41" series="1">
      <pivotArea type="data" outline="0" fieldPosition="0">
        <references count="1">
          <reference field="4294967294" count="1" selected="0">
            <x v="6"/>
          </reference>
        </references>
      </pivotArea>
    </chartFormat>
    <chartFormat chart="8" format="42">
      <pivotArea type="data" outline="0" fieldPosition="0">
        <references count="3">
          <reference field="4294967294" count="1" selected="0">
            <x v="3"/>
          </reference>
          <reference field="0" count="1" selected="0">
            <x v="0"/>
          </reference>
          <reference field="5"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ECA79297-1121-45D3-B484-005467ED4B6D}" name="TablaDinámica10"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G1100:H1127" firstHeaderRow="1" firstDataRow="1" firstDataCol="1"/>
  <pivotFields count="107">
    <pivotField showAll="0"/>
    <pivotField showAll="0"/>
    <pivotField showAll="0"/>
    <pivotField showAll="0"/>
    <pivotField showAll="0" sortType="ascending"/>
    <pivotField axis="axisRow" showAll="0">
      <items count="27">
        <item n="AGROPECUARIO, PESQUERO Y DE DESARROLLO RURAL" x="3"/>
        <item x="21"/>
        <item x="22"/>
        <item x="16"/>
        <item x="8"/>
        <item x="2"/>
        <item n="DEL DEPORTE, LA RECREACIÓN, LA ACTIVIDAD FÍSICA Y EL APROVECHAMIENTO DEL TIEMPO LIBRE" x="24"/>
        <item x="5"/>
        <item x="12"/>
        <item x="1"/>
        <item x="18"/>
        <item x="23"/>
        <item n="ESTADÍSTICAS" x="10"/>
        <item x="25"/>
        <item x="19"/>
        <item x="13"/>
        <item x="4"/>
        <item x="20"/>
        <item x="11"/>
        <item x="9"/>
        <item x="0"/>
        <item x="15"/>
        <item x="6"/>
        <item x="14"/>
        <item x="7"/>
        <item x="1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27">
    <i>
      <x/>
    </i>
    <i>
      <x v="1"/>
    </i>
    <i>
      <x v="2"/>
    </i>
    <i>
      <x v="3"/>
    </i>
    <i>
      <x v="4"/>
    </i>
    <i>
      <x v="5"/>
    </i>
    <i>
      <x v="6"/>
    </i>
    <i>
      <x v="7"/>
    </i>
    <i>
      <x v="8"/>
    </i>
    <i>
      <x v="9"/>
    </i>
    <i>
      <x v="10"/>
    </i>
    <i>
      <x v="11"/>
    </i>
    <i>
      <x v="12"/>
    </i>
    <i>
      <x v="13"/>
    </i>
    <i>
      <x v="14"/>
    </i>
    <i>
      <x v="15"/>
    </i>
    <i>
      <x v="16"/>
    </i>
    <i>
      <x v="17"/>
    </i>
    <i>
      <x v="18"/>
    </i>
    <i>
      <x v="19"/>
    </i>
    <i>
      <x v="20"/>
    </i>
    <i>
      <x v="21"/>
    </i>
    <i>
      <x v="22"/>
    </i>
    <i>
      <x v="23"/>
    </i>
    <i>
      <x v="24"/>
    </i>
    <i>
      <x v="25"/>
    </i>
    <i t="grand">
      <x/>
    </i>
  </rowItems>
  <colItems count="1">
    <i/>
  </colItems>
  <dataFields count="1">
    <dataField name="Promedio de POL09 Índice Defensa Jurídica" fld="52" subtotal="average" baseField="0" baseItem="0" numFmtId="164"/>
  </dataFields>
  <formats count="1">
    <format dxfId="1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F04EB15F-115C-4889-A0AB-740232F05C22}" name="TablaDinámica7"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J15:K42" firstHeaderRow="1" firstDataRow="1" firstDataCol="1"/>
  <pivotFields count="107">
    <pivotField showAll="0"/>
    <pivotField showAll="0"/>
    <pivotField showAll="0"/>
    <pivotField showAll="0"/>
    <pivotField axis="axisRow" showAll="0" sortType="descending">
      <items count="32">
        <item x="11"/>
        <item x="19"/>
        <item x="21"/>
        <item x="24"/>
        <item x="17"/>
        <item x="22"/>
        <item x="1"/>
        <item n="EMPRESA INDUSTRIAL Y COMERCIAL DEL ESTADO" m="1" x="29"/>
        <item n="EMPRESA SOCIAL DEL ESTADO" m="1" x="28"/>
        <item x="15"/>
        <item x="13"/>
        <item x="9"/>
        <item x="4"/>
        <item x="23"/>
        <item x="10"/>
        <item x="0"/>
        <item m="1" x="26"/>
        <item x="16"/>
        <item x="20"/>
        <item x="18"/>
        <item x="7"/>
        <item n="SOCIEDAD PUBLICA POR ACCIONES" m="1" x="30"/>
        <item x="2"/>
        <item x="3"/>
        <item x="25"/>
        <item x="5"/>
        <item x="12"/>
        <item m="1" x="27"/>
        <item n="EMPRESA SOCIAL DEL ESTADO2" x="8"/>
        <item n="EMPRESA INDUSTRIAL Y COMERCIAL DEL ESTADO2" x="6"/>
        <item x="14"/>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
  </rowFields>
  <rowItems count="27">
    <i>
      <x v="11"/>
    </i>
    <i>
      <x v="14"/>
    </i>
    <i>
      <x v="22"/>
    </i>
    <i>
      <x v="6"/>
    </i>
    <i>
      <x v="15"/>
    </i>
    <i>
      <x v="12"/>
    </i>
    <i>
      <x v="26"/>
    </i>
    <i>
      <x v="20"/>
    </i>
    <i>
      <x v="25"/>
    </i>
    <i>
      <x v="23"/>
    </i>
    <i>
      <x v="29"/>
    </i>
    <i>
      <x/>
    </i>
    <i>
      <x v="28"/>
    </i>
    <i>
      <x v="9"/>
    </i>
    <i>
      <x v="10"/>
    </i>
    <i>
      <x v="13"/>
    </i>
    <i>
      <x v="4"/>
    </i>
    <i>
      <x v="5"/>
    </i>
    <i>
      <x v="1"/>
    </i>
    <i>
      <x v="24"/>
    </i>
    <i>
      <x v="19"/>
    </i>
    <i>
      <x v="3"/>
    </i>
    <i>
      <x v="2"/>
    </i>
    <i>
      <x v="30"/>
    </i>
    <i>
      <x v="17"/>
    </i>
    <i>
      <x v="18"/>
    </i>
    <i t="grand">
      <x/>
    </i>
  </rowItems>
  <colItems count="1">
    <i/>
  </colItems>
  <dataFields count="1">
    <dataField name="Promedio de POL09 Índice Defensa Jurídica" fld="52" subtotal="average" baseField="0" baseItem="0" numFmtId="164"/>
  </dataFields>
  <formats count="1">
    <format dxfId="1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E5412D2A-53AE-4359-AB7C-99C30DAB52BE}" name="TablaDinámica1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14:F546" firstHeaderRow="0" firstDataRow="1" firstDataCol="1"/>
  <pivotFields count="103">
    <pivotField showAll="0"/>
    <pivotField axis="axisRow" showAll="0">
      <items count="232">
        <item x="106"/>
        <item x="153"/>
        <item x="129"/>
        <item x="152"/>
        <item x="150"/>
        <item x="136"/>
        <item x="99"/>
        <item x="134"/>
        <item x="126"/>
        <item x="63"/>
        <item x="64"/>
        <item x="127"/>
        <item x="45"/>
        <item x="151"/>
        <item x="107"/>
        <item x="140"/>
        <item x="128"/>
        <item x="144"/>
        <item x="157"/>
        <item x="158"/>
        <item x="57"/>
        <item x="119"/>
        <item x="91"/>
        <item x="211"/>
        <item x="138"/>
        <item x="123"/>
        <item x="95"/>
        <item x="101"/>
        <item x="207"/>
        <item x="24"/>
        <item x="25"/>
        <item x="76"/>
        <item x="213"/>
        <item x="96"/>
        <item x="89"/>
        <item x="94"/>
        <item x="60"/>
        <item x="61"/>
        <item x="143"/>
        <item x="72"/>
        <item x="116"/>
        <item x="23"/>
        <item x="22"/>
        <item x="69"/>
        <item x="221"/>
        <item x="227"/>
        <item x="202"/>
        <item x="191"/>
        <item x="155"/>
        <item x="194"/>
        <item x="164"/>
        <item x="195"/>
        <item x="159"/>
        <item x="204"/>
        <item x="183"/>
        <item x="189"/>
        <item x="184"/>
        <item x="165"/>
        <item x="187"/>
        <item x="167"/>
        <item x="193"/>
        <item x="190"/>
        <item x="192"/>
        <item x="197"/>
        <item x="182"/>
        <item x="216"/>
        <item x="203"/>
        <item x="196"/>
        <item x="168"/>
        <item x="161"/>
        <item x="201"/>
        <item x="198"/>
        <item x="166"/>
        <item x="160"/>
        <item x="162"/>
        <item x="169"/>
        <item x="102"/>
        <item x="154"/>
        <item x="146"/>
        <item x="78"/>
        <item x="68"/>
        <item x="206"/>
        <item x="199"/>
        <item x="200"/>
        <item x="217"/>
        <item x="218"/>
        <item x="163"/>
        <item x="26"/>
        <item x="214"/>
        <item x="12"/>
        <item x="9"/>
        <item x="226"/>
        <item x="10"/>
        <item x="133"/>
        <item x="11"/>
        <item x="121"/>
        <item x="117"/>
        <item x="115"/>
        <item x="148"/>
        <item x="52"/>
        <item x="118"/>
        <item x="30"/>
        <item x="59"/>
        <item x="27"/>
        <item x="49"/>
        <item x="86"/>
        <item x="84"/>
        <item x="219"/>
        <item x="141"/>
        <item x="210"/>
        <item x="83"/>
        <item x="82"/>
        <item x="58"/>
        <item x="43"/>
        <item x="29"/>
        <item x="92"/>
        <item x="103"/>
        <item x="28"/>
        <item x="120"/>
        <item x="79"/>
        <item x="62"/>
        <item x="75"/>
        <item x="225"/>
        <item x="38"/>
        <item x="34"/>
        <item x="81"/>
        <item x="35"/>
        <item x="46"/>
        <item x="39"/>
        <item x="74"/>
        <item x="228"/>
        <item x="80"/>
        <item x="222"/>
        <item x="223"/>
        <item x="224"/>
        <item x="70"/>
        <item x="33"/>
        <item x="36"/>
        <item x="55"/>
        <item x="48"/>
        <item x="220"/>
        <item x="137"/>
        <item x="37"/>
        <item x="50"/>
        <item x="21"/>
        <item x="40"/>
        <item x="41"/>
        <item x="88"/>
        <item x="56"/>
        <item x="47"/>
        <item x="229"/>
        <item x="85"/>
        <item x="3"/>
        <item x="109"/>
        <item x="87"/>
        <item x="65"/>
        <item x="8"/>
        <item x="2"/>
        <item x="5"/>
        <item x="1"/>
        <item x="111"/>
        <item x="4"/>
        <item x="0"/>
        <item x="112"/>
        <item x="6"/>
        <item x="7"/>
        <item x="110"/>
        <item n="MINISTERIO DEL DEL DEPORTE, LA RECREACIÓN, LA ACTIVIDAD FÍSICA Y EL APROVECHAMIENTO DEL TIEMPO LIBRE" x="139"/>
        <item x="114"/>
        <item x="113"/>
        <item x="122"/>
        <item x="104"/>
        <item x="188"/>
        <item x="212"/>
        <item x="31"/>
        <item x="32"/>
        <item x="205"/>
        <item x="77"/>
        <item x="66"/>
        <item x="42"/>
        <item x="100"/>
        <item x="105"/>
        <item x="93"/>
        <item x="145"/>
        <item x="73"/>
        <item x="97"/>
        <item x="17"/>
        <item x="67"/>
        <item x="13"/>
        <item x="19"/>
        <item x="16"/>
        <item x="20"/>
        <item x="71"/>
        <item x="14"/>
        <item x="98"/>
        <item x="15"/>
        <item x="54"/>
        <item x="90"/>
        <item x="156"/>
        <item x="147"/>
        <item x="108"/>
        <item x="18"/>
        <item x="149"/>
        <item x="51"/>
        <item x="44"/>
        <item x="124"/>
        <item x="142"/>
        <item x="230"/>
        <item x="208"/>
        <item x="53"/>
        <item x="130"/>
        <item x="135"/>
        <item x="132"/>
        <item x="125"/>
        <item x="131"/>
        <item x="186"/>
        <item x="170"/>
        <item x="173"/>
        <item x="185"/>
        <item x="176"/>
        <item x="171"/>
        <item x="215"/>
        <item x="209"/>
        <item x="181"/>
        <item x="172"/>
        <item x="174"/>
        <item x="175"/>
        <item x="179"/>
        <item x="177"/>
        <item x="180"/>
        <item x="17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showAll="0"/>
    <pivotField showAll="0"/>
    <pivotField showAll="0"/>
    <pivotField showAll="0"/>
    <pivotField numFmtId="164" showAll="0"/>
    <pivotField showAll="0"/>
    <pivotField showAll="0"/>
    <pivotField showAll="0"/>
    <pivotField numFmtId="164" showAll="0"/>
    <pivotField showAll="0"/>
    <pivotField showAll="0"/>
    <pivotField showAll="0"/>
    <pivotField numFmtId="164" showAll="0"/>
    <pivotField numFmtId="164" showAll="0"/>
    <pivotField showAll="0"/>
    <pivotField showAll="0"/>
    <pivotField numFmtId="164" showAll="0"/>
    <pivotField showAll="0"/>
    <pivotField showAll="0"/>
    <pivotField showAll="0"/>
    <pivotField showAll="0"/>
    <pivotField numFmtId="164" showAll="0"/>
    <pivotField numFmtId="164" showAll="0"/>
    <pivotField showAll="0"/>
    <pivotField showAll="0"/>
    <pivotField showAll="0"/>
    <pivotField numFmtId="164" showAll="0"/>
    <pivotField numFmtId="164" showAll="0"/>
    <pivotField numFmtId="164" showAll="0"/>
    <pivotField numFmtId="164" showAll="0"/>
    <pivotField showAll="0"/>
    <pivotField numFmtId="164" showAll="0"/>
    <pivotField showAll="0"/>
    <pivotField numFmtId="164" showAll="0"/>
    <pivotField numFmtId="164" showAll="0"/>
    <pivotField showAll="0"/>
    <pivotField showAll="0"/>
    <pivotField showAll="0"/>
    <pivotField showAll="0"/>
    <pivotField showAll="0"/>
    <pivotField dataField="1" showAll="0">
      <items count="13">
        <item x="9"/>
        <item x="8"/>
        <item x="11"/>
        <item x="10"/>
        <item x="7"/>
        <item x="3"/>
        <item x="4"/>
        <item x="6"/>
        <item x="1"/>
        <item x="2"/>
        <item x="0"/>
        <item x="5"/>
        <item t="default"/>
      </items>
    </pivotField>
    <pivotField dataField="1" showAll="0">
      <items count="11">
        <item x="7"/>
        <item x="8"/>
        <item x="9"/>
        <item x="3"/>
        <item x="5"/>
        <item x="2"/>
        <item x="4"/>
        <item x="0"/>
        <item x="1"/>
        <item x="6"/>
        <item t="default"/>
      </items>
    </pivotField>
    <pivotField dataField="1" showAll="0"/>
    <pivotField dataField="1" showAll="0"/>
    <pivotField dataField="1" showAll="0"/>
    <pivotField showAll="0"/>
    <pivotField showAll="0"/>
    <pivotField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numFmtId="164" showAll="0"/>
    <pivotField numFmtId="164" showAll="0"/>
    <pivotField numFmtId="164" showAll="0"/>
    <pivotField showAll="0"/>
    <pivotField numFmtId="164" showAll="0"/>
    <pivotField showAll="0"/>
    <pivotField numFmtId="164" showAll="0"/>
  </pivotFields>
  <rowFields count="1">
    <field x="1"/>
  </rowFields>
  <rowItems count="2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t="grand">
      <x/>
    </i>
  </rowItems>
  <colFields count="1">
    <field x="-2"/>
  </colFields>
  <colItems count="5">
    <i>
      <x/>
    </i>
    <i i="1">
      <x v="1"/>
    </i>
    <i i="2">
      <x v="2"/>
    </i>
    <i i="3">
      <x v="3"/>
    </i>
    <i i="4">
      <x v="4"/>
    </i>
  </colItems>
  <dataFields count="5">
    <dataField name="Promedio de i24Gestión de las actuaciones prejudiciales " fld="59" subtotal="average" baseField="0" baseItem="0"/>
    <dataField name="Promedio de i25Gestión de la defensa judicial " fld="60" subtotal="average" baseField="0" baseItem="0"/>
    <dataField name="Promedio de i26Gestión del cumplimento de sentencias y conciliaciones " fld="61" subtotal="average" baseField="0" baseItem="0"/>
    <dataField name="Promedio de i27Gestión de la acción de repetición " fld="62" subtotal="average" baseField="0" baseItem="0"/>
    <dataField name="Promedio de i28Gestión del conocimiento jurídico" fld="63" subtotal="average"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4534388E-E990-4061-84CE-2D814E990386}" name="TablaDinámica15"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554:F781" firstHeaderRow="0" firstDataRow="1" firstDataCol="1"/>
  <pivotFields count="107">
    <pivotField showAll="0"/>
    <pivotField axis="axisRow" showAll="0">
      <items count="227">
        <item x="107"/>
        <item x="148"/>
        <item x="124"/>
        <item x="147"/>
        <item x="145"/>
        <item x="131"/>
        <item x="100"/>
        <item x="129"/>
        <item x="121"/>
        <item x="64"/>
        <item x="65"/>
        <item x="122"/>
        <item x="45"/>
        <item x="146"/>
        <item x="108"/>
        <item x="135"/>
        <item x="123"/>
        <item x="139"/>
        <item x="151"/>
        <item x="152"/>
        <item x="57"/>
        <item x="92"/>
        <item x="205"/>
        <item x="133"/>
        <item x="118"/>
        <item x="96"/>
        <item x="102"/>
        <item x="201"/>
        <item x="24"/>
        <item x="25"/>
        <item x="77"/>
        <item x="207"/>
        <item x="97"/>
        <item x="90"/>
        <item x="95"/>
        <item x="60"/>
        <item x="61"/>
        <item x="138"/>
        <item x="73"/>
        <item x="23"/>
        <item x="22"/>
        <item x="70"/>
        <item x="215"/>
        <item x="221"/>
        <item x="196"/>
        <item x="185"/>
        <item x="149"/>
        <item x="188"/>
        <item x="158"/>
        <item x="189"/>
        <item x="153"/>
        <item x="198"/>
        <item x="177"/>
        <item x="183"/>
        <item x="178"/>
        <item x="159"/>
        <item x="181"/>
        <item x="161"/>
        <item x="187"/>
        <item x="184"/>
        <item x="186"/>
        <item x="191"/>
        <item x="176"/>
        <item x="210"/>
        <item x="197"/>
        <item x="190"/>
        <item x="162"/>
        <item x="155"/>
        <item x="195"/>
        <item x="192"/>
        <item x="160"/>
        <item x="154"/>
        <item x="156"/>
        <item x="163"/>
        <item x="103"/>
        <item x="223"/>
        <item x="141"/>
        <item x="79"/>
        <item x="69"/>
        <item x="200"/>
        <item x="193"/>
        <item x="194"/>
        <item x="211"/>
        <item x="212"/>
        <item x="157"/>
        <item x="26"/>
        <item x="208"/>
        <item x="12"/>
        <item x="9"/>
        <item x="220"/>
        <item x="10"/>
        <item x="128"/>
        <item x="11"/>
        <item x="143"/>
        <item x="52"/>
        <item x="30"/>
        <item x="59"/>
        <item x="27"/>
        <item x="49"/>
        <item x="87"/>
        <item x="85"/>
        <item x="213"/>
        <item x="136"/>
        <item x="204"/>
        <item x="84"/>
        <item x="83"/>
        <item x="58"/>
        <item x="43"/>
        <item x="29"/>
        <item x="93"/>
        <item x="104"/>
        <item x="28"/>
        <item x="80"/>
        <item x="62"/>
        <item x="76"/>
        <item x="219"/>
        <item x="38"/>
        <item x="34"/>
        <item x="82"/>
        <item x="35"/>
        <item x="46"/>
        <item x="39"/>
        <item x="75"/>
        <item x="222"/>
        <item x="81"/>
        <item x="216"/>
        <item x="217"/>
        <item x="218"/>
        <item x="71"/>
        <item x="33"/>
        <item x="36"/>
        <item x="55"/>
        <item x="48"/>
        <item x="214"/>
        <item x="132"/>
        <item x="37"/>
        <item x="50"/>
        <item x="21"/>
        <item x="40"/>
        <item x="41"/>
        <item x="89"/>
        <item x="56"/>
        <item x="47"/>
        <item x="224"/>
        <item x="86"/>
        <item x="3"/>
        <item x="110"/>
        <item x="88"/>
        <item x="66"/>
        <item x="8"/>
        <item x="2"/>
        <item x="5"/>
        <item x="1"/>
        <item x="112"/>
        <item x="4"/>
        <item x="0"/>
        <item x="113"/>
        <item x="6"/>
        <item x="7"/>
        <item x="111"/>
        <item n="MINISTERIO DEL DEL DEPORTE, LA RECREACIÓN, LA ACTIVIDAD FÍSICA Y EL APROVECHAMIENTO DEL TIEMPO LIBRE" x="134"/>
        <item x="115"/>
        <item x="114"/>
        <item x="117"/>
        <item x="105"/>
        <item x="182"/>
        <item x="206"/>
        <item x="31"/>
        <item x="32"/>
        <item x="199"/>
        <item x="78"/>
        <item x="67"/>
        <item x="42"/>
        <item x="101"/>
        <item x="106"/>
        <item x="94"/>
        <item x="140"/>
        <item x="74"/>
        <item x="98"/>
        <item x="17"/>
        <item x="68"/>
        <item x="13"/>
        <item x="19"/>
        <item x="16"/>
        <item x="20"/>
        <item x="72"/>
        <item x="14"/>
        <item x="99"/>
        <item x="15"/>
        <item x="54"/>
        <item x="91"/>
        <item x="150"/>
        <item x="142"/>
        <item x="109"/>
        <item x="116"/>
        <item x="18"/>
        <item x="144"/>
        <item x="51"/>
        <item x="44"/>
        <item x="119"/>
        <item x="137"/>
        <item x="225"/>
        <item x="202"/>
        <item x="63"/>
        <item x="53"/>
        <item x="125"/>
        <item x="130"/>
        <item x="127"/>
        <item x="120"/>
        <item x="126"/>
        <item x="180"/>
        <item x="164"/>
        <item x="167"/>
        <item x="179"/>
        <item x="170"/>
        <item x="165"/>
        <item x="209"/>
        <item x="203"/>
        <item x="175"/>
        <item x="166"/>
        <item x="168"/>
        <item x="169"/>
        <item x="173"/>
        <item x="171"/>
        <item x="174"/>
        <item x="17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numFmtId="164" showAll="0"/>
    <pivotField showAll="0"/>
    <pivotField showAll="0"/>
    <pivotField numFmtId="164" showAll="0"/>
    <pivotField numFmtId="164" showAll="0"/>
    <pivotField showAll="0"/>
    <pivotField showAll="0"/>
    <pivotField showAll="0"/>
    <pivotField numFmtId="164" showAll="0"/>
    <pivotField numFmtId="164"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showAll="0"/>
  </pivotFields>
  <rowFields count="1">
    <field x="1"/>
  </rowFields>
  <rowItems count="22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t="grand">
      <x/>
    </i>
  </rowItems>
  <colFields count="1">
    <field x="-2"/>
  </colFields>
  <colItems count="5">
    <i>
      <x/>
    </i>
    <i i="1">
      <x v="1"/>
    </i>
    <i i="2">
      <x v="2"/>
    </i>
    <i i="3">
      <x v="3"/>
    </i>
    <i i="4">
      <x v="4"/>
    </i>
  </colItems>
  <dataFields count="5">
    <dataField name="Promedio de i25.Gestión de las actuaciones prejudiciales " fld="53" subtotal="average" baseField="0" baseItem="0"/>
    <dataField name="Promedio de i26.Gestión de la defensa judicial " fld="54" subtotal="average" baseField="0" baseItem="0"/>
    <dataField name="Promedio de i27.Gestión del cumplimento de sentencias y conciliaciones " fld="55" subtotal="average" baseField="0" baseItem="0"/>
    <dataField name="Promedio de i28.Gestión de la acción de repetición " fld="56" subtotal="average" baseField="0" baseItem="0"/>
    <dataField name="Promedio de i29.Gestión del conocimiento jurídico" fld="57" subtotal="average"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8A33560F-0E92-471C-8D62-72A1B0C89747}" name="TablaDinámica20"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1">
  <location ref="A1040:B1066" firstHeaderRow="1" firstDataRow="1" firstDataCol="1"/>
  <pivotFields count="103">
    <pivotField showAll="0"/>
    <pivotField showAll="0"/>
    <pivotField showAll="0"/>
    <pivotField showAll="0"/>
    <pivotField showAll="0"/>
    <pivotField axis="axisRow" showAll="0" sortType="descending">
      <items count="26">
        <item x="3"/>
        <item x="20"/>
        <item x="21"/>
        <item x="16"/>
        <item x="8"/>
        <item x="2"/>
        <item n="DEL DEL DEPORTE, LA RECREACIÓN, LA ACTIVIDAD FÍSICA Y EL APROVECHAMIENTO DEL TIEMPO LIBRE, LA RECREACIÓN, LA ACTIVIDAD FÍSICA Y EL APROVECHAMIENTO DEL TIEMPO LIBRE" x="22"/>
        <item x="5"/>
        <item x="10"/>
        <item x="12"/>
        <item x="1"/>
        <item x="18"/>
        <item x="24"/>
        <item x="19"/>
        <item x="13"/>
        <item x="4"/>
        <item x="23"/>
        <item x="11"/>
        <item x="9"/>
        <item x="0"/>
        <item x="15"/>
        <item x="6"/>
        <item x="14"/>
        <item x="7"/>
        <item x="17"/>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showAll="0"/>
    <pivotField showAll="0"/>
    <pivotField showAll="0"/>
    <pivotField showAll="0"/>
    <pivotField numFmtId="164" showAll="0"/>
    <pivotField showAll="0"/>
    <pivotField dataField="1" showAll="0"/>
    <pivotField showAll="0"/>
    <pivotField numFmtId="164" showAll="0"/>
    <pivotField showAll="0"/>
    <pivotField showAll="0"/>
    <pivotField showAll="0"/>
    <pivotField numFmtId="164" showAll="0"/>
    <pivotField numFmtId="164" showAll="0"/>
    <pivotField showAll="0"/>
    <pivotField showAll="0"/>
    <pivotField numFmtId="164" showAll="0"/>
    <pivotField showAll="0"/>
    <pivotField showAll="0"/>
    <pivotField showAll="0"/>
    <pivotField showAll="0"/>
    <pivotField numFmtId="164" showAll="0"/>
    <pivotField numFmtId="164" showAll="0"/>
    <pivotField showAll="0"/>
    <pivotField showAll="0"/>
    <pivotField showAll="0"/>
    <pivotField numFmtId="164" showAll="0"/>
    <pivotField numFmtId="164" showAll="0"/>
    <pivotField numFmtId="164" showAll="0"/>
    <pivotField numFmtId="164" showAll="0"/>
    <pivotField showAll="0"/>
    <pivotField numFmtId="164" showAll="0"/>
    <pivotField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numFmtId="164" showAll="0"/>
    <pivotField numFmtId="164" showAll="0"/>
    <pivotField numFmtId="164" showAll="0"/>
    <pivotField showAll="0"/>
    <pivotField numFmtId="164" showAll="0"/>
    <pivotField showAll="0"/>
    <pivotField numFmtId="164" showAll="0"/>
  </pivotFields>
  <rowFields count="1">
    <field x="5"/>
  </rowFields>
  <rowItems count="26">
    <i>
      <x v="10"/>
    </i>
    <i>
      <x v="7"/>
    </i>
    <i>
      <x v="5"/>
    </i>
    <i>
      <x v="20"/>
    </i>
    <i>
      <x/>
    </i>
    <i>
      <x v="15"/>
    </i>
    <i>
      <x v="18"/>
    </i>
    <i>
      <x v="22"/>
    </i>
    <i>
      <x v="23"/>
    </i>
    <i>
      <x v="13"/>
    </i>
    <i>
      <x v="3"/>
    </i>
    <i>
      <x v="21"/>
    </i>
    <i>
      <x v="14"/>
    </i>
    <i>
      <x v="1"/>
    </i>
    <i>
      <x v="4"/>
    </i>
    <i>
      <x v="11"/>
    </i>
    <i>
      <x v="17"/>
    </i>
    <i>
      <x v="9"/>
    </i>
    <i>
      <x v="8"/>
    </i>
    <i>
      <x v="24"/>
    </i>
    <i>
      <x v="19"/>
    </i>
    <i>
      <x v="16"/>
    </i>
    <i>
      <x v="6"/>
    </i>
    <i>
      <x v="2"/>
    </i>
    <i>
      <x v="12"/>
    </i>
    <i t="grand">
      <x/>
    </i>
  </rowItems>
  <colItems count="1">
    <i/>
  </colItems>
  <dataFields count="1">
    <dataField name="Cuenta de POLÍTICA 9 Defensa Jurídica" fld="25"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9B4D0AF9-8F0A-4CD6-9AA2-4848325885E8}" name="TablaDinámica2"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F15:G42" firstHeaderRow="1" firstDataRow="1" firstDataCol="1"/>
  <pivotFields count="107">
    <pivotField showAll="0"/>
    <pivotField showAll="0"/>
    <pivotField showAll="0"/>
    <pivotField showAll="0"/>
    <pivotField axis="axisRow" showAll="0" sortType="descending">
      <items count="27">
        <item x="10"/>
        <item x="19"/>
        <item x="21"/>
        <item x="24"/>
        <item x="17"/>
        <item x="22"/>
        <item x="1"/>
        <item x="6"/>
        <item x="7"/>
        <item x="15"/>
        <item x="13"/>
        <item x="9"/>
        <item x="4"/>
        <item x="23"/>
        <item x="8"/>
        <item x="0"/>
        <item x="14"/>
        <item x="16"/>
        <item x="20"/>
        <item x="18"/>
        <item x="11"/>
        <item x="12"/>
        <item x="2"/>
        <item x="3"/>
        <item x="25"/>
        <item x="5"/>
        <item t="default"/>
      </items>
      <autoSortScope>
        <pivotArea dataOnly="0" outline="0" fieldPosition="0">
          <references count="1">
            <reference field="4294967294" count="1" selected="0">
              <x v="0"/>
            </reference>
          </references>
        </pivotArea>
      </autoSortScope>
    </pivotField>
    <pivotField showAll="0">
      <items count="27">
        <item x="3"/>
        <item x="21"/>
        <item x="22"/>
        <item x="16"/>
        <item x="8"/>
        <item x="2"/>
        <item x="24"/>
        <item x="5"/>
        <item x="10"/>
        <item x="12"/>
        <item x="1"/>
        <item x="18"/>
        <item x="23"/>
        <item x="25"/>
        <item x="19"/>
        <item x="13"/>
        <item x="4"/>
        <item x="20"/>
        <item x="11"/>
        <item x="9"/>
        <item x="0"/>
        <item x="15"/>
        <item x="6"/>
        <item x="14"/>
        <item x="7"/>
        <item x="1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numFmtId="164" showAll="0"/>
    <pivotField showAll="0"/>
    <pivotField showAll="0"/>
    <pivotField numFmtId="164" showAll="0"/>
    <pivotField numFmtId="164" showAll="0"/>
    <pivotField showAll="0"/>
    <pivotField showAll="0"/>
    <pivotField showAll="0"/>
    <pivotField numFmtId="164" showAll="0"/>
    <pivotField numFmtId="164"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showAll="0"/>
  </pivotFields>
  <rowFields count="1">
    <field x="4"/>
  </rowFields>
  <rowItems count="27">
    <i>
      <x v="15"/>
    </i>
    <i>
      <x v="6"/>
    </i>
    <i>
      <x v="22"/>
    </i>
    <i>
      <x v="11"/>
    </i>
    <i>
      <x v="20"/>
    </i>
    <i>
      <x v="25"/>
    </i>
    <i>
      <x v="12"/>
    </i>
    <i>
      <x v="7"/>
    </i>
    <i>
      <x v="14"/>
    </i>
    <i>
      <x v="23"/>
    </i>
    <i>
      <x/>
    </i>
    <i>
      <x v="21"/>
    </i>
    <i>
      <x v="8"/>
    </i>
    <i>
      <x v="9"/>
    </i>
    <i>
      <x v="10"/>
    </i>
    <i>
      <x v="18"/>
    </i>
    <i>
      <x v="5"/>
    </i>
    <i>
      <x v="19"/>
    </i>
    <i>
      <x v="4"/>
    </i>
    <i>
      <x v="13"/>
    </i>
    <i>
      <x v="2"/>
    </i>
    <i>
      <x v="17"/>
    </i>
    <i>
      <x v="24"/>
    </i>
    <i>
      <x v="1"/>
    </i>
    <i>
      <x v="3"/>
    </i>
    <i>
      <x v="16"/>
    </i>
    <i t="grand">
      <x/>
    </i>
  </rowItems>
  <colItems count="1">
    <i/>
  </colItems>
  <dataFields count="1">
    <dataField name="Promedio de POLÍTICA 9 Defensa Jurídica" fld="52" subtotal="average" baseField="0" baseItem="0"/>
  </dataFields>
  <formats count="2">
    <format dxfId="17">
      <pivotArea field="5" grandRow="1" outline="0" collapsedLevelsAreSubtotals="1">
        <references count="1">
          <reference field="4294967294" count="1" selected="0">
            <x v="0"/>
          </reference>
        </references>
      </pivotArea>
    </format>
    <format dxfId="16">
      <pivotArea collapsedLevelsAreSubtotals="1" fieldPosition="0">
        <references count="1">
          <reference field="4" count="15">
            <x v="0"/>
            <x v="6"/>
            <x v="7"/>
            <x v="8"/>
            <x v="9"/>
            <x v="10"/>
            <x v="11"/>
            <x v="12"/>
            <x v="14"/>
            <x v="15"/>
            <x v="20"/>
            <x v="21"/>
            <x v="22"/>
            <x v="23"/>
            <x v="2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7A59147-1DEB-4041-AA5E-7B953A4E4EA8}" name="TablaDinámica1"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4">
  <location ref="AB2:AC23" firstHeaderRow="1" firstDataRow="1" firstDataCol="1"/>
  <pivotFields count="16">
    <pivotField axis="axisRow" showAll="0" sortType="ascending">
      <items count="4">
        <item x="0"/>
        <item x="1"/>
        <item x="2"/>
        <item t="default"/>
      </items>
    </pivotField>
    <pivotField axis="axisRow" showAll="0">
      <items count="235">
        <item x="106"/>
        <item x="153"/>
        <item x="129"/>
        <item x="152"/>
        <item x="150"/>
        <item x="136"/>
        <item x="99"/>
        <item x="134"/>
        <item x="126"/>
        <item x="63"/>
        <item x="64"/>
        <item x="127"/>
        <item x="45"/>
        <item x="151"/>
        <item x="107"/>
        <item x="140"/>
        <item x="128"/>
        <item x="144"/>
        <item x="157"/>
        <item x="158"/>
        <item x="57"/>
        <item x="119"/>
        <item x="91"/>
        <item x="211"/>
        <item x="138"/>
        <item x="123"/>
        <item x="95"/>
        <item x="101"/>
        <item x="207"/>
        <item x="24"/>
        <item x="25"/>
        <item x="76"/>
        <item x="213"/>
        <item x="96"/>
        <item x="89"/>
        <item x="94"/>
        <item x="60"/>
        <item x="61"/>
        <item x="143"/>
        <item x="72"/>
        <item x="116"/>
        <item x="23"/>
        <item x="22"/>
        <item x="69"/>
        <item x="221"/>
        <item x="227"/>
        <item x="202"/>
        <item x="191"/>
        <item x="155"/>
        <item x="194"/>
        <item x="164"/>
        <item x="195"/>
        <item x="159"/>
        <item x="204"/>
        <item x="183"/>
        <item x="189"/>
        <item x="184"/>
        <item x="165"/>
        <item x="187"/>
        <item x="167"/>
        <item x="193"/>
        <item x="190"/>
        <item x="192"/>
        <item x="197"/>
        <item x="182"/>
        <item x="216"/>
        <item x="203"/>
        <item x="196"/>
        <item x="168"/>
        <item x="161"/>
        <item x="201"/>
        <item x="198"/>
        <item x="166"/>
        <item x="160"/>
        <item x="162"/>
        <item x="169"/>
        <item x="102"/>
        <item x="154"/>
        <item x="146"/>
        <item x="78"/>
        <item x="68"/>
        <item x="206"/>
        <item x="199"/>
        <item x="200"/>
        <item x="217"/>
        <item x="218"/>
        <item x="163"/>
        <item x="26"/>
        <item x="214"/>
        <item x="12"/>
        <item x="9"/>
        <item x="226"/>
        <item x="10"/>
        <item x="133"/>
        <item x="11"/>
        <item x="121"/>
        <item x="117"/>
        <item x="115"/>
        <item x="148"/>
        <item x="52"/>
        <item x="118"/>
        <item x="30"/>
        <item x="59"/>
        <item x="27"/>
        <item x="49"/>
        <item x="86"/>
        <item x="84"/>
        <item x="219"/>
        <item x="141"/>
        <item x="210"/>
        <item x="83"/>
        <item x="82"/>
        <item x="58"/>
        <item x="43"/>
        <item x="29"/>
        <item x="92"/>
        <item x="103"/>
        <item x="28"/>
        <item x="120"/>
        <item x="79"/>
        <item x="62"/>
        <item x="75"/>
        <item x="225"/>
        <item x="38"/>
        <item x="34"/>
        <item x="81"/>
        <item x="35"/>
        <item x="46"/>
        <item x="39"/>
        <item x="74"/>
        <item x="228"/>
        <item x="80"/>
        <item x="222"/>
        <item x="223"/>
        <item x="224"/>
        <item x="70"/>
        <item x="33"/>
        <item x="36"/>
        <item x="55"/>
        <item x="48"/>
        <item x="220"/>
        <item x="137"/>
        <item x="37"/>
        <item x="50"/>
        <item x="21"/>
        <item x="40"/>
        <item x="41"/>
        <item x="88"/>
        <item x="56"/>
        <item x="47"/>
        <item x="229"/>
        <item x="85"/>
        <item x="3"/>
        <item x="109"/>
        <item x="87"/>
        <item x="65"/>
        <item x="8"/>
        <item x="2"/>
        <item x="5"/>
        <item x="1"/>
        <item x="111"/>
        <item x="4"/>
        <item x="0"/>
        <item x="112"/>
        <item x="6"/>
        <item x="7"/>
        <item x="110"/>
        <item x="139"/>
        <item x="114"/>
        <item x="113"/>
        <item x="122"/>
        <item x="104"/>
        <item x="188"/>
        <item x="212"/>
        <item x="31"/>
        <item x="32"/>
        <item x="205"/>
        <item x="77"/>
        <item x="66"/>
        <item x="42"/>
        <item x="100"/>
        <item x="105"/>
        <item x="93"/>
        <item x="145"/>
        <item x="73"/>
        <item x="97"/>
        <item x="17"/>
        <item x="67"/>
        <item x="13"/>
        <item x="19"/>
        <item x="16"/>
        <item x="20"/>
        <item x="71"/>
        <item x="14"/>
        <item x="98"/>
        <item x="15"/>
        <item x="54"/>
        <item x="90"/>
        <item x="156"/>
        <item x="147"/>
        <item x="108"/>
        <item x="232"/>
        <item x="18"/>
        <item x="149"/>
        <item x="51"/>
        <item x="44"/>
        <item x="124"/>
        <item x="142"/>
        <item x="230"/>
        <item x="208"/>
        <item x="231"/>
        <item x="53"/>
        <item x="130"/>
        <item x="135"/>
        <item x="132"/>
        <item x="125"/>
        <item x="131"/>
        <item x="186"/>
        <item x="170"/>
        <item x="173"/>
        <item x="185"/>
        <item x="176"/>
        <item x="171"/>
        <item x="215"/>
        <item x="209"/>
        <item x="181"/>
        <item x="172"/>
        <item x="174"/>
        <item x="175"/>
        <item x="179"/>
        <item x="177"/>
        <item x="180"/>
        <item x="178"/>
        <item x="233"/>
        <item t="default"/>
      </items>
    </pivotField>
    <pivotField showAll="0"/>
    <pivotField showAll="0"/>
    <pivotField showAll="0"/>
    <pivotField showAll="0">
      <items count="30">
        <item h="1" x="26"/>
        <item h="1" x="3"/>
        <item h="1" x="20"/>
        <item h="1" x="21"/>
        <item h="1" x="16"/>
        <item h="1" x="8"/>
        <item h="1" x="2"/>
        <item h="1" x="22"/>
        <item h="1" x="28"/>
        <item h="1" x="5"/>
        <item h="1" x="10"/>
        <item h="1" x="12"/>
        <item h="1" x="1"/>
        <item h="1" x="25"/>
        <item h="1" x="18"/>
        <item h="1" x="27"/>
        <item h="1" x="24"/>
        <item h="1" x="19"/>
        <item x="13"/>
        <item h="1" x="4"/>
        <item h="1" x="23"/>
        <item h="1" x="11"/>
        <item h="1" x="9"/>
        <item h="1" x="0"/>
        <item h="1" x="15"/>
        <item h="1" x="6"/>
        <item h="1" x="14"/>
        <item h="1" x="7"/>
        <item h="1" x="17"/>
        <item t="default"/>
      </items>
    </pivotField>
    <pivotField showAll="0"/>
    <pivotField showAll="0"/>
    <pivotField showAll="0"/>
    <pivotField dataField="1" showAll="0"/>
    <pivotField showAll="0"/>
    <pivotField showAll="0"/>
    <pivotField showAll="0"/>
    <pivotField showAll="0"/>
    <pivotField showAll="0"/>
    <pivotField showAll="0"/>
  </pivotFields>
  <rowFields count="2">
    <field x="0"/>
    <field x="1"/>
  </rowFields>
  <rowItems count="21">
    <i>
      <x/>
    </i>
    <i r="1">
      <x v="8"/>
    </i>
    <i r="1">
      <x v="147"/>
    </i>
    <i r="1">
      <x v="160"/>
    </i>
    <i r="1">
      <x v="188"/>
    </i>
    <i r="1">
      <x v="208"/>
    </i>
    <i r="1">
      <x v="214"/>
    </i>
    <i>
      <x v="1"/>
    </i>
    <i r="1">
      <x v="8"/>
    </i>
    <i r="1">
      <x v="147"/>
    </i>
    <i r="1">
      <x v="160"/>
    </i>
    <i r="1">
      <x v="188"/>
    </i>
    <i r="1">
      <x v="208"/>
    </i>
    <i r="1">
      <x v="214"/>
    </i>
    <i>
      <x v="2"/>
    </i>
    <i r="1">
      <x v="8"/>
    </i>
    <i r="1">
      <x v="147"/>
    </i>
    <i r="1">
      <x v="160"/>
    </i>
    <i r="1">
      <x v="188"/>
    </i>
    <i r="1">
      <x v="214"/>
    </i>
    <i t="grand">
      <x/>
    </i>
  </rowItems>
  <colItems count="1">
    <i/>
  </colItems>
  <dataFields count="1">
    <dataField name="Promedio de POLÍTICA 9 Defensa Jurídica" fld="9" subtotal="average" baseField="0" baseItem="0"/>
  </dataFields>
  <formats count="1">
    <format dxfId="246">
      <pivotArea outline="0" collapsedLevelsAreSubtotals="1" fieldPosition="0"/>
    </format>
  </formats>
  <chartFormats count="5">
    <chartFormat chart="5" format="5" series="1">
      <pivotArea type="data" outline="0" fieldPosition="0">
        <references count="1">
          <reference field="4294967294" count="1" selected="0">
            <x v="0"/>
          </reference>
        </references>
      </pivotArea>
    </chartFormat>
    <chartFormat chart="8" format="25" series="1">
      <pivotArea type="data" outline="0" fieldPosition="0">
        <references count="1">
          <reference field="4294967294" count="1" selected="0">
            <x v="0"/>
          </reference>
        </references>
      </pivotArea>
    </chartFormat>
    <chartFormat chart="9" format="5" series="1">
      <pivotArea type="data" outline="0" fieldPosition="0">
        <references count="1">
          <reference field="4294967294" count="1" selected="0">
            <x v="0"/>
          </reference>
        </references>
      </pivotArea>
    </chartFormat>
    <chartFormat chart="10" format="11" series="1">
      <pivotArea type="data" outline="0" fieldPosition="0">
        <references count="1">
          <reference field="4294967294" count="1" selected="0">
            <x v="0"/>
          </reference>
        </references>
      </pivotArea>
    </chartFormat>
    <chartFormat chart="11" format="17"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399344D-2C96-4C53-8EC1-8D422EAD6914}" name="TablaDinámica3"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100:B1126" firstHeaderRow="1" firstDataRow="1" firstDataCol="1"/>
  <pivotFields count="103">
    <pivotField showAll="0"/>
    <pivotField showAll="0"/>
    <pivotField showAll="0"/>
    <pivotField showAll="0"/>
    <pivotField showAll="0"/>
    <pivotField axis="axisRow" showAll="0">
      <items count="26">
        <item x="3"/>
        <item x="20"/>
        <item x="21"/>
        <item x="16"/>
        <item x="8"/>
        <item x="2"/>
        <item n="DEL DEL DEPORTE, LA RECREACIÓN, LA ACTIVIDAD FÍSICA Y EL APROVECHAMIENTO DEL TIEMPO LIBRE, LA RECREACIÓN, LA ACTIVIDAD FÍSICA Y EL APROVECHAMIENTO DEL TIEMPO LIBRE" x="22"/>
        <item x="5"/>
        <item x="10"/>
        <item x="12"/>
        <item x="1"/>
        <item x="18"/>
        <item x="24"/>
        <item x="19"/>
        <item x="13"/>
        <item x="4"/>
        <item x="23"/>
        <item x="11"/>
        <item x="9"/>
        <item x="0"/>
        <item x="15"/>
        <item x="6"/>
        <item x="14"/>
        <item x="7"/>
        <item x="1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showAll="0"/>
    <pivotField showAll="0"/>
    <pivotField showAll="0"/>
    <pivotField showAll="0"/>
    <pivotField numFmtId="164" showAll="0"/>
    <pivotField showAll="0"/>
    <pivotField dataField="1" showAll="0"/>
    <pivotField showAll="0"/>
    <pivotField numFmtId="164" showAll="0"/>
    <pivotField showAll="0"/>
    <pivotField showAll="0"/>
    <pivotField showAll="0"/>
    <pivotField numFmtId="164" showAll="0"/>
    <pivotField numFmtId="164" showAll="0"/>
    <pivotField showAll="0"/>
    <pivotField showAll="0"/>
    <pivotField numFmtId="164" showAll="0"/>
    <pivotField showAll="0"/>
    <pivotField showAll="0"/>
    <pivotField showAll="0"/>
    <pivotField showAll="0"/>
    <pivotField numFmtId="164" showAll="0"/>
    <pivotField numFmtId="164" showAll="0"/>
    <pivotField showAll="0"/>
    <pivotField showAll="0"/>
    <pivotField showAll="0"/>
    <pivotField numFmtId="164" showAll="0"/>
    <pivotField numFmtId="164" showAll="0"/>
    <pivotField numFmtId="164" showAll="0"/>
    <pivotField numFmtId="164" showAll="0"/>
    <pivotField showAll="0"/>
    <pivotField numFmtId="164" showAll="0"/>
    <pivotField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numFmtId="164" showAll="0"/>
    <pivotField numFmtId="164" showAll="0"/>
    <pivotField numFmtId="164" showAll="0"/>
    <pivotField showAll="0"/>
    <pivotField numFmtId="164" showAll="0"/>
    <pivotField showAll="0"/>
    <pivotField numFmtId="164" showAll="0"/>
  </pivotFields>
  <rowFields count="1">
    <field x="5"/>
  </rowFields>
  <rowItems count="26">
    <i>
      <x/>
    </i>
    <i>
      <x v="1"/>
    </i>
    <i>
      <x v="2"/>
    </i>
    <i>
      <x v="3"/>
    </i>
    <i>
      <x v="4"/>
    </i>
    <i>
      <x v="5"/>
    </i>
    <i>
      <x v="6"/>
    </i>
    <i>
      <x v="7"/>
    </i>
    <i>
      <x v="8"/>
    </i>
    <i>
      <x v="9"/>
    </i>
    <i>
      <x v="10"/>
    </i>
    <i>
      <x v="11"/>
    </i>
    <i>
      <x v="12"/>
    </i>
    <i>
      <x v="13"/>
    </i>
    <i>
      <x v="14"/>
    </i>
    <i>
      <x v="15"/>
    </i>
    <i>
      <x v="16"/>
    </i>
    <i>
      <x v="17"/>
    </i>
    <i>
      <x v="18"/>
    </i>
    <i>
      <x v="19"/>
    </i>
    <i>
      <x v="20"/>
    </i>
    <i>
      <x v="21"/>
    </i>
    <i>
      <x v="22"/>
    </i>
    <i>
      <x v="23"/>
    </i>
    <i>
      <x v="24"/>
    </i>
    <i t="grand">
      <x/>
    </i>
  </rowItems>
  <colItems count="1">
    <i/>
  </colItems>
  <dataFields count="1">
    <dataField name="Promedio de POLÍTICA 9 Defensa Jurídica" fld="25" subtotal="average" baseField="0" baseItem="0" numFmtId="164"/>
  </dataFields>
  <formats count="1">
    <format dxfId="8">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3307379-59ED-4ADC-9246-34AD576B83F9}" name="TablaDinámica4"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D1100:E1127" firstHeaderRow="1" firstDataRow="1" firstDataCol="1"/>
  <pivotFields count="107">
    <pivotField showAll="0"/>
    <pivotField showAll="0"/>
    <pivotField showAll="0"/>
    <pivotField showAll="0"/>
    <pivotField showAll="0"/>
    <pivotField axis="axisRow" showAll="0">
      <items count="27">
        <item x="3"/>
        <item x="21"/>
        <item x="22"/>
        <item x="16"/>
        <item x="8"/>
        <item x="2"/>
        <item n="DEL DEL DEPORTE, LA RECREACIÓN, LA ACTIVIDAD FÍSICA Y EL APROVECHAMIENTO DEL TIEMPO LIBRE, LA RECREACIÓN, LA ACTIVIDAD FÍSICA Y EL APROVECHAMIENTO DEL TIEMPO LIBRE" x="24"/>
        <item x="5"/>
        <item x="10"/>
        <item x="12"/>
        <item x="1"/>
        <item x="18"/>
        <item x="23"/>
        <item x="25"/>
        <item x="19"/>
        <item x="13"/>
        <item x="4"/>
        <item x="20"/>
        <item x="11"/>
        <item x="9"/>
        <item x="0"/>
        <item x="15"/>
        <item x="6"/>
        <item x="14"/>
        <item x="7"/>
        <item x="1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numFmtId="164" showAll="0"/>
    <pivotField showAll="0"/>
    <pivotField showAll="0"/>
    <pivotField numFmtId="164" showAll="0"/>
    <pivotField numFmtId="164" showAll="0"/>
    <pivotField showAll="0"/>
    <pivotField showAll="0"/>
    <pivotField showAll="0"/>
    <pivotField numFmtId="164" showAll="0"/>
    <pivotField numFmtId="164"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showAll="0"/>
  </pivotFields>
  <rowFields count="1">
    <field x="5"/>
  </rowFields>
  <rowItems count="27">
    <i>
      <x/>
    </i>
    <i>
      <x v="1"/>
    </i>
    <i>
      <x v="2"/>
    </i>
    <i>
      <x v="3"/>
    </i>
    <i>
      <x v="4"/>
    </i>
    <i>
      <x v="5"/>
    </i>
    <i>
      <x v="6"/>
    </i>
    <i>
      <x v="7"/>
    </i>
    <i>
      <x v="8"/>
    </i>
    <i>
      <x v="9"/>
    </i>
    <i>
      <x v="10"/>
    </i>
    <i>
      <x v="11"/>
    </i>
    <i>
      <x v="12"/>
    </i>
    <i>
      <x v="13"/>
    </i>
    <i>
      <x v="14"/>
    </i>
    <i>
      <x v="15"/>
    </i>
    <i>
      <x v="16"/>
    </i>
    <i>
      <x v="17"/>
    </i>
    <i>
      <x v="18"/>
    </i>
    <i>
      <x v="19"/>
    </i>
    <i>
      <x v="20"/>
    </i>
    <i>
      <x v="21"/>
    </i>
    <i>
      <x v="22"/>
    </i>
    <i>
      <x v="23"/>
    </i>
    <i>
      <x v="24"/>
    </i>
    <i>
      <x v="25"/>
    </i>
    <i t="grand">
      <x/>
    </i>
  </rowItems>
  <colItems count="1">
    <i/>
  </colItems>
  <dataFields count="1">
    <dataField name="Promedio de POLÍTICA 9 Defensa Jurídica" fld="52" subtotal="average" baseField="0" baseItem="0" numFmtId="164"/>
  </dataFields>
  <formats count="1">
    <format dxfId="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95C347B9-67B4-462D-BD8D-1022ACC1375D}" name="TablaDinámica6"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D1135:E1162" firstHeaderRow="1" firstDataRow="1" firstDataCol="1"/>
  <pivotFields count="107">
    <pivotField showAll="0"/>
    <pivotField showAll="0"/>
    <pivotField showAll="0"/>
    <pivotField showAll="0"/>
    <pivotField axis="axisRow" showAll="0">
      <items count="27">
        <item x="10"/>
        <item x="19"/>
        <item x="21"/>
        <item x="24"/>
        <item x="17"/>
        <item x="22"/>
        <item x="1"/>
        <item x="6"/>
        <item x="7"/>
        <item x="15"/>
        <item x="13"/>
        <item x="9"/>
        <item x="4"/>
        <item x="23"/>
        <item x="8"/>
        <item x="0"/>
        <item x="14"/>
        <item x="16"/>
        <item x="20"/>
        <item x="18"/>
        <item x="11"/>
        <item x="12"/>
        <item x="2"/>
        <item x="3"/>
        <item x="25"/>
        <item x="5"/>
        <item t="default"/>
      </items>
    </pivotField>
    <pivotField showAll="0">
      <items count="27">
        <item x="3"/>
        <item x="21"/>
        <item x="22"/>
        <item x="16"/>
        <item x="8"/>
        <item x="2"/>
        <item x="24"/>
        <item x="5"/>
        <item x="10"/>
        <item x="12"/>
        <item x="1"/>
        <item x="18"/>
        <item x="23"/>
        <item x="25"/>
        <item x="19"/>
        <item x="13"/>
        <item x="4"/>
        <item x="20"/>
        <item x="11"/>
        <item x="9"/>
        <item x="0"/>
        <item x="15"/>
        <item x="6"/>
        <item x="14"/>
        <item x="7"/>
        <item x="1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numFmtId="164" showAll="0"/>
    <pivotField showAll="0"/>
    <pivotField showAll="0"/>
    <pivotField numFmtId="164" showAll="0"/>
    <pivotField numFmtId="164" showAll="0"/>
    <pivotField showAll="0"/>
    <pivotField showAll="0"/>
    <pivotField showAll="0"/>
    <pivotField numFmtId="164" showAll="0"/>
    <pivotField numFmtId="164"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showAll="0"/>
  </pivotFields>
  <rowFields count="1">
    <field x="4"/>
  </rowFields>
  <rowItems count="27">
    <i>
      <x/>
    </i>
    <i>
      <x v="1"/>
    </i>
    <i>
      <x v="2"/>
    </i>
    <i>
      <x v="3"/>
    </i>
    <i>
      <x v="4"/>
    </i>
    <i>
      <x v="5"/>
    </i>
    <i>
      <x v="6"/>
    </i>
    <i>
      <x v="7"/>
    </i>
    <i>
      <x v="8"/>
    </i>
    <i>
      <x v="9"/>
    </i>
    <i>
      <x v="10"/>
    </i>
    <i>
      <x v="11"/>
    </i>
    <i>
      <x v="12"/>
    </i>
    <i>
      <x v="13"/>
    </i>
    <i>
      <x v="14"/>
    </i>
    <i>
      <x v="15"/>
    </i>
    <i>
      <x v="16"/>
    </i>
    <i>
      <x v="17"/>
    </i>
    <i>
      <x v="18"/>
    </i>
    <i>
      <x v="19"/>
    </i>
    <i>
      <x v="20"/>
    </i>
    <i>
      <x v="21"/>
    </i>
    <i>
      <x v="22"/>
    </i>
    <i>
      <x v="23"/>
    </i>
    <i>
      <x v="24"/>
    </i>
    <i>
      <x v="25"/>
    </i>
    <i t="grand">
      <x/>
    </i>
  </rowItems>
  <colItems count="1">
    <i/>
  </colItems>
  <dataFields count="1">
    <dataField name="Promedio de POLÍTICA 9 Defensa Jurídica" fld="52" subtotal="average" baseField="0" baseItem="0" numFmtId="164"/>
  </dataFields>
  <formats count="1">
    <format dxfId="1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4F289B70-3DC2-4B8F-9B0C-219AEEF0C476}"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fieldListSortAscending="1">
  <location ref="A15:B43" firstHeaderRow="1" firstDataRow="1" firstDataCol="1"/>
  <pivotFields count="103">
    <pivotField showAll="0"/>
    <pivotField showAll="0"/>
    <pivotField showAll="0"/>
    <pivotField showAll="0"/>
    <pivotField axis="axisRow" showAll="0" sortType="descending">
      <items count="28">
        <item x="5"/>
        <item x="26"/>
        <item x="3"/>
        <item x="2"/>
        <item x="12"/>
        <item x="11"/>
        <item x="19"/>
        <item x="21"/>
        <item x="17"/>
        <item x="15"/>
        <item x="0"/>
        <item x="8"/>
        <item x="13"/>
        <item x="24"/>
        <item x="4"/>
        <item x="9"/>
        <item x="14"/>
        <item x="16"/>
        <item x="7"/>
        <item x="6"/>
        <item x="1"/>
        <item x="23"/>
        <item x="18"/>
        <item x="25"/>
        <item x="22"/>
        <item x="20"/>
        <item x="10"/>
        <item t="default"/>
      </items>
      <autoSortScope>
        <pivotArea dataOnly="0" outline="0" fieldPosition="0">
          <references count="1">
            <reference field="4294967294" count="1" selected="0">
              <x v="0"/>
            </reference>
          </references>
        </pivotArea>
      </autoSortScope>
    </pivotField>
    <pivotField showAll="0">
      <items count="26">
        <item x="3"/>
        <item x="20"/>
        <item x="21"/>
        <item x="16"/>
        <item x="8"/>
        <item x="2"/>
        <item x="22"/>
        <item x="5"/>
        <item x="10"/>
        <item x="12"/>
        <item x="1"/>
        <item x="18"/>
        <item x="24"/>
        <item x="19"/>
        <item x="13"/>
        <item x="4"/>
        <item x="23"/>
        <item x="11"/>
        <item x="9"/>
        <item x="0"/>
        <item x="15"/>
        <item x="6"/>
        <item x="14"/>
        <item x="7"/>
        <item x="1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showAll="0"/>
    <pivotField showAll="0"/>
    <pivotField showAll="0"/>
    <pivotField showAll="0"/>
    <pivotField numFmtId="164" showAll="0"/>
    <pivotField showAll="0"/>
    <pivotField dataField="1" showAll="0"/>
    <pivotField showAll="0"/>
    <pivotField numFmtId="164" showAll="0"/>
    <pivotField showAll="0"/>
    <pivotField showAll="0"/>
    <pivotField showAll="0"/>
    <pivotField numFmtId="164" showAll="0"/>
    <pivotField numFmtId="164" showAll="0"/>
    <pivotField showAll="0"/>
    <pivotField showAll="0"/>
    <pivotField numFmtId="164" showAll="0"/>
    <pivotField showAll="0"/>
    <pivotField showAll="0"/>
    <pivotField showAll="0"/>
    <pivotField showAll="0"/>
    <pivotField numFmtId="164" showAll="0"/>
    <pivotField numFmtId="164" showAll="0"/>
    <pivotField showAll="0"/>
    <pivotField showAll="0"/>
    <pivotField showAll="0"/>
    <pivotField numFmtId="164" showAll="0"/>
    <pivotField numFmtId="164" showAll="0"/>
    <pivotField numFmtId="164" showAll="0"/>
    <pivotField numFmtId="164" showAll="0"/>
    <pivotField showAll="0"/>
    <pivotField numFmtId="164" showAll="0"/>
    <pivotField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numFmtId="164" showAll="0"/>
    <pivotField numFmtId="164" showAll="0"/>
    <pivotField numFmtId="164" showAll="0"/>
    <pivotField showAll="0"/>
    <pivotField numFmtId="164" showAll="0"/>
    <pivotField showAll="0"/>
    <pivotField numFmtId="164" showAll="0"/>
  </pivotFields>
  <rowFields count="1">
    <field x="4"/>
  </rowFields>
  <rowItems count="28">
    <i>
      <x v="11"/>
    </i>
    <i>
      <x v="15"/>
    </i>
    <i>
      <x v="3"/>
    </i>
    <i>
      <x v="10"/>
    </i>
    <i>
      <x v="20"/>
    </i>
    <i>
      <x v="14"/>
    </i>
    <i>
      <x/>
    </i>
    <i>
      <x v="2"/>
    </i>
    <i>
      <x v="4"/>
    </i>
    <i>
      <x v="5"/>
    </i>
    <i>
      <x v="18"/>
    </i>
    <i>
      <x v="26"/>
    </i>
    <i>
      <x v="19"/>
    </i>
    <i>
      <x v="17"/>
    </i>
    <i>
      <x v="16"/>
    </i>
    <i>
      <x v="23"/>
    </i>
    <i>
      <x v="9"/>
    </i>
    <i>
      <x v="7"/>
    </i>
    <i>
      <x v="6"/>
    </i>
    <i>
      <x v="21"/>
    </i>
    <i>
      <x v="22"/>
    </i>
    <i>
      <x v="24"/>
    </i>
    <i>
      <x v="8"/>
    </i>
    <i>
      <x v="25"/>
    </i>
    <i>
      <x v="1"/>
    </i>
    <i>
      <x v="12"/>
    </i>
    <i>
      <x v="13"/>
    </i>
    <i t="grand">
      <x/>
    </i>
  </rowItems>
  <colItems count="1">
    <i/>
  </colItems>
  <dataFields count="1">
    <dataField name="Promedio de POLÍTICA 9 Defensa Jurídica" fld="25" subtotal="average" baseField="0" baseItem="0" numFmtId="164"/>
  </dataFields>
  <formats count="1">
    <format dxfId="1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FCB39283-F14C-44F6-A87D-2642086CAEBD}" name="TablaDinámica9"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G1135:H1162" firstHeaderRow="1" firstDataRow="1" firstDataCol="1"/>
  <pivotFields count="107">
    <pivotField showAll="0"/>
    <pivotField showAll="0"/>
    <pivotField showAll="0"/>
    <pivotField showAll="0"/>
    <pivotField axis="axisRow" showAll="0" sortType="ascending">
      <items count="32">
        <item x="11"/>
        <item x="19"/>
        <item x="21"/>
        <item x="24"/>
        <item x="17"/>
        <item x="22"/>
        <item x="1"/>
        <item m="1" x="27"/>
        <item x="6"/>
        <item x="8"/>
        <item m="1" x="29"/>
        <item m="1" x="28"/>
        <item x="15"/>
        <item x="13"/>
        <item x="9"/>
        <item x="4"/>
        <item x="23"/>
        <item x="10"/>
        <item x="0"/>
        <item x="14"/>
        <item m="1" x="26"/>
        <item x="16"/>
        <item x="20"/>
        <item x="18"/>
        <item x="7"/>
        <item x="12"/>
        <item m="1" x="30"/>
        <item x="2"/>
        <item x="3"/>
        <item x="25"/>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
  </rowFields>
  <rowItems count="27">
    <i>
      <x/>
    </i>
    <i>
      <x v="1"/>
    </i>
    <i>
      <x v="2"/>
    </i>
    <i>
      <x v="3"/>
    </i>
    <i>
      <x v="4"/>
    </i>
    <i>
      <x v="5"/>
    </i>
    <i>
      <x v="6"/>
    </i>
    <i>
      <x v="8"/>
    </i>
    <i>
      <x v="9"/>
    </i>
    <i>
      <x v="12"/>
    </i>
    <i>
      <x v="13"/>
    </i>
    <i>
      <x v="14"/>
    </i>
    <i>
      <x v="15"/>
    </i>
    <i>
      <x v="16"/>
    </i>
    <i>
      <x v="17"/>
    </i>
    <i>
      <x v="18"/>
    </i>
    <i>
      <x v="19"/>
    </i>
    <i>
      <x v="21"/>
    </i>
    <i>
      <x v="22"/>
    </i>
    <i>
      <x v="23"/>
    </i>
    <i>
      <x v="24"/>
    </i>
    <i>
      <x v="25"/>
    </i>
    <i>
      <x v="27"/>
    </i>
    <i>
      <x v="28"/>
    </i>
    <i>
      <x v="29"/>
    </i>
    <i>
      <x v="30"/>
    </i>
    <i t="grand">
      <x/>
    </i>
  </rowItems>
  <colItems count="1">
    <i/>
  </colItems>
  <dataFields count="1">
    <dataField name="Promedio de POL09 Índice Defensa Jurídica" fld="52" subtotal="average" baseField="0" baseItem="0" numFmtId="164"/>
  </dataFields>
  <formats count="1">
    <format dxfId="1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3968078-9410-48BF-8BC9-6D00332D5F00}" name="TablaDinámica5"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135:B1163" firstHeaderRow="1" firstDataRow="1" firstDataCol="1"/>
  <pivotFields count="103">
    <pivotField showAll="0"/>
    <pivotField showAll="0"/>
    <pivotField showAll="0"/>
    <pivotField showAll="0"/>
    <pivotField axis="axisRow" showAll="0">
      <items count="28">
        <item x="10"/>
        <item x="20"/>
        <item x="22"/>
        <item x="25"/>
        <item x="18"/>
        <item x="23"/>
        <item x="1"/>
        <item x="6"/>
        <item x="7"/>
        <item x="16"/>
        <item x="14"/>
        <item x="9"/>
        <item x="4"/>
        <item x="24"/>
        <item x="13"/>
        <item x="8"/>
        <item x="0"/>
        <item x="15"/>
        <item x="17"/>
        <item x="21"/>
        <item x="19"/>
        <item x="11"/>
        <item x="12"/>
        <item x="2"/>
        <item x="3"/>
        <item x="26"/>
        <item x="5"/>
        <item t="default"/>
      </items>
    </pivotField>
    <pivotField showAll="0">
      <items count="26">
        <item x="3"/>
        <item x="20"/>
        <item x="21"/>
        <item x="16"/>
        <item x="8"/>
        <item x="2"/>
        <item x="22"/>
        <item x="5"/>
        <item x="10"/>
        <item x="12"/>
        <item x="1"/>
        <item x="18"/>
        <item x="24"/>
        <item x="19"/>
        <item x="13"/>
        <item x="4"/>
        <item x="23"/>
        <item x="11"/>
        <item x="9"/>
        <item x="0"/>
        <item x="15"/>
        <item x="6"/>
        <item x="14"/>
        <item x="7"/>
        <item x="1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showAll="0"/>
    <pivotField showAll="0"/>
    <pivotField showAll="0"/>
    <pivotField showAll="0"/>
    <pivotField numFmtId="164" showAll="0"/>
    <pivotField showAll="0"/>
    <pivotField dataField="1" showAll="0"/>
    <pivotField showAll="0"/>
    <pivotField numFmtId="164" showAll="0"/>
    <pivotField showAll="0"/>
    <pivotField showAll="0"/>
    <pivotField showAll="0"/>
    <pivotField numFmtId="164" showAll="0"/>
    <pivotField numFmtId="164" showAll="0"/>
    <pivotField showAll="0"/>
    <pivotField showAll="0"/>
    <pivotField numFmtId="164" showAll="0"/>
    <pivotField showAll="0"/>
    <pivotField showAll="0"/>
    <pivotField showAll="0"/>
    <pivotField showAll="0"/>
    <pivotField numFmtId="164" showAll="0"/>
    <pivotField numFmtId="164" showAll="0"/>
    <pivotField showAll="0"/>
    <pivotField showAll="0"/>
    <pivotField showAll="0"/>
    <pivotField numFmtId="164" showAll="0"/>
    <pivotField numFmtId="164" showAll="0"/>
    <pivotField numFmtId="164" showAll="0"/>
    <pivotField numFmtId="164" showAll="0"/>
    <pivotField showAll="0"/>
    <pivotField numFmtId="164" showAll="0"/>
    <pivotField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numFmtId="164" showAll="0"/>
    <pivotField showAll="0"/>
    <pivotField showAll="0"/>
    <pivotField showAll="0"/>
    <pivotField showAll="0"/>
    <pivotField showAll="0"/>
    <pivotField showAll="0"/>
    <pivotField showAll="0"/>
    <pivotField numFmtId="164" showAll="0"/>
    <pivotField numFmtId="164" showAll="0"/>
    <pivotField numFmtId="164" showAll="0"/>
    <pivotField showAll="0"/>
    <pivotField numFmtId="164" showAll="0"/>
    <pivotField showAll="0"/>
    <pivotField numFmtId="164" showAll="0"/>
  </pivotFields>
  <rowFields count="1">
    <field x="4"/>
  </rowFields>
  <rowItems count="28">
    <i>
      <x/>
    </i>
    <i>
      <x v="1"/>
    </i>
    <i>
      <x v="2"/>
    </i>
    <i>
      <x v="3"/>
    </i>
    <i>
      <x v="4"/>
    </i>
    <i>
      <x v="5"/>
    </i>
    <i>
      <x v="6"/>
    </i>
    <i>
      <x v="7"/>
    </i>
    <i>
      <x v="8"/>
    </i>
    <i>
      <x v="9"/>
    </i>
    <i>
      <x v="10"/>
    </i>
    <i>
      <x v="11"/>
    </i>
    <i>
      <x v="12"/>
    </i>
    <i>
      <x v="13"/>
    </i>
    <i>
      <x v="14"/>
    </i>
    <i>
      <x v="15"/>
    </i>
    <i>
      <x v="16"/>
    </i>
    <i>
      <x v="17"/>
    </i>
    <i>
      <x v="18"/>
    </i>
    <i>
      <x v="19"/>
    </i>
    <i>
      <x v="20"/>
    </i>
    <i>
      <x v="21"/>
    </i>
    <i>
      <x v="22"/>
    </i>
    <i>
      <x v="23"/>
    </i>
    <i>
      <x v="24"/>
    </i>
    <i>
      <x v="25"/>
    </i>
    <i>
      <x v="26"/>
    </i>
    <i t="grand">
      <x/>
    </i>
  </rowItems>
  <colItems count="1">
    <i/>
  </colItems>
  <dataFields count="1">
    <dataField name="Promedio de POLÍTICA 9 Defensa Jurídica" fld="25" subtotal="average" baseField="0" baseItem="0" numFmtId="164"/>
  </dataFields>
  <formats count="1">
    <format dxfId="1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1F60A5FC-D080-4189-B358-AD6595869B01}" name="TablaDinámica8"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786:G1020" firstHeaderRow="0" firstDataRow="1" firstDataCol="1"/>
  <pivotFields count="107">
    <pivotField showAll="0"/>
    <pivotField axis="axisRow" showAll="0">
      <items count="236">
        <item x="107"/>
        <item x="155"/>
        <item x="131"/>
        <item x="154"/>
        <item x="152"/>
        <item x="138"/>
        <item x="100"/>
        <item x="136"/>
        <item x="128"/>
        <item x="64"/>
        <item x="65"/>
        <item x="129"/>
        <item x="45"/>
        <item x="153"/>
        <item x="108"/>
        <item x="142"/>
        <item x="130"/>
        <item x="146"/>
        <item x="158"/>
        <item x="159"/>
        <item x="57"/>
        <item x="121"/>
        <item x="92"/>
        <item x="212"/>
        <item x="140"/>
        <item x="125"/>
        <item x="96"/>
        <item x="102"/>
        <item x="208"/>
        <item x="24"/>
        <item x="25"/>
        <item x="77"/>
        <item x="214"/>
        <item x="97"/>
        <item x="90"/>
        <item x="95"/>
        <item x="60"/>
        <item x="61"/>
        <item x="145"/>
        <item x="73"/>
        <item x="118"/>
        <item x="23"/>
        <item x="22"/>
        <item x="70"/>
        <item x="222"/>
        <item x="228"/>
        <item x="203"/>
        <item x="192"/>
        <item x="156"/>
        <item x="195"/>
        <item x="165"/>
        <item x="196"/>
        <item x="160"/>
        <item x="205"/>
        <item x="184"/>
        <item x="190"/>
        <item x="185"/>
        <item x="166"/>
        <item x="188"/>
        <item x="168"/>
        <item x="194"/>
        <item x="191"/>
        <item x="193"/>
        <item x="198"/>
        <item x="183"/>
        <item x="217"/>
        <item x="204"/>
        <item x="197"/>
        <item x="169"/>
        <item x="162"/>
        <item x="202"/>
        <item x="199"/>
        <item x="167"/>
        <item x="161"/>
        <item x="163"/>
        <item x="170"/>
        <item x="103"/>
        <item x="230"/>
        <item x="148"/>
        <item x="79"/>
        <item x="69"/>
        <item x="207"/>
        <item x="200"/>
        <item x="201"/>
        <item x="218"/>
        <item x="219"/>
        <item x="164"/>
        <item x="26"/>
        <item x="215"/>
        <item x="12"/>
        <item x="9"/>
        <item x="227"/>
        <item x="10"/>
        <item x="135"/>
        <item x="11"/>
        <item x="123"/>
        <item x="119"/>
        <item x="116"/>
        <item x="150"/>
        <item x="52"/>
        <item x="120"/>
        <item x="30"/>
        <item x="59"/>
        <item x="27"/>
        <item x="49"/>
        <item x="87"/>
        <item x="85"/>
        <item x="220"/>
        <item x="143"/>
        <item x="211"/>
        <item x="84"/>
        <item x="83"/>
        <item x="58"/>
        <item x="43"/>
        <item x="29"/>
        <item x="93"/>
        <item x="104"/>
        <item x="28"/>
        <item m="1" x="234"/>
        <item x="80"/>
        <item x="62"/>
        <item x="76"/>
        <item x="226"/>
        <item x="38"/>
        <item x="34"/>
        <item x="82"/>
        <item x="35"/>
        <item x="46"/>
        <item x="39"/>
        <item x="75"/>
        <item x="229"/>
        <item x="81"/>
        <item x="223"/>
        <item x="224"/>
        <item x="225"/>
        <item x="71"/>
        <item x="33"/>
        <item x="36"/>
        <item x="55"/>
        <item x="48"/>
        <item x="221"/>
        <item x="139"/>
        <item x="37"/>
        <item x="50"/>
        <item x="21"/>
        <item x="40"/>
        <item x="41"/>
        <item x="89"/>
        <item x="56"/>
        <item x="47"/>
        <item x="231"/>
        <item x="86"/>
        <item x="3"/>
        <item x="110"/>
        <item x="88"/>
        <item x="66"/>
        <item x="2"/>
        <item x="5"/>
        <item x="1"/>
        <item x="112"/>
        <item m="1" x="233"/>
        <item x="4"/>
        <item x="0"/>
        <item x="113"/>
        <item x="6"/>
        <item x="7"/>
        <item x="111"/>
        <item n="MINISTERIO DEL DEL DEPORTE, LA RECREACIÓN, LA ACTIVIDAD FÍSICA Y EL APROVECHAMIENTO DEL TIEMPO LIBRE" x="141"/>
        <item x="115"/>
        <item x="114"/>
        <item x="124"/>
        <item x="105"/>
        <item x="189"/>
        <item x="213"/>
        <item x="31"/>
        <item x="32"/>
        <item x="206"/>
        <item x="78"/>
        <item x="67"/>
        <item x="42"/>
        <item x="101"/>
        <item x="106"/>
        <item x="94"/>
        <item x="147"/>
        <item x="74"/>
        <item x="98"/>
        <item x="17"/>
        <item x="68"/>
        <item x="13"/>
        <item x="19"/>
        <item x="16"/>
        <item x="20"/>
        <item x="72"/>
        <item x="14"/>
        <item x="99"/>
        <item x="15"/>
        <item x="54"/>
        <item x="91"/>
        <item x="157"/>
        <item x="149"/>
        <item x="109"/>
        <item x="117"/>
        <item x="18"/>
        <item x="151"/>
        <item x="51"/>
        <item x="44"/>
        <item x="126"/>
        <item x="144"/>
        <item x="232"/>
        <item x="209"/>
        <item x="63"/>
        <item x="53"/>
        <item x="132"/>
        <item x="137"/>
        <item x="134"/>
        <item x="127"/>
        <item x="133"/>
        <item x="187"/>
        <item x="171"/>
        <item x="174"/>
        <item x="186"/>
        <item x="177"/>
        <item x="172"/>
        <item x="216"/>
        <item x="210"/>
        <item x="182"/>
        <item x="173"/>
        <item x="175"/>
        <item x="176"/>
        <item x="180"/>
        <item x="178"/>
        <item x="181"/>
        <item x="179"/>
        <item x="8"/>
        <item x="1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2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t="grand">
      <x/>
    </i>
  </rowItems>
  <colFields count="1">
    <field x="-2"/>
  </colFields>
  <colItems count="6">
    <i>
      <x/>
    </i>
    <i i="1">
      <x v="1"/>
    </i>
    <i i="2">
      <x v="2"/>
    </i>
    <i i="3">
      <x v="3"/>
    </i>
    <i i="4">
      <x v="4"/>
    </i>
    <i i="5">
      <x v="5"/>
    </i>
  </colItems>
  <dataFields count="6">
    <dataField name="Promedio de i70 Prevención del daño antijurídico" fld="53" subtotal="average" baseField="0" baseItem="0"/>
    <dataField name="Promedio de i25 Gestión de las actuaciones prejudiciales " fld="54" subtotal="average" baseField="0" baseItem="0"/>
    <dataField name="Promedio de i26 Gestión de la defensa judicial " fld="55" subtotal="average" baseField="0" baseItem="0"/>
    <dataField name="Promedio de i27 Gestión del cumplimento de sentencias y conciliaciones " fld="56" subtotal="average" baseField="0" baseItem="0"/>
    <dataField name="Promedio de i28 Gestión de la acción de repetición " fld="57" subtotal="average" baseField="0" baseItem="0"/>
    <dataField name="Promedio de i29 Gestión del conocimiento jurídico" fld="58" subtotal="average"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Sector" xr10:uid="{7C8655F5-0153-4423-BF2D-FB121E27015E}" sourceName="Sector">
  <pivotTables>
    <pivotTable tabId="6" name="TablaDinámica22"/>
    <pivotTable tabId="6" name="TablaDinámica1"/>
  </pivotTables>
  <data>
    <tabular pivotCacheId="181835855">
      <items count="29">
        <i x="26"/>
        <i x="3"/>
        <i x="20"/>
        <i x="21"/>
        <i x="16"/>
        <i x="8"/>
        <i x="2"/>
        <i x="22"/>
        <i x="28"/>
        <i x="5"/>
        <i x="10"/>
        <i x="12"/>
        <i x="1"/>
        <i x="25"/>
        <i x="18"/>
        <i x="27"/>
        <i x="24"/>
        <i x="19"/>
        <i x="13" s="1"/>
        <i x="4"/>
        <i x="23"/>
        <i x="11"/>
        <i x="9"/>
        <i x="0"/>
        <i x="15"/>
        <i x="6"/>
        <i x="14"/>
        <i x="7"/>
        <i x="17"/>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Entidad" xr10:uid="{03A67472-8552-44B2-B127-7FDC3CE7A80D}" sourceName="Entidad">
  <pivotTables>
    <pivotTable tabId="6" name="TablaDinámica1"/>
    <pivotTable tabId="6" name="TablaDinámica22"/>
  </pivotTables>
  <data>
    <tabular pivotCacheId="181835855">
      <items count="234">
        <i x="126" s="1"/>
        <i x="88" s="1"/>
        <i x="111" s="1"/>
        <i x="13" s="1"/>
        <i x="230" s="1"/>
        <i x="132" s="1"/>
        <i x="106" s="1" nd="1"/>
        <i x="153" s="1" nd="1"/>
        <i x="129" s="1" nd="1"/>
        <i x="152" s="1" nd="1"/>
        <i x="150" s="1" nd="1"/>
        <i x="136" s="1" nd="1"/>
        <i x="99" s="1" nd="1"/>
        <i x="134" s="1" nd="1"/>
        <i x="63" s="1" nd="1"/>
        <i x="64" s="1" nd="1"/>
        <i x="127" s="1" nd="1"/>
        <i x="45" s="1" nd="1"/>
        <i x="151" s="1" nd="1"/>
        <i x="107" s="1" nd="1"/>
        <i x="140" s="1" nd="1"/>
        <i x="128" s="1" nd="1"/>
        <i x="144" s="1" nd="1"/>
        <i x="157" s="1" nd="1"/>
        <i x="158" s="1" nd="1"/>
        <i x="57" s="1" nd="1"/>
        <i x="119" s="1" nd="1"/>
        <i x="91" s="1" nd="1"/>
        <i x="211" s="1" nd="1"/>
        <i x="138" s="1" nd="1"/>
        <i x="123" s="1" nd="1"/>
        <i x="95" s="1" nd="1"/>
        <i x="101" s="1" nd="1"/>
        <i x="207" s="1" nd="1"/>
        <i x="24" s="1" nd="1"/>
        <i x="25" s="1" nd="1"/>
        <i x="76" s="1" nd="1"/>
        <i x="213" s="1" nd="1"/>
        <i x="96" s="1" nd="1"/>
        <i x="89" s="1" nd="1"/>
        <i x="233" s="1" nd="1"/>
        <i x="94" s="1" nd="1"/>
        <i x="60" s="1" nd="1"/>
        <i x="61" s="1" nd="1"/>
        <i x="143" s="1" nd="1"/>
        <i x="72" s="1" nd="1"/>
        <i x="116" s="1" nd="1"/>
        <i x="23" s="1" nd="1"/>
        <i x="22" s="1" nd="1"/>
        <i x="69" s="1" nd="1"/>
        <i x="221" s="1" nd="1"/>
        <i x="227" s="1" nd="1"/>
        <i x="202" s="1" nd="1"/>
        <i x="191" s="1" nd="1"/>
        <i x="155" s="1" nd="1"/>
        <i x="194" s="1" nd="1"/>
        <i x="164" s="1" nd="1"/>
        <i x="195" s="1" nd="1"/>
        <i x="159" s="1" nd="1"/>
        <i x="204" s="1" nd="1"/>
        <i x="183" s="1" nd="1"/>
        <i x="189" s="1" nd="1"/>
        <i x="184" s="1" nd="1"/>
        <i x="165" s="1" nd="1"/>
        <i x="187" s="1" nd="1"/>
        <i x="167" s="1" nd="1"/>
        <i x="193" s="1" nd="1"/>
        <i x="190" s="1" nd="1"/>
        <i x="192" s="1" nd="1"/>
        <i x="197" s="1" nd="1"/>
        <i x="182" s="1" nd="1"/>
        <i x="216" s="1" nd="1"/>
        <i x="203" s="1" nd="1"/>
        <i x="196" s="1" nd="1"/>
        <i x="168" s="1" nd="1"/>
        <i x="161" s="1" nd="1"/>
        <i x="201" s="1" nd="1"/>
        <i x="198" s="1" nd="1"/>
        <i x="166" s="1" nd="1"/>
        <i x="160" s="1" nd="1"/>
        <i x="162" s="1" nd="1"/>
        <i x="169" s="1" nd="1"/>
        <i x="102" s="1" nd="1"/>
        <i x="154" s="1" nd="1"/>
        <i x="146" s="1" nd="1"/>
        <i x="78" s="1" nd="1"/>
        <i x="68" s="1" nd="1"/>
        <i x="206" s="1" nd="1"/>
        <i x="199" s="1" nd="1"/>
        <i x="200" s="1" nd="1"/>
        <i x="217" s="1" nd="1"/>
        <i x="218" s="1" nd="1"/>
        <i x="163" s="1" nd="1"/>
        <i x="26" s="1" nd="1"/>
        <i x="214" s="1" nd="1"/>
        <i x="12" s="1" nd="1"/>
        <i x="9" s="1" nd="1"/>
        <i x="226" s="1" nd="1"/>
        <i x="10" s="1" nd="1"/>
        <i x="133" s="1" nd="1"/>
        <i x="11" s="1" nd="1"/>
        <i x="121" s="1" nd="1"/>
        <i x="117" s="1" nd="1"/>
        <i x="115" s="1" nd="1"/>
        <i x="148" s="1" nd="1"/>
        <i x="52" s="1" nd="1"/>
        <i x="118" s="1" nd="1"/>
        <i x="30" s="1" nd="1"/>
        <i x="59" s="1" nd="1"/>
        <i x="27" s="1" nd="1"/>
        <i x="49" s="1" nd="1"/>
        <i x="86" s="1" nd="1"/>
        <i x="84" s="1" nd="1"/>
        <i x="219" s="1" nd="1"/>
        <i x="141" s="1" nd="1"/>
        <i x="210" s="1" nd="1"/>
        <i x="83" s="1" nd="1"/>
        <i x="82" s="1" nd="1"/>
        <i x="58" s="1" nd="1"/>
        <i x="43" s="1" nd="1"/>
        <i x="29" s="1" nd="1"/>
        <i x="92" s="1" nd="1"/>
        <i x="103" s="1" nd="1"/>
        <i x="28" s="1" nd="1"/>
        <i x="120" s="1" nd="1"/>
        <i x="79" s="1" nd="1"/>
        <i x="62" s="1" nd="1"/>
        <i x="75" s="1" nd="1"/>
        <i x="225" s="1" nd="1"/>
        <i x="38" s="1" nd="1"/>
        <i x="34" s="1" nd="1"/>
        <i x="81" s="1" nd="1"/>
        <i x="35" s="1" nd="1"/>
        <i x="46" s="1" nd="1"/>
        <i x="39" s="1" nd="1"/>
        <i x="74" s="1" nd="1"/>
        <i x="228" s="1" nd="1"/>
        <i x="80" s="1" nd="1"/>
        <i x="222" s="1" nd="1"/>
        <i x="223" s="1" nd="1"/>
        <i x="224" s="1" nd="1"/>
        <i x="70" s="1" nd="1"/>
        <i x="33" s="1" nd="1"/>
        <i x="36" s="1" nd="1"/>
        <i x="55" s="1" nd="1"/>
        <i x="48" s="1" nd="1"/>
        <i x="220" s="1" nd="1"/>
        <i x="137" s="1" nd="1"/>
        <i x="37" s="1" nd="1"/>
        <i x="50" s="1" nd="1"/>
        <i x="21" s="1" nd="1"/>
        <i x="40" s="1" nd="1"/>
        <i x="41" s="1" nd="1"/>
        <i x="56" s="1" nd="1"/>
        <i x="47" s="1" nd="1"/>
        <i x="229" s="1" nd="1"/>
        <i x="85" s="1" nd="1"/>
        <i x="3" s="1" nd="1"/>
        <i x="109" s="1" nd="1"/>
        <i x="87" s="1" nd="1"/>
        <i x="65" s="1" nd="1"/>
        <i x="8" s="1" nd="1"/>
        <i x="2" s="1" nd="1"/>
        <i x="5" s="1" nd="1"/>
        <i x="1" s="1" nd="1"/>
        <i x="4" s="1" nd="1"/>
        <i x="0" s="1" nd="1"/>
        <i x="112" s="1" nd="1"/>
        <i x="6" s="1" nd="1"/>
        <i x="7" s="1" nd="1"/>
        <i x="110" s="1" nd="1"/>
        <i x="139" s="1" nd="1"/>
        <i x="114" s="1" nd="1"/>
        <i x="113" s="1" nd="1"/>
        <i x="122" s="1" nd="1"/>
        <i x="104" s="1" nd="1"/>
        <i x="188" s="1" nd="1"/>
        <i x="212" s="1" nd="1"/>
        <i x="31" s="1" nd="1"/>
        <i x="32" s="1" nd="1"/>
        <i x="205" s="1" nd="1"/>
        <i x="77" s="1" nd="1"/>
        <i x="66" s="1" nd="1"/>
        <i x="42" s="1" nd="1"/>
        <i x="100" s="1" nd="1"/>
        <i x="105" s="1" nd="1"/>
        <i x="93" s="1" nd="1"/>
        <i x="145" s="1" nd="1"/>
        <i x="73" s="1" nd="1"/>
        <i x="97" s="1" nd="1"/>
        <i x="17" s="1" nd="1"/>
        <i x="67" s="1" nd="1"/>
        <i x="19" s="1" nd="1"/>
        <i x="16" s="1" nd="1"/>
        <i x="20" s="1" nd="1"/>
        <i x="71" s="1" nd="1"/>
        <i x="14" s="1" nd="1"/>
        <i x="98" s="1" nd="1"/>
        <i x="15" s="1" nd="1"/>
        <i x="54" s="1" nd="1"/>
        <i x="90" s="1" nd="1"/>
        <i x="156" s="1" nd="1"/>
        <i x="147" s="1" nd="1"/>
        <i x="108" s="1" nd="1"/>
        <i x="232" s="1" nd="1"/>
        <i x="18" s="1" nd="1"/>
        <i x="149" s="1" nd="1"/>
        <i x="51" s="1" nd="1"/>
        <i x="44" s="1" nd="1"/>
        <i x="124" s="1" nd="1"/>
        <i x="142" s="1" nd="1"/>
        <i x="208" s="1" nd="1"/>
        <i x="231" s="1" nd="1"/>
        <i x="53" s="1" nd="1"/>
        <i x="130" s="1" nd="1"/>
        <i x="135" s="1" nd="1"/>
        <i x="125" s="1" nd="1"/>
        <i x="131" s="1" nd="1"/>
        <i x="186" s="1" nd="1"/>
        <i x="170" s="1" nd="1"/>
        <i x="173" s="1" nd="1"/>
        <i x="185" s="1" nd="1"/>
        <i x="176" s="1" nd="1"/>
        <i x="171" s="1" nd="1"/>
        <i x="215" s="1" nd="1"/>
        <i x="209" s="1" nd="1"/>
        <i x="181" s="1" nd="1"/>
        <i x="172" s="1" nd="1"/>
        <i x="174" s="1" nd="1"/>
        <i x="175" s="1" nd="1"/>
        <i x="179" s="1" nd="1"/>
        <i x="177" s="1" nd="1"/>
        <i x="180" s="1" nd="1"/>
        <i x="178"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AÑO" xr10:uid="{0A226F48-07B0-424C-8E9A-2F0227250490}" sourceName="AÑO">
  <pivotTables>
    <pivotTable tabId="6" name="TablaDinámica22"/>
    <pivotTable tabId="6" name="TablaDinámica1"/>
  </pivotTables>
  <data>
    <tabular pivotCacheId="181835855" sortOrder="descending" customListSort="0">
      <items count="3">
        <i x="2" s="1"/>
        <i x="1"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ctor 1" xr10:uid="{2391DCCE-1987-4298-9E29-2CA7F33652B1}" cache="SegmentaciónDeDatos_Sector" caption="Sector" columnCount="3" rowHeight="257175"/>
  <slicer name="Entidad 1" xr10:uid="{8DE635C9-ED85-47D7-9D35-EE541D6D6270}" cache="SegmentaciónDeDatos_Entidad" caption="Entidad" columnCount="2" rowHeight="257175"/>
  <slicer name="AÑO 1" xr10:uid="{ED414450-29B8-4565-8E57-590BCCAC29A7}" cache="SegmentaciónDeDatos_AÑO" caption="AÑO" rowHeight="25717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ctor" xr10:uid="{A199264D-17A6-49DC-901F-6B5AA1757670}" cache="SegmentaciónDeDatos_Sector" caption="Sector" rowHeight="257175"/>
  <slicer name="Entidad" xr10:uid="{72F54F3E-92B9-4BC9-81A8-3A92F614E670}" cache="SegmentaciónDeDatos_Entidad" caption="Entidad" columnCount="2" rowHeight="257175"/>
  <slicer name="AÑO" xr10:uid="{BEA6BC61-AFC1-4CD3-A0FE-B73FEEF8AB8A}" cache="SegmentaciónDeDatos_AÑO" caption="AÑO"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8111B30-D2EC-4E67-97C0-C03FDA6A6A14}" name="Tabla2" displayName="Tabla2" ref="B57:E72" totalsRowShown="0" headerRowDxfId="255" dataDxfId="253" headerRowBorderDxfId="254" tableBorderDxfId="252" totalsRowBorderDxfId="251">
  <autoFilter ref="B57:E72" xr:uid="{B8111B30-D2EC-4E67-97C0-C03FDA6A6A14}">
    <filterColumn colId="0" hiddenButton="1"/>
    <filterColumn colId="1" hiddenButton="1"/>
    <filterColumn colId="2" hiddenButton="1"/>
    <filterColumn colId="3" hiddenButton="1"/>
  </autoFilter>
  <tableColumns count="4">
    <tableColumn id="1" xr3:uid="{009D190A-DA69-42CF-8D38-4CFCED4D6DDE}" name="ENTIDADES POR NATURALEZA JURÍDICA" dataDxfId="250"/>
    <tableColumn id="2" xr3:uid="{EA236ECD-DD09-4657-B561-40F7154A5EA4}" name="PDJ 2022" dataDxfId="249"/>
    <tableColumn id="3" xr3:uid="{648D1441-B3C0-4A78-970F-97BCD7182B09}" name="PDJ 2023" dataDxfId="248"/>
    <tableColumn id="4" xr3:uid="{1C0BAA73-865B-4113-B45B-F4B1BE51B881}" name="PDJ 2024" dataDxfId="24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C7701FF-63F4-4453-B884-BD9D3EECABAA}" name="Tabla14" displayName="Tabla14" ref="A2:P692" totalsRowShown="0" headerRowDxfId="244" dataDxfId="243">
  <autoFilter ref="A2:P692" xr:uid="{CC7701FF-63F4-4453-B884-BD9D3EECABAA}"/>
  <sortState xmlns:xlrd2="http://schemas.microsoft.com/office/spreadsheetml/2017/richdata2" ref="A3:P692">
    <sortCondition ref="A2:A692"/>
  </sortState>
  <tableColumns count="16">
    <tableColumn id="1" xr3:uid="{14C25ACC-2F8E-4D55-B362-B4FD4E5E8F83}" name="AÑO" dataDxfId="242"/>
    <tableColumn id="2" xr3:uid="{5595DDBE-FB58-4B56-BB80-CE097BFDD9C3}" name="Entidad" dataDxfId="241"/>
    <tableColumn id="3" xr3:uid="{6A5E547A-9320-4F06-83F5-9E8E785A7501}" name="Orden" dataDxfId="240"/>
    <tableColumn id="4" xr3:uid="{AE68349E-D8E9-4E2F-ADA0-6C72D97A22A0}" name="Clasificación orgánica" dataDxfId="239"/>
    <tableColumn id="5" xr3:uid="{3330D478-E383-4625-90CE-3AB5E80F6001}" name="Naturaleza Jurídica" dataDxfId="238"/>
    <tableColumn id="6" xr3:uid="{BDC06C0E-1CC0-4B07-88DE-657A6079E918}" name="Sector" dataDxfId="237"/>
    <tableColumn id="7" xr3:uid="{5A0BC404-7ECC-4602-AFF9-2F40B108A004}" name="Departamento" dataDxfId="236"/>
    <tableColumn id="8" xr3:uid="{BE777B41-C228-4D8A-9A53-A26C9CA4EB27}" name="Municipio" dataDxfId="235"/>
    <tableColumn id="11" xr3:uid="{371BAD64-06FA-4846-A788-17C67907DB3C}" name="Formulario" dataDxfId="234"/>
    <tableColumn id="52" xr3:uid="{D34FFCF5-CA84-48FC-8E48-84300F9714B4}" name="POLÍTICA 9 Defensa Jurídica" dataDxfId="233"/>
    <tableColumn id="9" xr3:uid="{2550759F-D031-443D-8ED5-A213900905C8}" name="Prevención del daño antijurídico" dataDxfId="232"/>
    <tableColumn id="53" xr3:uid="{34D25CB4-CBE4-4F34-8B02-356DCA5F868E}" name="Gestión extrajudicial" dataDxfId="231"/>
    <tableColumn id="54" xr3:uid="{13998B73-9C5C-4F9F-9E11-032CD90D17B9}" name="Gestión de la defensa judicial " dataDxfId="230"/>
    <tableColumn id="55" xr3:uid="{8DD209A5-EE24-4CD7-A419-0BB08CC5CBC7}" name="Gestión del cumplimento de créditos judiciales" dataDxfId="229"/>
    <tableColumn id="56" xr3:uid="{7B38F2D8-A993-4126-B86E-D9544081199A}" name="Gestión de los mecanismos para la protección y recuperación del patrimonio público" dataDxfId="228"/>
    <tableColumn id="57" xr3:uid="{F7EE5967-120B-4350-BAA3-74129F25D602}" name="Gestión del conocimiento jurídico" dataDxfId="22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F28650-4F70-48B6-948D-5DD9D83D9500}" name="Tabla1" displayName="Tabla1" ref="A3:DC229" totalsRowShown="0" headerRowDxfId="226" dataDxfId="225">
  <autoFilter ref="A3:DC229" xr:uid="{5BF28650-4F70-48B6-948D-5DD9D83D9500}"/>
  <sortState xmlns:xlrd2="http://schemas.microsoft.com/office/spreadsheetml/2017/richdata2" ref="A4:DC229">
    <sortCondition ref="B3:B229"/>
  </sortState>
  <tableColumns count="107">
    <tableColumn id="1" xr3:uid="{EB9C0635-176A-487E-95EF-69A380887F20}" name="AÑO" dataDxfId="224"/>
    <tableColumn id="2" xr3:uid="{BF517FD7-D9B5-4CC6-82E3-9D35C2498A45}" name="Entidad" dataDxfId="223"/>
    <tableColumn id="3" xr3:uid="{B11F5D4E-7C4E-43A4-8DC5-5FE0A171873C}" name="Orden" dataDxfId="222"/>
    <tableColumn id="4" xr3:uid="{2F27AEBA-92BF-4677-81F8-391D48472D76}" name="Clasificación orgánica" dataDxfId="221"/>
    <tableColumn id="5" xr3:uid="{96F37550-A3D4-406B-A28B-F5FFF682317A}" name="Naturaleza Jurídica" dataDxfId="220"/>
    <tableColumn id="6" xr3:uid="{AF9533F2-452E-4E60-9E0E-039C7FC23922}" name="Sector" dataDxfId="219"/>
    <tableColumn id="7" xr3:uid="{FCDAA610-1F99-4ECF-A7E4-8D8F583E6107}" name="Departamento" dataDxfId="218"/>
    <tableColumn id="8" xr3:uid="{F1ECDF69-23E4-4E29-82F3-D07BA5DCE6FC}" name="Municipio" dataDxfId="217"/>
    <tableColumn id="9" xr3:uid="{612CD5E2-1736-42D0-B74E-9105ED0F7E0D}" name="PDET" dataDxfId="216"/>
    <tableColumn id="10" xr3:uid="{E23B6F6E-C294-4739-B52C-789C9FF4C0ED}" name="Capital" dataDxfId="215"/>
    <tableColumn id="107" xr3:uid="{68E16B39-E9C8-43BD-BD96-7310F4398DF1}" name="Grupo Par" dataDxfId="214"/>
    <tableColumn id="11" xr3:uid="{806FF492-28F0-4778-9B7D-82A8FE794FF2}" name="Formulario" dataDxfId="213"/>
    <tableColumn id="12" xr3:uid="{0B873446-68B3-47E7-A750-397EAA12AABD}" name="Índice de Desempeño Institucional" dataDxfId="212"/>
    <tableColumn id="13" xr3:uid="{0E23A306-F877-4572-A6BA-E63B7AC412B9}" name="D1Talento Humano" dataDxfId="211"/>
    <tableColumn id="14" xr3:uid="{A81E0094-9ECD-4CAE-89BF-10C866AFBD43}" name="D2Direccionamiento Estratégico y Planeación" dataDxfId="210"/>
    <tableColumn id="15" xr3:uid="{F955691E-BE0F-45C8-AC40-3E19AE2A9D49}" name="D3 Gestión para Resultados con Valores" dataDxfId="209"/>
    <tableColumn id="16" xr3:uid="{8C2BC7E9-E831-4BC9-A29B-0A5DB17CD2E4}" name="D4Evaluación de Resultados" dataDxfId="208"/>
    <tableColumn id="17" xr3:uid="{8275709C-8E94-403B-AB53-4C10069A1EBE}" name="D5Información y Comunicación" dataDxfId="207"/>
    <tableColumn id="18" xr3:uid="{A300F641-D83A-407D-AF37-4BD70489E0DA}" name="D6Gestión del Conocimiento" dataDxfId="206"/>
    <tableColumn id="19" xr3:uid="{2FACC410-C102-4AF0-80B6-A0A0EAB41921}" name="D7Control Interno" dataDxfId="205"/>
    <tableColumn id="20" xr3:uid="{F8EE88C7-6B53-4E47-ACBF-B3908A294F8C}" name="POLÍTICA 1 Gestión Estratégica del Talento Humano" dataDxfId="204"/>
    <tableColumn id="21" xr3:uid="{DA244E4E-ABC8-4EEA-BC88-D48E9CFC1C6E}" name="i01. Calidad de la planeación estratégica del Talento Humano" dataDxfId="203"/>
    <tableColumn id="22" xr3:uid="{AE3CBDBE-D933-42E8-9D03-0843D99A30AC}" name="i02. Eficiencia y eficacia de la selección meritocrática del talento humano" dataDxfId="202"/>
    <tableColumn id="23" xr3:uid="{D87AB8CA-ED72-4C59-ACB2-767903E742AC}" name="i03.Desarrollo del talento humano en la entidad" dataDxfId="201"/>
    <tableColumn id="24" xr3:uid="{957B82A0-B196-4FD3-B932-C95A1F5E822F}" name="i04.Desvinculación asistida y retención del conocimiento generado por el talento humano_x000a_" dataDxfId="200"/>
    <tableColumn id="25" xr3:uid="{6969B7A0-43D6-42BE-9C45-5039861C0DE9}" name="POLÍTICA 2 Integridad" dataDxfId="199"/>
    <tableColumn id="26" xr3:uid="{FE0C3DB7-6B7C-4AF9-9C7A-9872BE8FCD26}" name="i05.Cambio cultural basado en la implementación del código de integridad del servicio público" dataDxfId="198"/>
    <tableColumn id="27" xr3:uid="{DBA9AE81-6A42-4042-964B-F0B410F445B4}" name="i06.Gestión adecuada de acciones preventivas en conflicto de interés" dataDxfId="197"/>
    <tableColumn id="28" xr3:uid="{E453436D-F1CD-4819-84C9-B2F655186B98}" name="i07.Coherencia entre los elementos que materializan la Integridad en el servicio público y la gestión del riesgo y control" dataDxfId="196"/>
    <tableColumn id="29" xr3:uid="{F90CC35E-7321-4FC4-ADD8-BED85BE93EB7}" name="POLÍTICA 3 Planeación Institucional" dataDxfId="195"/>
    <tableColumn id="30" xr3:uid="{B87FA8AF-C6EF-4B90-A974-0207D774988C}" name="POLÍTICA 4 Gestión Presupuestal y Eficiencia del Gasto Público" dataDxfId="194"/>
    <tableColumn id="31" xr3:uid="{B58A816E-14E2-4B94-9BB6-2EF6BA021FE7}" name="POLÍTICA 5 Compras y Contratación Pública" dataDxfId="193"/>
    <tableColumn id="32" xr3:uid="{27EEAE81-5E09-4D90-A056-77DF1EE0CD5B}" name="i08.Planeación efectiva y técnica de la contratación pública" dataDxfId="192"/>
    <tableColumn id="33" xr3:uid="{544DA7E2-317B-42EB-BF9C-C02463998848}" name="i09.Registro y publicación contractual en las plataformas" dataDxfId="191"/>
    <tableColumn id="34" xr3:uid="{5F6D5089-293F-4F86-8544-92BD59ED94D2}" name="i10.Aplicacación de lineamientos normativos, documentos estándar e instrumentos" dataDxfId="190"/>
    <tableColumn id="35" xr3:uid="{5B3490E1-8D71-4DC8-A86E-3A31DAE76F62}" name="POLÍTICA 6 Fortalecimiento Organizacional y Simplificación de Procesos" dataDxfId="189"/>
    <tableColumn id="36" xr3:uid="{54001E9F-585C-4B85-BFCE-3068F42B4F90}" name="POLÍTICA 7 Gobierno Digital" dataDxfId="188"/>
    <tableColumn id="37" xr3:uid="{C0CBE24A-1DAF-487C-88B1-3D1C8D7C6EBA}" name="i11.Gobernanza" dataDxfId="187"/>
    <tableColumn id="38" xr3:uid="{DDEBD179-4660-4521-9E16-758FE457538A}" name="i12.Innovación Pública Digital" dataDxfId="186"/>
    <tableColumn id="39" xr3:uid="{C62803C0-C2FD-49A2-AEE1-02E668162F15}" name="i13.Arquitectura" dataDxfId="185"/>
    <tableColumn id="40" xr3:uid="{AC8F4C58-54C8-4F8D-A0BE-3195BD570583}" name="i14.Seguridad y Privacidad de la información" dataDxfId="184"/>
    <tableColumn id="41" xr3:uid="{24CFDE13-BEC0-4534-96A9-CD910BFAB5FE}" name="i15.Servicios Ciudadanos Digitales" dataDxfId="183"/>
    <tableColumn id="42" xr3:uid="{DBE432AB-320F-44C7-9FD6-10BFDFC6687F}" name="i16.Cultura y apropiación" dataDxfId="182"/>
    <tableColumn id="43" xr3:uid="{4729224F-4FED-4BD4-8E04-147638F21DB7}" name="i17.Servicios y Procesos Inteligentes" dataDxfId="181"/>
    <tableColumn id="44" xr3:uid="{8877E535-D302-40C1-A5E3-FA287454149B}" name="i18.Estado abierto" dataDxfId="180"/>
    <tableColumn id="45" xr3:uid="{DBD6CE39-4240-4E05-8377-5AACFB9BC35B}" name="i19.Decisiones basadas en datos" dataDxfId="179"/>
    <tableColumn id="46" xr3:uid="{E6F84F0D-0DB7-4CDD-BD7D-E0B2269F4C92}" name="i20.Proyectos de Transformación Digital" dataDxfId="178"/>
    <tableColumn id="47" xr3:uid="{22CFB5C8-10CB-4DE9-89A5-1DDFC2EAAE37}" name="i21.Estrategias de Ciudades y Territorios Inteligentes" dataDxfId="177"/>
    <tableColumn id="48" xr3:uid="{BA473F28-34F8-44A4-8FBD-990234CB9513}" name="POLÍTICA 8 Seguridad Digital" dataDxfId="176"/>
    <tableColumn id="49" xr3:uid="{55C9F0AD-9521-48CB-8500-71D24EA52A3A}" name="i22.Asiganción de Recursos" dataDxfId="175"/>
    <tableColumn id="50" xr3:uid="{F599D131-B5E8-433A-A30D-D027175DBA18}" name="i23.Implementación Lineamientos de Política" dataDxfId="174"/>
    <tableColumn id="51" xr3:uid="{33776A93-B81E-451E-B0B6-418E615537E9}" name="i24.Despliegue de Controles" dataDxfId="173"/>
    <tableColumn id="52" xr3:uid="{29A0BC06-457D-4DD5-9FDB-462D4736A5FE}" name="POLÍTICA 9 Defensa Jurídica" dataDxfId="172"/>
    <tableColumn id="53" xr3:uid="{FFBD03CA-0DC4-4147-9E2B-A7727CEA1089}" name="Gestión extrajudicial" dataDxfId="171"/>
    <tableColumn id="54" xr3:uid="{E7DA6B26-46F2-47A3-90C8-2F234E09301F}" name="Gestión de la defensa judicial " dataDxfId="170"/>
    <tableColumn id="55" xr3:uid="{2AF8E3F2-7F1B-4F5F-91A4-D85EA96CB9EC}" name="Gestión del cumplimento de créditos judiciales" dataDxfId="169"/>
    <tableColumn id="56" xr3:uid="{054AFF1C-B7DF-4784-9C2A-592E16940334}" name="Gestión de los mecanismos para la protección y recuperación del patrimonio público" dataDxfId="168"/>
    <tableColumn id="57" xr3:uid="{57892361-7F4B-4F40-A8DD-E0AFC93AD471}" name="Gestión del conocimiento jurídico" dataDxfId="167"/>
    <tableColumn id="58" xr3:uid="{66D19EF0-9B03-4F39-8EF7-F23F89A15845}" name="POLÍTICA 10 Mejora Normativa" dataDxfId="166"/>
    <tableColumn id="59" xr3:uid="{730229C7-D75A-4C20-BE51-526C067F32C0}" name="i30.Planeación y diseño de los actos administrativos de carácter general" dataDxfId="165"/>
    <tableColumn id="60" xr3:uid="{09183887-3247-4F30-A17F-79CD4709DE75}" name="i31.Redacción, consulta pública y revisión de los actos administrativos de carácter general" dataDxfId="164"/>
    <tableColumn id="61" xr3:uid="{F1715F99-8F95-490C-AFEB-C0087F0E9A58}" name="i32.Publicación y evaluación de los actos administrativos" dataDxfId="163"/>
    <tableColumn id="62" xr3:uid="{D0DBE9AC-5E8E-4166-BF66-ED62E41BA5E4}" name="POLÍTICA 11 Servicio al ciudadano" dataDxfId="162"/>
    <tableColumn id="63" xr3:uid="{49B4D6A1-4A07-4A02-AA24-C7B73FB920C4}" name="i33.Diagnóstico y planeación del servicio y relacionamiento con la ciudadanía" dataDxfId="161"/>
    <tableColumn id="64" xr3:uid="{6BE7168A-3799-4BFA-BA3B-163C8C8348D3}" name="i34.Talento humano idóneo y suficiente al servicio y relacionamiento con la ciudadanía" dataDxfId="160"/>
    <tableColumn id="65" xr3:uid="{77A17BFC-CC84-41F2-A8D5-85406018DFB5}" name="i35.Oferta institucional de fácil acceso, comprensión y uso para la ciudadanía" dataDxfId="159"/>
    <tableColumn id="66" xr3:uid="{17C63522-5868-4CE5-939E-BF3D0EB11A4E}" name="i36.Evaluación de la gestión del servicio y medición de la experiencia ciudadana" dataDxfId="158"/>
    <tableColumn id="67" xr3:uid="{3458297A-9672-432A-81CE-980D37B5946C}" name="i37.Accesibilidad para personas con discapacidad" dataDxfId="157"/>
    <tableColumn id="68" xr3:uid="{949A4C79-CBE1-4030-BFDA-87284E2A3699}" name="POLÍTICA 12 Racionalización de Trámites" dataDxfId="156"/>
    <tableColumn id="69" xr3:uid="{D4B6267A-4733-4506-9B82-ED2CCBB2F07C}" name="i38.Identificación de los trámites a partir de los productos o servicios que ofrece la entidad" dataDxfId="155"/>
    <tableColumn id="70" xr3:uid="{ABFBF3CE-9150-46AA-8AB4-B25CB782626E}" name="i39.Priorización de trámites con base en las necesidades y expectativas de los ciudadanos" dataDxfId="154"/>
    <tableColumn id="71" xr3:uid="{4CBBA1B8-5142-46F4-8E58-90C12B1F7DDA}" name="i40.Trámites racionalizados y recursos  tenidos en cuenta para mejorarlos" dataDxfId="153"/>
    <tableColumn id="72" xr3:uid="{8D48BFD1-952C-4E0F-BEC8-3236A1C42488}" name="i41.Beneficios de las acciones de racionalización adelantadas" dataDxfId="152"/>
    <tableColumn id="73" xr3:uid="{1475C9BC-6466-465D-B543-5D8FE4BA4C5E}" name="POLÍTICA 13 Participación Ciudadana" dataDxfId="151"/>
    <tableColumn id="74" xr3:uid="{ED31A592-4EAE-4D53-B9AF-E21FC879A050}" name="i42 Capacidades institucionales instaladas para la promoción de la participación" dataDxfId="150"/>
    <tableColumn id="75" xr3:uid="{3649F169-99DE-4090-8A40-74644F254AAC}" name="i43 Planeación anual de la estratégia de participación ciudadana en la gestón pública" dataDxfId="149"/>
    <tableColumn id="76" xr3:uid="{BBACCBBD-9535-4195-96A2-6066EFB9CC78}" name="i44 Implementación de acciones de participación ciudadana en las diferentes fases del ciclo de gestión" dataDxfId="148"/>
    <tableColumn id="77" xr3:uid="{14672255-4AC0-4090-976C-AE64088ED79F}" name="i45 Capacidad de involucrar efectivamente a los diferentes grupos poblacionales en las acciones  de participación garantizando el enfoque diferencial" dataDxfId="147"/>
    <tableColumn id="78" xr3:uid="{2C127BBD-7746-4616-906A-E27FD46A32FB}" name="i46 Evaluación de los resultados de la estrategia anual de participación ciudadana y su aprovechamiento en acciones de mejora institucional " dataDxfId="146"/>
    <tableColumn id="79" xr3:uid="{0E955C07-EBC4-4ED1-ADA9-3013F340B4B3}" name="i47 Rendición de cuentas en la gestión pública" dataDxfId="145"/>
    <tableColumn id="80" xr3:uid="{9A06067F-A1DB-42DD-9E29-5FF7D986103D}" name="POLÍTICA 14 Seguimiento y Evaluación del Desempeño Institucional" dataDxfId="144"/>
    <tableColumn id="81" xr3:uid="{AB60249D-5C1C-476C-AFB1-1279443DDE34}" name="POLÍTICA 15 Transparencia, Acceso a la Información y lucha contra la Corrupción" dataDxfId="143"/>
    <tableColumn id="82" xr3:uid="{152462B1-196E-4240-8AE5-A7B69A7A4497}" name="i48.Gestión de Riesgos de Corrupción" dataDxfId="142"/>
    <tableColumn id="83" xr3:uid="{1A99A927-1512-4C8C-B78C-47173EE66D4D}" name="i49.Índice de Transparencia y Acceso a la Información Pública _x000a_" dataDxfId="141"/>
    <tableColumn id="84" xr3:uid="{CDEDB0A6-45B5-43CB-A27A-0A607BB16CDD}" name="POLÍTICA 16 Gestión Documental" dataDxfId="140"/>
    <tableColumn id="85" xr3:uid="{CA279A70-B9F9-4B69-A7B7-8EAA5E180500}" name="i50.Calidad del Componente estratégico" dataDxfId="139"/>
    <tableColumn id="86" xr3:uid="{FBB37FF4-1B81-4FF8-A72B-6C1500115A4B}" name="i51.Calidad del Componente administración de archivos" dataDxfId="138"/>
    <tableColumn id="87" xr3:uid="{C3785CDF-0638-4E82-A054-3D42DDD93EE9}" name="i52.Calidad del Componente documental" dataDxfId="137"/>
    <tableColumn id="88" xr3:uid="{62A844D3-C7B4-4D36-9F38-47DE77018646}" name="i53.Calidad del Componente tecnológico" dataDxfId="136"/>
    <tableColumn id="89" xr3:uid="{9EDA2749-270C-48CE-90D4-4E1C5025466F}" name="i54.Calidad del Componente cultural" dataDxfId="135"/>
    <tableColumn id="90" xr3:uid="{0FC2A0CC-4061-4C89-809D-F3416F1D7813}" name="POLÍTICA 17 Gestión de la Información Estadística" dataDxfId="134"/>
    <tableColumn id="91" xr3:uid="{90153421-919F-4730-A35C-C942604595B2}" name="i55.Índice Planeación Estadística" dataDxfId="133"/>
    <tableColumn id="92" xr3:uid="{65C08130-BD04-4DCE-9BC3-015FF5474EDA}" name="i56.Índice Fortalecimiento de registros administrativos" dataDxfId="132"/>
    <tableColumn id="93" xr3:uid="{B2655FA2-E66D-4220-B6AC-95E6E956105B}" name="i57.Índice Calidad Estadística" dataDxfId="131"/>
    <tableColumn id="94" xr3:uid="{7DBDEC29-2613-4CB4-89B9-A9A37A0EFB8E}" name="POLÍTICA 18 Gestión del Conocimiento" dataDxfId="130"/>
    <tableColumn id="95" xr3:uid="{C0380AA4-0F5C-4414-AE30-9DB81F2FA947}" name="i58.Planeación de la gestión del conocimiento y la innovación" dataDxfId="129"/>
    <tableColumn id="96" xr3:uid="{763E9366-9427-40FD-8BE0-EE2A7AD25971}" name="i59.Generación y producción del conocimiento" dataDxfId="128"/>
    <tableColumn id="97" xr3:uid="{52AFB150-B6F0-494B-9EFD-7FE2A2A0281E}" name="i60.Generación de herramientas de uso y apropiación del conocimiento" dataDxfId="127"/>
    <tableColumn id="98" xr3:uid="{F42BB3E0-3C39-4028-8605-4BE2C719FB1C}" name="i61.Generación de una cultura de propicia para la gestión del conocimiento y la innovación" dataDxfId="126"/>
    <tableColumn id="99" xr3:uid="{B9E892D5-567F-444F-8374-54370B9CBC9A}" name="i62.Analítica institucional para la toma de decisiones" dataDxfId="125"/>
    <tableColumn id="100" xr3:uid="{BBBEE720-5609-4B90-8335-8145838272B6}" name="POLÍTICA 19 Control Interno" dataDxfId="124"/>
    <tableColumn id="101" xr3:uid="{786F8855-C066-46DA-97C8-D106503A0D91}" name="i63.Ambiente propicio para el ejercicio del control" dataDxfId="123"/>
    <tableColumn id="102" xr3:uid="{59DA6EA5-A42D-4E65-AB74-1253E6F1E6B1}" name="i64.Evaluación estratégica del riesgo" dataDxfId="122"/>
    <tableColumn id="103" xr3:uid="{6BCA1043-ACF7-4114-AA73-6C8A13864C6B}" name="i65.Actividades de control efectivas" dataDxfId="121"/>
    <tableColumn id="104" xr3:uid="{65631544-8E0D-4EDB-B879-53809B8C75A5}" name="i66.Información y comunicación relevante y oportuna para el control" dataDxfId="120"/>
    <tableColumn id="105" xr3:uid="{C2FAAEC4-6B63-4B37-B26A-9E7F6F7DE318}" name="i67.Actividades de monitoreo sistemáticas y orientadas a la mejora" dataDxfId="119"/>
    <tableColumn id="106" xr3:uid="{656F3A9B-7D6E-4639-92D0-07FEF3DB174D}" name="i68.Evaluación independiente al sistema de control interno" dataDxfId="11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8369EBF-0C0D-499D-B3F1-BFD8BF990DBA}" name="Tabla15" displayName="Tabla15" ref="A3:DC236" totalsRowShown="0" headerRowDxfId="117">
  <autoFilter ref="A3:DC236" xr:uid="{F8369EBF-0C0D-499D-B3F1-BFD8BF990DBA}"/>
  <tableColumns count="107">
    <tableColumn id="1" xr3:uid="{4F43EE14-628F-4AC2-9E0A-C47762E8F7D5}" name="Código Sigep" dataDxfId="116"/>
    <tableColumn id="2" xr3:uid="{4AA89C3F-1A54-4F63-9703-4A6E03DB6FEC}" name="Entidad"/>
    <tableColumn id="3" xr3:uid="{4478BEEB-5CD2-4D29-8E35-F382D8BCAD7C}" name="Orden"/>
    <tableColumn id="4" xr3:uid="{B5310152-8DC2-4853-84E7-688C418D8D12}" name="Clasificación orgánica"/>
    <tableColumn id="5" xr3:uid="{052C2857-4719-4235-84A8-C4252C02C555}" name="Naturaleza Jurídica"/>
    <tableColumn id="6" xr3:uid="{2D6967C8-B572-44A4-8B9A-3A0103877084}" name="Sector"/>
    <tableColumn id="7" xr3:uid="{1EC2712A-1925-4922-B077-EC35FE343961}" name="Departamento"/>
    <tableColumn id="8" xr3:uid="{953C79F2-722F-4A34-A018-C841D56B32B4}" name="Municipio"/>
    <tableColumn id="9" xr3:uid="{B63D2312-B22D-4BAF-8EF4-E64E45DFE408}" name="PDET" dataDxfId="115"/>
    <tableColumn id="10" xr3:uid="{0A097DDB-2F23-47C7-84EA-CE7CEF05CE07}" name="Capital" dataDxfId="114"/>
    <tableColumn id="11" xr3:uid="{A458BDD4-7F23-4DB5-A10C-FEF7BB8A26E3}" name="Grupo Par"/>
    <tableColumn id="12" xr3:uid="{485C3233-5000-4ABD-9D17-775148120713}" name="Tipo Formulario" dataDxfId="113"/>
    <tableColumn id="13" xr3:uid="{5A67A13F-6284-428A-9E4B-7DC2135DB941}" name="Índice de Desempeño Institucional" dataDxfId="112"/>
    <tableColumn id="14" xr3:uid="{0D63DBA6-EDEB-4020-BFA4-BD9E39B4D268}" name="D1 Talento Humano" dataDxfId="111"/>
    <tableColumn id="15" xr3:uid="{85277094-AFA2-445E-93B6-29DE76BCAE44}" name="D2 Direcciona- miento Estratégico y Planeación" dataDxfId="110"/>
    <tableColumn id="16" xr3:uid="{12EC5B60-619E-441B-9A96-BCB7C280AE96}" name="D3  Gestión para Resultados con Valores" dataDxfId="109"/>
    <tableColumn id="17" xr3:uid="{76F8F2C7-AC5A-4D2A-9D6B-ADAD8C1096E1}" name="D4 Evaluación de Resultados" dataDxfId="108"/>
    <tableColumn id="18" xr3:uid="{DCEA1093-3102-47F4-8F8A-992A49A920E1}" name="D5 Información y Comunicación" dataDxfId="107"/>
    <tableColumn id="19" xr3:uid="{69D01FC1-93BF-47FF-9201-399352B645D5}" name="D6 Gestión del Conocimiento" dataDxfId="106"/>
    <tableColumn id="20" xr3:uid="{ED3FAEC9-4BE8-4D96-A64C-EEAB3AB0BE0B}" name="D7 Control Interno" dataDxfId="105"/>
    <tableColumn id="21" xr3:uid="{88547067-5832-440A-BF86-715C9D3BE5EE}" name="POL01 Índice de Gestión Estratégica del Talento Humano" dataDxfId="104"/>
    <tableColumn id="22" xr3:uid="{77D709B9-51FB-449E-A15E-3A659F78E1DB}" name="I01 Calidad de la planeación estratégica del Talento Humano" dataDxfId="103"/>
    <tableColumn id="23" xr3:uid="{69FEA725-439C-4AD6-8E79-01E10833D46D}" name="I02 Eficiencia y eficacia de la selección meritocrática del talento humano" dataDxfId="102"/>
    <tableColumn id="24" xr3:uid="{92EBA9C6-FA09-4F7B-8681-BF2A268D0E35}" name="I03 Desarrollo del talento humano en la entidad" dataDxfId="101"/>
    <tableColumn id="25" xr3:uid="{7BF6DD37-C4D5-460D-91C1-6112DE51C408}" name="I04 Desvinculación asistida y retención del conocimiento generado por el talento humano_x000a_" dataDxfId="100"/>
    <tableColumn id="26" xr3:uid="{ED6AFC4F-797A-4CC6-AD05-62C66F77A746}" name="POL02 Índice de Integridad" dataDxfId="99"/>
    <tableColumn id="27" xr3:uid="{96650C01-3AE0-458B-9CFE-199F62BBA229}" name="I05 Cambio cultural basado en la implementación del código de integridad del servicio público" dataDxfId="98"/>
    <tableColumn id="28" xr3:uid="{4D4B83D0-F087-4097-9E24-AA9DEBB80683}" name="I06 Gestión adecuada de acciones preventivas en conflicto de interés" dataDxfId="97"/>
    <tableColumn id="29" xr3:uid="{B4AA5B07-2E97-4B46-9993-CBD23408E82D}" name="I07 Coherencia entre los elementos que materializan la Integridad en el servicio público y la gestión del riesgo y control" dataDxfId="96"/>
    <tableColumn id="30" xr3:uid="{881D7B6C-786F-47A8-AD5B-AF2358AB8375}" name="POL03 Índice de Planeación Institucional" dataDxfId="95"/>
    <tableColumn id="31" xr3:uid="{E46B9EA5-AC2D-4BDD-AEB4-335B47C1508F}" name="POL04 Índice de Gestión Presupuestal y Eficiencia del Gasto Público" dataDxfId="94"/>
    <tableColumn id="32" xr3:uid="{A0EDBB75-EBCC-4775-8B86-42F9EC08B2EC}" name="POL05 Índice de Compras y Contratación Pública" dataDxfId="93"/>
    <tableColumn id="33" xr3:uid="{7062003B-7EB2-4AF4-A1BE-8C2378D0D604}" name="I08 Planeación efectiva y técnica de la contratación pública" dataDxfId="92"/>
    <tableColumn id="34" xr3:uid="{D68C893F-E95F-4BB2-82AF-BD1003388ED6}" name="I09 Registro y publicación contractual en las plataformas" dataDxfId="91"/>
    <tableColumn id="35" xr3:uid="{E113636A-530E-42EB-98CF-1E614EABCD2D}" name="I10 Aplicación de lineamientos normativos, documentos estándar e instrumentos" dataDxfId="90"/>
    <tableColumn id="36" xr3:uid="{721FC604-F2A8-4C9F-BA0B-B60CADB31CEA}" name="POL06 Índice de Fortalecimiento Organizacional y Simplificación de Procesos" dataDxfId="89"/>
    <tableColumn id="37" xr3:uid="{0C9D68A4-5FFC-458C-8078-D8D6F095EB73}" name="POL07 Índice de Gobierno Digital" dataDxfId="88"/>
    <tableColumn id="38" xr3:uid="{80E964A2-FE45-442B-A72D-C9A3A0987D70}" name="i11 Gobernanza" dataDxfId="87"/>
    <tableColumn id="39" xr3:uid="{87C270B7-A05C-4346-BB6F-A22FD206EAE9}" name="i12 Innovación Pública Digital" dataDxfId="86"/>
    <tableColumn id="40" xr3:uid="{D7799C4B-9AF0-40E5-AB29-6DF48287AD70}" name="i13 Arquitectura" dataDxfId="85"/>
    <tableColumn id="41" xr3:uid="{FE5E388A-4989-46CB-BBE3-A6C3A42D9813}" name="i14 Seguridad y Privacidad de la información" dataDxfId="84"/>
    <tableColumn id="42" xr3:uid="{FDA2D963-3788-4BDA-BBE0-217D21F8A2FF}" name="i15 Servicios Ciudadanos Digitales" dataDxfId="83"/>
    <tableColumn id="43" xr3:uid="{FF149F84-07C8-4517-92D5-F44B17ED900B}" name="i16 Cultura y apropiación" dataDxfId="82"/>
    <tableColumn id="44" xr3:uid="{83E9FCFB-DD54-42F3-8253-7FF2AC81A7E8}" name="i17 Servicios y Procesos Inteligentes" dataDxfId="81"/>
    <tableColumn id="45" xr3:uid="{C741B1FD-387A-4DD7-B673-F7E01D6F3C2B}" name="i18 Estado abierto" dataDxfId="80"/>
    <tableColumn id="46" xr3:uid="{8CCE38B2-F539-41FF-8247-18E963C01D21}" name="i19 Decisiones basadas en datos" dataDxfId="79"/>
    <tableColumn id="47" xr3:uid="{6227D909-C661-4B18-A89C-F44C1B88FD47}" name="i20 Proyectos de Transformación Digital" dataDxfId="78"/>
    <tableColumn id="48" xr3:uid="{5A91C001-E707-4BC8-ACFA-DC55AA78A8AF}" name="i21 Estrategias de Ciudades y Territorios Inteligentes" dataDxfId="77"/>
    <tableColumn id="49" xr3:uid="{71ACD445-D4A4-4DF8-A303-A58958FF5D82}" name="POL08 Índice de Seguridad Digital" dataDxfId="76"/>
    <tableColumn id="50" xr3:uid="{456CF5A9-1B68-446A-9C7B-DC40C95468E1}" name="i22 Asiganción de Recursos" dataDxfId="75"/>
    <tableColumn id="51" xr3:uid="{7AA11CB1-0385-47FB-B1B4-4A32641570F7}" name="i23 Implementación Lineamientos de Política" dataDxfId="74"/>
    <tableColumn id="52" xr3:uid="{A05E4888-AC51-4084-A97E-2D6C379E98EE}" name="i24 Despliegue de Controles" dataDxfId="73"/>
    <tableColumn id="53" xr3:uid="{D65C128F-84BF-4E54-A924-4E6DD2DFE73E}" name="POL09 Índice Defensa Jurídica" dataDxfId="72"/>
    <tableColumn id="54" xr3:uid="{81E5E2DF-CD64-44D2-BBE5-A5E0CCB8E86B}" name="Prevención del daño antijurídico" dataDxfId="71"/>
    <tableColumn id="55" xr3:uid="{7BDFAFFC-B58E-4BA4-A401-959715BA6885}" name="Gestión extrajudicial" dataDxfId="70"/>
    <tableColumn id="56" xr3:uid="{4103E007-E3BA-497E-BB2A-9DCE8F9D8E14}" name="Gestión de la defensa judicial " dataDxfId="69"/>
    <tableColumn id="57" xr3:uid="{084A9854-59B4-4F3E-8F47-DDB6DC204D0E}" name="Gestión del cumplimento de créditos judiciales" dataDxfId="68"/>
    <tableColumn id="58" xr3:uid="{48452C20-44A2-478E-81F9-9353EDECE413}" name="Gestión de los mecanismos para la protección y recuperación del patrimonio público" dataDxfId="67"/>
    <tableColumn id="59" xr3:uid="{B2296BF6-8E06-4338-800C-6D6D5E8D8E2F}" name="Gestión del conocimiento jurídico" dataDxfId="66"/>
    <tableColumn id="60" xr3:uid="{A9E703CF-302A-4C96-9828-BB5B7648EBA1}" name="POL10 Índice Mejora Normativa" dataDxfId="65"/>
    <tableColumn id="61" xr3:uid="{98406F13-BC3C-4FDD-BF17-8D5B23AA23A9}" name="i30 Planeación y diseño de los actos administrativos de carácter general" dataDxfId="64"/>
    <tableColumn id="62" xr3:uid="{0D3D26AB-3A05-4F36-A73A-6D0A30E8292D}" name="i31 Redacción, consulta pública y revisión de los actos administrativos de carácter general" dataDxfId="63"/>
    <tableColumn id="63" xr3:uid="{93D76DA8-7044-4A6B-9973-74A8AB43E698}" name="i32 Publicación y evaluación de los actos administrativos" dataDxfId="62"/>
    <tableColumn id="64" xr3:uid="{84A3106E-DD34-45B1-9465-87B758F787FA}" name="POL11 Índice de Servicio a las ciudadanías" dataDxfId="61"/>
    <tableColumn id="65" xr3:uid="{9D7BEA07-0D8E-4A49-A68C-C168A82F9AB1}" name="i33 Diagnóstico y planeación del servicio y relacionamiento con la ciudadanía" dataDxfId="60"/>
    <tableColumn id="66" xr3:uid="{438B2ED0-7F8F-4F8D-A11C-FDC787DE14BE}" name="i34 Talento humano idóneo y suficiente al servicio y relacionamiento con la ciudadanía" dataDxfId="59"/>
    <tableColumn id="67" xr3:uid="{7FC6AC20-3038-4EAD-9A69-BB1715AD82EB}" name="i35 Oferta institucional de fácil acceso, comprensión y uso para la ciudadanía" dataDxfId="58"/>
    <tableColumn id="68" xr3:uid="{C150E962-3FA4-4323-B794-55A65102CD59}" name="i36 Evaluación de la gestión del servicio y medición de la experiencia ciudadana" dataDxfId="57"/>
    <tableColumn id="69" xr3:uid="{DAB6F615-90CB-41C3-BED4-9CD40B49EB82}" name="i37 Accesibilidad para personas con discapacidad" dataDxfId="56"/>
    <tableColumn id="70" xr3:uid="{356474FE-5897-475E-98BD-3B9FF64387D9}" name="POL12 Índice de Racionalización de Trámites" dataDxfId="55"/>
    <tableColumn id="71" xr3:uid="{61F7A917-F0E0-4FDF-84E8-C46253104B3C}" name="i39 Priorización de trámites con base en las necesidades y expectativas de los ciudadanos" dataDxfId="54"/>
    <tableColumn id="72" xr3:uid="{43A50109-13C0-4162-B04A-D0C82B5AC178}" name="i40 Trámites racionalizados y recursos  tenidos en cuenta para mejorarlos" dataDxfId="53"/>
    <tableColumn id="73" xr3:uid="{4EC3C08D-0665-4E91-9D7B-D117DA21174D}" name="i41 Beneficios de las acciones de racionalización adelantadas" dataDxfId="52"/>
    <tableColumn id="74" xr3:uid="{86D0E59B-BF71-4078-8EDC-EB584FEEA578}" name="POL13 Índice de Participación Ciudadana en la Gestión Pública" dataDxfId="51"/>
    <tableColumn id="75" xr3:uid="{5AA36F14-1A92-447C-BBAA-8BECCBA02BF7}" name="i42 Capacidades institucionales instaladas para la promoción de la participación" dataDxfId="50"/>
    <tableColumn id="76" xr3:uid="{8A805C20-4856-4F09-95CC-75FDC3C2E713}" name="i43 Planeación anual de la estratégia de participación ciudadana en la gestón pública" dataDxfId="49"/>
    <tableColumn id="77" xr3:uid="{8DEB1E8C-ADE1-44B7-8E20-853CF9578C4F}" name="i44 Implementación de acciones de participación ciudadana en las diferentes fases del ciclo de gestión" dataDxfId="48"/>
    <tableColumn id="78" xr3:uid="{FEAE1394-C4A4-4148-8330-B6AB0684AC32}" name="i45 Capacidad de involucrar efectivamente a los diferentes grupos poblacionales en las acciones  de participación garantizando el enfoque diferencial" dataDxfId="47"/>
    <tableColumn id="79" xr3:uid="{DFB05342-7733-4199-B7A6-59B10203CDE8}" name="i46 Evaluación de los resultados de la estrategia anual de participación ciudadana y su aprovechamiento en acciones de mejora institucional " dataDxfId="46"/>
    <tableColumn id="80" xr3:uid="{C7B1A82E-DD37-45D2-8166-09DE13496CEF}" name="i47 Rendición de cuentas en la gestión pública" dataDxfId="45"/>
    <tableColumn id="81" xr3:uid="{0B637F47-70AC-4541-85D7-C326410F7015}" name="POL14 Índice de Seguimiento y Evaluación del Desempeño Institucional" dataDxfId="44"/>
    <tableColumn id="82" xr3:uid="{B6B88E00-99B2-4CC4-986D-36B1D23A21B4}" name="POL15 Índice Transparencia, Acceso a la Información y lucha contra la Corrupción" dataDxfId="43"/>
    <tableColumn id="83" xr3:uid="{FBED2B41-587F-4633-84DC-75FDE5F4E531}" name="i48 Gestión de Riesgos de Corrupción" dataDxfId="42"/>
    <tableColumn id="84" xr3:uid="{C5F89B99-990F-446F-B65C-97BB1B8B1A52}" name="i49 Índice de Transparencia y Acceso a la Información Pública _x000a_" dataDxfId="41"/>
    <tableColumn id="85" xr3:uid="{5B6C3854-65C6-47ED-868E-5824A6BC13A6}" name="POL16 Índice de Gestión Documental" dataDxfId="40"/>
    <tableColumn id="86" xr3:uid="{12901A70-F0E9-4785-B76A-DE038FD1D2EB}" name="i50 Calidad del Componente estratégico" dataDxfId="39"/>
    <tableColumn id="87" xr3:uid="{0E864623-74A2-4EC1-96C3-972CAA937D52}" name="i51 Calidad del Componente administración de archivos" dataDxfId="38"/>
    <tableColumn id="88" xr3:uid="{340BF0E1-F4B9-4CCA-BCB1-209DA6495007}" name="i52 Calidad del Componente documental" dataDxfId="37"/>
    <tableColumn id="89" xr3:uid="{0E21E467-1815-429C-A867-0C0A71E767CE}" name="i53 Calidad del Componente tecnológico" dataDxfId="36"/>
    <tableColumn id="90" xr3:uid="{DE333E6E-F7D0-426F-8904-6F05716D6B88}" name="i54 Calidad del Componente cultural" dataDxfId="35"/>
    <tableColumn id="91" xr3:uid="{7596AAD5-CA58-429B-8272-0DEA3EBE6254}" name="POL17 Índice de Gestión Información Estadística" dataDxfId="34"/>
    <tableColumn id="92" xr3:uid="{09756E53-4A1E-44A3-BC1B-759503F0BBE2}" name="i55 Índice Planeación Estadística" dataDxfId="33"/>
    <tableColumn id="93" xr3:uid="{4F9F26FA-577F-4713-BAED-88ED8E4AF1B5}" name="i56 Índice Fortalecimiento de registros administrativos" dataDxfId="32"/>
    <tableColumn id="94" xr3:uid="{735B0F0E-C0FB-43B8-B8FA-4BE15EFF21EF}" name="i57 Índice Calidad Estadística" dataDxfId="31"/>
    <tableColumn id="95" xr3:uid="{C3A3FD52-24CF-48A6-8A5A-7E9986808796}" name="POL18 Índice de Gestión del Conocimiento" dataDxfId="30"/>
    <tableColumn id="96" xr3:uid="{FB8CC280-26A2-4460-8291-962EA94EB7C4}" name="i58 Planeación de la gestión del conocimiento y la innovación" dataDxfId="29"/>
    <tableColumn id="97" xr3:uid="{E1B913C3-BFE9-4DA3-AF0D-68D8A9B3046F}" name="i59 Generación y producción del conocimiento" dataDxfId="28"/>
    <tableColumn id="98" xr3:uid="{E5774C1B-50CE-4B70-832C-2906374C8DD6}" name="i60 Generación de herramientas de uso y apropiación del conocimiento" dataDxfId="27"/>
    <tableColumn id="99" xr3:uid="{CDBE9122-D094-4119-8BB6-CA0CF1D16160}" name="i61 Generación de una cultura de propicia para la gestión del conocimiento y la innovación" dataDxfId="26"/>
    <tableColumn id="100" xr3:uid="{FD33361D-3BA3-48B6-BB30-F9D1BCD3169D}" name="i62 Analítica institucional para la toma de decisiones" dataDxfId="25"/>
    <tableColumn id="101" xr3:uid="{D60279A3-7119-4C54-BCF2-861864F2C9DC}" name="POL19 Índice de Control Interno" dataDxfId="24"/>
    <tableColumn id="102" xr3:uid="{30D94237-82E4-4FBE-8E9F-DD95A2A6CDA5}" name="i63 Ambiente propicio para el ejercicio del control" dataDxfId="23"/>
    <tableColumn id="103" xr3:uid="{F0EE3A46-1769-46FB-8194-74D2F11A370D}" name="i64 Evaluación estratégica del riesgo" dataDxfId="22"/>
    <tableColumn id="104" xr3:uid="{E6E91A82-B7B1-4C29-9CFB-80B6B1D17BBE}" name="i65 Actividades de control efectivas" dataDxfId="21"/>
    <tableColumn id="105" xr3:uid="{D6313973-B80B-4984-A48F-A28B6A2C21EF}" name="i66 Información y comunicación relevante y oportuna para el control" dataDxfId="20"/>
    <tableColumn id="106" xr3:uid="{7529C1CD-85D7-4628-A56F-9C6F093126BE}" name="i67 Actividades de monitoreo sistemáticas y orientadas a la mejora" dataDxfId="19"/>
    <tableColumn id="107" xr3:uid="{CCE787BB-5C53-4E73-AFAA-12EF0433EEB8}" name="i68 Evaluación independiente al sistema de control interno" dataDxfId="18"/>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defensajuridica.gov.co/"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pivotTable" Target="../pivotTables/pivotTable10.xml"/><Relationship Id="rId13" Type="http://schemas.openxmlformats.org/officeDocument/2006/relationships/pivotTable" Target="../pivotTables/pivotTable15.xml"/><Relationship Id="rId3" Type="http://schemas.openxmlformats.org/officeDocument/2006/relationships/pivotTable" Target="../pivotTables/pivotTable5.xml"/><Relationship Id="rId7" Type="http://schemas.openxmlformats.org/officeDocument/2006/relationships/pivotTable" Target="../pivotTables/pivotTable9.xml"/><Relationship Id="rId12" Type="http://schemas.openxmlformats.org/officeDocument/2006/relationships/pivotTable" Target="../pivotTables/pivotTable14.xml"/><Relationship Id="rId2" Type="http://schemas.openxmlformats.org/officeDocument/2006/relationships/pivotTable" Target="../pivotTables/pivotTable4.xml"/><Relationship Id="rId1" Type="http://schemas.openxmlformats.org/officeDocument/2006/relationships/pivotTable" Target="../pivotTables/pivotTable3.xml"/><Relationship Id="rId6" Type="http://schemas.openxmlformats.org/officeDocument/2006/relationships/pivotTable" Target="../pivotTables/pivotTable8.xml"/><Relationship Id="rId11" Type="http://schemas.openxmlformats.org/officeDocument/2006/relationships/pivotTable" Target="../pivotTables/pivotTable13.xml"/><Relationship Id="rId5" Type="http://schemas.openxmlformats.org/officeDocument/2006/relationships/pivotTable" Target="../pivotTables/pivotTable7.xml"/><Relationship Id="rId10" Type="http://schemas.openxmlformats.org/officeDocument/2006/relationships/pivotTable" Target="../pivotTables/pivotTable12.xml"/><Relationship Id="rId4" Type="http://schemas.openxmlformats.org/officeDocument/2006/relationships/pivotTable" Target="../pivotTables/pivotTable6.xml"/><Relationship Id="rId9" Type="http://schemas.openxmlformats.org/officeDocument/2006/relationships/pivotTable" Target="../pivotTables/pivotTable11.xml"/><Relationship Id="rId14"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hyperlink" Target="https://www.defensajuridica.gov.co/caja_herramientas/docs/Manual_Operativo_PDJ_MIPG_20082025.pdf"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microsoft.com/office/2007/relationships/slicer" Target="../slicers/slicer2.xml"/><Relationship Id="rId4" Type="http://schemas.openxmlformats.org/officeDocument/2006/relationships/table" Target="../tables/table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D9AEF-EA97-40B5-B715-53FE0A2A263B}">
  <dimension ref="A35:P47"/>
  <sheetViews>
    <sheetView tabSelected="1" topLeftCell="A39" workbookViewId="0">
      <selection activeCell="B45" sqref="B45:I45"/>
    </sheetView>
  </sheetViews>
  <sheetFormatPr baseColWidth="10" defaultColWidth="0" defaultRowHeight="13.8" x14ac:dyDescent="0.25"/>
  <cols>
    <col min="1" max="10" width="11.44140625" style="91" customWidth="1"/>
    <col min="11" max="12" width="11.44140625" style="91" hidden="1" customWidth="1"/>
    <col min="13" max="16" width="0" style="91" hidden="1" customWidth="1"/>
    <col min="17" max="16384" width="11.44140625" style="91" hidden="1"/>
  </cols>
  <sheetData>
    <row r="35" spans="1:16" x14ac:dyDescent="0.25">
      <c r="C35" s="130" t="s">
        <v>958</v>
      </c>
      <c r="D35" s="130"/>
      <c r="E35" s="130"/>
      <c r="F35" s="130"/>
      <c r="G35" s="130"/>
      <c r="H35" s="130"/>
    </row>
    <row r="36" spans="1:16" x14ac:dyDescent="0.25">
      <c r="C36" s="130"/>
      <c r="D36" s="130"/>
      <c r="E36" s="130"/>
      <c r="F36" s="130"/>
      <c r="G36" s="130"/>
      <c r="H36" s="130"/>
    </row>
    <row r="37" spans="1:16" x14ac:dyDescent="0.25">
      <c r="C37" s="130"/>
      <c r="D37" s="130"/>
      <c r="E37" s="130"/>
      <c r="F37" s="130"/>
      <c r="G37" s="130"/>
      <c r="H37" s="130"/>
    </row>
    <row r="38" spans="1:16" x14ac:dyDescent="0.25">
      <c r="C38" s="130"/>
      <c r="D38" s="130"/>
      <c r="E38" s="130"/>
      <c r="F38" s="130"/>
      <c r="G38" s="130"/>
      <c r="H38" s="130"/>
    </row>
    <row r="39" spans="1:16" ht="14.4" thickBot="1" x14ac:dyDescent="0.3">
      <c r="C39" s="130"/>
      <c r="D39" s="130"/>
      <c r="E39" s="130"/>
      <c r="F39" s="130"/>
      <c r="G39" s="130"/>
      <c r="H39" s="130"/>
    </row>
    <row r="40" spans="1:16" ht="14.4" thickTop="1" x14ac:dyDescent="0.25">
      <c r="A40" s="127"/>
      <c r="B40" s="127"/>
      <c r="C40" s="127"/>
      <c r="D40" s="127"/>
      <c r="E40" s="127"/>
      <c r="F40" s="127"/>
      <c r="G40" s="127"/>
      <c r="H40" s="127"/>
      <c r="I40" s="127"/>
      <c r="J40" s="127"/>
    </row>
    <row r="41" spans="1:16" ht="18" x14ac:dyDescent="0.35">
      <c r="D41" s="131" t="s">
        <v>957</v>
      </c>
      <c r="E41" s="132"/>
      <c r="F41" s="132"/>
      <c r="G41" s="132"/>
    </row>
    <row r="45" spans="1:16" ht="264" customHeight="1" x14ac:dyDescent="0.25">
      <c r="B45" s="129" t="s">
        <v>945</v>
      </c>
      <c r="C45" s="129"/>
      <c r="D45" s="129"/>
      <c r="E45" s="129"/>
      <c r="F45" s="129"/>
      <c r="G45" s="129"/>
      <c r="H45" s="129"/>
      <c r="I45" s="129"/>
      <c r="J45" s="90"/>
      <c r="K45" s="90"/>
      <c r="L45" s="90"/>
      <c r="M45" s="90"/>
      <c r="N45" s="90"/>
      <c r="O45" s="90"/>
      <c r="P45" s="90"/>
    </row>
    <row r="46" spans="1:16" x14ac:dyDescent="0.25">
      <c r="B46" s="91" t="s">
        <v>944</v>
      </c>
    </row>
    <row r="47" spans="1:16" x14ac:dyDescent="0.25">
      <c r="K47" s="92"/>
    </row>
  </sheetData>
  <mergeCells count="3">
    <mergeCell ref="B45:I45"/>
    <mergeCell ref="C35:H39"/>
    <mergeCell ref="D41:G41"/>
  </mergeCells>
  <hyperlinks>
    <hyperlink ref="D41" r:id="rId1" xr:uid="{D16A0813-0871-47BD-BABD-2AED85C657CD}"/>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720EC-22BF-44D2-8CA0-714DD75785C9}">
  <dimension ref="A1:DD239"/>
  <sheetViews>
    <sheetView showGridLines="0" topLeftCell="AS1" zoomScale="90" zoomScaleNormal="90" workbookViewId="0">
      <selection activeCell="BC3" sqref="BC3:BG3"/>
    </sheetView>
  </sheetViews>
  <sheetFormatPr baseColWidth="10" defaultColWidth="0" defaultRowHeight="15" customHeight="1" zeroHeight="1" x14ac:dyDescent="0.3"/>
  <cols>
    <col min="1" max="1" width="14.88671875" customWidth="1"/>
    <col min="2" max="2" width="43.109375" customWidth="1"/>
    <col min="3" max="3" width="12.6640625" customWidth="1"/>
    <col min="4" max="4" width="23.33203125" customWidth="1"/>
    <col min="5" max="5" width="20.6640625" customWidth="1"/>
    <col min="6" max="6" width="22.6640625" customWidth="1"/>
    <col min="7" max="7" width="16.33203125" customWidth="1"/>
    <col min="8" max="8" width="14.88671875" customWidth="1"/>
    <col min="9" max="9" width="9.6640625" style="97" customWidth="1"/>
    <col min="10" max="10" width="10.6640625" style="97" customWidth="1"/>
    <col min="11" max="11" width="22.44140625" customWidth="1"/>
    <col min="12" max="12" width="14.33203125" style="93" customWidth="1"/>
    <col min="13" max="13" width="21" customWidth="1"/>
    <col min="14" max="20" width="16.6640625" customWidth="1"/>
    <col min="21" max="21" width="18.6640625" customWidth="1"/>
    <col min="22" max="25" width="15.6640625" customWidth="1"/>
    <col min="26" max="26" width="18.6640625" customWidth="1"/>
    <col min="27" max="29" width="15.6640625" customWidth="1"/>
    <col min="30" max="32" width="18.6640625" customWidth="1"/>
    <col min="33" max="35" width="15.6640625" customWidth="1"/>
    <col min="36" max="37" width="18.6640625" customWidth="1"/>
    <col min="38" max="48" width="15.6640625" customWidth="1"/>
    <col min="49" max="49" width="18.6640625" customWidth="1"/>
    <col min="50" max="52" width="15.6640625" customWidth="1"/>
    <col min="53" max="53" width="18.6640625" customWidth="1"/>
    <col min="54" max="59" width="15.6640625" customWidth="1"/>
    <col min="60" max="60" width="18.6640625" customWidth="1"/>
    <col min="61" max="63" width="15.6640625" customWidth="1"/>
    <col min="64" max="64" width="18.6640625" customWidth="1"/>
    <col min="65" max="69" width="15.6640625" customWidth="1"/>
    <col min="70" max="70" width="18.6640625" customWidth="1"/>
    <col min="71" max="73" width="15.6640625" customWidth="1"/>
    <col min="74" max="74" width="18.6640625" customWidth="1"/>
    <col min="75" max="80" width="15.6640625" customWidth="1"/>
    <col min="81" max="82" width="18.6640625" customWidth="1"/>
    <col min="83" max="84" width="15.6640625" customWidth="1"/>
    <col min="85" max="85" width="18.6640625" customWidth="1"/>
    <col min="86" max="90" width="15.6640625" customWidth="1"/>
    <col min="91" max="91" width="18.6640625" customWidth="1"/>
    <col min="92" max="94" width="15.6640625" customWidth="1"/>
    <col min="95" max="95" width="18.6640625" customWidth="1"/>
    <col min="96" max="100" width="15.6640625" customWidth="1"/>
    <col min="101" max="101" width="18.6640625" customWidth="1"/>
    <col min="102" max="107" width="15.6640625" customWidth="1"/>
    <col min="108" max="108" width="11.44140625" customWidth="1"/>
    <col min="109" max="16384" width="11.44140625" hidden="1"/>
  </cols>
  <sheetData>
    <row r="1" spans="1:107" s="23" customFormat="1" ht="73.95" customHeight="1" x14ac:dyDescent="0.3">
      <c r="D1" s="21" t="s">
        <v>591</v>
      </c>
      <c r="I1" s="95"/>
      <c r="J1" s="95"/>
      <c r="L1" s="95"/>
    </row>
    <row r="2" spans="1:107" ht="18" customHeight="1" x14ac:dyDescent="0.3">
      <c r="A2" s="96" t="s">
        <v>592</v>
      </c>
      <c r="B2" s="23">
        <v>1</v>
      </c>
      <c r="C2" s="23">
        <v>2</v>
      </c>
      <c r="D2" s="23">
        <v>3</v>
      </c>
      <c r="E2" s="23">
        <v>4</v>
      </c>
      <c r="F2" s="23">
        <v>5</v>
      </c>
      <c r="G2" s="23">
        <v>6</v>
      </c>
      <c r="H2" s="23">
        <v>7</v>
      </c>
      <c r="I2" s="23">
        <v>8</v>
      </c>
      <c r="J2" s="23">
        <v>9</v>
      </c>
      <c r="K2" s="23">
        <v>10</v>
      </c>
      <c r="L2" s="23">
        <v>11</v>
      </c>
      <c r="M2" s="23">
        <v>12</v>
      </c>
      <c r="N2" s="23">
        <v>13</v>
      </c>
      <c r="O2" s="23">
        <v>14</v>
      </c>
      <c r="P2" s="23">
        <v>15</v>
      </c>
      <c r="Q2" s="23">
        <v>16</v>
      </c>
      <c r="R2" s="23">
        <v>17</v>
      </c>
      <c r="S2" s="23">
        <v>18</v>
      </c>
      <c r="T2" s="23">
        <v>19</v>
      </c>
      <c r="U2" s="23">
        <v>20</v>
      </c>
      <c r="V2" s="23">
        <v>21</v>
      </c>
      <c r="W2" s="23">
        <v>22</v>
      </c>
      <c r="X2" s="23">
        <v>23</v>
      </c>
      <c r="Y2" s="23">
        <v>24</v>
      </c>
      <c r="Z2" s="23">
        <v>25</v>
      </c>
      <c r="AA2" s="23">
        <v>26</v>
      </c>
      <c r="AB2" s="23">
        <v>27</v>
      </c>
      <c r="AC2" s="23">
        <v>28</v>
      </c>
      <c r="AD2" s="23">
        <v>29</v>
      </c>
      <c r="AE2" s="23">
        <v>30</v>
      </c>
      <c r="AF2" s="23">
        <v>31</v>
      </c>
      <c r="AG2" s="23">
        <v>32</v>
      </c>
      <c r="AH2" s="23">
        <v>33</v>
      </c>
      <c r="AI2" s="23">
        <v>34</v>
      </c>
      <c r="AJ2" s="23">
        <v>35</v>
      </c>
      <c r="AK2" s="23">
        <v>36</v>
      </c>
      <c r="AL2" s="23">
        <v>37</v>
      </c>
      <c r="AM2" s="23">
        <v>38</v>
      </c>
      <c r="AN2" s="23">
        <v>39</v>
      </c>
      <c r="AO2" s="23">
        <v>40</v>
      </c>
      <c r="AP2" s="23">
        <v>41</v>
      </c>
      <c r="AQ2" s="23">
        <v>42</v>
      </c>
      <c r="AR2" s="23">
        <v>43</v>
      </c>
      <c r="AS2" s="23">
        <v>44</v>
      </c>
      <c r="AT2" s="23">
        <v>45</v>
      </c>
      <c r="AU2" s="23">
        <v>46</v>
      </c>
      <c r="AV2" s="23">
        <v>47</v>
      </c>
      <c r="AW2" s="23">
        <v>48</v>
      </c>
      <c r="AX2" s="23">
        <v>49</v>
      </c>
      <c r="AY2" s="23">
        <v>50</v>
      </c>
      <c r="AZ2" s="23">
        <v>51</v>
      </c>
      <c r="BA2" s="23">
        <v>52</v>
      </c>
      <c r="BB2" s="23">
        <v>53</v>
      </c>
      <c r="BC2" s="23">
        <v>54</v>
      </c>
      <c r="BD2" s="23">
        <v>55</v>
      </c>
      <c r="BE2" s="23">
        <v>56</v>
      </c>
      <c r="BF2" s="23">
        <v>57</v>
      </c>
      <c r="BG2" s="23">
        <v>58</v>
      </c>
      <c r="BH2" s="23">
        <v>59</v>
      </c>
      <c r="BI2" s="23">
        <v>60</v>
      </c>
      <c r="BJ2" s="23">
        <v>61</v>
      </c>
      <c r="BK2" s="23">
        <v>62</v>
      </c>
      <c r="BL2" s="23">
        <v>63</v>
      </c>
      <c r="BM2" s="23">
        <v>64</v>
      </c>
      <c r="BN2" s="23">
        <v>65</v>
      </c>
      <c r="BO2" s="23">
        <v>66</v>
      </c>
      <c r="BP2" s="23">
        <v>67</v>
      </c>
      <c r="BQ2" s="23">
        <v>68</v>
      </c>
      <c r="BR2" s="23">
        <v>69</v>
      </c>
      <c r="BS2" s="23">
        <v>70</v>
      </c>
      <c r="BT2" s="23">
        <v>71</v>
      </c>
      <c r="BU2" s="23">
        <v>72</v>
      </c>
      <c r="BV2" s="23">
        <v>73</v>
      </c>
      <c r="BW2" s="23">
        <v>74</v>
      </c>
      <c r="BX2" s="23">
        <v>75</v>
      </c>
      <c r="BY2" s="23">
        <v>76</v>
      </c>
      <c r="BZ2" s="23">
        <v>77</v>
      </c>
      <c r="CA2" s="23">
        <v>78</v>
      </c>
      <c r="CB2" s="23">
        <v>79</v>
      </c>
      <c r="CC2" s="23">
        <v>80</v>
      </c>
      <c r="CD2" s="23">
        <v>81</v>
      </c>
      <c r="CE2" s="23">
        <v>82</v>
      </c>
      <c r="CF2" s="23">
        <v>83</v>
      </c>
      <c r="CG2" s="23">
        <v>84</v>
      </c>
      <c r="CH2" s="23">
        <v>85</v>
      </c>
    </row>
    <row r="3" spans="1:107" s="103" customFormat="1" ht="81" customHeight="1" x14ac:dyDescent="0.3">
      <c r="A3" s="98" t="s">
        <v>593</v>
      </c>
      <c r="B3" s="99" t="s">
        <v>3</v>
      </c>
      <c r="C3" s="99" t="s">
        <v>4</v>
      </c>
      <c r="D3" s="99" t="s">
        <v>462</v>
      </c>
      <c r="E3" s="99" t="s">
        <v>6</v>
      </c>
      <c r="F3" s="99" t="s">
        <v>7</v>
      </c>
      <c r="G3" s="99" t="s">
        <v>8</v>
      </c>
      <c r="H3" s="99" t="s">
        <v>9</v>
      </c>
      <c r="I3" s="99" t="s">
        <v>463</v>
      </c>
      <c r="J3" s="99" t="s">
        <v>464</v>
      </c>
      <c r="K3" s="99" t="s">
        <v>465</v>
      </c>
      <c r="L3" s="99" t="s">
        <v>10</v>
      </c>
      <c r="M3" s="100" t="s">
        <v>11</v>
      </c>
      <c r="N3" s="101" t="s">
        <v>12</v>
      </c>
      <c r="O3" s="101" t="s">
        <v>594</v>
      </c>
      <c r="P3" s="101" t="s">
        <v>595</v>
      </c>
      <c r="Q3" s="101" t="s">
        <v>15</v>
      </c>
      <c r="R3" s="101" t="s">
        <v>16</v>
      </c>
      <c r="S3" s="101" t="s">
        <v>17</v>
      </c>
      <c r="T3" s="101" t="s">
        <v>18</v>
      </c>
      <c r="U3" s="101" t="s">
        <v>596</v>
      </c>
      <c r="V3" s="102" t="s">
        <v>597</v>
      </c>
      <c r="W3" s="102" t="s">
        <v>598</v>
      </c>
      <c r="X3" s="102" t="s">
        <v>599</v>
      </c>
      <c r="Y3" s="102" t="s">
        <v>600</v>
      </c>
      <c r="Z3" s="101" t="s">
        <v>601</v>
      </c>
      <c r="AA3" s="102" t="s">
        <v>602</v>
      </c>
      <c r="AB3" s="102" t="s">
        <v>603</v>
      </c>
      <c r="AC3" s="102" t="s">
        <v>604</v>
      </c>
      <c r="AD3" s="101" t="s">
        <v>605</v>
      </c>
      <c r="AE3" s="101" t="s">
        <v>606</v>
      </c>
      <c r="AF3" s="101" t="s">
        <v>607</v>
      </c>
      <c r="AG3" s="102" t="s">
        <v>608</v>
      </c>
      <c r="AH3" s="102" t="s">
        <v>609</v>
      </c>
      <c r="AI3" s="102" t="s">
        <v>610</v>
      </c>
      <c r="AJ3" s="101" t="s">
        <v>611</v>
      </c>
      <c r="AK3" s="101" t="s">
        <v>612</v>
      </c>
      <c r="AL3" s="102" t="s">
        <v>613</v>
      </c>
      <c r="AM3" s="102" t="s">
        <v>614</v>
      </c>
      <c r="AN3" s="102" t="s">
        <v>615</v>
      </c>
      <c r="AO3" s="102" t="s">
        <v>616</v>
      </c>
      <c r="AP3" s="102" t="s">
        <v>617</v>
      </c>
      <c r="AQ3" s="102" t="s">
        <v>618</v>
      </c>
      <c r="AR3" s="102" t="s">
        <v>619</v>
      </c>
      <c r="AS3" s="102" t="s">
        <v>620</v>
      </c>
      <c r="AT3" s="102" t="s">
        <v>621</v>
      </c>
      <c r="AU3" s="102" t="s">
        <v>622</v>
      </c>
      <c r="AV3" s="102" t="s">
        <v>623</v>
      </c>
      <c r="AW3" s="101" t="s">
        <v>624</v>
      </c>
      <c r="AX3" s="102" t="s">
        <v>625</v>
      </c>
      <c r="AY3" s="102" t="s">
        <v>626</v>
      </c>
      <c r="AZ3" s="102" t="s">
        <v>627</v>
      </c>
      <c r="BA3" s="101" t="s">
        <v>628</v>
      </c>
      <c r="BB3" s="121" t="s">
        <v>932</v>
      </c>
      <c r="BC3" s="122" t="s">
        <v>933</v>
      </c>
      <c r="BD3" s="122" t="s">
        <v>934</v>
      </c>
      <c r="BE3" s="122" t="s">
        <v>935</v>
      </c>
      <c r="BF3" s="122" t="s">
        <v>936</v>
      </c>
      <c r="BG3" s="122" t="s">
        <v>937</v>
      </c>
      <c r="BH3" s="101" t="s">
        <v>629</v>
      </c>
      <c r="BI3" s="102" t="s">
        <v>630</v>
      </c>
      <c r="BJ3" s="102" t="s">
        <v>631</v>
      </c>
      <c r="BK3" s="102" t="s">
        <v>632</v>
      </c>
      <c r="BL3" s="101" t="s">
        <v>633</v>
      </c>
      <c r="BM3" s="102" t="s">
        <v>634</v>
      </c>
      <c r="BN3" s="102" t="s">
        <v>635</v>
      </c>
      <c r="BO3" s="102" t="s">
        <v>636</v>
      </c>
      <c r="BP3" s="102" t="s">
        <v>637</v>
      </c>
      <c r="BQ3" s="102" t="s">
        <v>638</v>
      </c>
      <c r="BR3" s="101" t="s">
        <v>639</v>
      </c>
      <c r="BS3" s="102" t="s">
        <v>640</v>
      </c>
      <c r="BT3" s="102" t="s">
        <v>641</v>
      </c>
      <c r="BU3" s="102" t="s">
        <v>642</v>
      </c>
      <c r="BV3" s="101" t="s">
        <v>643</v>
      </c>
      <c r="BW3" s="102" t="s">
        <v>509</v>
      </c>
      <c r="BX3" s="102" t="s">
        <v>510</v>
      </c>
      <c r="BY3" s="102" t="s">
        <v>511</v>
      </c>
      <c r="BZ3" s="102" t="s">
        <v>512</v>
      </c>
      <c r="CA3" s="102" t="s">
        <v>513</v>
      </c>
      <c r="CB3" s="102" t="s">
        <v>514</v>
      </c>
      <c r="CC3" s="101" t="s">
        <v>644</v>
      </c>
      <c r="CD3" s="101" t="s">
        <v>645</v>
      </c>
      <c r="CE3" s="102" t="s">
        <v>646</v>
      </c>
      <c r="CF3" s="102" t="s">
        <v>647</v>
      </c>
      <c r="CG3" s="101" t="s">
        <v>648</v>
      </c>
      <c r="CH3" s="102" t="s">
        <v>649</v>
      </c>
      <c r="CI3" s="102" t="s">
        <v>650</v>
      </c>
      <c r="CJ3" s="102" t="s">
        <v>651</v>
      </c>
      <c r="CK3" s="102" t="s">
        <v>652</v>
      </c>
      <c r="CL3" s="102" t="s">
        <v>653</v>
      </c>
      <c r="CM3" s="101" t="s">
        <v>654</v>
      </c>
      <c r="CN3" s="102" t="s">
        <v>655</v>
      </c>
      <c r="CO3" s="102" t="s">
        <v>656</v>
      </c>
      <c r="CP3" s="102" t="s">
        <v>657</v>
      </c>
      <c r="CQ3" s="101" t="s">
        <v>658</v>
      </c>
      <c r="CR3" s="102" t="s">
        <v>659</v>
      </c>
      <c r="CS3" s="102" t="s">
        <v>660</v>
      </c>
      <c r="CT3" s="102" t="s">
        <v>661</v>
      </c>
      <c r="CU3" s="102" t="s">
        <v>662</v>
      </c>
      <c r="CV3" s="102" t="s">
        <v>663</v>
      </c>
      <c r="CW3" s="101" t="s">
        <v>664</v>
      </c>
      <c r="CX3" s="102" t="s">
        <v>665</v>
      </c>
      <c r="CY3" s="102" t="s">
        <v>666</v>
      </c>
      <c r="CZ3" s="102" t="s">
        <v>667</v>
      </c>
      <c r="DA3" s="102" t="s">
        <v>668</v>
      </c>
      <c r="DB3" s="102" t="s">
        <v>669</v>
      </c>
      <c r="DC3" s="102" t="s">
        <v>670</v>
      </c>
    </row>
    <row r="4" spans="1:107" ht="14.4" x14ac:dyDescent="0.3">
      <c r="A4" s="104" t="s">
        <v>671</v>
      </c>
      <c r="B4" t="s">
        <v>100</v>
      </c>
      <c r="C4" t="s">
        <v>101</v>
      </c>
      <c r="D4" t="s">
        <v>102</v>
      </c>
      <c r="E4" t="s">
        <v>103</v>
      </c>
      <c r="F4" t="s">
        <v>104</v>
      </c>
      <c r="G4" t="s">
        <v>105</v>
      </c>
      <c r="H4" t="s">
        <v>105</v>
      </c>
      <c r="I4" s="97" t="s">
        <v>536</v>
      </c>
      <c r="J4" s="97">
        <v>1</v>
      </c>
      <c r="K4" t="s">
        <v>672</v>
      </c>
      <c r="L4" s="93" t="s">
        <v>106</v>
      </c>
      <c r="M4" s="105">
        <v>91.17</v>
      </c>
      <c r="N4" s="105">
        <v>98.21</v>
      </c>
      <c r="O4" s="105">
        <v>96.17</v>
      </c>
      <c r="P4" s="105">
        <v>93.45</v>
      </c>
      <c r="Q4" s="105">
        <v>89.21</v>
      </c>
      <c r="R4" s="105">
        <v>83.5</v>
      </c>
      <c r="S4" s="105">
        <v>92.78</v>
      </c>
      <c r="T4" s="105">
        <v>95.06</v>
      </c>
      <c r="U4" s="105">
        <v>97.25</v>
      </c>
      <c r="V4" s="105">
        <v>100</v>
      </c>
      <c r="W4" s="105">
        <v>100</v>
      </c>
      <c r="X4" s="105">
        <v>94.32</v>
      </c>
      <c r="Y4" s="105">
        <v>100</v>
      </c>
      <c r="Z4" s="105">
        <v>99.06</v>
      </c>
      <c r="AA4" s="105">
        <v>96.67</v>
      </c>
      <c r="AB4" s="105">
        <v>100</v>
      </c>
      <c r="AC4" s="105">
        <v>98.72</v>
      </c>
      <c r="AD4" s="105">
        <v>98.7</v>
      </c>
      <c r="AE4" s="105">
        <v>74.239999999999995</v>
      </c>
      <c r="AF4" s="105">
        <v>96.97</v>
      </c>
      <c r="AG4" s="105">
        <v>100</v>
      </c>
      <c r="AH4" s="105">
        <v>100</v>
      </c>
      <c r="AI4" s="105">
        <v>83.33</v>
      </c>
      <c r="AJ4" s="105">
        <v>96.72</v>
      </c>
      <c r="AK4" s="105">
        <v>87.61</v>
      </c>
      <c r="AL4" s="105">
        <v>91.67</v>
      </c>
      <c r="AM4" s="105">
        <v>94.5</v>
      </c>
      <c r="AN4" s="105">
        <v>81.08</v>
      </c>
      <c r="AO4" s="105">
        <v>88.46</v>
      </c>
      <c r="AP4" s="105">
        <v>53.4</v>
      </c>
      <c r="AQ4" s="105">
        <v>100</v>
      </c>
      <c r="AR4" s="105">
        <v>86.11</v>
      </c>
      <c r="AS4" s="105">
        <v>96.95</v>
      </c>
      <c r="AT4" s="105">
        <v>68.97</v>
      </c>
      <c r="AU4" s="105">
        <v>100</v>
      </c>
      <c r="AV4" s="105"/>
      <c r="AW4" s="105">
        <v>90.23</v>
      </c>
      <c r="AX4" s="105">
        <v>79.63</v>
      </c>
      <c r="AY4" s="105">
        <v>93.33</v>
      </c>
      <c r="AZ4" s="105">
        <v>100</v>
      </c>
      <c r="BA4" s="105">
        <v>100</v>
      </c>
      <c r="BB4" s="105">
        <v>100</v>
      </c>
      <c r="BC4" s="105">
        <v>100</v>
      </c>
      <c r="BD4" s="105">
        <v>100</v>
      </c>
      <c r="BE4" s="105">
        <v>100</v>
      </c>
      <c r="BF4" s="105">
        <v>100</v>
      </c>
      <c r="BG4" s="105">
        <v>100</v>
      </c>
      <c r="BH4" s="105">
        <v>93.98</v>
      </c>
      <c r="BI4" s="105">
        <v>100</v>
      </c>
      <c r="BJ4" s="105">
        <v>98.81</v>
      </c>
      <c r="BK4" s="105">
        <v>84</v>
      </c>
      <c r="BL4" s="105">
        <v>94.3</v>
      </c>
      <c r="BM4" s="105">
        <v>87.84</v>
      </c>
      <c r="BN4" s="105">
        <v>93.75</v>
      </c>
      <c r="BO4" s="105">
        <v>97.83</v>
      </c>
      <c r="BP4" s="105">
        <v>100</v>
      </c>
      <c r="BQ4" s="105">
        <v>96.15</v>
      </c>
      <c r="BR4" s="105">
        <v>100</v>
      </c>
      <c r="BS4" s="105">
        <v>100</v>
      </c>
      <c r="BT4" s="105">
        <v>100</v>
      </c>
      <c r="BU4" s="105">
        <v>100</v>
      </c>
      <c r="BV4" s="105">
        <v>96.88</v>
      </c>
      <c r="BW4" s="105">
        <v>91.96</v>
      </c>
      <c r="BX4" s="105">
        <v>100</v>
      </c>
      <c r="BY4" s="105">
        <v>100</v>
      </c>
      <c r="BZ4" s="105">
        <v>100</v>
      </c>
      <c r="CA4" s="105">
        <v>95.83</v>
      </c>
      <c r="CB4" s="105">
        <v>100</v>
      </c>
      <c r="CC4" s="105">
        <v>89.21</v>
      </c>
      <c r="CD4" s="105">
        <v>98.62</v>
      </c>
      <c r="CE4" s="105">
        <v>100</v>
      </c>
      <c r="CF4" s="105">
        <v>97.47</v>
      </c>
      <c r="CG4" s="105">
        <v>83.45</v>
      </c>
      <c r="CH4" s="105">
        <v>100</v>
      </c>
      <c r="CI4" s="105">
        <v>80</v>
      </c>
      <c r="CJ4" s="105">
        <v>80</v>
      </c>
      <c r="CK4" s="105">
        <v>60.19</v>
      </c>
      <c r="CL4" s="105">
        <v>100</v>
      </c>
      <c r="CM4" s="105">
        <v>68.209999999999994</v>
      </c>
      <c r="CN4" s="105">
        <v>75.760000000000005</v>
      </c>
      <c r="CO4" s="105">
        <v>82.35</v>
      </c>
      <c r="CP4" s="105">
        <v>62.78</v>
      </c>
      <c r="CQ4" s="105">
        <v>92.78</v>
      </c>
      <c r="CR4" s="105">
        <v>90.48</v>
      </c>
      <c r="CS4" s="105">
        <v>100</v>
      </c>
      <c r="CT4" s="105">
        <v>96.3</v>
      </c>
      <c r="CU4" s="105">
        <v>96.3</v>
      </c>
      <c r="CV4" s="105">
        <v>40</v>
      </c>
      <c r="CW4" s="105">
        <v>95.06</v>
      </c>
      <c r="CX4" s="105">
        <v>99.19</v>
      </c>
      <c r="CY4" s="105">
        <v>99.54</v>
      </c>
      <c r="CZ4" s="105">
        <v>86.67</v>
      </c>
      <c r="DA4" s="105">
        <v>89.2</v>
      </c>
      <c r="DB4" s="105">
        <v>89.47</v>
      </c>
      <c r="DC4" s="105">
        <v>83.33</v>
      </c>
    </row>
    <row r="5" spans="1:107" ht="14.4" x14ac:dyDescent="0.3">
      <c r="A5" s="104" t="s">
        <v>673</v>
      </c>
      <c r="B5" t="s">
        <v>107</v>
      </c>
      <c r="C5" t="s">
        <v>101</v>
      </c>
      <c r="D5" t="s">
        <v>102</v>
      </c>
      <c r="E5" t="s">
        <v>103</v>
      </c>
      <c r="F5" t="s">
        <v>108</v>
      </c>
      <c r="G5" t="s">
        <v>105</v>
      </c>
      <c r="H5" t="s">
        <v>105</v>
      </c>
      <c r="I5" s="97" t="s">
        <v>536</v>
      </c>
      <c r="J5" s="97">
        <v>1</v>
      </c>
      <c r="K5" t="s">
        <v>672</v>
      </c>
      <c r="L5" s="93" t="s">
        <v>106</v>
      </c>
      <c r="M5" s="105">
        <v>91.16</v>
      </c>
      <c r="N5" s="105">
        <v>95.64</v>
      </c>
      <c r="O5" s="105">
        <v>96.04</v>
      </c>
      <c r="P5" s="105">
        <v>90.92</v>
      </c>
      <c r="Q5" s="105">
        <v>96.86</v>
      </c>
      <c r="R5" s="105">
        <v>87.22</v>
      </c>
      <c r="S5" s="105">
        <v>95.1</v>
      </c>
      <c r="T5" s="105">
        <v>96.11</v>
      </c>
      <c r="U5" s="105">
        <v>93.96</v>
      </c>
      <c r="V5" s="105">
        <v>91.43</v>
      </c>
      <c r="W5" s="105">
        <v>100</v>
      </c>
      <c r="X5" s="105">
        <v>94.32</v>
      </c>
      <c r="Y5" s="105">
        <v>100</v>
      </c>
      <c r="Z5" s="105">
        <v>97.17</v>
      </c>
      <c r="AA5" s="105">
        <v>96.67</v>
      </c>
      <c r="AB5" s="105">
        <v>96.97</v>
      </c>
      <c r="AC5" s="105">
        <v>97.44</v>
      </c>
      <c r="AD5" s="105">
        <v>98.7</v>
      </c>
      <c r="AE5" s="105">
        <v>77.27</v>
      </c>
      <c r="AF5" s="105">
        <v>97.14</v>
      </c>
      <c r="AG5" s="105">
        <v>92.86</v>
      </c>
      <c r="AH5" s="105">
        <v>100</v>
      </c>
      <c r="AI5" s="105">
        <v>100</v>
      </c>
      <c r="AJ5" s="105">
        <v>86.89</v>
      </c>
      <c r="AK5" s="105">
        <v>90.66</v>
      </c>
      <c r="AL5" s="105">
        <v>94.44</v>
      </c>
      <c r="AM5" s="105">
        <v>94.5</v>
      </c>
      <c r="AN5" s="105">
        <v>97.3</v>
      </c>
      <c r="AO5" s="105">
        <v>76.209999999999994</v>
      </c>
      <c r="AP5" s="105">
        <v>53.4</v>
      </c>
      <c r="AQ5" s="105">
        <v>92.86</v>
      </c>
      <c r="AR5" s="105">
        <v>22.22</v>
      </c>
      <c r="AS5" s="105">
        <v>97.56</v>
      </c>
      <c r="AT5" s="105">
        <v>96.55</v>
      </c>
      <c r="AU5" s="105">
        <v>77.67</v>
      </c>
      <c r="AV5" s="105"/>
      <c r="AW5" s="105">
        <v>93.1</v>
      </c>
      <c r="AX5" s="105">
        <v>100</v>
      </c>
      <c r="AY5" s="105">
        <v>90</v>
      </c>
      <c r="AZ5" s="105">
        <v>92.86</v>
      </c>
      <c r="BA5" s="105">
        <v>100</v>
      </c>
      <c r="BB5" s="105">
        <v>100</v>
      </c>
      <c r="BC5" s="105">
        <v>100</v>
      </c>
      <c r="BD5" s="105">
        <v>100</v>
      </c>
      <c r="BE5" s="105">
        <v>100</v>
      </c>
      <c r="BF5" s="105">
        <v>100</v>
      </c>
      <c r="BG5" s="105">
        <v>100</v>
      </c>
      <c r="BH5" s="105">
        <v>83.85</v>
      </c>
      <c r="BI5" s="105">
        <v>100</v>
      </c>
      <c r="BJ5" s="105">
        <v>98.77</v>
      </c>
      <c r="BK5" s="105">
        <v>52.94</v>
      </c>
      <c r="BL5" s="105">
        <v>92.98</v>
      </c>
      <c r="BM5" s="105">
        <v>94.59</v>
      </c>
      <c r="BN5" s="105">
        <v>75</v>
      </c>
      <c r="BO5" s="105">
        <v>97.83</v>
      </c>
      <c r="BP5" s="105">
        <v>88.89</v>
      </c>
      <c r="BQ5" s="105">
        <v>92.31</v>
      </c>
      <c r="BR5" s="105">
        <v>91.89</v>
      </c>
      <c r="BS5" s="105">
        <v>75</v>
      </c>
      <c r="BT5" s="105">
        <v>100</v>
      </c>
      <c r="BU5" s="105">
        <v>81.819999999999993</v>
      </c>
      <c r="BV5" s="105">
        <v>90.28</v>
      </c>
      <c r="BW5" s="105">
        <v>91.07</v>
      </c>
      <c r="BX5" s="105">
        <v>84.62</v>
      </c>
      <c r="BY5" s="105">
        <v>87.5</v>
      </c>
      <c r="BZ5" s="105">
        <v>71.430000000000007</v>
      </c>
      <c r="CA5" s="105">
        <v>91.67</v>
      </c>
      <c r="CB5" s="105">
        <v>93.75</v>
      </c>
      <c r="CC5" s="105">
        <v>96.86</v>
      </c>
      <c r="CD5" s="105">
        <v>98.62</v>
      </c>
      <c r="CE5" s="105">
        <v>98.48</v>
      </c>
      <c r="CF5" s="105">
        <v>98.73</v>
      </c>
      <c r="CG5" s="105">
        <v>87.62</v>
      </c>
      <c r="CH5" s="105">
        <v>93.33</v>
      </c>
      <c r="CI5" s="105">
        <v>80</v>
      </c>
      <c r="CJ5" s="105">
        <v>82.22</v>
      </c>
      <c r="CK5" s="105">
        <v>96.3</v>
      </c>
      <c r="CL5" s="105">
        <v>100</v>
      </c>
      <c r="CM5" s="105">
        <v>75.48</v>
      </c>
      <c r="CN5" s="105">
        <v>89.9</v>
      </c>
      <c r="CO5" s="105">
        <v>52.94</v>
      </c>
      <c r="CP5" s="105">
        <v>74.44</v>
      </c>
      <c r="CQ5" s="105">
        <v>95.1</v>
      </c>
      <c r="CR5" s="105">
        <v>97.62</v>
      </c>
      <c r="CS5" s="105">
        <v>92.86</v>
      </c>
      <c r="CT5" s="105">
        <v>93.75</v>
      </c>
      <c r="CU5" s="105">
        <v>96.55</v>
      </c>
      <c r="CV5" s="105">
        <v>100</v>
      </c>
      <c r="CW5" s="105">
        <v>96.11</v>
      </c>
      <c r="CX5" s="105">
        <v>99.22</v>
      </c>
      <c r="CY5" s="105">
        <v>86.11</v>
      </c>
      <c r="CZ5" s="105">
        <v>97.5</v>
      </c>
      <c r="DA5" s="105">
        <v>94.12</v>
      </c>
      <c r="DB5" s="105">
        <v>97.97</v>
      </c>
      <c r="DC5" s="105">
        <v>98.04</v>
      </c>
    </row>
    <row r="6" spans="1:107" ht="14.4" x14ac:dyDescent="0.3">
      <c r="A6" s="104" t="s">
        <v>674</v>
      </c>
      <c r="B6" t="s">
        <v>109</v>
      </c>
      <c r="C6" t="s">
        <v>101</v>
      </c>
      <c r="D6" t="s">
        <v>102</v>
      </c>
      <c r="E6" t="s">
        <v>103</v>
      </c>
      <c r="F6" t="s">
        <v>110</v>
      </c>
      <c r="G6" t="s">
        <v>105</v>
      </c>
      <c r="H6" t="s">
        <v>105</v>
      </c>
      <c r="I6" s="97" t="s">
        <v>536</v>
      </c>
      <c r="J6" s="97">
        <v>1</v>
      </c>
      <c r="K6" t="s">
        <v>672</v>
      </c>
      <c r="L6" s="93" t="s">
        <v>106</v>
      </c>
      <c r="M6" s="105">
        <v>88.09</v>
      </c>
      <c r="N6" s="105">
        <v>91.28</v>
      </c>
      <c r="O6" s="105">
        <v>96.68</v>
      </c>
      <c r="P6" s="105">
        <v>89.44</v>
      </c>
      <c r="Q6" s="105">
        <v>83.45</v>
      </c>
      <c r="R6" s="105">
        <v>83.86</v>
      </c>
      <c r="S6" s="105">
        <v>90.69</v>
      </c>
      <c r="T6" s="105">
        <v>86.56</v>
      </c>
      <c r="U6" s="105">
        <v>92.31</v>
      </c>
      <c r="V6" s="105">
        <v>85.71</v>
      </c>
      <c r="W6" s="105">
        <v>100</v>
      </c>
      <c r="X6" s="105">
        <v>93.18</v>
      </c>
      <c r="Y6" s="105">
        <v>100</v>
      </c>
      <c r="Z6" s="105">
        <v>89.62</v>
      </c>
      <c r="AA6" s="105">
        <v>96.67</v>
      </c>
      <c r="AB6" s="105">
        <v>87.88</v>
      </c>
      <c r="AC6" s="105">
        <v>87.18</v>
      </c>
      <c r="AD6" s="105">
        <v>99.35</v>
      </c>
      <c r="AE6" s="105">
        <v>74.239999999999995</v>
      </c>
      <c r="AF6" s="105">
        <v>97.06</v>
      </c>
      <c r="AG6" s="105">
        <v>100</v>
      </c>
      <c r="AH6" s="105">
        <v>100</v>
      </c>
      <c r="AI6" s="105">
        <v>85.71</v>
      </c>
      <c r="AJ6" s="105">
        <v>93.44</v>
      </c>
      <c r="AK6" s="105">
        <v>80.569999999999993</v>
      </c>
      <c r="AL6" s="105">
        <v>100</v>
      </c>
      <c r="AM6" s="105">
        <v>55.5</v>
      </c>
      <c r="AN6" s="105">
        <v>67.569999999999993</v>
      </c>
      <c r="AO6" s="105">
        <v>100</v>
      </c>
      <c r="AP6" s="105">
        <v>0</v>
      </c>
      <c r="AQ6" s="105">
        <v>77.14</v>
      </c>
      <c r="AR6" s="105">
        <v>65</v>
      </c>
      <c r="AS6" s="105">
        <v>94.51</v>
      </c>
      <c r="AT6" s="105">
        <v>65.52</v>
      </c>
      <c r="AU6" s="105">
        <v>100</v>
      </c>
      <c r="AV6" s="105"/>
      <c r="AW6" s="105">
        <v>92.86</v>
      </c>
      <c r="AX6" s="105">
        <v>100</v>
      </c>
      <c r="AY6" s="105">
        <v>85.71</v>
      </c>
      <c r="AZ6" s="105">
        <v>100</v>
      </c>
      <c r="BA6" s="105">
        <v>93.33</v>
      </c>
      <c r="BB6" s="105">
        <v>80</v>
      </c>
      <c r="BC6" s="105">
        <v>90</v>
      </c>
      <c r="BD6" s="105">
        <v>95</v>
      </c>
      <c r="BE6" s="105">
        <v>100</v>
      </c>
      <c r="BF6" s="105">
        <v>100</v>
      </c>
      <c r="BG6" s="105">
        <v>80</v>
      </c>
      <c r="BH6" s="105">
        <v>89.39</v>
      </c>
      <c r="BI6" s="105">
        <v>86.27</v>
      </c>
      <c r="BJ6" s="105">
        <v>84.52</v>
      </c>
      <c r="BK6" s="105">
        <v>95.17</v>
      </c>
      <c r="BL6" s="105">
        <v>98.25</v>
      </c>
      <c r="BM6" s="105">
        <v>100</v>
      </c>
      <c r="BN6" s="105">
        <v>100</v>
      </c>
      <c r="BO6" s="105">
        <v>95.65</v>
      </c>
      <c r="BP6" s="105">
        <v>94.44</v>
      </c>
      <c r="BQ6" s="105">
        <v>100</v>
      </c>
      <c r="BR6" s="105">
        <v>94.08</v>
      </c>
      <c r="BS6" s="105">
        <v>100</v>
      </c>
      <c r="BT6" s="105">
        <v>89.47</v>
      </c>
      <c r="BU6" s="105">
        <v>97.73</v>
      </c>
      <c r="BV6" s="105">
        <v>94.44</v>
      </c>
      <c r="BW6" s="105">
        <v>100</v>
      </c>
      <c r="BX6" s="105">
        <v>100</v>
      </c>
      <c r="BY6" s="105">
        <v>95.83</v>
      </c>
      <c r="BZ6" s="105">
        <v>85.71</v>
      </c>
      <c r="CA6" s="105">
        <v>83.33</v>
      </c>
      <c r="CB6" s="105">
        <v>89.58</v>
      </c>
      <c r="CC6" s="105">
        <v>83.45</v>
      </c>
      <c r="CD6" s="105">
        <v>88.28</v>
      </c>
      <c r="CE6" s="105">
        <v>75.760000000000005</v>
      </c>
      <c r="CF6" s="105">
        <v>98.73</v>
      </c>
      <c r="CG6" s="105">
        <v>69.319999999999993</v>
      </c>
      <c r="CH6" s="105">
        <v>100</v>
      </c>
      <c r="CI6" s="105">
        <v>70</v>
      </c>
      <c r="CJ6" s="105">
        <v>63.22</v>
      </c>
      <c r="CK6" s="105">
        <v>61.11</v>
      </c>
      <c r="CL6" s="105">
        <v>33.33</v>
      </c>
      <c r="CM6" s="105">
        <v>86.79</v>
      </c>
      <c r="CN6" s="105">
        <v>87.88</v>
      </c>
      <c r="CO6" s="105">
        <v>73.53</v>
      </c>
      <c r="CP6" s="105">
        <v>88.89</v>
      </c>
      <c r="CQ6" s="105">
        <v>90.69</v>
      </c>
      <c r="CR6" s="105">
        <v>95.24</v>
      </c>
      <c r="CS6" s="105">
        <v>100</v>
      </c>
      <c r="CT6" s="105">
        <v>93.75</v>
      </c>
      <c r="CU6" s="105">
        <v>100</v>
      </c>
      <c r="CV6" s="105">
        <v>70</v>
      </c>
      <c r="CW6" s="105">
        <v>86.56</v>
      </c>
      <c r="CX6" s="105">
        <v>89.92</v>
      </c>
      <c r="CY6" s="105">
        <v>78.47</v>
      </c>
      <c r="CZ6" s="105">
        <v>92.5</v>
      </c>
      <c r="DA6" s="105">
        <v>83.33</v>
      </c>
      <c r="DB6" s="105">
        <v>86.96</v>
      </c>
      <c r="DC6" s="105">
        <v>78.430000000000007</v>
      </c>
    </row>
    <row r="7" spans="1:107" ht="14.4" x14ac:dyDescent="0.3">
      <c r="A7" s="104" t="s">
        <v>675</v>
      </c>
      <c r="B7" t="s">
        <v>111</v>
      </c>
      <c r="C7" t="s">
        <v>101</v>
      </c>
      <c r="D7" t="s">
        <v>102</v>
      </c>
      <c r="E7" t="s">
        <v>103</v>
      </c>
      <c r="F7" t="s">
        <v>676</v>
      </c>
      <c r="G7" t="s">
        <v>105</v>
      </c>
      <c r="H7" t="s">
        <v>105</v>
      </c>
      <c r="I7" s="97" t="s">
        <v>536</v>
      </c>
      <c r="J7" s="97">
        <v>1</v>
      </c>
      <c r="K7" t="s">
        <v>672</v>
      </c>
      <c r="L7" s="93" t="s">
        <v>106</v>
      </c>
      <c r="M7" s="105">
        <v>88.78</v>
      </c>
      <c r="N7" s="105">
        <v>90.77</v>
      </c>
      <c r="O7" s="105">
        <v>95.85</v>
      </c>
      <c r="P7" s="105">
        <v>90.62</v>
      </c>
      <c r="Q7" s="105">
        <v>94.6</v>
      </c>
      <c r="R7" s="105">
        <v>85.03</v>
      </c>
      <c r="S7" s="105">
        <v>86.27</v>
      </c>
      <c r="T7" s="105">
        <v>91.42</v>
      </c>
      <c r="U7" s="105">
        <v>93.41</v>
      </c>
      <c r="V7" s="105">
        <v>88.57</v>
      </c>
      <c r="W7" s="105">
        <v>87.5</v>
      </c>
      <c r="X7" s="105">
        <v>95.45</v>
      </c>
      <c r="Y7" s="105">
        <v>100</v>
      </c>
      <c r="Z7" s="105">
        <v>87.74</v>
      </c>
      <c r="AA7" s="105">
        <v>93.33</v>
      </c>
      <c r="AB7" s="105">
        <v>84.85</v>
      </c>
      <c r="AC7" s="105">
        <v>89.74</v>
      </c>
      <c r="AD7" s="105">
        <v>97.4</v>
      </c>
      <c r="AE7" s="105">
        <v>80.3</v>
      </c>
      <c r="AF7" s="105">
        <v>100</v>
      </c>
      <c r="AG7" s="105">
        <v>100</v>
      </c>
      <c r="AH7" s="105">
        <v>100</v>
      </c>
      <c r="AI7" s="105">
        <v>100</v>
      </c>
      <c r="AJ7" s="105">
        <v>100</v>
      </c>
      <c r="AK7" s="105">
        <v>85.18</v>
      </c>
      <c r="AL7" s="105">
        <v>88.89</v>
      </c>
      <c r="AM7" s="105">
        <v>100</v>
      </c>
      <c r="AN7" s="105">
        <v>87.1</v>
      </c>
      <c r="AO7" s="105">
        <v>82.71</v>
      </c>
      <c r="AP7" s="105">
        <v>55.67</v>
      </c>
      <c r="AQ7" s="105">
        <v>100</v>
      </c>
      <c r="AR7" s="105">
        <v>77.78</v>
      </c>
      <c r="AS7" s="105">
        <v>79.569999999999993</v>
      </c>
      <c r="AT7" s="105">
        <v>96.55</v>
      </c>
      <c r="AU7" s="105">
        <v>100</v>
      </c>
      <c r="AV7" s="105"/>
      <c r="AW7" s="105">
        <v>88.79</v>
      </c>
      <c r="AX7" s="105">
        <v>83.33</v>
      </c>
      <c r="AY7" s="105">
        <v>93.33</v>
      </c>
      <c r="AZ7" s="105">
        <v>89.29</v>
      </c>
      <c r="BA7" s="105">
        <v>97.62</v>
      </c>
      <c r="BB7" s="105">
        <v>100</v>
      </c>
      <c r="BC7" s="105">
        <v>100</v>
      </c>
      <c r="BD7" s="105">
        <v>93.75</v>
      </c>
      <c r="BE7" s="105">
        <v>100</v>
      </c>
      <c r="BF7" s="105">
        <v>100</v>
      </c>
      <c r="BG7" s="105">
        <v>100</v>
      </c>
      <c r="BH7" s="105">
        <v>81.150000000000006</v>
      </c>
      <c r="BI7" s="105">
        <v>86.27</v>
      </c>
      <c r="BJ7" s="105">
        <v>91.36</v>
      </c>
      <c r="BK7" s="105">
        <v>74.12</v>
      </c>
      <c r="BL7" s="105">
        <v>93.42</v>
      </c>
      <c r="BM7" s="105">
        <v>93.24</v>
      </c>
      <c r="BN7" s="105">
        <v>93.75</v>
      </c>
      <c r="BO7" s="105">
        <v>95.65</v>
      </c>
      <c r="BP7" s="105">
        <v>100</v>
      </c>
      <c r="BQ7" s="105">
        <v>84.62</v>
      </c>
      <c r="BR7" s="105">
        <v>91.89</v>
      </c>
      <c r="BS7" s="105">
        <v>100</v>
      </c>
      <c r="BT7" s="105">
        <v>83.33</v>
      </c>
      <c r="BU7" s="105">
        <v>100</v>
      </c>
      <c r="BV7" s="105">
        <v>96.88</v>
      </c>
      <c r="BW7" s="105">
        <v>95.54</v>
      </c>
      <c r="BX7" s="105">
        <v>96.15</v>
      </c>
      <c r="BY7" s="105">
        <v>100</v>
      </c>
      <c r="BZ7" s="105">
        <v>85.71</v>
      </c>
      <c r="CA7" s="105">
        <v>100</v>
      </c>
      <c r="CB7" s="105">
        <v>97.92</v>
      </c>
      <c r="CC7" s="105">
        <v>94.6</v>
      </c>
      <c r="CD7" s="105">
        <v>95.17</v>
      </c>
      <c r="CE7" s="105">
        <v>92.42</v>
      </c>
      <c r="CF7" s="105">
        <v>97.47</v>
      </c>
      <c r="CG7" s="105">
        <v>65.22</v>
      </c>
      <c r="CH7" s="105">
        <v>73.33</v>
      </c>
      <c r="CI7" s="105">
        <v>90</v>
      </c>
      <c r="CJ7" s="105">
        <v>52.87</v>
      </c>
      <c r="CK7" s="105">
        <v>85.19</v>
      </c>
      <c r="CL7" s="105">
        <v>33.33</v>
      </c>
      <c r="CM7" s="105">
        <v>84.57</v>
      </c>
      <c r="CN7" s="105">
        <v>90.91</v>
      </c>
      <c r="CO7" s="105">
        <v>0</v>
      </c>
      <c r="CP7" s="105">
        <v>86.94</v>
      </c>
      <c r="CQ7" s="105">
        <v>86.27</v>
      </c>
      <c r="CR7" s="105">
        <v>92.86</v>
      </c>
      <c r="CS7" s="105">
        <v>92.86</v>
      </c>
      <c r="CT7" s="105">
        <v>71.88</v>
      </c>
      <c r="CU7" s="105">
        <v>79.31</v>
      </c>
      <c r="CV7" s="105">
        <v>90</v>
      </c>
      <c r="CW7" s="105">
        <v>91.42</v>
      </c>
      <c r="CX7" s="105">
        <v>89.92</v>
      </c>
      <c r="CY7" s="105">
        <v>83.33</v>
      </c>
      <c r="CZ7" s="105">
        <v>95</v>
      </c>
      <c r="DA7" s="105">
        <v>81.12</v>
      </c>
      <c r="DB7" s="105">
        <v>95.94</v>
      </c>
      <c r="DC7" s="105">
        <v>88.24</v>
      </c>
    </row>
    <row r="8" spans="1:107" ht="14.4" x14ac:dyDescent="0.3">
      <c r="A8" s="104" t="s">
        <v>677</v>
      </c>
      <c r="B8" t="s">
        <v>113</v>
      </c>
      <c r="C8" t="s">
        <v>101</v>
      </c>
      <c r="D8" t="s">
        <v>102</v>
      </c>
      <c r="E8" t="s">
        <v>103</v>
      </c>
      <c r="F8" t="s">
        <v>114</v>
      </c>
      <c r="G8" t="s">
        <v>105</v>
      </c>
      <c r="H8" t="s">
        <v>105</v>
      </c>
      <c r="I8" s="97" t="s">
        <v>536</v>
      </c>
      <c r="J8" s="97">
        <v>1</v>
      </c>
      <c r="K8" t="s">
        <v>672</v>
      </c>
      <c r="L8" s="93" t="s">
        <v>106</v>
      </c>
      <c r="M8" s="105">
        <v>90.2</v>
      </c>
      <c r="N8" s="105">
        <v>92.31</v>
      </c>
      <c r="O8" s="105">
        <v>94.86</v>
      </c>
      <c r="P8" s="105">
        <v>89.3</v>
      </c>
      <c r="Q8" s="105">
        <v>91.85</v>
      </c>
      <c r="R8" s="105">
        <v>87.46</v>
      </c>
      <c r="S8" s="105">
        <v>99.02</v>
      </c>
      <c r="T8" s="105">
        <v>93.41</v>
      </c>
      <c r="U8" s="105">
        <v>94.51</v>
      </c>
      <c r="V8" s="105">
        <v>94.29</v>
      </c>
      <c r="W8" s="105">
        <v>100</v>
      </c>
      <c r="X8" s="105">
        <v>93.18</v>
      </c>
      <c r="Y8" s="105">
        <v>100</v>
      </c>
      <c r="Z8" s="105">
        <v>90.57</v>
      </c>
      <c r="AA8" s="105">
        <v>96.67</v>
      </c>
      <c r="AB8" s="105">
        <v>78.790000000000006</v>
      </c>
      <c r="AC8" s="105">
        <v>88.46</v>
      </c>
      <c r="AD8" s="105">
        <v>96.75</v>
      </c>
      <c r="AE8" s="105">
        <v>75.760000000000005</v>
      </c>
      <c r="AF8" s="105">
        <v>100</v>
      </c>
      <c r="AG8" s="105">
        <v>100</v>
      </c>
      <c r="AH8" s="105">
        <v>100</v>
      </c>
      <c r="AI8" s="105">
        <v>100</v>
      </c>
      <c r="AJ8" s="105">
        <v>100</v>
      </c>
      <c r="AK8" s="105">
        <v>90.96</v>
      </c>
      <c r="AL8" s="105">
        <v>69.44</v>
      </c>
      <c r="AM8" s="105">
        <v>94.5</v>
      </c>
      <c r="AN8" s="105">
        <v>83.78</v>
      </c>
      <c r="AO8" s="105">
        <v>91</v>
      </c>
      <c r="AP8" s="105">
        <v>41.75</v>
      </c>
      <c r="AQ8" s="105">
        <v>100</v>
      </c>
      <c r="AR8" s="105">
        <v>75</v>
      </c>
      <c r="AS8" s="105">
        <v>96.34</v>
      </c>
      <c r="AT8" s="105">
        <v>100</v>
      </c>
      <c r="AU8" s="105">
        <v>100</v>
      </c>
      <c r="AV8" s="105"/>
      <c r="AW8" s="105">
        <v>98.21</v>
      </c>
      <c r="AX8" s="105">
        <v>100</v>
      </c>
      <c r="AY8" s="105">
        <v>96.43</v>
      </c>
      <c r="AZ8" s="105">
        <v>100</v>
      </c>
      <c r="BA8" s="105">
        <v>95.24</v>
      </c>
      <c r="BB8" s="105">
        <v>100</v>
      </c>
      <c r="BC8" s="105">
        <v>100</v>
      </c>
      <c r="BD8" s="105">
        <v>100</v>
      </c>
      <c r="BE8" s="105">
        <v>100</v>
      </c>
      <c r="BF8" s="105">
        <v>100</v>
      </c>
      <c r="BG8" s="105">
        <v>50</v>
      </c>
      <c r="BH8" s="105">
        <v>87.11</v>
      </c>
      <c r="BI8" s="105">
        <v>92.65</v>
      </c>
      <c r="BJ8" s="105">
        <v>88.1</v>
      </c>
      <c r="BK8" s="105">
        <v>93.2</v>
      </c>
      <c r="BL8" s="105">
        <v>86.84</v>
      </c>
      <c r="BM8" s="105">
        <v>94.59</v>
      </c>
      <c r="BN8" s="105">
        <v>75</v>
      </c>
      <c r="BO8" s="105">
        <v>93.48</v>
      </c>
      <c r="BP8" s="105">
        <v>88.89</v>
      </c>
      <c r="BQ8" s="105">
        <v>69.23</v>
      </c>
      <c r="BR8" s="105">
        <v>52.38</v>
      </c>
      <c r="BS8" s="105">
        <v>83.33</v>
      </c>
      <c r="BT8" s="105">
        <v>31.58</v>
      </c>
      <c r="BU8" s="105">
        <v>46.15</v>
      </c>
      <c r="BV8" s="105">
        <v>93.75</v>
      </c>
      <c r="BW8" s="105">
        <v>89.29</v>
      </c>
      <c r="BX8" s="105">
        <v>88.46</v>
      </c>
      <c r="BY8" s="105">
        <v>91.67</v>
      </c>
      <c r="BZ8" s="105">
        <v>100</v>
      </c>
      <c r="CA8" s="105">
        <v>95.83</v>
      </c>
      <c r="CB8" s="105">
        <v>100</v>
      </c>
      <c r="CC8" s="105">
        <v>91.85</v>
      </c>
      <c r="CD8" s="105">
        <v>91.72</v>
      </c>
      <c r="CE8" s="105">
        <v>84.85</v>
      </c>
      <c r="CF8" s="105">
        <v>97.47</v>
      </c>
      <c r="CG8" s="105">
        <v>84.54</v>
      </c>
      <c r="CH8" s="105">
        <v>92.86</v>
      </c>
      <c r="CI8" s="105">
        <v>60</v>
      </c>
      <c r="CJ8" s="105">
        <v>81.11</v>
      </c>
      <c r="CK8" s="105">
        <v>100</v>
      </c>
      <c r="CL8" s="105">
        <v>100</v>
      </c>
      <c r="CM8" s="105">
        <v>84.76</v>
      </c>
      <c r="CN8" s="105">
        <v>92.93</v>
      </c>
      <c r="CO8" s="105">
        <v>94.12</v>
      </c>
      <c r="CP8" s="105">
        <v>80</v>
      </c>
      <c r="CQ8" s="105">
        <v>99.02</v>
      </c>
      <c r="CR8" s="105">
        <v>100</v>
      </c>
      <c r="CS8" s="105">
        <v>100</v>
      </c>
      <c r="CT8" s="105">
        <v>100</v>
      </c>
      <c r="CU8" s="105">
        <v>96.55</v>
      </c>
      <c r="CV8" s="105">
        <v>100</v>
      </c>
      <c r="CW8" s="105">
        <v>93.41</v>
      </c>
      <c r="CX8" s="105">
        <v>92.25</v>
      </c>
      <c r="CY8" s="105">
        <v>90.28</v>
      </c>
      <c r="CZ8" s="105">
        <v>97.5</v>
      </c>
      <c r="DA8" s="105">
        <v>90.49</v>
      </c>
      <c r="DB8" s="105">
        <v>95.5</v>
      </c>
      <c r="DC8" s="105">
        <v>93.14</v>
      </c>
    </row>
    <row r="9" spans="1:107" ht="14.4" x14ac:dyDescent="0.3">
      <c r="A9" s="104" t="s">
        <v>678</v>
      </c>
      <c r="B9" t="s">
        <v>115</v>
      </c>
      <c r="C9" t="s">
        <v>101</v>
      </c>
      <c r="D9" t="s">
        <v>102</v>
      </c>
      <c r="E9" t="s">
        <v>103</v>
      </c>
      <c r="F9" t="s">
        <v>116</v>
      </c>
      <c r="G9" t="s">
        <v>105</v>
      </c>
      <c r="H9" t="s">
        <v>105</v>
      </c>
      <c r="I9" s="97" t="s">
        <v>536</v>
      </c>
      <c r="J9" s="97">
        <v>1</v>
      </c>
      <c r="K9" t="s">
        <v>672</v>
      </c>
      <c r="L9" s="93" t="s">
        <v>106</v>
      </c>
      <c r="M9" s="105">
        <v>97.44</v>
      </c>
      <c r="N9" s="105">
        <v>100</v>
      </c>
      <c r="O9" s="105">
        <v>96.7</v>
      </c>
      <c r="P9" s="105">
        <v>97.26</v>
      </c>
      <c r="Q9" s="105">
        <v>96.64</v>
      </c>
      <c r="R9" s="105">
        <v>97.96</v>
      </c>
      <c r="S9" s="105">
        <v>95.1</v>
      </c>
      <c r="T9" s="105">
        <v>99.6</v>
      </c>
      <c r="U9" s="105">
        <v>100</v>
      </c>
      <c r="V9" s="105">
        <v>100</v>
      </c>
      <c r="W9" s="105">
        <v>100</v>
      </c>
      <c r="X9" s="105">
        <v>100</v>
      </c>
      <c r="Y9" s="105">
        <v>100</v>
      </c>
      <c r="Z9" s="105">
        <v>100</v>
      </c>
      <c r="AA9" s="105">
        <v>100</v>
      </c>
      <c r="AB9" s="105">
        <v>100</v>
      </c>
      <c r="AC9" s="105">
        <v>100</v>
      </c>
      <c r="AD9" s="105">
        <v>98.7</v>
      </c>
      <c r="AE9" s="105">
        <v>78.790000000000006</v>
      </c>
      <c r="AF9" s="105">
        <v>100</v>
      </c>
      <c r="AG9" s="105">
        <v>100</v>
      </c>
      <c r="AH9" s="105">
        <v>100</v>
      </c>
      <c r="AI9" s="105">
        <v>100</v>
      </c>
      <c r="AJ9" s="105">
        <v>98.36</v>
      </c>
      <c r="AK9" s="105">
        <v>95.96</v>
      </c>
      <c r="AL9" s="105">
        <v>100</v>
      </c>
      <c r="AM9" s="105">
        <v>100</v>
      </c>
      <c r="AN9" s="105">
        <v>100</v>
      </c>
      <c r="AO9" s="105">
        <v>96.15</v>
      </c>
      <c r="AP9" s="105">
        <v>75</v>
      </c>
      <c r="AQ9" s="105">
        <v>97.14</v>
      </c>
      <c r="AR9" s="105">
        <v>69.64</v>
      </c>
      <c r="AS9" s="105">
        <v>97.87</v>
      </c>
      <c r="AT9" s="105">
        <v>100</v>
      </c>
      <c r="AU9" s="105">
        <v>100</v>
      </c>
      <c r="AV9" s="105"/>
      <c r="AW9" s="105">
        <v>89.29</v>
      </c>
      <c r="AX9" s="105">
        <v>88.89</v>
      </c>
      <c r="AY9" s="105">
        <v>85.71</v>
      </c>
      <c r="AZ9" s="105">
        <v>100</v>
      </c>
      <c r="BA9" s="105">
        <v>100</v>
      </c>
      <c r="BB9" s="105">
        <v>100</v>
      </c>
      <c r="BC9" s="105">
        <v>100</v>
      </c>
      <c r="BD9" s="105">
        <v>100</v>
      </c>
      <c r="BE9" s="105">
        <v>100</v>
      </c>
      <c r="BF9" s="105">
        <v>100</v>
      </c>
      <c r="BG9" s="105">
        <v>100</v>
      </c>
      <c r="BH9" s="105">
        <v>99.04</v>
      </c>
      <c r="BI9" s="105">
        <v>100</v>
      </c>
      <c r="BJ9" s="105">
        <v>98.81</v>
      </c>
      <c r="BK9" s="105">
        <v>98.62</v>
      </c>
      <c r="BL9" s="105">
        <v>96.49</v>
      </c>
      <c r="BM9" s="105">
        <v>97.3</v>
      </c>
      <c r="BN9" s="105">
        <v>100</v>
      </c>
      <c r="BO9" s="105">
        <v>97.83</v>
      </c>
      <c r="BP9" s="105">
        <v>100</v>
      </c>
      <c r="BQ9" s="105">
        <v>92.31</v>
      </c>
      <c r="BR9" s="105">
        <v>97.62</v>
      </c>
      <c r="BS9" s="105">
        <v>91.67</v>
      </c>
      <c r="BT9" s="105">
        <v>100</v>
      </c>
      <c r="BU9" s="105">
        <v>96.15</v>
      </c>
      <c r="BV9" s="105">
        <v>99.31</v>
      </c>
      <c r="BW9" s="105">
        <v>98.21</v>
      </c>
      <c r="BX9" s="105">
        <v>96.15</v>
      </c>
      <c r="BY9" s="105">
        <v>100</v>
      </c>
      <c r="BZ9" s="105">
        <v>100</v>
      </c>
      <c r="CA9" s="105">
        <v>100</v>
      </c>
      <c r="CB9" s="105">
        <v>100</v>
      </c>
      <c r="CC9" s="105">
        <v>96.64</v>
      </c>
      <c r="CD9" s="105">
        <v>98.62</v>
      </c>
      <c r="CE9" s="105">
        <v>96.97</v>
      </c>
      <c r="CF9" s="105">
        <v>100</v>
      </c>
      <c r="CG9" s="105">
        <v>96.43</v>
      </c>
      <c r="CH9" s="105">
        <v>100</v>
      </c>
      <c r="CI9" s="105">
        <v>90</v>
      </c>
      <c r="CJ9" s="105">
        <v>96.67</v>
      </c>
      <c r="CK9" s="105">
        <v>94.44</v>
      </c>
      <c r="CL9" s="105">
        <v>100</v>
      </c>
      <c r="CM9" s="105">
        <v>98.1</v>
      </c>
      <c r="CN9" s="105">
        <v>97.98</v>
      </c>
      <c r="CO9" s="105">
        <v>100</v>
      </c>
      <c r="CP9" s="105">
        <v>97.78</v>
      </c>
      <c r="CQ9" s="105">
        <v>95.1</v>
      </c>
      <c r="CR9" s="105">
        <v>100</v>
      </c>
      <c r="CS9" s="105">
        <v>82.14</v>
      </c>
      <c r="CT9" s="105">
        <v>100</v>
      </c>
      <c r="CU9" s="105">
        <v>86.21</v>
      </c>
      <c r="CV9" s="105">
        <v>100</v>
      </c>
      <c r="CW9" s="105">
        <v>99.6</v>
      </c>
      <c r="CX9" s="105">
        <v>100</v>
      </c>
      <c r="CY9" s="105">
        <v>98.61</v>
      </c>
      <c r="CZ9" s="105">
        <v>100</v>
      </c>
      <c r="DA9" s="105">
        <v>98.16</v>
      </c>
      <c r="DB9" s="105">
        <v>99.57</v>
      </c>
      <c r="DC9" s="105">
        <v>99.51</v>
      </c>
    </row>
    <row r="10" spans="1:107" ht="14.4" x14ac:dyDescent="0.3">
      <c r="A10" s="104" t="s">
        <v>679</v>
      </c>
      <c r="B10" t="s">
        <v>117</v>
      </c>
      <c r="C10" t="s">
        <v>101</v>
      </c>
      <c r="D10" t="s">
        <v>102</v>
      </c>
      <c r="E10" t="s">
        <v>103</v>
      </c>
      <c r="F10" t="s">
        <v>118</v>
      </c>
      <c r="G10" t="s">
        <v>105</v>
      </c>
      <c r="H10" t="s">
        <v>105</v>
      </c>
      <c r="I10" s="97" t="s">
        <v>536</v>
      </c>
      <c r="J10" s="97">
        <v>1</v>
      </c>
      <c r="K10" t="s">
        <v>672</v>
      </c>
      <c r="L10" s="93" t="s">
        <v>106</v>
      </c>
      <c r="M10" s="105">
        <v>96.67</v>
      </c>
      <c r="N10" s="105">
        <v>97.95</v>
      </c>
      <c r="O10" s="105">
        <v>97.03</v>
      </c>
      <c r="P10" s="105">
        <v>96.06</v>
      </c>
      <c r="Q10" s="105">
        <v>95.5</v>
      </c>
      <c r="R10" s="105">
        <v>98.67</v>
      </c>
      <c r="S10" s="105">
        <v>99.68</v>
      </c>
      <c r="T10" s="105">
        <v>97.7</v>
      </c>
      <c r="U10" s="105">
        <v>100</v>
      </c>
      <c r="V10" s="105">
        <v>100</v>
      </c>
      <c r="W10" s="105">
        <v>100</v>
      </c>
      <c r="X10" s="105">
        <v>100</v>
      </c>
      <c r="Y10" s="105">
        <v>100</v>
      </c>
      <c r="Z10" s="105">
        <v>96.23</v>
      </c>
      <c r="AA10" s="105">
        <v>100</v>
      </c>
      <c r="AB10" s="105">
        <v>100</v>
      </c>
      <c r="AC10" s="105">
        <v>96.15</v>
      </c>
      <c r="AD10" s="105">
        <v>98.05</v>
      </c>
      <c r="AE10" s="105">
        <v>86.36</v>
      </c>
      <c r="AF10" s="105">
        <v>100</v>
      </c>
      <c r="AG10" s="105">
        <v>100</v>
      </c>
      <c r="AH10" s="105">
        <v>100</v>
      </c>
      <c r="AI10" s="105">
        <v>100</v>
      </c>
      <c r="AJ10" s="105">
        <v>98.36</v>
      </c>
      <c r="AK10" s="105">
        <v>94.87</v>
      </c>
      <c r="AL10" s="105">
        <v>95.83</v>
      </c>
      <c r="AM10" s="105">
        <v>94.5</v>
      </c>
      <c r="AN10" s="105">
        <v>96.4</v>
      </c>
      <c r="AO10" s="105">
        <v>92.86</v>
      </c>
      <c r="AP10" s="105">
        <v>40</v>
      </c>
      <c r="AQ10" s="105">
        <v>100</v>
      </c>
      <c r="AR10" s="105">
        <v>78.569999999999993</v>
      </c>
      <c r="AS10" s="105">
        <v>98.17</v>
      </c>
      <c r="AT10" s="105">
        <v>100</v>
      </c>
      <c r="AU10" s="105">
        <v>100</v>
      </c>
      <c r="AV10" s="105"/>
      <c r="AW10" s="105">
        <v>96.55</v>
      </c>
      <c r="AX10" s="105">
        <v>94.44</v>
      </c>
      <c r="AY10" s="105">
        <v>96.67</v>
      </c>
      <c r="AZ10" s="105">
        <v>100</v>
      </c>
      <c r="BA10" s="105">
        <v>98</v>
      </c>
      <c r="BB10" s="105">
        <v>100</v>
      </c>
      <c r="BC10" s="105">
        <v>100</v>
      </c>
      <c r="BD10" s="105">
        <v>95</v>
      </c>
      <c r="BE10" s="105">
        <v>100</v>
      </c>
      <c r="BF10" s="105">
        <v>100</v>
      </c>
      <c r="BG10" s="105">
        <v>80</v>
      </c>
      <c r="BH10" s="105">
        <v>99.3</v>
      </c>
      <c r="BI10" s="105">
        <v>100</v>
      </c>
      <c r="BJ10" s="105">
        <v>98.81</v>
      </c>
      <c r="BK10" s="105">
        <v>99.31</v>
      </c>
      <c r="BL10" s="105">
        <v>93.12</v>
      </c>
      <c r="BM10" s="105">
        <v>98.65</v>
      </c>
      <c r="BN10" s="105">
        <v>93.75</v>
      </c>
      <c r="BO10" s="105">
        <v>92.68</v>
      </c>
      <c r="BP10" s="105">
        <v>100</v>
      </c>
      <c r="BQ10" s="105">
        <v>88.46</v>
      </c>
      <c r="BR10" s="105">
        <v>95.24</v>
      </c>
      <c r="BS10" s="105">
        <v>100</v>
      </c>
      <c r="BT10" s="105">
        <v>94.74</v>
      </c>
      <c r="BU10" s="105">
        <v>100</v>
      </c>
      <c r="BV10" s="105">
        <v>96.47</v>
      </c>
      <c r="BW10" s="105">
        <v>91.96</v>
      </c>
      <c r="BX10" s="105">
        <v>100</v>
      </c>
      <c r="BY10" s="105">
        <v>100</v>
      </c>
      <c r="BZ10" s="105">
        <v>100</v>
      </c>
      <c r="CA10" s="105">
        <v>100</v>
      </c>
      <c r="CB10" s="105">
        <v>98.78</v>
      </c>
      <c r="CC10" s="105">
        <v>95.5</v>
      </c>
      <c r="CD10" s="105">
        <v>98.96</v>
      </c>
      <c r="CE10" s="105">
        <v>100</v>
      </c>
      <c r="CF10" s="105">
        <v>99.36</v>
      </c>
      <c r="CG10" s="105">
        <v>99.76</v>
      </c>
      <c r="CH10" s="105">
        <v>100</v>
      </c>
      <c r="CI10" s="105">
        <v>100</v>
      </c>
      <c r="CJ10" s="105">
        <v>99.44</v>
      </c>
      <c r="CK10" s="105">
        <v>100</v>
      </c>
      <c r="CL10" s="105">
        <v>100</v>
      </c>
      <c r="CM10" s="105">
        <v>97.86</v>
      </c>
      <c r="CN10" s="105">
        <v>100</v>
      </c>
      <c r="CO10" s="105">
        <v>100</v>
      </c>
      <c r="CP10" s="105">
        <v>96.67</v>
      </c>
      <c r="CQ10" s="105">
        <v>99.68</v>
      </c>
      <c r="CR10" s="105">
        <v>100</v>
      </c>
      <c r="CS10" s="105">
        <v>100</v>
      </c>
      <c r="CT10" s="105">
        <v>100</v>
      </c>
      <c r="CU10" s="105">
        <v>100</v>
      </c>
      <c r="CV10" s="105">
        <v>100</v>
      </c>
      <c r="CW10" s="105">
        <v>97.7</v>
      </c>
      <c r="CX10" s="105">
        <v>98.45</v>
      </c>
      <c r="CY10" s="105">
        <v>98.61</v>
      </c>
      <c r="CZ10" s="105">
        <v>97.5</v>
      </c>
      <c r="DA10" s="105">
        <v>99.88</v>
      </c>
      <c r="DB10" s="105">
        <v>96.09</v>
      </c>
      <c r="DC10" s="105">
        <v>91.67</v>
      </c>
    </row>
    <row r="11" spans="1:107" ht="14.4" x14ac:dyDescent="0.3">
      <c r="A11" s="104" t="s">
        <v>680</v>
      </c>
      <c r="B11" t="s">
        <v>119</v>
      </c>
      <c r="C11" t="s">
        <v>101</v>
      </c>
      <c r="D11" t="s">
        <v>102</v>
      </c>
      <c r="E11" t="s">
        <v>103</v>
      </c>
      <c r="F11" t="s">
        <v>120</v>
      </c>
      <c r="G11" t="s">
        <v>105</v>
      </c>
      <c r="H11" t="s">
        <v>105</v>
      </c>
      <c r="I11" s="97" t="s">
        <v>536</v>
      </c>
      <c r="J11" s="97">
        <v>1</v>
      </c>
      <c r="K11" t="s">
        <v>672</v>
      </c>
      <c r="L11" s="93" t="s">
        <v>106</v>
      </c>
      <c r="M11" s="105">
        <v>94.43</v>
      </c>
      <c r="N11" s="105">
        <v>97.18</v>
      </c>
      <c r="O11" s="105">
        <v>98.6</v>
      </c>
      <c r="P11" s="105">
        <v>94.37</v>
      </c>
      <c r="Q11" s="105">
        <v>92.09</v>
      </c>
      <c r="R11" s="105">
        <v>90.46</v>
      </c>
      <c r="S11" s="105">
        <v>95.1</v>
      </c>
      <c r="T11" s="105">
        <v>96.82</v>
      </c>
      <c r="U11" s="105">
        <v>99.45</v>
      </c>
      <c r="V11" s="105">
        <v>100</v>
      </c>
      <c r="W11" s="105">
        <v>100</v>
      </c>
      <c r="X11" s="105">
        <v>98.86</v>
      </c>
      <c r="Y11" s="105">
        <v>100</v>
      </c>
      <c r="Z11" s="105">
        <v>95.28</v>
      </c>
      <c r="AA11" s="105">
        <v>100</v>
      </c>
      <c r="AB11" s="105">
        <v>84.85</v>
      </c>
      <c r="AC11" s="105">
        <v>93.59</v>
      </c>
      <c r="AD11" s="105">
        <v>99.68</v>
      </c>
      <c r="AE11" s="105">
        <v>89.39</v>
      </c>
      <c r="AF11" s="105">
        <v>100</v>
      </c>
      <c r="AG11" s="105">
        <v>100</v>
      </c>
      <c r="AH11" s="105">
        <v>100</v>
      </c>
      <c r="AI11" s="105">
        <v>100</v>
      </c>
      <c r="AJ11" s="105">
        <v>100</v>
      </c>
      <c r="AK11" s="105">
        <v>90.6</v>
      </c>
      <c r="AL11" s="105">
        <v>100</v>
      </c>
      <c r="AM11" s="105">
        <v>100</v>
      </c>
      <c r="AN11" s="105">
        <v>94.59</v>
      </c>
      <c r="AO11" s="105">
        <v>88.07</v>
      </c>
      <c r="AP11" s="105">
        <v>66.67</v>
      </c>
      <c r="AQ11" s="105">
        <v>100</v>
      </c>
      <c r="AR11" s="105">
        <v>75</v>
      </c>
      <c r="AS11" s="105">
        <v>97.56</v>
      </c>
      <c r="AT11" s="105">
        <v>72.41</v>
      </c>
      <c r="AU11" s="105">
        <v>100</v>
      </c>
      <c r="AV11" s="105"/>
      <c r="AW11" s="105">
        <v>91.38</v>
      </c>
      <c r="AX11" s="105">
        <v>77.78</v>
      </c>
      <c r="AY11" s="105">
        <v>96.67</v>
      </c>
      <c r="AZ11" s="105">
        <v>100</v>
      </c>
      <c r="BA11" s="105">
        <v>90</v>
      </c>
      <c r="BB11" s="105">
        <v>80</v>
      </c>
      <c r="BC11" s="105">
        <v>90</v>
      </c>
      <c r="BD11" s="105">
        <v>100</v>
      </c>
      <c r="BE11" s="105">
        <v>100</v>
      </c>
      <c r="BF11" s="105">
        <v>66.67</v>
      </c>
      <c r="BG11" s="105">
        <v>100</v>
      </c>
      <c r="BH11" s="105">
        <v>85.44</v>
      </c>
      <c r="BI11" s="105">
        <v>98.04</v>
      </c>
      <c r="BJ11" s="105">
        <v>84.52</v>
      </c>
      <c r="BK11" s="105">
        <v>81.38</v>
      </c>
      <c r="BL11" s="105">
        <v>100</v>
      </c>
      <c r="BM11" s="105">
        <v>100</v>
      </c>
      <c r="BN11" s="105">
        <v>100</v>
      </c>
      <c r="BO11" s="105">
        <v>100</v>
      </c>
      <c r="BP11" s="105">
        <v>100</v>
      </c>
      <c r="BQ11" s="105">
        <v>100</v>
      </c>
      <c r="BR11" s="105">
        <v>100</v>
      </c>
      <c r="BS11" s="105">
        <v>100</v>
      </c>
      <c r="BT11" s="105">
        <v>100</v>
      </c>
      <c r="BU11" s="105">
        <v>100</v>
      </c>
      <c r="BV11" s="105">
        <v>100</v>
      </c>
      <c r="BW11" s="105">
        <v>100</v>
      </c>
      <c r="BX11" s="105">
        <v>100</v>
      </c>
      <c r="BY11" s="105">
        <v>100</v>
      </c>
      <c r="BZ11" s="105">
        <v>100</v>
      </c>
      <c r="CA11" s="105">
        <v>100</v>
      </c>
      <c r="CB11" s="105">
        <v>100</v>
      </c>
      <c r="CC11" s="105">
        <v>92.09</v>
      </c>
      <c r="CD11" s="105">
        <v>96.9</v>
      </c>
      <c r="CE11" s="105">
        <v>93.94</v>
      </c>
      <c r="CF11" s="105">
        <v>99.37</v>
      </c>
      <c r="CG11" s="105">
        <v>72.739999999999995</v>
      </c>
      <c r="CH11" s="105">
        <v>66.67</v>
      </c>
      <c r="CI11" s="105">
        <v>100</v>
      </c>
      <c r="CJ11" s="105">
        <v>64.17</v>
      </c>
      <c r="CK11" s="105">
        <v>74.069999999999993</v>
      </c>
      <c r="CL11" s="105">
        <v>83.33</v>
      </c>
      <c r="CM11" s="105">
        <v>92.86</v>
      </c>
      <c r="CN11" s="105">
        <v>87.88</v>
      </c>
      <c r="CO11" s="105">
        <v>100</v>
      </c>
      <c r="CP11" s="105">
        <v>93.33</v>
      </c>
      <c r="CQ11" s="105">
        <v>95.1</v>
      </c>
      <c r="CR11" s="105">
        <v>100</v>
      </c>
      <c r="CS11" s="105">
        <v>92.86</v>
      </c>
      <c r="CT11" s="105">
        <v>100</v>
      </c>
      <c r="CU11" s="105">
        <v>100</v>
      </c>
      <c r="CV11" s="105">
        <v>70</v>
      </c>
      <c r="CW11" s="105">
        <v>96.82</v>
      </c>
      <c r="CX11" s="105">
        <v>96.9</v>
      </c>
      <c r="CY11" s="105">
        <v>98.61</v>
      </c>
      <c r="CZ11" s="105">
        <v>100</v>
      </c>
      <c r="DA11" s="105">
        <v>86.21</v>
      </c>
      <c r="DB11" s="105">
        <v>94.34</v>
      </c>
      <c r="DC11" s="105">
        <v>94.28</v>
      </c>
    </row>
    <row r="12" spans="1:107" ht="14.4" x14ac:dyDescent="0.3">
      <c r="A12" s="104" t="s">
        <v>681</v>
      </c>
      <c r="B12" t="s">
        <v>121</v>
      </c>
      <c r="C12" t="s">
        <v>101</v>
      </c>
      <c r="D12" t="s">
        <v>102</v>
      </c>
      <c r="E12" t="s">
        <v>103</v>
      </c>
      <c r="F12" t="s">
        <v>122</v>
      </c>
      <c r="G12" t="s">
        <v>105</v>
      </c>
      <c r="H12" t="s">
        <v>105</v>
      </c>
      <c r="I12" s="97" t="s">
        <v>536</v>
      </c>
      <c r="J12" s="97">
        <v>1</v>
      </c>
      <c r="K12" t="s">
        <v>672</v>
      </c>
      <c r="L12" s="93" t="s">
        <v>106</v>
      </c>
      <c r="M12" s="105">
        <v>94.89</v>
      </c>
      <c r="N12" s="105">
        <v>96.41</v>
      </c>
      <c r="O12" s="105">
        <v>94.33</v>
      </c>
      <c r="P12" s="105">
        <v>94.4</v>
      </c>
      <c r="Q12" s="105">
        <v>96.4</v>
      </c>
      <c r="R12" s="105">
        <v>95.6</v>
      </c>
      <c r="S12" s="105">
        <v>93.14</v>
      </c>
      <c r="T12" s="105">
        <v>96.99</v>
      </c>
      <c r="U12" s="105">
        <v>97.8</v>
      </c>
      <c r="V12" s="105">
        <v>100</v>
      </c>
      <c r="W12" s="105">
        <v>100</v>
      </c>
      <c r="X12" s="105">
        <v>97.73</v>
      </c>
      <c r="Y12" s="105">
        <v>83.33</v>
      </c>
      <c r="Z12" s="105">
        <v>95.28</v>
      </c>
      <c r="AA12" s="105">
        <v>96.67</v>
      </c>
      <c r="AB12" s="105">
        <v>100</v>
      </c>
      <c r="AC12" s="105">
        <v>93.59</v>
      </c>
      <c r="AD12" s="105">
        <v>98.38</v>
      </c>
      <c r="AE12" s="105">
        <v>63.64</v>
      </c>
      <c r="AF12" s="105">
        <v>97.22</v>
      </c>
      <c r="AG12" s="105">
        <v>100</v>
      </c>
      <c r="AH12" s="105">
        <v>100</v>
      </c>
      <c r="AI12" s="105">
        <v>88.89</v>
      </c>
      <c r="AJ12" s="105">
        <v>98.36</v>
      </c>
      <c r="AK12" s="105">
        <v>86.18</v>
      </c>
      <c r="AL12" s="105">
        <v>83.33</v>
      </c>
      <c r="AM12" s="105">
        <v>91.67</v>
      </c>
      <c r="AN12" s="105">
        <v>68.47</v>
      </c>
      <c r="AO12" s="105">
        <v>82.14</v>
      </c>
      <c r="AP12" s="105">
        <v>25</v>
      </c>
      <c r="AQ12" s="105">
        <v>100</v>
      </c>
      <c r="AR12" s="105">
        <v>62.5</v>
      </c>
      <c r="AS12" s="105">
        <v>98.78</v>
      </c>
      <c r="AT12" s="105">
        <v>89.66</v>
      </c>
      <c r="AU12" s="105">
        <v>100</v>
      </c>
      <c r="AV12" s="105"/>
      <c r="AW12" s="105">
        <v>89.66</v>
      </c>
      <c r="AX12" s="105">
        <v>83.33</v>
      </c>
      <c r="AY12" s="105">
        <v>90</v>
      </c>
      <c r="AZ12" s="105">
        <v>100</v>
      </c>
      <c r="BA12" s="105">
        <v>100</v>
      </c>
      <c r="BB12" s="105">
        <v>100</v>
      </c>
      <c r="BC12" s="105">
        <v>100</v>
      </c>
      <c r="BD12" s="105">
        <v>100</v>
      </c>
      <c r="BE12" s="105">
        <v>100</v>
      </c>
      <c r="BF12" s="105">
        <v>100</v>
      </c>
      <c r="BG12" s="105">
        <v>100</v>
      </c>
      <c r="BH12" s="105">
        <v>98.6</v>
      </c>
      <c r="BI12" s="105">
        <v>100</v>
      </c>
      <c r="BJ12" s="105">
        <v>97.62</v>
      </c>
      <c r="BK12" s="105">
        <v>98.62</v>
      </c>
      <c r="BL12" s="105">
        <v>99.12</v>
      </c>
      <c r="BM12" s="105">
        <v>100</v>
      </c>
      <c r="BN12" s="105">
        <v>100</v>
      </c>
      <c r="BO12" s="105">
        <v>97.83</v>
      </c>
      <c r="BP12" s="105">
        <v>100</v>
      </c>
      <c r="BQ12" s="105">
        <v>100</v>
      </c>
      <c r="BR12" s="105">
        <v>95.24</v>
      </c>
      <c r="BS12" s="105">
        <v>83.33</v>
      </c>
      <c r="BT12" s="105">
        <v>100</v>
      </c>
      <c r="BU12" s="105">
        <v>92.31</v>
      </c>
      <c r="BV12" s="105">
        <v>99.31</v>
      </c>
      <c r="BW12" s="105">
        <v>98.21</v>
      </c>
      <c r="BX12" s="105">
        <v>100</v>
      </c>
      <c r="BY12" s="105">
        <v>100</v>
      </c>
      <c r="BZ12" s="105">
        <v>100</v>
      </c>
      <c r="CA12" s="105">
        <v>100</v>
      </c>
      <c r="CB12" s="105">
        <v>100</v>
      </c>
      <c r="CC12" s="105">
        <v>96.4</v>
      </c>
      <c r="CD12" s="105">
        <v>100</v>
      </c>
      <c r="CE12" s="105">
        <v>100</v>
      </c>
      <c r="CF12" s="105">
        <v>100</v>
      </c>
      <c r="CG12" s="105">
        <v>97.86</v>
      </c>
      <c r="CH12" s="105">
        <v>100</v>
      </c>
      <c r="CI12" s="105">
        <v>90</v>
      </c>
      <c r="CJ12" s="105">
        <v>98.33</v>
      </c>
      <c r="CK12" s="105">
        <v>100</v>
      </c>
      <c r="CL12" s="105">
        <v>100</v>
      </c>
      <c r="CM12" s="105">
        <v>90</v>
      </c>
      <c r="CN12" s="105">
        <v>84.85</v>
      </c>
      <c r="CO12" s="105">
        <v>88.24</v>
      </c>
      <c r="CP12" s="105">
        <v>92.22</v>
      </c>
      <c r="CQ12" s="105">
        <v>93.14</v>
      </c>
      <c r="CR12" s="105">
        <v>100</v>
      </c>
      <c r="CS12" s="105">
        <v>92.86</v>
      </c>
      <c r="CT12" s="105">
        <v>100</v>
      </c>
      <c r="CU12" s="105">
        <v>96.55</v>
      </c>
      <c r="CV12" s="105">
        <v>70</v>
      </c>
      <c r="CW12" s="105">
        <v>96.99</v>
      </c>
      <c r="CX12" s="105">
        <v>98.45</v>
      </c>
      <c r="CY12" s="105">
        <v>100</v>
      </c>
      <c r="CZ12" s="105">
        <v>100</v>
      </c>
      <c r="DA12" s="105">
        <v>98.16</v>
      </c>
      <c r="DB12" s="105">
        <v>92.75</v>
      </c>
      <c r="DC12" s="105">
        <v>92.81</v>
      </c>
    </row>
    <row r="13" spans="1:107" ht="14.4" x14ac:dyDescent="0.3">
      <c r="A13" s="104" t="s">
        <v>682</v>
      </c>
      <c r="B13" t="s">
        <v>123</v>
      </c>
      <c r="C13" t="s">
        <v>101</v>
      </c>
      <c r="D13" t="s">
        <v>102</v>
      </c>
      <c r="E13" t="s">
        <v>124</v>
      </c>
      <c r="F13" t="s">
        <v>125</v>
      </c>
      <c r="G13" t="s">
        <v>105</v>
      </c>
      <c r="H13" t="s">
        <v>105</v>
      </c>
      <c r="I13" s="97" t="s">
        <v>536</v>
      </c>
      <c r="J13" s="97">
        <v>1</v>
      </c>
      <c r="K13" t="s">
        <v>672</v>
      </c>
      <c r="L13" s="93" t="s">
        <v>106</v>
      </c>
      <c r="M13" s="105">
        <v>88.61</v>
      </c>
      <c r="N13" s="105">
        <v>92.44</v>
      </c>
      <c r="O13" s="105">
        <v>94.36</v>
      </c>
      <c r="P13" s="105">
        <v>87.47</v>
      </c>
      <c r="Q13" s="105">
        <v>90.95</v>
      </c>
      <c r="R13" s="105">
        <v>89.36</v>
      </c>
      <c r="S13" s="105">
        <v>61.12</v>
      </c>
      <c r="T13" s="105">
        <v>96.68</v>
      </c>
      <c r="U13" s="105">
        <v>94.78</v>
      </c>
      <c r="V13" s="105">
        <v>99.29</v>
      </c>
      <c r="W13" s="105">
        <v>87.5</v>
      </c>
      <c r="X13" s="105">
        <v>98.86</v>
      </c>
      <c r="Y13" s="105">
        <v>50</v>
      </c>
      <c r="Z13" s="105">
        <v>90.57</v>
      </c>
      <c r="AA13" s="105">
        <v>96.67</v>
      </c>
      <c r="AB13" s="105">
        <v>87.88</v>
      </c>
      <c r="AC13" s="105">
        <v>89.74</v>
      </c>
      <c r="AD13" s="105">
        <v>97.39</v>
      </c>
      <c r="AE13" s="105">
        <v>71.209999999999994</v>
      </c>
      <c r="AF13" s="105">
        <v>94.29</v>
      </c>
      <c r="AG13" s="105">
        <v>100</v>
      </c>
      <c r="AH13" s="105">
        <v>95.24</v>
      </c>
      <c r="AI13" s="105">
        <v>87.5</v>
      </c>
      <c r="AJ13" s="105">
        <v>97.95</v>
      </c>
      <c r="AK13" s="105">
        <v>83.54</v>
      </c>
      <c r="AL13" s="105">
        <v>84.78</v>
      </c>
      <c r="AM13" s="105">
        <v>83.5</v>
      </c>
      <c r="AN13" s="105">
        <v>73.33</v>
      </c>
      <c r="AO13" s="105">
        <v>100</v>
      </c>
      <c r="AP13" s="105">
        <v>41.75</v>
      </c>
      <c r="AQ13" s="105">
        <v>75.709999999999994</v>
      </c>
      <c r="AR13" s="105">
        <v>85.71</v>
      </c>
      <c r="AS13" s="105">
        <v>91.46</v>
      </c>
      <c r="AT13" s="105">
        <v>68.97</v>
      </c>
      <c r="AU13" s="105">
        <v>100</v>
      </c>
      <c r="AV13" s="105"/>
      <c r="AW13" s="105">
        <v>89.29</v>
      </c>
      <c r="AX13" s="105">
        <v>88.89</v>
      </c>
      <c r="AY13" s="105">
        <v>85.71</v>
      </c>
      <c r="AZ13" s="105">
        <v>100</v>
      </c>
      <c r="BA13" s="105">
        <v>95.24</v>
      </c>
      <c r="BB13" s="105">
        <v>100</v>
      </c>
      <c r="BC13" s="105">
        <v>100</v>
      </c>
      <c r="BD13" s="105">
        <v>100</v>
      </c>
      <c r="BE13" s="105">
        <v>100</v>
      </c>
      <c r="BF13" s="105">
        <v>75</v>
      </c>
      <c r="BG13" s="105">
        <v>100</v>
      </c>
      <c r="BH13" s="105">
        <v>99.3</v>
      </c>
      <c r="BI13" s="105">
        <v>100</v>
      </c>
      <c r="BJ13" s="105">
        <v>98.81</v>
      </c>
      <c r="BK13" s="105">
        <v>99.31</v>
      </c>
      <c r="BL13" s="105">
        <v>92.05</v>
      </c>
      <c r="BM13" s="105">
        <v>95.5</v>
      </c>
      <c r="BN13" s="105">
        <v>87.5</v>
      </c>
      <c r="BO13" s="105">
        <v>92.68</v>
      </c>
      <c r="BP13" s="105">
        <v>84.31</v>
      </c>
      <c r="BQ13" s="105">
        <v>96.15</v>
      </c>
      <c r="BR13" s="105">
        <v>76</v>
      </c>
      <c r="BS13" s="105">
        <v>100</v>
      </c>
      <c r="BT13" s="105">
        <v>100</v>
      </c>
      <c r="BU13" s="105">
        <v>53.85</v>
      </c>
      <c r="BV13" s="105">
        <v>83.39</v>
      </c>
      <c r="BW13" s="105">
        <v>89.29</v>
      </c>
      <c r="BX13" s="105">
        <v>80.77</v>
      </c>
      <c r="BY13" s="105">
        <v>69.44</v>
      </c>
      <c r="BZ13" s="105">
        <v>85.71</v>
      </c>
      <c r="CA13" s="105">
        <v>83.33</v>
      </c>
      <c r="CB13" s="105">
        <v>79.34</v>
      </c>
      <c r="CC13" s="105">
        <v>90.95</v>
      </c>
      <c r="CD13" s="105">
        <v>95.14</v>
      </c>
      <c r="CE13" s="105">
        <v>96.97</v>
      </c>
      <c r="CF13" s="105">
        <v>93.59</v>
      </c>
      <c r="CG13" s="105">
        <v>74.290000000000006</v>
      </c>
      <c r="CH13" s="105">
        <v>93.33</v>
      </c>
      <c r="CI13" s="105">
        <v>70</v>
      </c>
      <c r="CJ13" s="105">
        <v>70.28</v>
      </c>
      <c r="CK13" s="105">
        <v>65.739999999999995</v>
      </c>
      <c r="CL13" s="105">
        <v>66.67</v>
      </c>
      <c r="CM13" s="105">
        <v>90.48</v>
      </c>
      <c r="CN13" s="105">
        <v>89.9</v>
      </c>
      <c r="CO13" s="105">
        <v>100</v>
      </c>
      <c r="CP13" s="105">
        <v>88.89</v>
      </c>
      <c r="CQ13" s="105">
        <v>61.12</v>
      </c>
      <c r="CR13" s="105">
        <v>57.14</v>
      </c>
      <c r="CS13" s="105">
        <v>50</v>
      </c>
      <c r="CT13" s="105">
        <v>75</v>
      </c>
      <c r="CU13" s="105">
        <v>72.41</v>
      </c>
      <c r="CV13" s="105">
        <v>70</v>
      </c>
      <c r="CW13" s="105">
        <v>96.68</v>
      </c>
      <c r="CX13" s="105">
        <v>94.57</v>
      </c>
      <c r="CY13" s="105">
        <v>95.83</v>
      </c>
      <c r="CZ13" s="105">
        <v>97.5</v>
      </c>
      <c r="DA13" s="105">
        <v>87.9</v>
      </c>
      <c r="DB13" s="105">
        <v>98.7</v>
      </c>
      <c r="DC13" s="105">
        <v>96.57</v>
      </c>
    </row>
    <row r="14" spans="1:107" ht="14.4" x14ac:dyDescent="0.3">
      <c r="A14" s="104" t="s">
        <v>683</v>
      </c>
      <c r="B14" t="s">
        <v>126</v>
      </c>
      <c r="C14" t="s">
        <v>101</v>
      </c>
      <c r="D14" t="s">
        <v>102</v>
      </c>
      <c r="E14" t="s">
        <v>124</v>
      </c>
      <c r="F14" t="s">
        <v>127</v>
      </c>
      <c r="G14" t="s">
        <v>105</v>
      </c>
      <c r="H14" t="s">
        <v>105</v>
      </c>
      <c r="I14" s="97" t="s">
        <v>536</v>
      </c>
      <c r="J14" s="97">
        <v>1</v>
      </c>
      <c r="K14" t="s">
        <v>672</v>
      </c>
      <c r="L14" s="93" t="s">
        <v>106</v>
      </c>
      <c r="M14" s="105">
        <v>94.3</v>
      </c>
      <c r="N14" s="105">
        <v>95.88</v>
      </c>
      <c r="O14" s="105">
        <v>97.01</v>
      </c>
      <c r="P14" s="105">
        <v>93.35</v>
      </c>
      <c r="Q14" s="105">
        <v>97.66</v>
      </c>
      <c r="R14" s="105">
        <v>95.41</v>
      </c>
      <c r="S14" s="105">
        <v>96.08</v>
      </c>
      <c r="T14" s="105">
        <v>95.98</v>
      </c>
      <c r="U14" s="105">
        <v>94.44</v>
      </c>
      <c r="V14" s="105">
        <v>91.18</v>
      </c>
      <c r="W14" s="105">
        <v>100</v>
      </c>
      <c r="X14" s="105">
        <v>93.18</v>
      </c>
      <c r="Y14" s="105">
        <v>100</v>
      </c>
      <c r="Z14" s="105">
        <v>96.23</v>
      </c>
      <c r="AA14" s="105">
        <v>100</v>
      </c>
      <c r="AB14" s="105">
        <v>93.94</v>
      </c>
      <c r="AC14" s="105">
        <v>96.15</v>
      </c>
      <c r="AD14" s="105">
        <v>100</v>
      </c>
      <c r="AE14" s="105">
        <v>72.73</v>
      </c>
      <c r="AF14" s="105">
        <v>100</v>
      </c>
      <c r="AG14" s="105">
        <v>100</v>
      </c>
      <c r="AH14" s="105">
        <v>100</v>
      </c>
      <c r="AI14" s="105">
        <v>100</v>
      </c>
      <c r="AJ14" s="105">
        <v>98.36</v>
      </c>
      <c r="AK14" s="105">
        <v>91.16</v>
      </c>
      <c r="AL14" s="105">
        <v>83.33</v>
      </c>
      <c r="AM14" s="105">
        <v>100</v>
      </c>
      <c r="AN14" s="105">
        <v>100</v>
      </c>
      <c r="AO14" s="105">
        <v>88.07</v>
      </c>
      <c r="AP14" s="105">
        <v>50</v>
      </c>
      <c r="AQ14" s="105">
        <v>100</v>
      </c>
      <c r="AR14" s="105">
        <v>88.89</v>
      </c>
      <c r="AS14" s="105">
        <v>85.67</v>
      </c>
      <c r="AT14" s="105">
        <v>100</v>
      </c>
      <c r="AU14" s="105">
        <v>100</v>
      </c>
      <c r="AV14" s="105"/>
      <c r="AW14" s="105">
        <v>96.55</v>
      </c>
      <c r="AX14" s="105">
        <v>94.44</v>
      </c>
      <c r="AY14" s="105">
        <v>96.67</v>
      </c>
      <c r="AZ14" s="105">
        <v>100</v>
      </c>
      <c r="BA14" s="105">
        <v>99.05</v>
      </c>
      <c r="BB14" s="105">
        <v>100</v>
      </c>
      <c r="BC14" s="105">
        <v>100</v>
      </c>
      <c r="BD14" s="105">
        <v>97.5</v>
      </c>
      <c r="BE14" s="105">
        <v>100</v>
      </c>
      <c r="BF14" s="105">
        <v>100</v>
      </c>
      <c r="BG14" s="105">
        <v>90</v>
      </c>
      <c r="BH14" s="105">
        <v>86.27</v>
      </c>
      <c r="BI14" s="105">
        <v>100</v>
      </c>
      <c r="BJ14" s="105">
        <v>95.24</v>
      </c>
      <c r="BK14" s="105">
        <v>72.069999999999993</v>
      </c>
      <c r="BL14" s="105">
        <v>94.74</v>
      </c>
      <c r="BM14" s="105">
        <v>97.3</v>
      </c>
      <c r="BN14" s="105">
        <v>93.75</v>
      </c>
      <c r="BO14" s="105">
        <v>95.65</v>
      </c>
      <c r="BP14" s="105">
        <v>100</v>
      </c>
      <c r="BQ14" s="105">
        <v>88.46</v>
      </c>
      <c r="BR14" s="105">
        <v>95</v>
      </c>
      <c r="BS14" s="105">
        <v>100</v>
      </c>
      <c r="BT14" s="105">
        <v>50</v>
      </c>
      <c r="BU14" s="105">
        <v>100</v>
      </c>
      <c r="BV14" s="105">
        <v>97.05</v>
      </c>
      <c r="BW14" s="105">
        <v>96.43</v>
      </c>
      <c r="BX14" s="105">
        <v>100</v>
      </c>
      <c r="BY14" s="105">
        <v>95.83</v>
      </c>
      <c r="BZ14" s="105">
        <v>100</v>
      </c>
      <c r="CA14" s="105">
        <v>95.83</v>
      </c>
      <c r="CB14" s="105">
        <v>95.31</v>
      </c>
      <c r="CC14" s="105">
        <v>97.66</v>
      </c>
      <c r="CD14" s="105">
        <v>99.31</v>
      </c>
      <c r="CE14" s="105">
        <v>98.48</v>
      </c>
      <c r="CF14" s="105">
        <v>100</v>
      </c>
      <c r="CG14" s="105">
        <v>78.33</v>
      </c>
      <c r="CH14" s="105">
        <v>100</v>
      </c>
      <c r="CI14" s="105">
        <v>90</v>
      </c>
      <c r="CJ14" s="105">
        <v>65.83</v>
      </c>
      <c r="CK14" s="105">
        <v>78.7</v>
      </c>
      <c r="CL14" s="105">
        <v>66.67</v>
      </c>
      <c r="CM14" s="105">
        <v>100</v>
      </c>
      <c r="CN14" s="105">
        <v>100</v>
      </c>
      <c r="CO14" s="105">
        <v>100</v>
      </c>
      <c r="CP14" s="105">
        <v>100</v>
      </c>
      <c r="CQ14" s="105">
        <v>96.08</v>
      </c>
      <c r="CR14" s="105">
        <v>97.62</v>
      </c>
      <c r="CS14" s="105">
        <v>96.43</v>
      </c>
      <c r="CT14" s="105">
        <v>90.62</v>
      </c>
      <c r="CU14" s="105">
        <v>100</v>
      </c>
      <c r="CV14" s="105">
        <v>100</v>
      </c>
      <c r="CW14" s="105">
        <v>95.98</v>
      </c>
      <c r="CX14" s="105">
        <v>94.57</v>
      </c>
      <c r="CY14" s="105">
        <v>95.83</v>
      </c>
      <c r="CZ14" s="105">
        <v>97.5</v>
      </c>
      <c r="DA14" s="105">
        <v>89.83</v>
      </c>
      <c r="DB14" s="105">
        <v>95.94</v>
      </c>
      <c r="DC14" s="105">
        <v>90.2</v>
      </c>
    </row>
    <row r="15" spans="1:107" ht="14.4" x14ac:dyDescent="0.3">
      <c r="A15" s="104" t="s">
        <v>685</v>
      </c>
      <c r="B15" t="s">
        <v>128</v>
      </c>
      <c r="C15" t="s">
        <v>101</v>
      </c>
      <c r="D15" t="s">
        <v>102</v>
      </c>
      <c r="E15" t="s">
        <v>124</v>
      </c>
      <c r="F15" t="s">
        <v>129</v>
      </c>
      <c r="G15" t="s">
        <v>105</v>
      </c>
      <c r="H15" t="s">
        <v>105</v>
      </c>
      <c r="I15" s="97" t="s">
        <v>536</v>
      </c>
      <c r="J15" s="97">
        <v>1</v>
      </c>
      <c r="K15" t="s">
        <v>672</v>
      </c>
      <c r="L15" s="93" t="s">
        <v>106</v>
      </c>
      <c r="M15" s="105">
        <v>90.06</v>
      </c>
      <c r="N15" s="105">
        <v>71.790000000000006</v>
      </c>
      <c r="O15" s="105">
        <v>92.12</v>
      </c>
      <c r="P15" s="105">
        <v>92.04</v>
      </c>
      <c r="Q15" s="105">
        <v>94.6</v>
      </c>
      <c r="R15" s="105">
        <v>87.16</v>
      </c>
      <c r="S15" s="105">
        <v>96.08</v>
      </c>
      <c r="T15" s="105">
        <v>94.78</v>
      </c>
      <c r="U15" s="105">
        <v>76.92</v>
      </c>
      <c r="V15" s="105">
        <v>64.290000000000006</v>
      </c>
      <c r="W15" s="105">
        <v>87.5</v>
      </c>
      <c r="X15" s="105">
        <v>94.32</v>
      </c>
      <c r="Y15" s="105">
        <v>16.670000000000002</v>
      </c>
      <c r="Z15" s="105">
        <v>67.92</v>
      </c>
      <c r="AA15" s="105">
        <v>60</v>
      </c>
      <c r="AB15" s="105">
        <v>54.55</v>
      </c>
      <c r="AC15" s="105">
        <v>69.23</v>
      </c>
      <c r="AD15" s="105">
        <v>93.51</v>
      </c>
      <c r="AE15" s="105">
        <v>81.819999999999993</v>
      </c>
      <c r="AF15" s="105">
        <v>91.67</v>
      </c>
      <c r="AG15" s="105">
        <v>85.71</v>
      </c>
      <c r="AH15" s="105">
        <v>95.24</v>
      </c>
      <c r="AI15" s="105">
        <v>77.78</v>
      </c>
      <c r="AJ15" s="105">
        <v>87.7</v>
      </c>
      <c r="AK15" s="105">
        <v>90.29</v>
      </c>
      <c r="AL15" s="105">
        <v>70.78</v>
      </c>
      <c r="AM15" s="105">
        <v>100</v>
      </c>
      <c r="AN15" s="105">
        <v>91.89</v>
      </c>
      <c r="AO15" s="105">
        <v>83.36</v>
      </c>
      <c r="AP15" s="105">
        <v>33.4</v>
      </c>
      <c r="AQ15" s="105">
        <v>68</v>
      </c>
      <c r="AR15" s="105">
        <v>78.569999999999993</v>
      </c>
      <c r="AS15" s="105">
        <v>96.95</v>
      </c>
      <c r="AT15" s="105">
        <v>93.1</v>
      </c>
      <c r="AU15" s="105">
        <v>100</v>
      </c>
      <c r="AV15" s="105"/>
      <c r="AW15" s="105">
        <v>91.95</v>
      </c>
      <c r="AX15" s="105">
        <v>90.74</v>
      </c>
      <c r="AY15" s="105">
        <v>90</v>
      </c>
      <c r="AZ15" s="105">
        <v>100</v>
      </c>
      <c r="BA15" s="105">
        <v>88.57</v>
      </c>
      <c r="BB15" s="105">
        <v>100</v>
      </c>
      <c r="BC15" s="105">
        <v>100</v>
      </c>
      <c r="BD15" s="105">
        <v>82.5</v>
      </c>
      <c r="BE15" s="105">
        <v>66.67</v>
      </c>
      <c r="BF15" s="105">
        <v>100</v>
      </c>
      <c r="BG15" s="105">
        <v>80</v>
      </c>
      <c r="BH15" s="105">
        <v>88.12</v>
      </c>
      <c r="BI15" s="105">
        <v>100</v>
      </c>
      <c r="BJ15" s="105">
        <v>92.59</v>
      </c>
      <c r="BK15" s="105">
        <v>78.819999999999993</v>
      </c>
      <c r="BL15" s="105">
        <v>98.25</v>
      </c>
      <c r="BM15" s="105">
        <v>100</v>
      </c>
      <c r="BN15" s="105">
        <v>100</v>
      </c>
      <c r="BO15" s="105">
        <v>97.83</v>
      </c>
      <c r="BP15" s="105">
        <v>100</v>
      </c>
      <c r="BQ15" s="105">
        <v>96.15</v>
      </c>
      <c r="BR15" s="105">
        <v>88.46</v>
      </c>
      <c r="BS15" s="105">
        <v>83.33</v>
      </c>
      <c r="BT15" s="105">
        <v>33.33</v>
      </c>
      <c r="BU15" s="105">
        <v>100</v>
      </c>
      <c r="BV15" s="105">
        <v>97.92</v>
      </c>
      <c r="BW15" s="105">
        <v>100</v>
      </c>
      <c r="BX15" s="105">
        <v>100</v>
      </c>
      <c r="BY15" s="105">
        <v>95.83</v>
      </c>
      <c r="BZ15" s="105">
        <v>100</v>
      </c>
      <c r="CA15" s="105">
        <v>91.67</v>
      </c>
      <c r="CB15" s="105">
        <v>100</v>
      </c>
      <c r="CC15" s="105">
        <v>94.6</v>
      </c>
      <c r="CD15" s="105">
        <v>89.66</v>
      </c>
      <c r="CE15" s="105">
        <v>83.33</v>
      </c>
      <c r="CF15" s="105">
        <v>94.94</v>
      </c>
      <c r="CG15" s="105">
        <v>90.46</v>
      </c>
      <c r="CH15" s="105">
        <v>100</v>
      </c>
      <c r="CI15" s="105">
        <v>90</v>
      </c>
      <c r="CJ15" s="105">
        <v>89.66</v>
      </c>
      <c r="CK15" s="105">
        <v>93.52</v>
      </c>
      <c r="CL15" s="105">
        <v>66.67</v>
      </c>
      <c r="CM15" s="105">
        <v>83.21</v>
      </c>
      <c r="CN15" s="105">
        <v>90.91</v>
      </c>
      <c r="CO15" s="105">
        <v>61.76</v>
      </c>
      <c r="CP15" s="105">
        <v>84.44</v>
      </c>
      <c r="CQ15" s="105">
        <v>96.08</v>
      </c>
      <c r="CR15" s="105">
        <v>100</v>
      </c>
      <c r="CS15" s="105">
        <v>96.43</v>
      </c>
      <c r="CT15" s="105">
        <v>100</v>
      </c>
      <c r="CU15" s="105">
        <v>100</v>
      </c>
      <c r="CV15" s="105">
        <v>90</v>
      </c>
      <c r="CW15" s="105">
        <v>94.78</v>
      </c>
      <c r="CX15" s="105">
        <v>86.05</v>
      </c>
      <c r="CY15" s="105">
        <v>99.54</v>
      </c>
      <c r="CZ15" s="105">
        <v>99.17</v>
      </c>
      <c r="DA15" s="105">
        <v>94.18</v>
      </c>
      <c r="DB15" s="105">
        <v>97.97</v>
      </c>
      <c r="DC15" s="105">
        <v>99.02</v>
      </c>
    </row>
    <row r="16" spans="1:107" ht="14.4" x14ac:dyDescent="0.3">
      <c r="A16" s="104" t="s">
        <v>686</v>
      </c>
      <c r="B16" t="s">
        <v>130</v>
      </c>
      <c r="C16" t="s">
        <v>101</v>
      </c>
      <c r="D16" t="s">
        <v>102</v>
      </c>
      <c r="E16" t="s">
        <v>124</v>
      </c>
      <c r="F16" t="s">
        <v>131</v>
      </c>
      <c r="G16" t="s">
        <v>105</v>
      </c>
      <c r="H16" t="s">
        <v>105</v>
      </c>
      <c r="I16" s="97" t="s">
        <v>536</v>
      </c>
      <c r="J16" s="97">
        <v>1</v>
      </c>
      <c r="K16" t="s">
        <v>672</v>
      </c>
      <c r="L16" s="93" t="s">
        <v>106</v>
      </c>
      <c r="M16" s="105">
        <v>78.77</v>
      </c>
      <c r="N16" s="105">
        <v>71.39</v>
      </c>
      <c r="O16" s="105">
        <v>90.8</v>
      </c>
      <c r="P16" s="105">
        <v>81.89</v>
      </c>
      <c r="Q16" s="105">
        <v>78.48</v>
      </c>
      <c r="R16" s="105">
        <v>70.67</v>
      </c>
      <c r="S16" s="105">
        <v>72.06</v>
      </c>
      <c r="T16" s="105">
        <v>88.28</v>
      </c>
      <c r="U16" s="105">
        <v>86.11</v>
      </c>
      <c r="V16" s="105">
        <v>97.14</v>
      </c>
      <c r="W16" s="105">
        <v>62.5</v>
      </c>
      <c r="X16" s="105">
        <v>82.56</v>
      </c>
      <c r="Y16" s="105">
        <v>83.33</v>
      </c>
      <c r="Z16" s="105">
        <v>59.43</v>
      </c>
      <c r="AA16" s="105">
        <v>46.67</v>
      </c>
      <c r="AB16" s="105">
        <v>51.52</v>
      </c>
      <c r="AC16" s="105">
        <v>61.54</v>
      </c>
      <c r="AD16" s="105">
        <v>92.21</v>
      </c>
      <c r="AE16" s="105">
        <v>78.790000000000006</v>
      </c>
      <c r="AF16" s="105">
        <v>94.44</v>
      </c>
      <c r="AG16" s="105">
        <v>100</v>
      </c>
      <c r="AH16" s="105">
        <v>90.48</v>
      </c>
      <c r="AI16" s="105">
        <v>100</v>
      </c>
      <c r="AJ16" s="105">
        <v>95.08</v>
      </c>
      <c r="AK16" s="105">
        <v>82.83</v>
      </c>
      <c r="AL16" s="105">
        <v>63.83</v>
      </c>
      <c r="AM16" s="105">
        <v>80.5</v>
      </c>
      <c r="AN16" s="105">
        <v>78.38</v>
      </c>
      <c r="AO16" s="105">
        <v>80.930000000000007</v>
      </c>
      <c r="AP16" s="105">
        <v>33.33</v>
      </c>
      <c r="AQ16" s="105">
        <v>72</v>
      </c>
      <c r="AR16" s="105">
        <v>57.14</v>
      </c>
      <c r="AS16" s="105">
        <v>97.26</v>
      </c>
      <c r="AT16" s="105">
        <v>72.41</v>
      </c>
      <c r="AU16" s="105"/>
      <c r="AV16" s="105"/>
      <c r="AW16" s="105">
        <v>90.23</v>
      </c>
      <c r="AX16" s="105">
        <v>96.3</v>
      </c>
      <c r="AY16" s="105">
        <v>83.33</v>
      </c>
      <c r="AZ16" s="105">
        <v>100</v>
      </c>
      <c r="BA16" s="105">
        <v>100</v>
      </c>
      <c r="BB16" s="105">
        <v>100</v>
      </c>
      <c r="BC16" s="105">
        <v>100</v>
      </c>
      <c r="BD16" s="105">
        <v>100</v>
      </c>
      <c r="BE16" s="105">
        <v>100</v>
      </c>
      <c r="BF16" s="105">
        <v>100</v>
      </c>
      <c r="BG16" s="105">
        <v>100</v>
      </c>
      <c r="BH16" s="105">
        <v>78.33</v>
      </c>
      <c r="BI16" s="105">
        <v>88.24</v>
      </c>
      <c r="BJ16" s="105">
        <v>87.65</v>
      </c>
      <c r="BK16" s="105">
        <v>55.69</v>
      </c>
      <c r="BL16" s="105">
        <v>78.22</v>
      </c>
      <c r="BM16" s="105">
        <v>83.33</v>
      </c>
      <c r="BN16" s="105">
        <v>43.75</v>
      </c>
      <c r="BO16" s="105">
        <v>91.3</v>
      </c>
      <c r="BP16" s="105">
        <v>85.71</v>
      </c>
      <c r="BQ16" s="105">
        <v>60</v>
      </c>
      <c r="BR16" s="105">
        <v>53.85</v>
      </c>
      <c r="BS16" s="105">
        <v>33.33</v>
      </c>
      <c r="BT16" s="105">
        <v>66.67</v>
      </c>
      <c r="BU16" s="105">
        <v>38.46</v>
      </c>
      <c r="BV16" s="105">
        <v>78.08</v>
      </c>
      <c r="BW16" s="105">
        <v>72</v>
      </c>
      <c r="BX16" s="105">
        <v>85</v>
      </c>
      <c r="BY16" s="105">
        <v>79.17</v>
      </c>
      <c r="BZ16" s="105">
        <v>100</v>
      </c>
      <c r="CA16" s="105">
        <v>62.5</v>
      </c>
      <c r="CB16" s="105">
        <v>84.9</v>
      </c>
      <c r="CC16" s="105">
        <v>78.48</v>
      </c>
      <c r="CD16" s="105">
        <v>82.76</v>
      </c>
      <c r="CE16" s="105">
        <v>72.73</v>
      </c>
      <c r="CF16" s="105">
        <v>91.14</v>
      </c>
      <c r="CG16" s="105">
        <v>34.22</v>
      </c>
      <c r="CH16" s="105">
        <v>46.67</v>
      </c>
      <c r="CI16" s="105">
        <v>40</v>
      </c>
      <c r="CJ16" s="105">
        <v>34.619999999999997</v>
      </c>
      <c r="CK16" s="105">
        <v>6.48</v>
      </c>
      <c r="CL16" s="105">
        <v>33.33</v>
      </c>
      <c r="CM16" s="105">
        <v>75.95</v>
      </c>
      <c r="CN16" s="105">
        <v>82.83</v>
      </c>
      <c r="CO16" s="105">
        <v>88.24</v>
      </c>
      <c r="CP16" s="105">
        <v>71.11</v>
      </c>
      <c r="CQ16" s="105">
        <v>72.06</v>
      </c>
      <c r="CR16" s="105">
        <v>76.19</v>
      </c>
      <c r="CS16" s="105">
        <v>78.569999999999993</v>
      </c>
      <c r="CT16" s="105">
        <v>71.88</v>
      </c>
      <c r="CU16" s="105">
        <v>65.52</v>
      </c>
      <c r="CV16" s="105">
        <v>60</v>
      </c>
      <c r="CW16" s="105">
        <v>88.28</v>
      </c>
      <c r="CX16" s="105">
        <v>81.400000000000006</v>
      </c>
      <c r="CY16" s="105">
        <v>93.06</v>
      </c>
      <c r="CZ16" s="105">
        <v>100</v>
      </c>
      <c r="DA16" s="105">
        <v>65.84</v>
      </c>
      <c r="DB16" s="105">
        <v>91.16</v>
      </c>
      <c r="DC16" s="105">
        <v>95.59</v>
      </c>
    </row>
    <row r="17" spans="1:107" ht="14.4" x14ac:dyDescent="0.3">
      <c r="A17" s="104" t="s">
        <v>687</v>
      </c>
      <c r="B17" t="s">
        <v>132</v>
      </c>
      <c r="C17" t="s">
        <v>101</v>
      </c>
      <c r="D17" t="s">
        <v>102</v>
      </c>
      <c r="E17" t="s">
        <v>133</v>
      </c>
      <c r="F17" t="s">
        <v>134</v>
      </c>
      <c r="G17" t="s">
        <v>105</v>
      </c>
      <c r="H17" t="s">
        <v>105</v>
      </c>
      <c r="I17" s="97" t="s">
        <v>536</v>
      </c>
      <c r="J17" s="97">
        <v>1</v>
      </c>
      <c r="K17" t="s">
        <v>672</v>
      </c>
      <c r="L17" s="93" t="s">
        <v>106</v>
      </c>
      <c r="M17" s="105">
        <v>89.57</v>
      </c>
      <c r="N17" s="105">
        <v>92.56</v>
      </c>
      <c r="O17" s="105">
        <v>92.66</v>
      </c>
      <c r="P17" s="105">
        <v>88.81</v>
      </c>
      <c r="Q17" s="105">
        <v>94.12</v>
      </c>
      <c r="R17" s="105">
        <v>92.09</v>
      </c>
      <c r="S17" s="105">
        <v>73.53</v>
      </c>
      <c r="T17" s="105">
        <v>92.68</v>
      </c>
      <c r="U17" s="105">
        <v>97.25</v>
      </c>
      <c r="V17" s="105">
        <v>97.14</v>
      </c>
      <c r="W17" s="105">
        <v>100</v>
      </c>
      <c r="X17" s="105">
        <v>96.59</v>
      </c>
      <c r="Y17" s="105">
        <v>100</v>
      </c>
      <c r="Z17" s="105">
        <v>88.68</v>
      </c>
      <c r="AA17" s="105">
        <v>93.33</v>
      </c>
      <c r="AB17" s="105">
        <v>87.88</v>
      </c>
      <c r="AC17" s="105">
        <v>88.46</v>
      </c>
      <c r="AD17" s="105">
        <v>96.43</v>
      </c>
      <c r="AE17" s="105">
        <v>62.12</v>
      </c>
      <c r="AF17" s="105">
        <v>97.14</v>
      </c>
      <c r="AG17" s="105">
        <v>100</v>
      </c>
      <c r="AH17" s="105">
        <v>95.24</v>
      </c>
      <c r="AI17" s="105">
        <v>100</v>
      </c>
      <c r="AJ17" s="105">
        <v>95.08</v>
      </c>
      <c r="AK17" s="105">
        <v>86.02</v>
      </c>
      <c r="AL17" s="105">
        <v>55.5</v>
      </c>
      <c r="AM17" s="105">
        <v>88.83</v>
      </c>
      <c r="AN17" s="105">
        <v>76.67</v>
      </c>
      <c r="AO17" s="105">
        <v>59</v>
      </c>
      <c r="AP17" s="105">
        <v>58.33</v>
      </c>
      <c r="AQ17" s="105">
        <v>92.86</v>
      </c>
      <c r="AR17" s="105">
        <v>75</v>
      </c>
      <c r="AS17" s="105">
        <v>98.78</v>
      </c>
      <c r="AT17" s="105">
        <v>86.21</v>
      </c>
      <c r="AU17" s="105">
        <v>83.33</v>
      </c>
      <c r="AV17" s="105"/>
      <c r="AW17" s="105">
        <v>82.41</v>
      </c>
      <c r="AX17" s="105">
        <v>68.75</v>
      </c>
      <c r="AY17" s="105">
        <v>92.86</v>
      </c>
      <c r="AZ17" s="105">
        <v>82.14</v>
      </c>
      <c r="BA17" s="105">
        <v>100</v>
      </c>
      <c r="BB17" s="105">
        <v>100</v>
      </c>
      <c r="BC17" s="105">
        <v>100</v>
      </c>
      <c r="BD17" s="105">
        <v>100</v>
      </c>
      <c r="BE17" s="105">
        <v>100</v>
      </c>
      <c r="BF17" s="105">
        <v>100</v>
      </c>
      <c r="BG17" s="105">
        <v>100</v>
      </c>
      <c r="BH17" s="105">
        <v>78.33</v>
      </c>
      <c r="BI17" s="105">
        <v>80.39</v>
      </c>
      <c r="BJ17" s="105">
        <v>88.1</v>
      </c>
      <c r="BK17" s="105">
        <v>73.099999999999994</v>
      </c>
      <c r="BL17" s="105">
        <v>91.23</v>
      </c>
      <c r="BM17" s="105">
        <v>89.19</v>
      </c>
      <c r="BN17" s="105">
        <v>93.75</v>
      </c>
      <c r="BO17" s="105">
        <v>95.65</v>
      </c>
      <c r="BP17" s="105">
        <v>100</v>
      </c>
      <c r="BQ17" s="105">
        <v>84.62</v>
      </c>
      <c r="BR17" s="105">
        <v>92.86</v>
      </c>
      <c r="BS17" s="105">
        <v>83.33</v>
      </c>
      <c r="BT17" s="105">
        <v>100</v>
      </c>
      <c r="BU17" s="105">
        <v>84.62</v>
      </c>
      <c r="BV17" s="105">
        <v>91.67</v>
      </c>
      <c r="BW17" s="105">
        <v>91.07</v>
      </c>
      <c r="BX17" s="105">
        <v>92.31</v>
      </c>
      <c r="BY17" s="105">
        <v>83.33</v>
      </c>
      <c r="BZ17" s="105">
        <v>100</v>
      </c>
      <c r="CA17" s="105">
        <v>87.5</v>
      </c>
      <c r="CB17" s="105">
        <v>95.83</v>
      </c>
      <c r="CC17" s="105">
        <v>94.12</v>
      </c>
      <c r="CD17" s="105">
        <v>96.55</v>
      </c>
      <c r="CE17" s="105">
        <v>92.42</v>
      </c>
      <c r="CF17" s="105">
        <v>100</v>
      </c>
      <c r="CG17" s="105">
        <v>84.06</v>
      </c>
      <c r="CH17" s="105">
        <v>93.33</v>
      </c>
      <c r="CI17" s="105">
        <v>90</v>
      </c>
      <c r="CJ17" s="105">
        <v>81.319999999999993</v>
      </c>
      <c r="CK17" s="105">
        <v>71.3</v>
      </c>
      <c r="CL17" s="105">
        <v>83.33</v>
      </c>
      <c r="CM17" s="105">
        <v>91.61</v>
      </c>
      <c r="CN17" s="105">
        <v>90.91</v>
      </c>
      <c r="CO17" s="105">
        <v>94.12</v>
      </c>
      <c r="CP17" s="105">
        <v>91.39</v>
      </c>
      <c r="CQ17" s="105">
        <v>73.53</v>
      </c>
      <c r="CR17" s="105">
        <v>69.05</v>
      </c>
      <c r="CS17" s="105">
        <v>53.57</v>
      </c>
      <c r="CT17" s="105">
        <v>90.62</v>
      </c>
      <c r="CU17" s="105">
        <v>86.21</v>
      </c>
      <c r="CV17" s="105">
        <v>90</v>
      </c>
      <c r="CW17" s="105">
        <v>92.68</v>
      </c>
      <c r="CX17" s="105">
        <v>89.92</v>
      </c>
      <c r="CY17" s="105">
        <v>94.44</v>
      </c>
      <c r="CZ17" s="105">
        <v>98.12</v>
      </c>
      <c r="DA17" s="105">
        <v>87.93</v>
      </c>
      <c r="DB17" s="105">
        <v>95.5</v>
      </c>
      <c r="DC17" s="105">
        <v>90.69</v>
      </c>
    </row>
    <row r="18" spans="1:107" ht="14.4" x14ac:dyDescent="0.3">
      <c r="A18" s="104" t="s">
        <v>688</v>
      </c>
      <c r="B18" t="s">
        <v>135</v>
      </c>
      <c r="C18" t="s">
        <v>101</v>
      </c>
      <c r="D18" t="s">
        <v>102</v>
      </c>
      <c r="E18" t="s">
        <v>133</v>
      </c>
      <c r="F18" t="s">
        <v>136</v>
      </c>
      <c r="G18" t="s">
        <v>105</v>
      </c>
      <c r="H18" t="s">
        <v>105</v>
      </c>
      <c r="I18" s="97" t="s">
        <v>536</v>
      </c>
      <c r="J18" s="97">
        <v>1</v>
      </c>
      <c r="K18" t="s">
        <v>672</v>
      </c>
      <c r="L18" s="93" t="s">
        <v>106</v>
      </c>
      <c r="M18" s="105">
        <v>92.46</v>
      </c>
      <c r="N18" s="105">
        <v>95.64</v>
      </c>
      <c r="O18" s="105">
        <v>92.99</v>
      </c>
      <c r="P18" s="105">
        <v>88.92</v>
      </c>
      <c r="Q18" s="105">
        <v>94.12</v>
      </c>
      <c r="R18" s="105">
        <v>91.97</v>
      </c>
      <c r="S18" s="105">
        <v>91.33</v>
      </c>
      <c r="T18" s="105">
        <v>97.04</v>
      </c>
      <c r="U18" s="105">
        <v>96.15</v>
      </c>
      <c r="V18" s="105">
        <v>97.14</v>
      </c>
      <c r="W18" s="105">
        <v>87.5</v>
      </c>
      <c r="X18" s="105">
        <v>94.32</v>
      </c>
      <c r="Y18" s="105">
        <v>100</v>
      </c>
      <c r="Z18" s="105">
        <v>95.28</v>
      </c>
      <c r="AA18" s="105">
        <v>100</v>
      </c>
      <c r="AB18" s="105">
        <v>96.97</v>
      </c>
      <c r="AC18" s="105">
        <v>93.59</v>
      </c>
      <c r="AD18" s="105">
        <v>93.83</v>
      </c>
      <c r="AE18" s="105">
        <v>78.790000000000006</v>
      </c>
      <c r="AF18" s="105">
        <v>100</v>
      </c>
      <c r="AG18" s="105">
        <v>100</v>
      </c>
      <c r="AH18" s="105">
        <v>100</v>
      </c>
      <c r="AI18" s="105">
        <v>100</v>
      </c>
      <c r="AJ18" s="105">
        <v>100</v>
      </c>
      <c r="AK18" s="105">
        <v>86.75</v>
      </c>
      <c r="AL18" s="105">
        <v>100</v>
      </c>
      <c r="AM18" s="105">
        <v>44.33</v>
      </c>
      <c r="AN18" s="105">
        <v>91.89</v>
      </c>
      <c r="AO18" s="105">
        <v>87.15</v>
      </c>
      <c r="AP18" s="105">
        <v>40</v>
      </c>
      <c r="AQ18" s="105">
        <v>100</v>
      </c>
      <c r="AR18" s="105">
        <v>85.71</v>
      </c>
      <c r="AS18" s="105">
        <v>91.77</v>
      </c>
      <c r="AT18" s="105">
        <v>75.86</v>
      </c>
      <c r="AU18" s="105">
        <v>100</v>
      </c>
      <c r="AV18" s="105"/>
      <c r="AW18" s="105">
        <v>83.93</v>
      </c>
      <c r="AX18" s="105">
        <v>68.75</v>
      </c>
      <c r="AY18" s="105">
        <v>86.67</v>
      </c>
      <c r="AZ18" s="105">
        <v>100</v>
      </c>
      <c r="BA18" s="105">
        <v>95.24</v>
      </c>
      <c r="BB18" s="105">
        <v>80</v>
      </c>
      <c r="BC18" s="105">
        <v>90</v>
      </c>
      <c r="BD18" s="105">
        <v>100</v>
      </c>
      <c r="BE18" s="105">
        <v>100</v>
      </c>
      <c r="BF18" s="105">
        <v>100</v>
      </c>
      <c r="BG18" s="105">
        <v>100</v>
      </c>
      <c r="BH18" s="105">
        <v>76.760000000000005</v>
      </c>
      <c r="BI18" s="105">
        <v>58.33</v>
      </c>
      <c r="BJ18" s="105">
        <v>76.39</v>
      </c>
      <c r="BK18" s="105">
        <v>93.89</v>
      </c>
      <c r="BL18" s="105">
        <v>88.6</v>
      </c>
      <c r="BM18" s="105">
        <v>91.89</v>
      </c>
      <c r="BN18" s="105">
        <v>87.5</v>
      </c>
      <c r="BO18" s="105">
        <v>84.78</v>
      </c>
      <c r="BP18" s="105">
        <v>100</v>
      </c>
      <c r="BQ18" s="105">
        <v>92.31</v>
      </c>
      <c r="BR18" s="105">
        <v>88.46</v>
      </c>
      <c r="BS18" s="105">
        <v>66.67</v>
      </c>
      <c r="BT18" s="105">
        <v>100</v>
      </c>
      <c r="BU18" s="105">
        <v>92.31</v>
      </c>
      <c r="BV18" s="105">
        <v>93.06</v>
      </c>
      <c r="BW18" s="105">
        <v>87.5</v>
      </c>
      <c r="BX18" s="105">
        <v>96.15</v>
      </c>
      <c r="BY18" s="105">
        <v>95.83</v>
      </c>
      <c r="BZ18" s="105">
        <v>85.71</v>
      </c>
      <c r="CA18" s="105">
        <v>95.83</v>
      </c>
      <c r="CB18" s="105">
        <v>95.83</v>
      </c>
      <c r="CC18" s="105">
        <v>94.12</v>
      </c>
      <c r="CD18" s="105">
        <v>98.62</v>
      </c>
      <c r="CE18" s="105">
        <v>96.97</v>
      </c>
      <c r="CF18" s="105">
        <v>100</v>
      </c>
      <c r="CG18" s="105">
        <v>90.36</v>
      </c>
      <c r="CH18" s="105">
        <v>100</v>
      </c>
      <c r="CI18" s="105">
        <v>100</v>
      </c>
      <c r="CJ18" s="105">
        <v>83.33</v>
      </c>
      <c r="CK18" s="105">
        <v>80.56</v>
      </c>
      <c r="CL18" s="105">
        <v>100</v>
      </c>
      <c r="CM18" s="105">
        <v>86.07</v>
      </c>
      <c r="CN18" s="105">
        <v>78.790000000000006</v>
      </c>
      <c r="CO18" s="105">
        <v>97.06</v>
      </c>
      <c r="CP18" s="105">
        <v>86.67</v>
      </c>
      <c r="CQ18" s="105">
        <v>91.33</v>
      </c>
      <c r="CR18" s="105">
        <v>92.86</v>
      </c>
      <c r="CS18" s="105">
        <v>92.86</v>
      </c>
      <c r="CT18" s="105">
        <v>100</v>
      </c>
      <c r="CU18" s="105">
        <v>100</v>
      </c>
      <c r="CV18" s="105">
        <v>80</v>
      </c>
      <c r="CW18" s="105">
        <v>97.04</v>
      </c>
      <c r="CX18" s="105">
        <v>97.67</v>
      </c>
      <c r="CY18" s="105">
        <v>95.83</v>
      </c>
      <c r="CZ18" s="105">
        <v>97.5</v>
      </c>
      <c r="DA18" s="105">
        <v>94.54</v>
      </c>
      <c r="DB18" s="105">
        <v>96.37</v>
      </c>
      <c r="DC18" s="105">
        <v>93.63</v>
      </c>
    </row>
    <row r="19" spans="1:107" ht="14.4" x14ac:dyDescent="0.3">
      <c r="A19" s="104" t="s">
        <v>689</v>
      </c>
      <c r="B19" t="s">
        <v>137</v>
      </c>
      <c r="C19" t="s">
        <v>101</v>
      </c>
      <c r="D19" t="s">
        <v>102</v>
      </c>
      <c r="E19" t="s">
        <v>133</v>
      </c>
      <c r="F19" t="s">
        <v>138</v>
      </c>
      <c r="G19" t="s">
        <v>105</v>
      </c>
      <c r="H19" t="s">
        <v>105</v>
      </c>
      <c r="I19" s="97" t="s">
        <v>536</v>
      </c>
      <c r="J19" s="97">
        <v>1</v>
      </c>
      <c r="K19" t="s">
        <v>672</v>
      </c>
      <c r="L19" s="93" t="s">
        <v>106</v>
      </c>
      <c r="M19" s="105">
        <v>87.52</v>
      </c>
      <c r="N19" s="105">
        <v>90.26</v>
      </c>
      <c r="O19" s="105">
        <v>96.37</v>
      </c>
      <c r="P19" s="105">
        <v>85.54</v>
      </c>
      <c r="Q19" s="105">
        <v>93.38</v>
      </c>
      <c r="R19" s="105">
        <v>85.19</v>
      </c>
      <c r="S19" s="105">
        <v>87.25</v>
      </c>
      <c r="T19" s="105">
        <v>92.97</v>
      </c>
      <c r="U19" s="105">
        <v>94.51</v>
      </c>
      <c r="V19" s="105">
        <v>97.14</v>
      </c>
      <c r="W19" s="105">
        <v>100</v>
      </c>
      <c r="X19" s="105">
        <v>90.91</v>
      </c>
      <c r="Y19" s="105">
        <v>100</v>
      </c>
      <c r="Z19" s="105">
        <v>86.79</v>
      </c>
      <c r="AA19" s="105">
        <v>90</v>
      </c>
      <c r="AB19" s="105">
        <v>93.94</v>
      </c>
      <c r="AC19" s="105">
        <v>87.18</v>
      </c>
      <c r="AD19" s="105">
        <v>98.7</v>
      </c>
      <c r="AE19" s="105">
        <v>75.760000000000005</v>
      </c>
      <c r="AF19" s="105">
        <v>100</v>
      </c>
      <c r="AG19" s="105">
        <v>100</v>
      </c>
      <c r="AH19" s="105">
        <v>100</v>
      </c>
      <c r="AI19" s="105">
        <v>100</v>
      </c>
      <c r="AJ19" s="105">
        <v>96.72</v>
      </c>
      <c r="AK19" s="105">
        <v>82.16</v>
      </c>
      <c r="AL19" s="105">
        <v>77.83</v>
      </c>
      <c r="AM19" s="105">
        <v>80.5</v>
      </c>
      <c r="AN19" s="105">
        <v>76.67</v>
      </c>
      <c r="AO19" s="105">
        <v>79.459999999999994</v>
      </c>
      <c r="AP19" s="105">
        <v>0</v>
      </c>
      <c r="AQ19" s="105">
        <v>90</v>
      </c>
      <c r="AR19" s="105">
        <v>33.33</v>
      </c>
      <c r="AS19" s="105">
        <v>97.56</v>
      </c>
      <c r="AT19" s="105">
        <v>68.97</v>
      </c>
      <c r="AU19" s="105">
        <v>78</v>
      </c>
      <c r="AV19" s="105"/>
      <c r="AW19" s="105">
        <v>79.459999999999994</v>
      </c>
      <c r="AX19" s="105">
        <v>83.33</v>
      </c>
      <c r="AY19" s="105">
        <v>75</v>
      </c>
      <c r="AZ19" s="105">
        <v>89.29</v>
      </c>
      <c r="BA19" s="105">
        <v>100</v>
      </c>
      <c r="BB19" s="105">
        <v>100</v>
      </c>
      <c r="BC19" s="105">
        <v>100</v>
      </c>
      <c r="BD19" s="105">
        <v>100</v>
      </c>
      <c r="BE19" s="105">
        <v>100</v>
      </c>
      <c r="BF19" s="105">
        <v>100</v>
      </c>
      <c r="BG19" s="105">
        <v>100</v>
      </c>
      <c r="BH19" s="105">
        <v>82.15</v>
      </c>
      <c r="BI19" s="105">
        <v>100</v>
      </c>
      <c r="BJ19" s="105">
        <v>90.48</v>
      </c>
      <c r="BK19" s="105">
        <v>58.97</v>
      </c>
      <c r="BL19" s="105">
        <v>98.68</v>
      </c>
      <c r="BM19" s="105">
        <v>98.65</v>
      </c>
      <c r="BN19" s="105">
        <v>100</v>
      </c>
      <c r="BO19" s="105">
        <v>97.83</v>
      </c>
      <c r="BP19" s="105">
        <v>100</v>
      </c>
      <c r="BQ19" s="105">
        <v>100</v>
      </c>
      <c r="BR19" s="105">
        <v>56.76</v>
      </c>
      <c r="BS19" s="105">
        <v>75</v>
      </c>
      <c r="BT19" s="105">
        <v>44.44</v>
      </c>
      <c r="BU19" s="105">
        <v>54.55</v>
      </c>
      <c r="BV19" s="105">
        <v>89</v>
      </c>
      <c r="BW19" s="105">
        <v>96.73</v>
      </c>
      <c r="BX19" s="105">
        <v>73.08</v>
      </c>
      <c r="BY19" s="105">
        <v>75</v>
      </c>
      <c r="BZ19" s="105">
        <v>85.71</v>
      </c>
      <c r="CA19" s="105">
        <v>87.5</v>
      </c>
      <c r="CB19" s="105">
        <v>87.5</v>
      </c>
      <c r="CC19" s="105">
        <v>93.38</v>
      </c>
      <c r="CD19" s="105">
        <v>99.77</v>
      </c>
      <c r="CE19" s="105">
        <v>99.49</v>
      </c>
      <c r="CF19" s="105">
        <v>100</v>
      </c>
      <c r="CG19" s="105">
        <v>63.16</v>
      </c>
      <c r="CH19" s="105">
        <v>66.67</v>
      </c>
      <c r="CI19" s="105">
        <v>70</v>
      </c>
      <c r="CJ19" s="105">
        <v>59.2</v>
      </c>
      <c r="CK19" s="105">
        <v>71.3</v>
      </c>
      <c r="CL19" s="105">
        <v>50</v>
      </c>
      <c r="CM19" s="105">
        <v>81.25</v>
      </c>
      <c r="CN19" s="105">
        <v>93.94</v>
      </c>
      <c r="CO19" s="105">
        <v>76.47</v>
      </c>
      <c r="CP19" s="105">
        <v>77.5</v>
      </c>
      <c r="CQ19" s="105">
        <v>87.25</v>
      </c>
      <c r="CR19" s="105">
        <v>90.48</v>
      </c>
      <c r="CS19" s="105">
        <v>92.86</v>
      </c>
      <c r="CT19" s="105">
        <v>78.12</v>
      </c>
      <c r="CU19" s="105">
        <v>89.66</v>
      </c>
      <c r="CV19" s="105">
        <v>90</v>
      </c>
      <c r="CW19" s="105">
        <v>92.97</v>
      </c>
      <c r="CX19" s="105">
        <v>90.7</v>
      </c>
      <c r="CY19" s="105">
        <v>91.67</v>
      </c>
      <c r="CZ19" s="105">
        <v>100</v>
      </c>
      <c r="DA19" s="105">
        <v>83.76</v>
      </c>
      <c r="DB19" s="105">
        <v>95.07</v>
      </c>
      <c r="DC19" s="105">
        <v>92.16</v>
      </c>
    </row>
    <row r="20" spans="1:107" ht="14.4" x14ac:dyDescent="0.3">
      <c r="A20" s="104" t="s">
        <v>690</v>
      </c>
      <c r="B20" t="s">
        <v>139</v>
      </c>
      <c r="C20" t="s">
        <v>101</v>
      </c>
      <c r="D20" t="s">
        <v>102</v>
      </c>
      <c r="E20" t="s">
        <v>133</v>
      </c>
      <c r="F20" t="s">
        <v>140</v>
      </c>
      <c r="G20" t="s">
        <v>105</v>
      </c>
      <c r="H20" t="s">
        <v>105</v>
      </c>
      <c r="I20" s="97" t="s">
        <v>536</v>
      </c>
      <c r="J20" s="97">
        <v>1</v>
      </c>
      <c r="K20" t="s">
        <v>672</v>
      </c>
      <c r="L20" s="93" t="s">
        <v>106</v>
      </c>
      <c r="M20" s="105">
        <v>93.71</v>
      </c>
      <c r="N20" s="105">
        <v>96.92</v>
      </c>
      <c r="O20" s="105">
        <v>98.1</v>
      </c>
      <c r="P20" s="105">
        <v>93.27</v>
      </c>
      <c r="Q20" s="105">
        <v>91.42</v>
      </c>
      <c r="R20" s="105">
        <v>90.62</v>
      </c>
      <c r="S20" s="105">
        <v>98.04</v>
      </c>
      <c r="T20" s="105">
        <v>96.02</v>
      </c>
      <c r="U20" s="105">
        <v>97.8</v>
      </c>
      <c r="V20" s="105">
        <v>94.29</v>
      </c>
      <c r="W20" s="105">
        <v>100</v>
      </c>
      <c r="X20" s="105">
        <v>100</v>
      </c>
      <c r="Y20" s="105">
        <v>100</v>
      </c>
      <c r="Z20" s="105">
        <v>96.23</v>
      </c>
      <c r="AA20" s="105">
        <v>100</v>
      </c>
      <c r="AB20" s="105">
        <v>90.91</v>
      </c>
      <c r="AC20" s="105">
        <v>94.87</v>
      </c>
      <c r="AD20" s="105">
        <v>99.68</v>
      </c>
      <c r="AE20" s="105">
        <v>84.85</v>
      </c>
      <c r="AF20" s="105">
        <v>100</v>
      </c>
      <c r="AG20" s="105">
        <v>100</v>
      </c>
      <c r="AH20" s="105">
        <v>100</v>
      </c>
      <c r="AI20" s="105">
        <v>100</v>
      </c>
      <c r="AJ20" s="105">
        <v>100</v>
      </c>
      <c r="AK20" s="105">
        <v>88.3</v>
      </c>
      <c r="AL20" s="105">
        <v>94.44</v>
      </c>
      <c r="AM20" s="105">
        <v>100</v>
      </c>
      <c r="AN20" s="105">
        <v>80</v>
      </c>
      <c r="AO20" s="105">
        <v>88.07</v>
      </c>
      <c r="AP20" s="105">
        <v>41.75</v>
      </c>
      <c r="AQ20" s="105">
        <v>94.29</v>
      </c>
      <c r="AR20" s="105">
        <v>55.56</v>
      </c>
      <c r="AS20" s="105">
        <v>94.51</v>
      </c>
      <c r="AT20" s="105">
        <v>89.66</v>
      </c>
      <c r="AU20" s="105">
        <v>100</v>
      </c>
      <c r="AV20" s="105"/>
      <c r="AW20" s="105">
        <v>91.38</v>
      </c>
      <c r="AX20" s="105">
        <v>77.78</v>
      </c>
      <c r="AY20" s="105">
        <v>96.67</v>
      </c>
      <c r="AZ20" s="105">
        <v>100</v>
      </c>
      <c r="BA20" s="105">
        <v>100</v>
      </c>
      <c r="BB20" s="105">
        <v>100</v>
      </c>
      <c r="BC20" s="105">
        <v>100</v>
      </c>
      <c r="BD20" s="105">
        <v>100</v>
      </c>
      <c r="BE20" s="105">
        <v>100</v>
      </c>
      <c r="BF20" s="105">
        <v>100</v>
      </c>
      <c r="BG20" s="105">
        <v>100</v>
      </c>
      <c r="BH20" s="105">
        <v>99.04</v>
      </c>
      <c r="BI20" s="105">
        <v>100</v>
      </c>
      <c r="BJ20" s="105">
        <v>98.81</v>
      </c>
      <c r="BK20" s="105">
        <v>98.62</v>
      </c>
      <c r="BL20" s="105">
        <v>100</v>
      </c>
      <c r="BM20" s="105">
        <v>100</v>
      </c>
      <c r="BN20" s="105">
        <v>100</v>
      </c>
      <c r="BO20" s="105">
        <v>100</v>
      </c>
      <c r="BP20" s="105">
        <v>100</v>
      </c>
      <c r="BQ20" s="105">
        <v>100</v>
      </c>
      <c r="BR20" s="105">
        <v>62.16</v>
      </c>
      <c r="BS20" s="105">
        <v>100</v>
      </c>
      <c r="BT20" s="105">
        <v>61.11</v>
      </c>
      <c r="BU20" s="105">
        <v>36.36</v>
      </c>
      <c r="BV20" s="105">
        <v>98.61</v>
      </c>
      <c r="BW20" s="105">
        <v>100</v>
      </c>
      <c r="BX20" s="105">
        <v>100</v>
      </c>
      <c r="BY20" s="105">
        <v>95.83</v>
      </c>
      <c r="BZ20" s="105">
        <v>100</v>
      </c>
      <c r="CA20" s="105">
        <v>100</v>
      </c>
      <c r="CB20" s="105">
        <v>95.83</v>
      </c>
      <c r="CC20" s="105">
        <v>91.42</v>
      </c>
      <c r="CD20" s="105">
        <v>95.17</v>
      </c>
      <c r="CE20" s="105">
        <v>89.39</v>
      </c>
      <c r="CF20" s="105">
        <v>100</v>
      </c>
      <c r="CG20" s="105">
        <v>97.38</v>
      </c>
      <c r="CH20" s="105">
        <v>100</v>
      </c>
      <c r="CI20" s="105">
        <v>100</v>
      </c>
      <c r="CJ20" s="105">
        <v>93.89</v>
      </c>
      <c r="CK20" s="105">
        <v>100</v>
      </c>
      <c r="CL20" s="105">
        <v>100</v>
      </c>
      <c r="CM20" s="105">
        <v>82.74</v>
      </c>
      <c r="CN20" s="105">
        <v>91.92</v>
      </c>
      <c r="CO20" s="105">
        <v>100</v>
      </c>
      <c r="CP20" s="105">
        <v>76.11</v>
      </c>
      <c r="CQ20" s="105">
        <v>98.04</v>
      </c>
      <c r="CR20" s="105">
        <v>100</v>
      </c>
      <c r="CS20" s="105">
        <v>100</v>
      </c>
      <c r="CT20" s="105">
        <v>100</v>
      </c>
      <c r="CU20" s="105">
        <v>96.55</v>
      </c>
      <c r="CV20" s="105">
        <v>90</v>
      </c>
      <c r="CW20" s="105">
        <v>96.02</v>
      </c>
      <c r="CX20" s="105">
        <v>96.12</v>
      </c>
      <c r="CY20" s="105">
        <v>94.44</v>
      </c>
      <c r="CZ20" s="105">
        <v>95</v>
      </c>
      <c r="DA20" s="105">
        <v>97.42</v>
      </c>
      <c r="DB20" s="105">
        <v>95.5</v>
      </c>
      <c r="DC20" s="105">
        <v>89.71</v>
      </c>
    </row>
    <row r="21" spans="1:107" ht="14.4" x14ac:dyDescent="0.3">
      <c r="A21" s="104" t="s">
        <v>691</v>
      </c>
      <c r="B21" t="s">
        <v>141</v>
      </c>
      <c r="C21" t="s">
        <v>101</v>
      </c>
      <c r="D21" t="s">
        <v>102</v>
      </c>
      <c r="E21" t="s">
        <v>133</v>
      </c>
      <c r="F21" t="s">
        <v>140</v>
      </c>
      <c r="G21" t="s">
        <v>105</v>
      </c>
      <c r="H21" t="s">
        <v>105</v>
      </c>
      <c r="I21" s="97" t="s">
        <v>536</v>
      </c>
      <c r="J21" s="97">
        <v>1</v>
      </c>
      <c r="K21" t="s">
        <v>672</v>
      </c>
      <c r="L21" s="93" t="s">
        <v>106</v>
      </c>
      <c r="M21" s="105">
        <v>93.28</v>
      </c>
      <c r="N21" s="105">
        <v>97.18</v>
      </c>
      <c r="O21" s="105">
        <v>93.7</v>
      </c>
      <c r="P21" s="105">
        <v>90.88</v>
      </c>
      <c r="Q21" s="105">
        <v>94.85</v>
      </c>
      <c r="R21" s="105">
        <v>96.7</v>
      </c>
      <c r="S21" s="105">
        <v>94.12</v>
      </c>
      <c r="T21" s="105">
        <v>98.14</v>
      </c>
      <c r="U21" s="105">
        <v>99.45</v>
      </c>
      <c r="V21" s="105">
        <v>100</v>
      </c>
      <c r="W21" s="105">
        <v>100</v>
      </c>
      <c r="X21" s="105">
        <v>98.86</v>
      </c>
      <c r="Y21" s="105">
        <v>100</v>
      </c>
      <c r="Z21" s="105">
        <v>95.28</v>
      </c>
      <c r="AA21" s="105">
        <v>96.67</v>
      </c>
      <c r="AB21" s="105">
        <v>100</v>
      </c>
      <c r="AC21" s="105">
        <v>93.59</v>
      </c>
      <c r="AD21" s="105">
        <v>98.48</v>
      </c>
      <c r="AE21" s="105">
        <v>57.58</v>
      </c>
      <c r="AF21" s="105">
        <v>91.18</v>
      </c>
      <c r="AG21" s="105">
        <v>92.86</v>
      </c>
      <c r="AH21" s="105">
        <v>95.24</v>
      </c>
      <c r="AI21" s="105">
        <v>85.71</v>
      </c>
      <c r="AJ21" s="105">
        <v>96.72</v>
      </c>
      <c r="AK21" s="105">
        <v>86.84</v>
      </c>
      <c r="AL21" s="105">
        <v>91.67</v>
      </c>
      <c r="AM21" s="105">
        <v>88.83</v>
      </c>
      <c r="AN21" s="105">
        <v>100</v>
      </c>
      <c r="AO21" s="105">
        <v>84.5</v>
      </c>
      <c r="AP21" s="105">
        <v>20.83</v>
      </c>
      <c r="AQ21" s="105">
        <v>100</v>
      </c>
      <c r="AR21" s="105">
        <v>41.07</v>
      </c>
      <c r="AS21" s="105">
        <v>93.29</v>
      </c>
      <c r="AT21" s="105">
        <v>82.76</v>
      </c>
      <c r="AU21" s="105">
        <v>100</v>
      </c>
      <c r="AV21" s="105"/>
      <c r="AW21" s="105">
        <v>91.38</v>
      </c>
      <c r="AX21" s="105">
        <v>83.33</v>
      </c>
      <c r="AY21" s="105">
        <v>93.33</v>
      </c>
      <c r="AZ21" s="105">
        <v>100</v>
      </c>
      <c r="BA21" s="105">
        <v>100</v>
      </c>
      <c r="BB21" s="105">
        <v>100</v>
      </c>
      <c r="BC21" s="105">
        <v>100</v>
      </c>
      <c r="BD21" s="105">
        <v>100</v>
      </c>
      <c r="BE21" s="105">
        <v>100</v>
      </c>
      <c r="BF21" s="105">
        <v>100</v>
      </c>
      <c r="BG21" s="105">
        <v>100</v>
      </c>
      <c r="BH21" s="105">
        <v>95.18</v>
      </c>
      <c r="BI21" s="105">
        <v>92.16</v>
      </c>
      <c r="BJ21" s="105">
        <v>98.81</v>
      </c>
      <c r="BK21" s="105">
        <v>93.1</v>
      </c>
      <c r="BL21" s="105">
        <v>96.2</v>
      </c>
      <c r="BM21" s="105">
        <v>96.4</v>
      </c>
      <c r="BN21" s="105">
        <v>100</v>
      </c>
      <c r="BO21" s="105">
        <v>97.83</v>
      </c>
      <c r="BP21" s="105">
        <v>94.44</v>
      </c>
      <c r="BQ21" s="105">
        <v>92.31</v>
      </c>
      <c r="BR21" s="105">
        <v>69.05</v>
      </c>
      <c r="BS21" s="105">
        <v>50</v>
      </c>
      <c r="BT21" s="105">
        <v>68.42</v>
      </c>
      <c r="BU21" s="105">
        <v>69.23</v>
      </c>
      <c r="BV21" s="105">
        <v>93.06</v>
      </c>
      <c r="BW21" s="105">
        <v>94.64</v>
      </c>
      <c r="BX21" s="105">
        <v>92.31</v>
      </c>
      <c r="BY21" s="105">
        <v>83.33</v>
      </c>
      <c r="BZ21" s="105">
        <v>85.71</v>
      </c>
      <c r="CA21" s="105">
        <v>95.83</v>
      </c>
      <c r="CB21" s="105">
        <v>91.67</v>
      </c>
      <c r="CC21" s="105">
        <v>94.85</v>
      </c>
      <c r="CD21" s="105">
        <v>99.31</v>
      </c>
      <c r="CE21" s="105">
        <v>98.48</v>
      </c>
      <c r="CF21" s="105">
        <v>100</v>
      </c>
      <c r="CG21" s="105">
        <v>96.26</v>
      </c>
      <c r="CH21" s="105">
        <v>100</v>
      </c>
      <c r="CI21" s="105">
        <v>100</v>
      </c>
      <c r="CJ21" s="105">
        <v>95.4</v>
      </c>
      <c r="CK21" s="105">
        <v>97.22</v>
      </c>
      <c r="CL21" s="105">
        <v>83.33</v>
      </c>
      <c r="CM21" s="105">
        <v>94.29</v>
      </c>
      <c r="CN21" s="105">
        <v>96.97</v>
      </c>
      <c r="CO21" s="105">
        <v>88.24</v>
      </c>
      <c r="CP21" s="105">
        <v>94.44</v>
      </c>
      <c r="CQ21" s="105">
        <v>94.12</v>
      </c>
      <c r="CR21" s="105">
        <v>95.24</v>
      </c>
      <c r="CS21" s="105">
        <v>92.86</v>
      </c>
      <c r="CT21" s="105">
        <v>93.75</v>
      </c>
      <c r="CU21" s="105">
        <v>96.55</v>
      </c>
      <c r="CV21" s="105">
        <v>90</v>
      </c>
      <c r="CW21" s="105">
        <v>98.14</v>
      </c>
      <c r="CX21" s="105">
        <v>99.22</v>
      </c>
      <c r="CY21" s="105">
        <v>100</v>
      </c>
      <c r="CZ21" s="105">
        <v>97.5</v>
      </c>
      <c r="DA21" s="105">
        <v>97.61</v>
      </c>
      <c r="DB21" s="105">
        <v>95.94</v>
      </c>
      <c r="DC21" s="105">
        <v>95.1</v>
      </c>
    </row>
    <row r="22" spans="1:107" ht="14.4" x14ac:dyDescent="0.3">
      <c r="A22" s="104" t="s">
        <v>692</v>
      </c>
      <c r="B22" t="s">
        <v>142</v>
      </c>
      <c r="C22" t="s">
        <v>101</v>
      </c>
      <c r="D22" t="s">
        <v>102</v>
      </c>
      <c r="E22" t="s">
        <v>143</v>
      </c>
      <c r="F22" t="s">
        <v>136</v>
      </c>
      <c r="G22" t="s">
        <v>105</v>
      </c>
      <c r="H22" t="s">
        <v>105</v>
      </c>
      <c r="I22" s="97" t="s">
        <v>536</v>
      </c>
      <c r="J22" s="97">
        <v>1</v>
      </c>
      <c r="K22" t="s">
        <v>672</v>
      </c>
      <c r="L22" s="93" t="s">
        <v>106</v>
      </c>
      <c r="M22" s="105">
        <v>87.5</v>
      </c>
      <c r="N22" s="105">
        <v>91.03</v>
      </c>
      <c r="O22" s="105">
        <v>92.57</v>
      </c>
      <c r="P22" s="105">
        <v>88.5</v>
      </c>
      <c r="Q22" s="105">
        <v>85.25</v>
      </c>
      <c r="R22" s="105">
        <v>86.65</v>
      </c>
      <c r="S22" s="105">
        <v>75.98</v>
      </c>
      <c r="T22" s="105">
        <v>89.99</v>
      </c>
      <c r="U22" s="105">
        <v>93.96</v>
      </c>
      <c r="V22" s="105">
        <v>91.43</v>
      </c>
      <c r="W22" s="105">
        <v>100</v>
      </c>
      <c r="X22" s="105">
        <v>94.32</v>
      </c>
      <c r="Y22" s="105">
        <v>100</v>
      </c>
      <c r="Z22" s="105">
        <v>88.68</v>
      </c>
      <c r="AA22" s="105">
        <v>93.33</v>
      </c>
      <c r="AB22" s="105">
        <v>96.97</v>
      </c>
      <c r="AC22" s="105">
        <v>87.18</v>
      </c>
      <c r="AD22" s="105">
        <v>94.81</v>
      </c>
      <c r="AE22" s="105">
        <v>77.27</v>
      </c>
      <c r="AF22" s="105">
        <v>94.29</v>
      </c>
      <c r="AG22" s="105">
        <v>92.86</v>
      </c>
      <c r="AH22" s="105">
        <v>90.48</v>
      </c>
      <c r="AI22" s="105">
        <v>87.5</v>
      </c>
      <c r="AJ22" s="105">
        <v>96.72</v>
      </c>
      <c r="AK22" s="105">
        <v>87.66</v>
      </c>
      <c r="AL22" s="105">
        <v>88.83</v>
      </c>
      <c r="AM22" s="105">
        <v>63.83</v>
      </c>
      <c r="AN22" s="105">
        <v>81.08</v>
      </c>
      <c r="AO22" s="105">
        <v>83.31</v>
      </c>
      <c r="AP22" s="105">
        <v>25</v>
      </c>
      <c r="AQ22" s="105">
        <v>68</v>
      </c>
      <c r="AR22" s="105">
        <v>77.78</v>
      </c>
      <c r="AS22" s="105">
        <v>97.56</v>
      </c>
      <c r="AT22" s="105">
        <v>89.66</v>
      </c>
      <c r="AU22" s="105">
        <v>89</v>
      </c>
      <c r="AV22" s="105"/>
      <c r="AW22" s="105">
        <v>75.930000000000007</v>
      </c>
      <c r="AX22" s="105">
        <v>75</v>
      </c>
      <c r="AY22" s="105">
        <v>71.430000000000007</v>
      </c>
      <c r="AZ22" s="105">
        <v>92.86</v>
      </c>
      <c r="BA22" s="105">
        <v>82.22</v>
      </c>
      <c r="BB22" s="105">
        <v>100</v>
      </c>
      <c r="BC22" s="105">
        <v>87.5</v>
      </c>
      <c r="BD22" s="105">
        <v>80</v>
      </c>
      <c r="BE22" s="105">
        <v>100</v>
      </c>
      <c r="BF22" s="105">
        <v>100</v>
      </c>
      <c r="BG22" s="105">
        <v>40</v>
      </c>
      <c r="BH22" s="105">
        <v>79.040000000000006</v>
      </c>
      <c r="BI22" s="105">
        <v>75.56</v>
      </c>
      <c r="BJ22" s="105">
        <v>90.28</v>
      </c>
      <c r="BK22" s="105">
        <v>72.14</v>
      </c>
      <c r="BL22" s="105">
        <v>92.11</v>
      </c>
      <c r="BM22" s="105">
        <v>91.89</v>
      </c>
      <c r="BN22" s="105">
        <v>100</v>
      </c>
      <c r="BO22" s="105">
        <v>100</v>
      </c>
      <c r="BP22" s="105">
        <v>94.44</v>
      </c>
      <c r="BQ22" s="105">
        <v>76.92</v>
      </c>
      <c r="BR22" s="105">
        <v>73.81</v>
      </c>
      <c r="BS22" s="105">
        <v>75</v>
      </c>
      <c r="BT22" s="105">
        <v>50</v>
      </c>
      <c r="BU22" s="105">
        <v>68.180000000000007</v>
      </c>
      <c r="BV22" s="105">
        <v>96.7</v>
      </c>
      <c r="BW22" s="105">
        <v>96.43</v>
      </c>
      <c r="BX22" s="105">
        <v>92.31</v>
      </c>
      <c r="BY22" s="105">
        <v>95.83</v>
      </c>
      <c r="BZ22" s="105">
        <v>89.29</v>
      </c>
      <c r="CA22" s="105">
        <v>95.83</v>
      </c>
      <c r="CB22" s="105">
        <v>97.92</v>
      </c>
      <c r="CC22" s="105">
        <v>85.25</v>
      </c>
      <c r="CD22" s="105">
        <v>89.58</v>
      </c>
      <c r="CE22" s="105">
        <v>78.790000000000006</v>
      </c>
      <c r="CF22" s="105">
        <v>98.72</v>
      </c>
      <c r="CG22" s="105">
        <v>60.91</v>
      </c>
      <c r="CH22" s="105">
        <v>100</v>
      </c>
      <c r="CI22" s="105">
        <v>70</v>
      </c>
      <c r="CJ22" s="105">
        <v>56.61</v>
      </c>
      <c r="CK22" s="105">
        <v>12.5</v>
      </c>
      <c r="CL22" s="105">
        <v>33.33</v>
      </c>
      <c r="CM22" s="105">
        <v>96.43</v>
      </c>
      <c r="CN22" s="105">
        <v>90.91</v>
      </c>
      <c r="CO22" s="105">
        <v>94.12</v>
      </c>
      <c r="CP22" s="105">
        <v>98.89</v>
      </c>
      <c r="CQ22" s="105">
        <v>75.98</v>
      </c>
      <c r="CR22" s="105">
        <v>69.05</v>
      </c>
      <c r="CS22" s="105">
        <v>82.14</v>
      </c>
      <c r="CT22" s="105">
        <v>87.5</v>
      </c>
      <c r="CU22" s="105">
        <v>82.76</v>
      </c>
      <c r="CV22" s="105">
        <v>60</v>
      </c>
      <c r="CW22" s="105">
        <v>89.99</v>
      </c>
      <c r="CX22" s="105">
        <v>88.37</v>
      </c>
      <c r="CY22" s="105">
        <v>94.44</v>
      </c>
      <c r="CZ22" s="105">
        <v>86.25</v>
      </c>
      <c r="DA22" s="105">
        <v>76.12</v>
      </c>
      <c r="DB22" s="105">
        <v>91.59</v>
      </c>
      <c r="DC22" s="105">
        <v>78.92</v>
      </c>
    </row>
    <row r="23" spans="1:107" ht="14.4" x14ac:dyDescent="0.3">
      <c r="A23" s="104" t="s">
        <v>693</v>
      </c>
      <c r="B23" t="s">
        <v>144</v>
      </c>
      <c r="C23" t="s">
        <v>101</v>
      </c>
      <c r="D23" t="s">
        <v>102</v>
      </c>
      <c r="E23" t="s">
        <v>133</v>
      </c>
      <c r="F23" t="s">
        <v>129</v>
      </c>
      <c r="G23" t="s">
        <v>105</v>
      </c>
      <c r="H23" t="s">
        <v>105</v>
      </c>
      <c r="I23" s="97" t="s">
        <v>536</v>
      </c>
      <c r="J23" s="97">
        <v>1</v>
      </c>
      <c r="K23" t="s">
        <v>672</v>
      </c>
      <c r="L23" s="93" t="s">
        <v>106</v>
      </c>
      <c r="M23" s="105">
        <v>90.51</v>
      </c>
      <c r="N23" s="105">
        <v>96.67</v>
      </c>
      <c r="O23" s="105">
        <v>92.94</v>
      </c>
      <c r="P23" s="105">
        <v>85.09</v>
      </c>
      <c r="Q23" s="105">
        <v>92.65</v>
      </c>
      <c r="R23" s="105">
        <v>92.07</v>
      </c>
      <c r="S23" s="105">
        <v>94.28</v>
      </c>
      <c r="T23" s="105">
        <v>95.89</v>
      </c>
      <c r="U23" s="105">
        <v>98.35</v>
      </c>
      <c r="V23" s="105">
        <v>100</v>
      </c>
      <c r="W23" s="105">
        <v>100</v>
      </c>
      <c r="X23" s="105">
        <v>96.59</v>
      </c>
      <c r="Y23" s="105">
        <v>100</v>
      </c>
      <c r="Z23" s="105">
        <v>95.28</v>
      </c>
      <c r="AA23" s="105">
        <v>86.67</v>
      </c>
      <c r="AB23" s="105">
        <v>100</v>
      </c>
      <c r="AC23" s="105">
        <v>96.15</v>
      </c>
      <c r="AD23" s="105">
        <v>94.81</v>
      </c>
      <c r="AE23" s="105">
        <v>75.760000000000005</v>
      </c>
      <c r="AF23" s="105">
        <v>97.22</v>
      </c>
      <c r="AG23" s="105">
        <v>92.86</v>
      </c>
      <c r="AH23" s="105">
        <v>95.24</v>
      </c>
      <c r="AI23" s="105">
        <v>88.89</v>
      </c>
      <c r="AJ23" s="105">
        <v>90.16</v>
      </c>
      <c r="AK23" s="105">
        <v>86.39</v>
      </c>
      <c r="AL23" s="105">
        <v>70.83</v>
      </c>
      <c r="AM23" s="105">
        <v>86.17</v>
      </c>
      <c r="AN23" s="105">
        <v>91.89</v>
      </c>
      <c r="AO23" s="105">
        <v>85.92</v>
      </c>
      <c r="AP23" s="105">
        <v>25</v>
      </c>
      <c r="AQ23" s="105">
        <v>80</v>
      </c>
      <c r="AR23" s="105">
        <v>44.44</v>
      </c>
      <c r="AS23" s="105">
        <v>96.34</v>
      </c>
      <c r="AT23" s="105">
        <v>75.86</v>
      </c>
      <c r="AU23" s="105">
        <v>100</v>
      </c>
      <c r="AV23" s="105"/>
      <c r="AW23" s="105">
        <v>81.55</v>
      </c>
      <c r="AX23" s="105">
        <v>75.930000000000007</v>
      </c>
      <c r="AY23" s="105">
        <v>82.14</v>
      </c>
      <c r="AZ23" s="105">
        <v>92.86</v>
      </c>
      <c r="BA23" s="105">
        <v>100</v>
      </c>
      <c r="BB23" s="105">
        <v>100</v>
      </c>
      <c r="BC23" s="105">
        <v>100</v>
      </c>
      <c r="BD23" s="105">
        <v>100</v>
      </c>
      <c r="BE23" s="105">
        <v>100</v>
      </c>
      <c r="BF23" s="105">
        <v>100</v>
      </c>
      <c r="BG23" s="105">
        <v>100</v>
      </c>
      <c r="BH23" s="105">
        <v>82.92</v>
      </c>
      <c r="BI23" s="105">
        <v>97.78</v>
      </c>
      <c r="BJ23" s="105">
        <v>94.44</v>
      </c>
      <c r="BK23" s="105">
        <v>56.11</v>
      </c>
      <c r="BL23" s="105">
        <v>81.290000000000006</v>
      </c>
      <c r="BM23" s="105">
        <v>80.180000000000007</v>
      </c>
      <c r="BN23" s="105">
        <v>81.25</v>
      </c>
      <c r="BO23" s="105">
        <v>91.3</v>
      </c>
      <c r="BP23" s="105">
        <v>81.48</v>
      </c>
      <c r="BQ23" s="105">
        <v>69.23</v>
      </c>
      <c r="BR23" s="105">
        <v>64.86</v>
      </c>
      <c r="BS23" s="105">
        <v>75</v>
      </c>
      <c r="BT23" s="105">
        <v>33.33</v>
      </c>
      <c r="BU23" s="105">
        <v>100</v>
      </c>
      <c r="BV23" s="105">
        <v>92.36</v>
      </c>
      <c r="BW23" s="105">
        <v>92.86</v>
      </c>
      <c r="BX23" s="105">
        <v>84.62</v>
      </c>
      <c r="BY23" s="105">
        <v>83.33</v>
      </c>
      <c r="BZ23" s="105">
        <v>85.71</v>
      </c>
      <c r="CA23" s="105">
        <v>100</v>
      </c>
      <c r="CB23" s="105">
        <v>93.75</v>
      </c>
      <c r="CC23" s="105">
        <v>92.65</v>
      </c>
      <c r="CD23" s="105">
        <v>96.55</v>
      </c>
      <c r="CE23" s="105">
        <v>93.94</v>
      </c>
      <c r="CF23" s="105">
        <v>98.73</v>
      </c>
      <c r="CG23" s="105">
        <v>82.26</v>
      </c>
      <c r="CH23" s="105">
        <v>66.67</v>
      </c>
      <c r="CI23" s="105">
        <v>80</v>
      </c>
      <c r="CJ23" s="105">
        <v>85.28</v>
      </c>
      <c r="CK23" s="105">
        <v>100</v>
      </c>
      <c r="CL23" s="105">
        <v>83.33</v>
      </c>
      <c r="CM23" s="105">
        <v>92.5</v>
      </c>
      <c r="CN23" s="105">
        <v>87.88</v>
      </c>
      <c r="CO23" s="105">
        <v>100</v>
      </c>
      <c r="CP23" s="105">
        <v>92.78</v>
      </c>
      <c r="CQ23" s="105">
        <v>94.28</v>
      </c>
      <c r="CR23" s="105">
        <v>100</v>
      </c>
      <c r="CS23" s="105">
        <v>92.86</v>
      </c>
      <c r="CT23" s="105">
        <v>100</v>
      </c>
      <c r="CU23" s="105">
        <v>100</v>
      </c>
      <c r="CV23" s="105">
        <v>70</v>
      </c>
      <c r="CW23" s="105">
        <v>95.89</v>
      </c>
      <c r="CX23" s="105">
        <v>96.12</v>
      </c>
      <c r="CY23" s="105">
        <v>97.22</v>
      </c>
      <c r="CZ23" s="105">
        <v>100</v>
      </c>
      <c r="DA23" s="105">
        <v>93.57</v>
      </c>
      <c r="DB23" s="105">
        <v>92.76</v>
      </c>
      <c r="DC23" s="105">
        <v>96.08</v>
      </c>
    </row>
    <row r="24" spans="1:107" ht="14.4" x14ac:dyDescent="0.3">
      <c r="A24" s="104" t="s">
        <v>694</v>
      </c>
      <c r="B24" t="s">
        <v>145</v>
      </c>
      <c r="C24" t="s">
        <v>101</v>
      </c>
      <c r="D24" t="s">
        <v>102</v>
      </c>
      <c r="E24" t="s">
        <v>133</v>
      </c>
      <c r="F24" t="s">
        <v>120</v>
      </c>
      <c r="G24" t="s">
        <v>105</v>
      </c>
      <c r="H24" t="s">
        <v>105</v>
      </c>
      <c r="I24" s="97" t="s">
        <v>536</v>
      </c>
      <c r="J24" s="97">
        <v>1</v>
      </c>
      <c r="K24" t="s">
        <v>672</v>
      </c>
      <c r="L24" s="93" t="s">
        <v>106</v>
      </c>
      <c r="M24" s="105">
        <v>92.26</v>
      </c>
      <c r="N24" s="105">
        <v>97.68</v>
      </c>
      <c r="O24" s="105">
        <v>92.79</v>
      </c>
      <c r="P24" s="105">
        <v>87.53</v>
      </c>
      <c r="Q24" s="105">
        <v>95.59</v>
      </c>
      <c r="R24" s="105">
        <v>94.58</v>
      </c>
      <c r="S24" s="105">
        <v>97.88</v>
      </c>
      <c r="T24" s="105">
        <v>97.08</v>
      </c>
      <c r="U24" s="105">
        <v>99.44</v>
      </c>
      <c r="V24" s="105">
        <v>100</v>
      </c>
      <c r="W24" s="105">
        <v>100</v>
      </c>
      <c r="X24" s="105">
        <v>98.86</v>
      </c>
      <c r="Y24" s="105">
        <v>100</v>
      </c>
      <c r="Z24" s="105">
        <v>96.23</v>
      </c>
      <c r="AA24" s="105">
        <v>93.33</v>
      </c>
      <c r="AB24" s="105">
        <v>96.97</v>
      </c>
      <c r="AC24" s="105">
        <v>94.87</v>
      </c>
      <c r="AD24" s="105">
        <v>93.83</v>
      </c>
      <c r="AE24" s="105">
        <v>77.27</v>
      </c>
      <c r="AF24" s="105">
        <v>97.06</v>
      </c>
      <c r="AG24" s="105">
        <v>92.86</v>
      </c>
      <c r="AH24" s="105">
        <v>100</v>
      </c>
      <c r="AI24" s="105">
        <v>100</v>
      </c>
      <c r="AJ24" s="105">
        <v>95.08</v>
      </c>
      <c r="AK24" s="105">
        <v>84.15</v>
      </c>
      <c r="AL24" s="105">
        <v>83.28</v>
      </c>
      <c r="AM24" s="105">
        <v>80.67</v>
      </c>
      <c r="AN24" s="105">
        <v>86.49</v>
      </c>
      <c r="AO24" s="105">
        <v>92.31</v>
      </c>
      <c r="AP24" s="105">
        <v>25</v>
      </c>
      <c r="AQ24" s="105">
        <v>97.14</v>
      </c>
      <c r="AR24" s="105">
        <v>58.93</v>
      </c>
      <c r="AS24" s="105">
        <v>91.77</v>
      </c>
      <c r="AT24" s="105">
        <v>72.41</v>
      </c>
      <c r="AU24" s="105">
        <v>100</v>
      </c>
      <c r="AV24" s="105"/>
      <c r="AW24" s="105">
        <v>94.64</v>
      </c>
      <c r="AX24" s="105">
        <v>94.44</v>
      </c>
      <c r="AY24" s="105">
        <v>92.86</v>
      </c>
      <c r="AZ24" s="105">
        <v>100</v>
      </c>
      <c r="BA24" s="105">
        <v>86.19</v>
      </c>
      <c r="BB24" s="105">
        <v>80</v>
      </c>
      <c r="BC24" s="105">
        <v>85</v>
      </c>
      <c r="BD24" s="105">
        <v>95</v>
      </c>
      <c r="BE24" s="105">
        <v>66.67</v>
      </c>
      <c r="BF24" s="105">
        <v>100</v>
      </c>
      <c r="BG24" s="105">
        <v>80</v>
      </c>
      <c r="BH24" s="105">
        <v>80</v>
      </c>
      <c r="BI24" s="105">
        <v>80.39</v>
      </c>
      <c r="BJ24" s="105">
        <v>86.42</v>
      </c>
      <c r="BK24" s="105">
        <v>83.53</v>
      </c>
      <c r="BL24" s="105">
        <v>90.35</v>
      </c>
      <c r="BM24" s="105">
        <v>97.3</v>
      </c>
      <c r="BN24" s="105">
        <v>81.25</v>
      </c>
      <c r="BO24" s="105">
        <v>91.3</v>
      </c>
      <c r="BP24" s="105">
        <v>94.44</v>
      </c>
      <c r="BQ24" s="105">
        <v>84.62</v>
      </c>
      <c r="BR24" s="105">
        <v>74.400000000000006</v>
      </c>
      <c r="BS24" s="105">
        <v>100</v>
      </c>
      <c r="BT24" s="105">
        <v>68.42</v>
      </c>
      <c r="BU24" s="105">
        <v>63.46</v>
      </c>
      <c r="BV24" s="105">
        <v>97.22</v>
      </c>
      <c r="BW24" s="105">
        <v>96.43</v>
      </c>
      <c r="BX24" s="105">
        <v>92.31</v>
      </c>
      <c r="BY24" s="105">
        <v>100</v>
      </c>
      <c r="BZ24" s="105">
        <v>100</v>
      </c>
      <c r="CA24" s="105">
        <v>95.83</v>
      </c>
      <c r="CB24" s="105">
        <v>100</v>
      </c>
      <c r="CC24" s="105">
        <v>95.59</v>
      </c>
      <c r="CD24" s="105">
        <v>99.31</v>
      </c>
      <c r="CE24" s="105">
        <v>100</v>
      </c>
      <c r="CF24" s="105">
        <v>98.73</v>
      </c>
      <c r="CG24" s="105">
        <v>94.17</v>
      </c>
      <c r="CH24" s="105">
        <v>100</v>
      </c>
      <c r="CI24" s="105">
        <v>100</v>
      </c>
      <c r="CJ24" s="105">
        <v>96.67</v>
      </c>
      <c r="CK24" s="105">
        <v>65.739999999999995</v>
      </c>
      <c r="CL24" s="105">
        <v>100</v>
      </c>
      <c r="CM24" s="105">
        <v>90</v>
      </c>
      <c r="CN24" s="105">
        <v>84.85</v>
      </c>
      <c r="CO24" s="105">
        <v>88.24</v>
      </c>
      <c r="CP24" s="105">
        <v>92.22</v>
      </c>
      <c r="CQ24" s="105">
        <v>97.88</v>
      </c>
      <c r="CR24" s="105">
        <v>100</v>
      </c>
      <c r="CS24" s="105">
        <v>100</v>
      </c>
      <c r="CT24" s="105">
        <v>100</v>
      </c>
      <c r="CU24" s="105">
        <v>100</v>
      </c>
      <c r="CV24" s="105">
        <v>90</v>
      </c>
      <c r="CW24" s="105">
        <v>97.08</v>
      </c>
      <c r="CX24" s="105">
        <v>100</v>
      </c>
      <c r="CY24" s="105">
        <v>97.22</v>
      </c>
      <c r="CZ24" s="105">
        <v>85</v>
      </c>
      <c r="DA24" s="105">
        <v>94.79</v>
      </c>
      <c r="DB24" s="105">
        <v>96.52</v>
      </c>
      <c r="DC24" s="105">
        <v>91.18</v>
      </c>
    </row>
    <row r="25" spans="1:107" ht="14.4" x14ac:dyDescent="0.3">
      <c r="A25" s="104" t="s">
        <v>695</v>
      </c>
      <c r="B25" t="s">
        <v>146</v>
      </c>
      <c r="C25" t="s">
        <v>101</v>
      </c>
      <c r="D25" t="s">
        <v>102</v>
      </c>
      <c r="E25" t="s">
        <v>147</v>
      </c>
      <c r="F25" t="s">
        <v>138</v>
      </c>
      <c r="G25" t="s">
        <v>105</v>
      </c>
      <c r="H25" t="s">
        <v>105</v>
      </c>
      <c r="I25" s="97" t="s">
        <v>536</v>
      </c>
      <c r="J25" s="97">
        <v>1</v>
      </c>
      <c r="K25" t="s">
        <v>672</v>
      </c>
      <c r="L25" s="93" t="s">
        <v>106</v>
      </c>
      <c r="M25" s="105">
        <v>92.43</v>
      </c>
      <c r="N25" s="105">
        <v>95.64</v>
      </c>
      <c r="O25" s="105">
        <v>97.03</v>
      </c>
      <c r="P25" s="105">
        <v>94.32</v>
      </c>
      <c r="Q25" s="105">
        <v>96.69</v>
      </c>
      <c r="R25" s="105">
        <v>85.23</v>
      </c>
      <c r="S25" s="105">
        <v>95.42</v>
      </c>
      <c r="T25" s="105">
        <v>96.06</v>
      </c>
      <c r="U25" s="105">
        <v>95.05</v>
      </c>
      <c r="V25" s="105">
        <v>91.43</v>
      </c>
      <c r="W25" s="105">
        <v>100</v>
      </c>
      <c r="X25" s="105">
        <v>96.59</v>
      </c>
      <c r="Y25" s="105">
        <v>100</v>
      </c>
      <c r="Z25" s="105">
        <v>96.23</v>
      </c>
      <c r="AA25" s="105">
        <v>100</v>
      </c>
      <c r="AB25" s="105">
        <v>90.91</v>
      </c>
      <c r="AC25" s="105">
        <v>94.87</v>
      </c>
      <c r="AD25" s="105">
        <v>99.35</v>
      </c>
      <c r="AE25" s="105">
        <v>77.27</v>
      </c>
      <c r="AF25" s="105">
        <v>100</v>
      </c>
      <c r="AG25" s="105">
        <v>100</v>
      </c>
      <c r="AH25" s="105">
        <v>100</v>
      </c>
      <c r="AI25" s="105">
        <v>100</v>
      </c>
      <c r="AJ25" s="105">
        <v>100</v>
      </c>
      <c r="AK25" s="105">
        <v>90.33</v>
      </c>
      <c r="AL25" s="105">
        <v>87.5</v>
      </c>
      <c r="AM25" s="105">
        <v>83.33</v>
      </c>
      <c r="AN25" s="105">
        <v>86.49</v>
      </c>
      <c r="AO25" s="105">
        <v>91</v>
      </c>
      <c r="AP25" s="105">
        <v>41.75</v>
      </c>
      <c r="AQ25" s="105">
        <v>97.14</v>
      </c>
      <c r="AR25" s="105">
        <v>83.33</v>
      </c>
      <c r="AS25" s="105">
        <v>97.56</v>
      </c>
      <c r="AT25" s="105">
        <v>82.76</v>
      </c>
      <c r="AU25" s="105">
        <v>100</v>
      </c>
      <c r="AV25" s="105"/>
      <c r="AW25" s="105">
        <v>91.07</v>
      </c>
      <c r="AX25" s="105">
        <v>75</v>
      </c>
      <c r="AY25" s="105">
        <v>96.67</v>
      </c>
      <c r="AZ25" s="105">
        <v>100</v>
      </c>
      <c r="BA25" s="105">
        <v>98</v>
      </c>
      <c r="BB25" s="105">
        <v>100</v>
      </c>
      <c r="BC25" s="105">
        <v>100</v>
      </c>
      <c r="BD25" s="105">
        <v>95</v>
      </c>
      <c r="BE25" s="105">
        <v>100</v>
      </c>
      <c r="BF25" s="105">
        <v>100</v>
      </c>
      <c r="BG25" s="105">
        <v>80</v>
      </c>
      <c r="BH25" s="105">
        <v>96.4</v>
      </c>
      <c r="BI25" s="105">
        <v>100</v>
      </c>
      <c r="BJ25" s="105">
        <v>98.81</v>
      </c>
      <c r="BK25" s="105">
        <v>98.62</v>
      </c>
      <c r="BL25" s="105">
        <v>96.93</v>
      </c>
      <c r="BM25" s="105">
        <v>98.65</v>
      </c>
      <c r="BN25" s="105">
        <v>100</v>
      </c>
      <c r="BO25" s="105">
        <v>100</v>
      </c>
      <c r="BP25" s="105">
        <v>100</v>
      </c>
      <c r="BQ25" s="105">
        <v>88.46</v>
      </c>
      <c r="BR25" s="105">
        <v>89.19</v>
      </c>
      <c r="BS25" s="105">
        <v>100</v>
      </c>
      <c r="BT25" s="105">
        <v>77.78</v>
      </c>
      <c r="BU25" s="105">
        <v>100</v>
      </c>
      <c r="BV25" s="105">
        <v>98.26</v>
      </c>
      <c r="BW25" s="105">
        <v>99.11</v>
      </c>
      <c r="BX25" s="105">
        <v>100</v>
      </c>
      <c r="BY25" s="105">
        <v>95.83</v>
      </c>
      <c r="BZ25" s="105">
        <v>85.71</v>
      </c>
      <c r="CA25" s="105">
        <v>100</v>
      </c>
      <c r="CB25" s="105">
        <v>95.83</v>
      </c>
      <c r="CC25" s="105">
        <v>96.69</v>
      </c>
      <c r="CD25" s="105">
        <v>98.97</v>
      </c>
      <c r="CE25" s="105">
        <v>100</v>
      </c>
      <c r="CF25" s="105">
        <v>98.1</v>
      </c>
      <c r="CG25" s="105">
        <v>87.2</v>
      </c>
      <c r="CH25" s="105">
        <v>100</v>
      </c>
      <c r="CI25" s="105">
        <v>100</v>
      </c>
      <c r="CJ25" s="105">
        <v>85.92</v>
      </c>
      <c r="CK25" s="105">
        <v>58.33</v>
      </c>
      <c r="CL25" s="105">
        <v>83.33</v>
      </c>
      <c r="CM25" s="105">
        <v>70.36</v>
      </c>
      <c r="CN25" s="105">
        <v>81.819999999999993</v>
      </c>
      <c r="CO25" s="105">
        <v>85.29</v>
      </c>
      <c r="CP25" s="105">
        <v>63.33</v>
      </c>
      <c r="CQ25" s="105">
        <v>95.42</v>
      </c>
      <c r="CR25" s="105">
        <v>95.24</v>
      </c>
      <c r="CS25" s="105">
        <v>100</v>
      </c>
      <c r="CT25" s="105">
        <v>100</v>
      </c>
      <c r="CU25" s="105">
        <v>100</v>
      </c>
      <c r="CV25" s="105">
        <v>80</v>
      </c>
      <c r="CW25" s="105">
        <v>96.06</v>
      </c>
      <c r="CX25" s="105">
        <v>94.57</v>
      </c>
      <c r="CY25" s="105">
        <v>99.54</v>
      </c>
      <c r="CZ25" s="105">
        <v>94.17</v>
      </c>
      <c r="DA25" s="105">
        <v>90.07</v>
      </c>
      <c r="DB25" s="105">
        <v>95.94</v>
      </c>
      <c r="DC25" s="105">
        <v>88.24</v>
      </c>
    </row>
    <row r="26" spans="1:107" ht="14.4" x14ac:dyDescent="0.3">
      <c r="A26" s="104" t="s">
        <v>696</v>
      </c>
      <c r="B26" t="s">
        <v>148</v>
      </c>
      <c r="C26" t="s">
        <v>101</v>
      </c>
      <c r="D26" t="s">
        <v>102</v>
      </c>
      <c r="E26" t="s">
        <v>149</v>
      </c>
      <c r="F26" t="s">
        <v>118</v>
      </c>
      <c r="G26" t="s">
        <v>105</v>
      </c>
      <c r="H26" t="s">
        <v>105</v>
      </c>
      <c r="I26" s="97" t="s">
        <v>536</v>
      </c>
      <c r="J26" s="97">
        <v>1</v>
      </c>
      <c r="K26" t="s">
        <v>672</v>
      </c>
      <c r="L26" s="93" t="s">
        <v>106</v>
      </c>
      <c r="M26" s="105">
        <v>94.69</v>
      </c>
      <c r="N26" s="105">
        <v>96.63</v>
      </c>
      <c r="O26" s="105">
        <v>98.26</v>
      </c>
      <c r="P26" s="105">
        <v>94.89</v>
      </c>
      <c r="Q26" s="105">
        <v>97.55</v>
      </c>
      <c r="R26" s="105">
        <v>95.32</v>
      </c>
      <c r="S26" s="105">
        <v>93.46</v>
      </c>
      <c r="T26" s="105">
        <v>96.64</v>
      </c>
      <c r="U26" s="105">
        <v>98.31</v>
      </c>
      <c r="V26" s="105">
        <v>100</v>
      </c>
      <c r="W26" s="105">
        <v>100</v>
      </c>
      <c r="X26" s="105">
        <v>96.51</v>
      </c>
      <c r="Y26" s="105">
        <v>100</v>
      </c>
      <c r="Z26" s="105">
        <v>95.28</v>
      </c>
      <c r="AA26" s="105">
        <v>96.67</v>
      </c>
      <c r="AB26" s="105">
        <v>93.94</v>
      </c>
      <c r="AC26" s="105">
        <v>94.87</v>
      </c>
      <c r="AD26" s="105">
        <v>99.03</v>
      </c>
      <c r="AE26" s="105">
        <v>95.24</v>
      </c>
      <c r="AF26" s="105">
        <v>97.14</v>
      </c>
      <c r="AG26" s="105">
        <v>100</v>
      </c>
      <c r="AH26" s="105">
        <v>100</v>
      </c>
      <c r="AI26" s="105">
        <v>87.5</v>
      </c>
      <c r="AJ26" s="105">
        <v>100</v>
      </c>
      <c r="AK26" s="105">
        <v>89.48</v>
      </c>
      <c r="AL26" s="105">
        <v>76.39</v>
      </c>
      <c r="AM26" s="105">
        <v>88.83</v>
      </c>
      <c r="AN26" s="105">
        <v>87.1</v>
      </c>
      <c r="AO26" s="105">
        <v>75.569999999999993</v>
      </c>
      <c r="AP26" s="105">
        <v>91.75</v>
      </c>
      <c r="AQ26" s="105">
        <v>100</v>
      </c>
      <c r="AR26" s="105">
        <v>41.67</v>
      </c>
      <c r="AS26" s="105">
        <v>97.56</v>
      </c>
      <c r="AT26" s="105">
        <v>89.66</v>
      </c>
      <c r="AU26" s="105">
        <v>100</v>
      </c>
      <c r="AV26" s="105"/>
      <c r="AW26" s="105">
        <v>81.03</v>
      </c>
      <c r="AX26" s="105">
        <v>77.78</v>
      </c>
      <c r="AY26" s="105">
        <v>76.67</v>
      </c>
      <c r="AZ26" s="105">
        <v>100</v>
      </c>
      <c r="BA26" s="105">
        <v>95.24</v>
      </c>
      <c r="BB26" s="105">
        <v>100</v>
      </c>
      <c r="BC26" s="105">
        <v>90</v>
      </c>
      <c r="BD26" s="105">
        <v>100</v>
      </c>
      <c r="BE26" s="105">
        <v>100</v>
      </c>
      <c r="BF26" s="105">
        <v>100</v>
      </c>
      <c r="BG26" s="105">
        <v>100</v>
      </c>
      <c r="BH26" s="105">
        <v>98.16</v>
      </c>
      <c r="BI26" s="105">
        <v>100</v>
      </c>
      <c r="BJ26" s="105">
        <v>100</v>
      </c>
      <c r="BK26" s="105">
        <v>98.62</v>
      </c>
      <c r="BL26" s="105">
        <v>98.25</v>
      </c>
      <c r="BM26" s="105">
        <v>100</v>
      </c>
      <c r="BN26" s="105">
        <v>100</v>
      </c>
      <c r="BO26" s="105">
        <v>97.83</v>
      </c>
      <c r="BP26" s="105">
        <v>100</v>
      </c>
      <c r="BQ26" s="105">
        <v>96.15</v>
      </c>
      <c r="BR26" s="105">
        <v>89.19</v>
      </c>
      <c r="BS26" s="105">
        <v>50</v>
      </c>
      <c r="BT26" s="105">
        <v>100</v>
      </c>
      <c r="BU26" s="105">
        <v>81.819999999999993</v>
      </c>
      <c r="BV26" s="105">
        <v>98.61</v>
      </c>
      <c r="BW26" s="105">
        <v>100</v>
      </c>
      <c r="BX26" s="105">
        <v>100</v>
      </c>
      <c r="BY26" s="105">
        <v>95.83</v>
      </c>
      <c r="BZ26" s="105">
        <v>85.71</v>
      </c>
      <c r="CA26" s="105">
        <v>100</v>
      </c>
      <c r="CB26" s="105">
        <v>95.83</v>
      </c>
      <c r="CC26" s="105">
        <v>97.55</v>
      </c>
      <c r="CD26" s="105">
        <v>100</v>
      </c>
      <c r="CE26" s="105">
        <v>100</v>
      </c>
      <c r="CF26" s="105">
        <v>100</v>
      </c>
      <c r="CG26" s="105">
        <v>82.13</v>
      </c>
      <c r="CH26" s="105">
        <v>100</v>
      </c>
      <c r="CI26" s="105">
        <v>90</v>
      </c>
      <c r="CJ26" s="105">
        <v>75.86</v>
      </c>
      <c r="CK26" s="105">
        <v>96.3</v>
      </c>
      <c r="CL26" s="105">
        <v>33.33</v>
      </c>
      <c r="CM26" s="105">
        <v>97.08</v>
      </c>
      <c r="CN26" s="105">
        <v>95.96</v>
      </c>
      <c r="CO26" s="105">
        <v>100</v>
      </c>
      <c r="CP26" s="105">
        <v>96.94</v>
      </c>
      <c r="CQ26" s="105">
        <v>93.46</v>
      </c>
      <c r="CR26" s="105">
        <v>92.86</v>
      </c>
      <c r="CS26" s="105">
        <v>92.86</v>
      </c>
      <c r="CT26" s="105">
        <v>93.75</v>
      </c>
      <c r="CU26" s="105">
        <v>96.55</v>
      </c>
      <c r="CV26" s="105">
        <v>100</v>
      </c>
      <c r="CW26" s="105">
        <v>96.64</v>
      </c>
      <c r="CX26" s="105">
        <v>97.67</v>
      </c>
      <c r="CY26" s="105">
        <v>93.06</v>
      </c>
      <c r="CZ26" s="105">
        <v>97.5</v>
      </c>
      <c r="DA26" s="105">
        <v>90.44</v>
      </c>
      <c r="DB26" s="105">
        <v>96.81</v>
      </c>
      <c r="DC26" s="105">
        <v>95.1</v>
      </c>
    </row>
    <row r="27" spans="1:107" ht="14.4" x14ac:dyDescent="0.3">
      <c r="A27" s="104" t="s">
        <v>697</v>
      </c>
      <c r="B27" t="s">
        <v>150</v>
      </c>
      <c r="C27" t="s">
        <v>101</v>
      </c>
      <c r="D27" t="s">
        <v>102</v>
      </c>
      <c r="E27" t="s">
        <v>149</v>
      </c>
      <c r="F27" t="s">
        <v>151</v>
      </c>
      <c r="G27" t="s">
        <v>105</v>
      </c>
      <c r="H27" t="s">
        <v>105</v>
      </c>
      <c r="I27" s="97" t="s">
        <v>536</v>
      </c>
      <c r="J27" s="97">
        <v>1</v>
      </c>
      <c r="K27" t="s">
        <v>672</v>
      </c>
      <c r="L27" s="93" t="s">
        <v>106</v>
      </c>
      <c r="M27" s="105">
        <v>85.61</v>
      </c>
      <c r="N27" s="105">
        <v>91.79</v>
      </c>
      <c r="O27" s="105">
        <v>92.04</v>
      </c>
      <c r="P27" s="105">
        <v>89.86</v>
      </c>
      <c r="Q27" s="105">
        <v>80.53</v>
      </c>
      <c r="R27" s="105">
        <v>76.260000000000005</v>
      </c>
      <c r="S27" s="105">
        <v>88.24</v>
      </c>
      <c r="T27" s="105">
        <v>89.34</v>
      </c>
      <c r="U27" s="105">
        <v>96.7</v>
      </c>
      <c r="V27" s="105">
        <v>97.14</v>
      </c>
      <c r="W27" s="105">
        <v>93.75</v>
      </c>
      <c r="X27" s="105">
        <v>96.59</v>
      </c>
      <c r="Y27" s="105">
        <v>100</v>
      </c>
      <c r="Z27" s="105">
        <v>87.74</v>
      </c>
      <c r="AA27" s="105">
        <v>86.67</v>
      </c>
      <c r="AB27" s="105">
        <v>90.91</v>
      </c>
      <c r="AC27" s="105">
        <v>84.62</v>
      </c>
      <c r="AD27" s="105">
        <v>95.45</v>
      </c>
      <c r="AE27" s="105">
        <v>81.819999999999993</v>
      </c>
      <c r="AF27" s="105">
        <v>85.29</v>
      </c>
      <c r="AG27" s="105">
        <v>78.569999999999993</v>
      </c>
      <c r="AH27" s="105">
        <v>85.71</v>
      </c>
      <c r="AI27" s="105">
        <v>85.71</v>
      </c>
      <c r="AJ27" s="105">
        <v>96.67</v>
      </c>
      <c r="AK27" s="105">
        <v>88.81</v>
      </c>
      <c r="AL27" s="105">
        <v>83.33</v>
      </c>
      <c r="AM27" s="105">
        <v>100</v>
      </c>
      <c r="AN27" s="105">
        <v>89.19</v>
      </c>
      <c r="AO27" s="105">
        <v>90.5</v>
      </c>
      <c r="AP27" s="105">
        <v>55.67</v>
      </c>
      <c r="AQ27" s="105">
        <v>100</v>
      </c>
      <c r="AR27" s="105">
        <v>64.290000000000006</v>
      </c>
      <c r="AS27" s="105">
        <v>96.95</v>
      </c>
      <c r="AT27" s="105">
        <v>75.86</v>
      </c>
      <c r="AU27" s="105">
        <v>89</v>
      </c>
      <c r="AV27" s="105"/>
      <c r="AW27" s="105">
        <v>93.1</v>
      </c>
      <c r="AX27" s="105">
        <v>100</v>
      </c>
      <c r="AY27" s="105">
        <v>86.67</v>
      </c>
      <c r="AZ27" s="105">
        <v>100</v>
      </c>
      <c r="BA27" s="105">
        <v>100</v>
      </c>
      <c r="BB27" s="105">
        <v>100</v>
      </c>
      <c r="BC27" s="105">
        <v>100</v>
      </c>
      <c r="BD27" s="105">
        <v>100</v>
      </c>
      <c r="BE27" s="105">
        <v>100</v>
      </c>
      <c r="BF27" s="105">
        <v>100</v>
      </c>
      <c r="BG27" s="105">
        <v>100</v>
      </c>
      <c r="BH27" s="105">
        <v>91.36</v>
      </c>
      <c r="BI27" s="105">
        <v>94.12</v>
      </c>
      <c r="BJ27" s="105">
        <v>94.05</v>
      </c>
      <c r="BK27" s="105">
        <v>93.45</v>
      </c>
      <c r="BL27" s="105">
        <v>94.3</v>
      </c>
      <c r="BM27" s="105">
        <v>95.95</v>
      </c>
      <c r="BN27" s="105">
        <v>93.75</v>
      </c>
      <c r="BO27" s="105">
        <v>97.83</v>
      </c>
      <c r="BP27" s="105">
        <v>100</v>
      </c>
      <c r="BQ27" s="105">
        <v>84.62</v>
      </c>
      <c r="BR27" s="105">
        <v>47.62</v>
      </c>
      <c r="BS27" s="105">
        <v>66.67</v>
      </c>
      <c r="BT27" s="105">
        <v>15.79</v>
      </c>
      <c r="BU27" s="105">
        <v>69.23</v>
      </c>
      <c r="BV27" s="105">
        <v>97.57</v>
      </c>
      <c r="BW27" s="105">
        <v>95.54</v>
      </c>
      <c r="BX27" s="105">
        <v>96.15</v>
      </c>
      <c r="BY27" s="105">
        <v>100</v>
      </c>
      <c r="BZ27" s="105">
        <v>85.71</v>
      </c>
      <c r="CA27" s="105">
        <v>100</v>
      </c>
      <c r="CB27" s="105">
        <v>97.92</v>
      </c>
      <c r="CC27" s="105">
        <v>80.53</v>
      </c>
      <c r="CD27" s="105">
        <v>98.62</v>
      </c>
      <c r="CE27" s="105">
        <v>98.48</v>
      </c>
      <c r="CF27" s="105">
        <v>98.73</v>
      </c>
      <c r="CG27" s="105">
        <v>80.069999999999993</v>
      </c>
      <c r="CH27" s="105">
        <v>100</v>
      </c>
      <c r="CI27" s="105">
        <v>80</v>
      </c>
      <c r="CJ27" s="105">
        <v>86.21</v>
      </c>
      <c r="CK27" s="105">
        <v>58.33</v>
      </c>
      <c r="CL27" s="105">
        <v>33.33</v>
      </c>
      <c r="CM27" s="105">
        <v>47.64</v>
      </c>
      <c r="CN27" s="105">
        <v>69.27</v>
      </c>
      <c r="CO27" s="105">
        <v>0</v>
      </c>
      <c r="CP27" s="105">
        <v>42.17</v>
      </c>
      <c r="CQ27" s="105">
        <v>88.24</v>
      </c>
      <c r="CR27" s="105">
        <v>88.1</v>
      </c>
      <c r="CS27" s="105">
        <v>78.569999999999993</v>
      </c>
      <c r="CT27" s="105">
        <v>100</v>
      </c>
      <c r="CU27" s="105">
        <v>89.66</v>
      </c>
      <c r="CV27" s="105">
        <v>80</v>
      </c>
      <c r="CW27" s="105">
        <v>89.34</v>
      </c>
      <c r="CX27" s="105">
        <v>92.25</v>
      </c>
      <c r="CY27" s="105">
        <v>84.72</v>
      </c>
      <c r="CZ27" s="105">
        <v>97.5</v>
      </c>
      <c r="DA27" s="105">
        <v>88.91</v>
      </c>
      <c r="DB27" s="105">
        <v>82.87</v>
      </c>
      <c r="DC27" s="105">
        <v>87.25</v>
      </c>
    </row>
    <row r="28" spans="1:107" ht="14.4" x14ac:dyDescent="0.3">
      <c r="A28" s="104" t="s">
        <v>698</v>
      </c>
      <c r="B28" t="s">
        <v>152</v>
      </c>
      <c r="C28" t="s">
        <v>101</v>
      </c>
      <c r="D28" t="s">
        <v>102</v>
      </c>
      <c r="E28" t="s">
        <v>147</v>
      </c>
      <c r="F28" t="s">
        <v>110</v>
      </c>
      <c r="G28" t="s">
        <v>105</v>
      </c>
      <c r="H28" t="s">
        <v>105</v>
      </c>
      <c r="I28" s="97" t="s">
        <v>536</v>
      </c>
      <c r="J28" s="97">
        <v>1</v>
      </c>
      <c r="K28" t="s">
        <v>672</v>
      </c>
      <c r="L28" s="93" t="s">
        <v>106</v>
      </c>
      <c r="M28" s="105">
        <v>85.12</v>
      </c>
      <c r="N28" s="105">
        <v>80.709999999999994</v>
      </c>
      <c r="O28" s="105">
        <v>88.98</v>
      </c>
      <c r="P28" s="105">
        <v>86.6</v>
      </c>
      <c r="Q28" s="105">
        <v>92.13</v>
      </c>
      <c r="R28" s="105">
        <v>91.14</v>
      </c>
      <c r="S28" s="105">
        <v>48.79</v>
      </c>
      <c r="T28" s="105">
        <v>89.88</v>
      </c>
      <c r="U28" s="105">
        <v>86.88</v>
      </c>
      <c r="V28" s="105">
        <v>82.86</v>
      </c>
      <c r="W28" s="105">
        <v>100</v>
      </c>
      <c r="X28" s="105">
        <v>88.16</v>
      </c>
      <c r="Y28" s="105">
        <v>100</v>
      </c>
      <c r="Z28" s="105">
        <v>76.42</v>
      </c>
      <c r="AA28" s="105">
        <v>80</v>
      </c>
      <c r="AB28" s="105">
        <v>84.85</v>
      </c>
      <c r="AC28" s="105">
        <v>80.77</v>
      </c>
      <c r="AD28" s="105">
        <v>91.67</v>
      </c>
      <c r="AE28" s="105">
        <v>68.180000000000007</v>
      </c>
      <c r="AF28" s="105">
        <v>94.29</v>
      </c>
      <c r="AG28" s="105">
        <v>100</v>
      </c>
      <c r="AH28" s="105">
        <v>95.24</v>
      </c>
      <c r="AI28" s="105">
        <v>87.5</v>
      </c>
      <c r="AJ28" s="105">
        <v>92.62</v>
      </c>
      <c r="AK28" s="105">
        <v>83</v>
      </c>
      <c r="AL28" s="105">
        <v>94.5</v>
      </c>
      <c r="AM28" s="105">
        <v>61.17</v>
      </c>
      <c r="AN28" s="105">
        <v>63.96</v>
      </c>
      <c r="AO28" s="105">
        <v>100</v>
      </c>
      <c r="AP28" s="105">
        <v>38.83</v>
      </c>
      <c r="AQ28" s="105">
        <v>84.29</v>
      </c>
      <c r="AR28" s="105">
        <v>80.36</v>
      </c>
      <c r="AS28" s="105">
        <v>95.12</v>
      </c>
      <c r="AT28" s="105">
        <v>75.86</v>
      </c>
      <c r="AU28" s="105">
        <v>100</v>
      </c>
      <c r="AV28" s="105"/>
      <c r="AW28" s="105">
        <v>94.64</v>
      </c>
      <c r="AX28" s="105">
        <v>83.33</v>
      </c>
      <c r="AY28" s="105">
        <v>100</v>
      </c>
      <c r="AZ28" s="105">
        <v>100</v>
      </c>
      <c r="BA28" s="105">
        <v>100</v>
      </c>
      <c r="BB28" s="105">
        <v>100</v>
      </c>
      <c r="BC28" s="105">
        <v>100</v>
      </c>
      <c r="BD28" s="105">
        <v>100</v>
      </c>
      <c r="BE28" s="105">
        <v>100</v>
      </c>
      <c r="BF28" s="105">
        <v>100</v>
      </c>
      <c r="BG28" s="105">
        <v>100</v>
      </c>
      <c r="BH28" s="105"/>
      <c r="BI28" s="105"/>
      <c r="BJ28" s="105"/>
      <c r="BK28" s="105"/>
      <c r="BL28" s="105">
        <v>89.91</v>
      </c>
      <c r="BM28" s="105">
        <v>98.65</v>
      </c>
      <c r="BN28" s="105">
        <v>81.25</v>
      </c>
      <c r="BO28" s="105">
        <v>100</v>
      </c>
      <c r="BP28" s="105">
        <v>94.44</v>
      </c>
      <c r="BQ28" s="105">
        <v>69.23</v>
      </c>
      <c r="BR28" s="105">
        <v>65.48</v>
      </c>
      <c r="BS28" s="105">
        <v>83.33</v>
      </c>
      <c r="BT28" s="105">
        <v>52.63</v>
      </c>
      <c r="BU28" s="105">
        <v>57.69</v>
      </c>
      <c r="BV28" s="105">
        <v>93.36</v>
      </c>
      <c r="BW28" s="105">
        <v>93.75</v>
      </c>
      <c r="BX28" s="105">
        <v>96.15</v>
      </c>
      <c r="BY28" s="105">
        <v>83.33</v>
      </c>
      <c r="BZ28" s="105">
        <v>100</v>
      </c>
      <c r="CA28" s="105">
        <v>91.67</v>
      </c>
      <c r="CB28" s="105">
        <v>95.74</v>
      </c>
      <c r="CC28" s="105">
        <v>92.13</v>
      </c>
      <c r="CD28" s="105">
        <v>94.97</v>
      </c>
      <c r="CE28" s="105">
        <v>93.94</v>
      </c>
      <c r="CF28" s="105">
        <v>95.83</v>
      </c>
      <c r="CG28" s="105">
        <v>87.74</v>
      </c>
      <c r="CH28" s="105">
        <v>100</v>
      </c>
      <c r="CI28" s="105">
        <v>90</v>
      </c>
      <c r="CJ28" s="105">
        <v>92.22</v>
      </c>
      <c r="CK28" s="105">
        <v>52.78</v>
      </c>
      <c r="CL28" s="105">
        <v>83.33</v>
      </c>
      <c r="CM28" s="105"/>
      <c r="CN28" s="105"/>
      <c r="CO28" s="105"/>
      <c r="CP28" s="105"/>
      <c r="CQ28" s="105">
        <v>48.79</v>
      </c>
      <c r="CR28" s="105">
        <v>50</v>
      </c>
      <c r="CS28" s="105">
        <v>37.5</v>
      </c>
      <c r="CT28" s="105">
        <v>56.25</v>
      </c>
      <c r="CU28" s="105">
        <v>48.28</v>
      </c>
      <c r="CV28" s="105">
        <v>80</v>
      </c>
      <c r="CW28" s="105">
        <v>89.88</v>
      </c>
      <c r="CX28" s="105">
        <v>82.17</v>
      </c>
      <c r="CY28" s="105">
        <v>94.44</v>
      </c>
      <c r="CZ28" s="105">
        <v>100</v>
      </c>
      <c r="DA28" s="105">
        <v>90.49</v>
      </c>
      <c r="DB28" s="105">
        <v>92.32</v>
      </c>
      <c r="DC28" s="105">
        <v>96.24</v>
      </c>
    </row>
    <row r="29" spans="1:107" ht="14.4" x14ac:dyDescent="0.3">
      <c r="A29" s="104" t="s">
        <v>699</v>
      </c>
      <c r="B29" t="s">
        <v>153</v>
      </c>
      <c r="C29" t="s">
        <v>101</v>
      </c>
      <c r="D29" t="s">
        <v>102</v>
      </c>
      <c r="E29" t="s">
        <v>147</v>
      </c>
      <c r="F29" t="s">
        <v>110</v>
      </c>
      <c r="G29" t="s">
        <v>105</v>
      </c>
      <c r="H29" t="s">
        <v>105</v>
      </c>
      <c r="I29" s="97" t="s">
        <v>536</v>
      </c>
      <c r="J29" s="97">
        <v>1</v>
      </c>
      <c r="K29" t="s">
        <v>672</v>
      </c>
      <c r="L29" s="93" t="s">
        <v>106</v>
      </c>
      <c r="M29" s="105">
        <v>86.32</v>
      </c>
      <c r="N29" s="105">
        <v>85.26</v>
      </c>
      <c r="O29" s="105">
        <v>85.81</v>
      </c>
      <c r="P29" s="105">
        <v>84.33</v>
      </c>
      <c r="Q29" s="105">
        <v>90.16</v>
      </c>
      <c r="R29" s="105">
        <v>89.46</v>
      </c>
      <c r="S29" s="105">
        <v>83.33</v>
      </c>
      <c r="T29" s="105">
        <v>91.25</v>
      </c>
      <c r="U29" s="105">
        <v>84.88</v>
      </c>
      <c r="V29" s="105">
        <v>88.57</v>
      </c>
      <c r="W29" s="105">
        <v>93.75</v>
      </c>
      <c r="X29" s="105">
        <v>80.680000000000007</v>
      </c>
      <c r="Y29" s="105">
        <v>100</v>
      </c>
      <c r="Z29" s="105">
        <v>85.85</v>
      </c>
      <c r="AA29" s="105">
        <v>83.33</v>
      </c>
      <c r="AB29" s="105">
        <v>84.85</v>
      </c>
      <c r="AC29" s="105">
        <v>83.33</v>
      </c>
      <c r="AD29" s="105">
        <v>91.42</v>
      </c>
      <c r="AE29" s="105">
        <v>75.760000000000005</v>
      </c>
      <c r="AF29" s="105">
        <v>71.430000000000007</v>
      </c>
      <c r="AG29" s="105">
        <v>85.71</v>
      </c>
      <c r="AH29" s="105">
        <v>66.67</v>
      </c>
      <c r="AI29" s="105">
        <v>87.5</v>
      </c>
      <c r="AJ29" s="105">
        <v>97.54</v>
      </c>
      <c r="AK29" s="105">
        <v>79.540000000000006</v>
      </c>
      <c r="AL29" s="105">
        <v>90.33</v>
      </c>
      <c r="AM29" s="105">
        <v>63.83</v>
      </c>
      <c r="AN29" s="105">
        <v>57.14</v>
      </c>
      <c r="AO29" s="105">
        <v>87.85</v>
      </c>
      <c r="AP29" s="105">
        <v>50</v>
      </c>
      <c r="AQ29" s="105">
        <v>97.14</v>
      </c>
      <c r="AR29" s="105">
        <v>35</v>
      </c>
      <c r="AS29" s="105">
        <v>84.15</v>
      </c>
      <c r="AT29" s="105">
        <v>93.1</v>
      </c>
      <c r="AU29" s="105">
        <v>100</v>
      </c>
      <c r="AV29" s="105"/>
      <c r="AW29" s="105">
        <v>79.63</v>
      </c>
      <c r="AX29" s="105">
        <v>64.290000000000006</v>
      </c>
      <c r="AY29" s="105">
        <v>86.67</v>
      </c>
      <c r="AZ29" s="105">
        <v>85.71</v>
      </c>
      <c r="BA29" s="105">
        <v>95.24</v>
      </c>
      <c r="BB29" s="105">
        <v>100</v>
      </c>
      <c r="BC29" s="105">
        <v>95</v>
      </c>
      <c r="BD29" s="105">
        <v>100</v>
      </c>
      <c r="BE29" s="105">
        <v>83.33</v>
      </c>
      <c r="BF29" s="105">
        <v>100</v>
      </c>
      <c r="BG29" s="105">
        <v>100</v>
      </c>
      <c r="BH29" s="105"/>
      <c r="BI29" s="105"/>
      <c r="BJ29" s="105"/>
      <c r="BK29" s="105"/>
      <c r="BL29" s="105">
        <v>75.790000000000006</v>
      </c>
      <c r="BM29" s="105">
        <v>75.930000000000007</v>
      </c>
      <c r="BN29" s="105">
        <v>73.33</v>
      </c>
      <c r="BO29" s="105">
        <v>87.5</v>
      </c>
      <c r="BP29" s="105">
        <v>62.96</v>
      </c>
      <c r="BQ29" s="105">
        <v>68</v>
      </c>
      <c r="BR29" s="105">
        <v>93.42</v>
      </c>
      <c r="BS29" s="105">
        <v>62.5</v>
      </c>
      <c r="BT29" s="105">
        <v>100</v>
      </c>
      <c r="BU29" s="105">
        <v>90.91</v>
      </c>
      <c r="BV29" s="105">
        <v>87.87</v>
      </c>
      <c r="BW29" s="105">
        <v>83.67</v>
      </c>
      <c r="BX29" s="105">
        <v>88.46</v>
      </c>
      <c r="BY29" s="105">
        <v>83.33</v>
      </c>
      <c r="BZ29" s="105">
        <v>85.71</v>
      </c>
      <c r="CA29" s="105">
        <v>87.5</v>
      </c>
      <c r="CB29" s="105">
        <v>88.3</v>
      </c>
      <c r="CC29" s="105">
        <v>90.16</v>
      </c>
      <c r="CD29" s="105">
        <v>89.24</v>
      </c>
      <c r="CE29" s="105">
        <v>76.52</v>
      </c>
      <c r="CF29" s="105">
        <v>100</v>
      </c>
      <c r="CG29" s="105">
        <v>84.78</v>
      </c>
      <c r="CH29" s="105">
        <v>100</v>
      </c>
      <c r="CI29" s="105">
        <v>100</v>
      </c>
      <c r="CJ29" s="105">
        <v>83.91</v>
      </c>
      <c r="CK29" s="105">
        <v>68.52</v>
      </c>
      <c r="CL29" s="105">
        <v>50</v>
      </c>
      <c r="CM29" s="105"/>
      <c r="CN29" s="105"/>
      <c r="CO29" s="105"/>
      <c r="CP29" s="105"/>
      <c r="CQ29" s="105">
        <v>83.33</v>
      </c>
      <c r="CR29" s="105">
        <v>90.48</v>
      </c>
      <c r="CS29" s="105">
        <v>78.569999999999993</v>
      </c>
      <c r="CT29" s="105">
        <v>84.38</v>
      </c>
      <c r="CU29" s="105">
        <v>79.31</v>
      </c>
      <c r="CV29" s="105">
        <v>80</v>
      </c>
      <c r="CW29" s="105">
        <v>91.25</v>
      </c>
      <c r="CX29" s="105">
        <v>90.7</v>
      </c>
      <c r="CY29" s="105">
        <v>81.25</v>
      </c>
      <c r="CZ29" s="105">
        <v>87.5</v>
      </c>
      <c r="DA29" s="105">
        <v>89.39</v>
      </c>
      <c r="DB29" s="105">
        <v>97.97</v>
      </c>
      <c r="DC29" s="105">
        <v>91.67</v>
      </c>
    </row>
    <row r="30" spans="1:107" ht="14.4" x14ac:dyDescent="0.3">
      <c r="A30" s="104" t="s">
        <v>700</v>
      </c>
      <c r="B30" t="s">
        <v>154</v>
      </c>
      <c r="C30" t="s">
        <v>101</v>
      </c>
      <c r="D30" t="s">
        <v>102</v>
      </c>
      <c r="E30" t="s">
        <v>147</v>
      </c>
      <c r="F30" t="s">
        <v>110</v>
      </c>
      <c r="G30" t="s">
        <v>105</v>
      </c>
      <c r="H30" t="s">
        <v>105</v>
      </c>
      <c r="I30" s="97" t="s">
        <v>536</v>
      </c>
      <c r="J30" s="97">
        <v>1</v>
      </c>
      <c r="K30" t="s">
        <v>672</v>
      </c>
      <c r="L30" s="93" t="s">
        <v>106</v>
      </c>
      <c r="M30" s="105">
        <v>90.45</v>
      </c>
      <c r="N30" s="105">
        <v>94.87</v>
      </c>
      <c r="O30" s="105">
        <v>95.63</v>
      </c>
      <c r="P30" s="105">
        <v>85.58</v>
      </c>
      <c r="Q30" s="105">
        <v>96.46</v>
      </c>
      <c r="R30" s="105">
        <v>95.38</v>
      </c>
      <c r="S30" s="105">
        <v>96.04</v>
      </c>
      <c r="T30" s="105">
        <v>92.2</v>
      </c>
      <c r="U30" s="105">
        <v>97.8</v>
      </c>
      <c r="V30" s="105">
        <v>94.29</v>
      </c>
      <c r="W30" s="105">
        <v>100</v>
      </c>
      <c r="X30" s="105">
        <v>100</v>
      </c>
      <c r="Y30" s="105">
        <v>100</v>
      </c>
      <c r="Z30" s="105">
        <v>92.45</v>
      </c>
      <c r="AA30" s="105">
        <v>96.67</v>
      </c>
      <c r="AB30" s="105">
        <v>93.94</v>
      </c>
      <c r="AC30" s="105">
        <v>89.74</v>
      </c>
      <c r="AD30" s="105">
        <v>98.26</v>
      </c>
      <c r="AE30" s="105">
        <v>78.790000000000006</v>
      </c>
      <c r="AF30" s="105">
        <v>97.22</v>
      </c>
      <c r="AG30" s="105">
        <v>92.86</v>
      </c>
      <c r="AH30" s="105">
        <v>95.24</v>
      </c>
      <c r="AI30" s="105">
        <v>88.89</v>
      </c>
      <c r="AJ30" s="105">
        <v>96.99</v>
      </c>
      <c r="AK30" s="105">
        <v>82.98</v>
      </c>
      <c r="AL30" s="105">
        <v>83.33</v>
      </c>
      <c r="AM30" s="105">
        <v>94.5</v>
      </c>
      <c r="AN30" s="105">
        <v>53.97</v>
      </c>
      <c r="AO30" s="105">
        <v>91.69</v>
      </c>
      <c r="AP30" s="105">
        <v>27.83</v>
      </c>
      <c r="AQ30" s="105">
        <v>80</v>
      </c>
      <c r="AR30" s="105">
        <v>55.36</v>
      </c>
      <c r="AS30" s="105">
        <v>95.73</v>
      </c>
      <c r="AT30" s="105">
        <v>86.21</v>
      </c>
      <c r="AU30" s="105">
        <v>89</v>
      </c>
      <c r="AV30" s="105"/>
      <c r="AW30" s="105">
        <v>89.29</v>
      </c>
      <c r="AX30" s="105">
        <v>88.89</v>
      </c>
      <c r="AY30" s="105">
        <v>85.71</v>
      </c>
      <c r="AZ30" s="105">
        <v>100</v>
      </c>
      <c r="BA30" s="105">
        <v>93</v>
      </c>
      <c r="BB30" s="105">
        <v>100</v>
      </c>
      <c r="BC30" s="105">
        <v>100</v>
      </c>
      <c r="BD30" s="105">
        <v>95</v>
      </c>
      <c r="BE30" s="105">
        <v>100</v>
      </c>
      <c r="BF30" s="105">
        <v>100</v>
      </c>
      <c r="BG30" s="105">
        <v>30</v>
      </c>
      <c r="BH30" s="105"/>
      <c r="BI30" s="105"/>
      <c r="BJ30" s="105"/>
      <c r="BK30" s="105"/>
      <c r="BL30" s="105">
        <v>85.19</v>
      </c>
      <c r="BM30" s="105">
        <v>94.44</v>
      </c>
      <c r="BN30" s="105">
        <v>81.25</v>
      </c>
      <c r="BO30" s="105">
        <v>90.24</v>
      </c>
      <c r="BP30" s="105">
        <v>82.35</v>
      </c>
      <c r="BQ30" s="105">
        <v>73.08</v>
      </c>
      <c r="BR30" s="105">
        <v>72.62</v>
      </c>
      <c r="BS30" s="105">
        <v>66.67</v>
      </c>
      <c r="BT30" s="105">
        <v>89.47</v>
      </c>
      <c r="BU30" s="105">
        <v>42.31</v>
      </c>
      <c r="BV30" s="105">
        <v>89.03</v>
      </c>
      <c r="BW30" s="105">
        <v>95.76</v>
      </c>
      <c r="BX30" s="105">
        <v>96.15</v>
      </c>
      <c r="BY30" s="105">
        <v>77.78</v>
      </c>
      <c r="BZ30" s="105">
        <v>67.86</v>
      </c>
      <c r="CA30" s="105">
        <v>87.5</v>
      </c>
      <c r="CB30" s="105">
        <v>78.72</v>
      </c>
      <c r="CC30" s="105">
        <v>96.46</v>
      </c>
      <c r="CD30" s="105">
        <v>99.08</v>
      </c>
      <c r="CE30" s="105">
        <v>99.49</v>
      </c>
      <c r="CF30" s="105">
        <v>98.73</v>
      </c>
      <c r="CG30" s="105">
        <v>86.84</v>
      </c>
      <c r="CH30" s="105">
        <v>97.78</v>
      </c>
      <c r="CI30" s="105">
        <v>70</v>
      </c>
      <c r="CJ30" s="105">
        <v>92.53</v>
      </c>
      <c r="CK30" s="105">
        <v>82.41</v>
      </c>
      <c r="CL30" s="105">
        <v>66.67</v>
      </c>
      <c r="CM30" s="105"/>
      <c r="CN30" s="105"/>
      <c r="CO30" s="105"/>
      <c r="CP30" s="105"/>
      <c r="CQ30" s="105">
        <v>96.04</v>
      </c>
      <c r="CR30" s="105">
        <v>100</v>
      </c>
      <c r="CS30" s="105">
        <v>100</v>
      </c>
      <c r="CT30" s="105">
        <v>96.88</v>
      </c>
      <c r="CU30" s="105">
        <v>93.1</v>
      </c>
      <c r="CV30" s="105">
        <v>90</v>
      </c>
      <c r="CW30" s="105">
        <v>92.2</v>
      </c>
      <c r="CX30" s="105">
        <v>94.57</v>
      </c>
      <c r="CY30" s="105">
        <v>84.72</v>
      </c>
      <c r="CZ30" s="105">
        <v>95</v>
      </c>
      <c r="DA30" s="105">
        <v>91.42</v>
      </c>
      <c r="DB30" s="105">
        <v>92.47</v>
      </c>
      <c r="DC30" s="105">
        <v>83.01</v>
      </c>
    </row>
    <row r="31" spans="1:107" ht="14.4" x14ac:dyDescent="0.3">
      <c r="A31" s="104" t="s">
        <v>701</v>
      </c>
      <c r="B31" t="s">
        <v>155</v>
      </c>
      <c r="C31" t="s">
        <v>101</v>
      </c>
      <c r="D31" t="s">
        <v>102</v>
      </c>
      <c r="E31" t="s">
        <v>147</v>
      </c>
      <c r="F31" t="s">
        <v>131</v>
      </c>
      <c r="G31" t="s">
        <v>105</v>
      </c>
      <c r="H31" t="s">
        <v>105</v>
      </c>
      <c r="I31" s="97" t="s">
        <v>536</v>
      </c>
      <c r="J31" s="97">
        <v>1</v>
      </c>
      <c r="K31" t="s">
        <v>672</v>
      </c>
      <c r="L31" s="93" t="s">
        <v>106</v>
      </c>
      <c r="M31" s="105">
        <v>88.9</v>
      </c>
      <c r="N31" s="105">
        <v>94.74</v>
      </c>
      <c r="O31" s="105">
        <v>93.28</v>
      </c>
      <c r="P31" s="105">
        <v>85.92</v>
      </c>
      <c r="Q31" s="105">
        <v>90.65</v>
      </c>
      <c r="R31" s="105">
        <v>83.02</v>
      </c>
      <c r="S31" s="105">
        <v>93.63</v>
      </c>
      <c r="T31" s="105">
        <v>96.37</v>
      </c>
      <c r="U31" s="105">
        <v>96.43</v>
      </c>
      <c r="V31" s="105">
        <v>96.43</v>
      </c>
      <c r="W31" s="105">
        <v>100</v>
      </c>
      <c r="X31" s="105">
        <v>95.45</v>
      </c>
      <c r="Y31" s="105">
        <v>100</v>
      </c>
      <c r="Z31" s="105">
        <v>93.4</v>
      </c>
      <c r="AA31" s="105">
        <v>93.33</v>
      </c>
      <c r="AB31" s="105">
        <v>84.85</v>
      </c>
      <c r="AC31" s="105">
        <v>92.31</v>
      </c>
      <c r="AD31" s="105">
        <v>96.26</v>
      </c>
      <c r="AE31" s="105">
        <v>74.239999999999995</v>
      </c>
      <c r="AF31" s="105">
        <v>91.67</v>
      </c>
      <c r="AG31" s="105">
        <v>92.86</v>
      </c>
      <c r="AH31" s="105">
        <v>100</v>
      </c>
      <c r="AI31" s="105">
        <v>77.78</v>
      </c>
      <c r="AJ31" s="105">
        <v>94.67</v>
      </c>
      <c r="AK31" s="105">
        <v>78.459999999999994</v>
      </c>
      <c r="AL31" s="105">
        <v>72.17</v>
      </c>
      <c r="AM31" s="105">
        <v>80.5</v>
      </c>
      <c r="AN31" s="105">
        <v>67.569999999999993</v>
      </c>
      <c r="AO31" s="105">
        <v>73.69</v>
      </c>
      <c r="AP31" s="105">
        <v>33.33</v>
      </c>
      <c r="AQ31" s="105">
        <v>100</v>
      </c>
      <c r="AR31" s="105">
        <v>60.71</v>
      </c>
      <c r="AS31" s="105">
        <v>89.02</v>
      </c>
      <c r="AT31" s="105">
        <v>72.41</v>
      </c>
      <c r="AU31" s="105">
        <v>89</v>
      </c>
      <c r="AV31" s="105"/>
      <c r="AW31" s="105">
        <v>87.5</v>
      </c>
      <c r="AX31" s="105">
        <v>77.78</v>
      </c>
      <c r="AY31" s="105">
        <v>96.43</v>
      </c>
      <c r="AZ31" s="105">
        <v>85.71</v>
      </c>
      <c r="BA31" s="105">
        <v>75.790000000000006</v>
      </c>
      <c r="BB31" s="105">
        <v>60</v>
      </c>
      <c r="BC31" s="105">
        <v>66.67</v>
      </c>
      <c r="BD31" s="105">
        <v>77.14</v>
      </c>
      <c r="BE31" s="105">
        <v>100</v>
      </c>
      <c r="BF31" s="105">
        <v>100</v>
      </c>
      <c r="BG31" s="105">
        <v>70</v>
      </c>
      <c r="BH31" s="105"/>
      <c r="BI31" s="105"/>
      <c r="BJ31" s="105"/>
      <c r="BK31" s="105"/>
      <c r="BL31" s="105">
        <v>91.23</v>
      </c>
      <c r="BM31" s="105">
        <v>94.59</v>
      </c>
      <c r="BN31" s="105">
        <v>81.25</v>
      </c>
      <c r="BO31" s="105">
        <v>91.3</v>
      </c>
      <c r="BP31" s="105">
        <v>94.44</v>
      </c>
      <c r="BQ31" s="105">
        <v>92.31</v>
      </c>
      <c r="BR31" s="105">
        <v>86.9</v>
      </c>
      <c r="BS31" s="105">
        <v>100</v>
      </c>
      <c r="BT31" s="105">
        <v>89.47</v>
      </c>
      <c r="BU31" s="105">
        <v>80.77</v>
      </c>
      <c r="BV31" s="105">
        <v>94.41</v>
      </c>
      <c r="BW31" s="105">
        <v>91.07</v>
      </c>
      <c r="BX31" s="105">
        <v>88.46</v>
      </c>
      <c r="BY31" s="105">
        <v>100</v>
      </c>
      <c r="BZ31" s="105">
        <v>85.71</v>
      </c>
      <c r="CA31" s="105">
        <v>100</v>
      </c>
      <c r="CB31" s="105">
        <v>95.74</v>
      </c>
      <c r="CC31" s="105">
        <v>90.65</v>
      </c>
      <c r="CD31" s="105">
        <v>94.83</v>
      </c>
      <c r="CE31" s="105">
        <v>89.39</v>
      </c>
      <c r="CF31" s="105">
        <v>99.37</v>
      </c>
      <c r="CG31" s="105">
        <v>62.92</v>
      </c>
      <c r="CH31" s="105">
        <v>86.67</v>
      </c>
      <c r="CI31" s="105">
        <v>40</v>
      </c>
      <c r="CJ31" s="105">
        <v>64.08</v>
      </c>
      <c r="CK31" s="105">
        <v>53.7</v>
      </c>
      <c r="CL31" s="105">
        <v>50</v>
      </c>
      <c r="CM31" s="105">
        <v>81.069999999999993</v>
      </c>
      <c r="CN31" s="105">
        <v>84.85</v>
      </c>
      <c r="CO31" s="105">
        <v>64.709999999999994</v>
      </c>
      <c r="CP31" s="105">
        <v>82.78</v>
      </c>
      <c r="CQ31" s="105">
        <v>93.63</v>
      </c>
      <c r="CR31" s="105">
        <v>95.24</v>
      </c>
      <c r="CS31" s="105">
        <v>96.43</v>
      </c>
      <c r="CT31" s="105">
        <v>96.88</v>
      </c>
      <c r="CU31" s="105">
        <v>100</v>
      </c>
      <c r="CV31" s="105">
        <v>70</v>
      </c>
      <c r="CW31" s="105">
        <v>96.37</v>
      </c>
      <c r="CX31" s="105">
        <v>97.67</v>
      </c>
      <c r="CY31" s="105">
        <v>92.59</v>
      </c>
      <c r="CZ31" s="105">
        <v>91.67</v>
      </c>
      <c r="DA31" s="105">
        <v>85.84</v>
      </c>
      <c r="DB31" s="105">
        <v>97.68</v>
      </c>
      <c r="DC31" s="105">
        <v>97.06</v>
      </c>
    </row>
    <row r="32" spans="1:107" ht="14.4" x14ac:dyDescent="0.3">
      <c r="A32" s="104" t="s">
        <v>702</v>
      </c>
      <c r="B32" t="s">
        <v>156</v>
      </c>
      <c r="C32" t="s">
        <v>101</v>
      </c>
      <c r="D32" t="s">
        <v>102</v>
      </c>
      <c r="E32" t="s">
        <v>147</v>
      </c>
      <c r="F32" t="s">
        <v>110</v>
      </c>
      <c r="G32" t="s">
        <v>105</v>
      </c>
      <c r="H32" t="s">
        <v>105</v>
      </c>
      <c r="I32" s="97" t="s">
        <v>536</v>
      </c>
      <c r="J32" s="97">
        <v>1</v>
      </c>
      <c r="K32" t="s">
        <v>672</v>
      </c>
      <c r="L32" s="93" t="s">
        <v>106</v>
      </c>
      <c r="M32" s="105">
        <v>83.89</v>
      </c>
      <c r="N32" s="105">
        <v>90.98</v>
      </c>
      <c r="O32" s="105">
        <v>89.86</v>
      </c>
      <c r="P32" s="105">
        <v>82.32</v>
      </c>
      <c r="Q32" s="105">
        <v>90.24</v>
      </c>
      <c r="R32" s="105">
        <v>86.86</v>
      </c>
      <c r="S32" s="105">
        <v>58.09</v>
      </c>
      <c r="T32" s="105">
        <v>87.49</v>
      </c>
      <c r="U32" s="105">
        <v>96.11</v>
      </c>
      <c r="V32" s="105">
        <v>97.06</v>
      </c>
      <c r="W32" s="105">
        <v>100</v>
      </c>
      <c r="X32" s="105">
        <v>94.32</v>
      </c>
      <c r="Y32" s="105">
        <v>100</v>
      </c>
      <c r="Z32" s="105">
        <v>86.79</v>
      </c>
      <c r="AA32" s="105">
        <v>96.67</v>
      </c>
      <c r="AB32" s="105">
        <v>75.760000000000005</v>
      </c>
      <c r="AC32" s="105">
        <v>87.18</v>
      </c>
      <c r="AD32" s="105">
        <v>93.38</v>
      </c>
      <c r="AE32" s="105">
        <v>69.7</v>
      </c>
      <c r="AF32" s="105">
        <v>91.43</v>
      </c>
      <c r="AG32" s="105">
        <v>100</v>
      </c>
      <c r="AH32" s="105">
        <v>90.48</v>
      </c>
      <c r="AI32" s="105">
        <v>87.5</v>
      </c>
      <c r="AJ32" s="105">
        <v>89.34</v>
      </c>
      <c r="AK32" s="105">
        <v>74.09</v>
      </c>
      <c r="AL32" s="105">
        <v>94.5</v>
      </c>
      <c r="AM32" s="105">
        <v>83.33</v>
      </c>
      <c r="AN32" s="105">
        <v>61.29</v>
      </c>
      <c r="AO32" s="105">
        <v>81.38</v>
      </c>
      <c r="AP32" s="105">
        <v>0</v>
      </c>
      <c r="AQ32" s="105">
        <v>68</v>
      </c>
      <c r="AR32" s="105">
        <v>66.67</v>
      </c>
      <c r="AS32" s="105">
        <v>85.14</v>
      </c>
      <c r="AT32" s="105">
        <v>55.17</v>
      </c>
      <c r="AU32" s="105">
        <v>100</v>
      </c>
      <c r="AV32" s="105"/>
      <c r="AW32" s="105">
        <v>85.8</v>
      </c>
      <c r="AX32" s="105">
        <v>83.33</v>
      </c>
      <c r="AY32" s="105">
        <v>82.14</v>
      </c>
      <c r="AZ32" s="105">
        <v>100</v>
      </c>
      <c r="BA32" s="105">
        <v>94.29</v>
      </c>
      <c r="BB32" s="105">
        <v>100</v>
      </c>
      <c r="BC32" s="105">
        <v>90</v>
      </c>
      <c r="BD32" s="105">
        <v>97.5</v>
      </c>
      <c r="BE32" s="105">
        <v>100</v>
      </c>
      <c r="BF32" s="105">
        <v>100</v>
      </c>
      <c r="BG32" s="105">
        <v>90</v>
      </c>
      <c r="BH32" s="105"/>
      <c r="BI32" s="105"/>
      <c r="BJ32" s="105"/>
      <c r="BK32" s="105"/>
      <c r="BL32" s="105">
        <v>82.24</v>
      </c>
      <c r="BM32" s="105">
        <v>86.11</v>
      </c>
      <c r="BN32" s="105">
        <v>81.25</v>
      </c>
      <c r="BO32" s="105">
        <v>82.61</v>
      </c>
      <c r="BP32" s="105">
        <v>77.78</v>
      </c>
      <c r="BQ32" s="105">
        <v>65</v>
      </c>
      <c r="BR32" s="105">
        <v>88.89</v>
      </c>
      <c r="BS32" s="105">
        <v>100</v>
      </c>
      <c r="BT32" s="105">
        <v>100</v>
      </c>
      <c r="BU32" s="105">
        <v>50</v>
      </c>
      <c r="BV32" s="105">
        <v>90.07</v>
      </c>
      <c r="BW32" s="105">
        <v>96.43</v>
      </c>
      <c r="BX32" s="105">
        <v>84</v>
      </c>
      <c r="BY32" s="105">
        <v>78.260000000000005</v>
      </c>
      <c r="BZ32" s="105">
        <v>57.14</v>
      </c>
      <c r="CA32" s="105">
        <v>95.65</v>
      </c>
      <c r="CB32" s="105">
        <v>87.23</v>
      </c>
      <c r="CC32" s="105">
        <v>90.24</v>
      </c>
      <c r="CD32" s="105">
        <v>90.85</v>
      </c>
      <c r="CE32" s="105">
        <v>92.19</v>
      </c>
      <c r="CF32" s="105">
        <v>89.74</v>
      </c>
      <c r="CG32" s="105">
        <v>87.38</v>
      </c>
      <c r="CH32" s="105">
        <v>91.11</v>
      </c>
      <c r="CI32" s="105">
        <v>80</v>
      </c>
      <c r="CJ32" s="105">
        <v>82.78</v>
      </c>
      <c r="CK32" s="105">
        <v>96.3</v>
      </c>
      <c r="CL32" s="105">
        <v>100</v>
      </c>
      <c r="CM32" s="105"/>
      <c r="CN32" s="105"/>
      <c r="CO32" s="105"/>
      <c r="CP32" s="105"/>
      <c r="CQ32" s="105">
        <v>58.09</v>
      </c>
      <c r="CR32" s="105">
        <v>54.76</v>
      </c>
      <c r="CS32" s="105">
        <v>50</v>
      </c>
      <c r="CT32" s="105">
        <v>62.5</v>
      </c>
      <c r="CU32" s="105">
        <v>60.71</v>
      </c>
      <c r="CV32" s="105">
        <v>30</v>
      </c>
      <c r="CW32" s="105">
        <v>87.49</v>
      </c>
      <c r="CX32" s="105">
        <v>86.82</v>
      </c>
      <c r="CY32" s="105">
        <v>87.04</v>
      </c>
      <c r="CZ32" s="105">
        <v>84.17</v>
      </c>
      <c r="DA32" s="105">
        <v>85.9</v>
      </c>
      <c r="DB32" s="105">
        <v>89.85</v>
      </c>
      <c r="DC32" s="105">
        <v>91.18</v>
      </c>
    </row>
    <row r="33" spans="1:107" ht="14.4" x14ac:dyDescent="0.3">
      <c r="A33" s="104" t="s">
        <v>703</v>
      </c>
      <c r="B33" t="s">
        <v>157</v>
      </c>
      <c r="C33" t="s">
        <v>101</v>
      </c>
      <c r="D33" t="s">
        <v>102</v>
      </c>
      <c r="E33" t="s">
        <v>158</v>
      </c>
      <c r="F33" t="s">
        <v>108</v>
      </c>
      <c r="G33" t="s">
        <v>105</v>
      </c>
      <c r="H33" t="s">
        <v>105</v>
      </c>
      <c r="I33" s="97" t="s">
        <v>536</v>
      </c>
      <c r="J33" s="97">
        <v>1</v>
      </c>
      <c r="K33" t="s">
        <v>672</v>
      </c>
      <c r="L33" s="93" t="s">
        <v>106</v>
      </c>
      <c r="M33" s="105">
        <v>78.73</v>
      </c>
      <c r="N33" s="105">
        <v>69.75</v>
      </c>
      <c r="O33" s="105">
        <v>86.84</v>
      </c>
      <c r="P33" s="105">
        <v>87.7</v>
      </c>
      <c r="Q33" s="105">
        <v>84.72</v>
      </c>
      <c r="R33" s="105">
        <v>67.790000000000006</v>
      </c>
      <c r="S33" s="105">
        <v>39.56</v>
      </c>
      <c r="T33" s="105">
        <v>86.94</v>
      </c>
      <c r="U33" s="105"/>
      <c r="V33" s="105"/>
      <c r="W33" s="105"/>
      <c r="X33" s="105"/>
      <c r="Y33" s="105"/>
      <c r="Z33" s="105">
        <v>65.05</v>
      </c>
      <c r="AA33" s="105">
        <v>53.33</v>
      </c>
      <c r="AB33" s="105">
        <v>70</v>
      </c>
      <c r="AC33" s="105">
        <v>68</v>
      </c>
      <c r="AD33" s="105">
        <v>85.83</v>
      </c>
      <c r="AE33" s="105"/>
      <c r="AF33" s="105">
        <v>91.67</v>
      </c>
      <c r="AG33" s="105">
        <v>92.86</v>
      </c>
      <c r="AH33" s="105">
        <v>100</v>
      </c>
      <c r="AI33" s="105">
        <v>80</v>
      </c>
      <c r="AJ33" s="105">
        <v>84.91</v>
      </c>
      <c r="AK33" s="105">
        <v>84.54</v>
      </c>
      <c r="AL33" s="105">
        <v>88.94</v>
      </c>
      <c r="AM33" s="105">
        <v>0</v>
      </c>
      <c r="AN33" s="105">
        <v>86.49</v>
      </c>
      <c r="AO33" s="105">
        <v>87.15</v>
      </c>
      <c r="AP33" s="105">
        <v>33.33</v>
      </c>
      <c r="AQ33" s="105">
        <v>97.14</v>
      </c>
      <c r="AR33" s="105">
        <v>5.56</v>
      </c>
      <c r="AS33" s="105">
        <v>95.12</v>
      </c>
      <c r="AT33" s="105">
        <v>82.76</v>
      </c>
      <c r="AU33" s="105">
        <v>55.33</v>
      </c>
      <c r="AV33" s="105"/>
      <c r="AW33" s="105">
        <v>91.07</v>
      </c>
      <c r="AX33" s="105">
        <v>94.44</v>
      </c>
      <c r="AY33" s="105">
        <v>85.71</v>
      </c>
      <c r="AZ33" s="105">
        <v>100</v>
      </c>
      <c r="BA33" s="105">
        <v>72.38</v>
      </c>
      <c r="BB33" s="105">
        <v>60</v>
      </c>
      <c r="BC33" s="105">
        <v>70</v>
      </c>
      <c r="BD33" s="105">
        <v>65</v>
      </c>
      <c r="BE33" s="105">
        <v>100</v>
      </c>
      <c r="BF33" s="105">
        <v>75</v>
      </c>
      <c r="BG33" s="105">
        <v>60</v>
      </c>
      <c r="BH33" s="105"/>
      <c r="BI33" s="105"/>
      <c r="BJ33" s="105"/>
      <c r="BK33" s="105"/>
      <c r="BL33" s="105">
        <v>94.74</v>
      </c>
      <c r="BM33" s="105">
        <v>97.3</v>
      </c>
      <c r="BN33" s="105">
        <v>93.75</v>
      </c>
      <c r="BO33" s="105">
        <v>97.83</v>
      </c>
      <c r="BP33" s="105">
        <v>100</v>
      </c>
      <c r="BQ33" s="105">
        <v>88.46</v>
      </c>
      <c r="BR33" s="105">
        <v>71.430000000000007</v>
      </c>
      <c r="BS33" s="105">
        <v>25</v>
      </c>
      <c r="BT33" s="105">
        <v>50</v>
      </c>
      <c r="BU33" s="105">
        <v>81.819999999999993</v>
      </c>
      <c r="BV33" s="105">
        <v>92.37</v>
      </c>
      <c r="BW33" s="105">
        <v>94.64</v>
      </c>
      <c r="BX33" s="105">
        <v>88</v>
      </c>
      <c r="BY33" s="105">
        <v>82.61</v>
      </c>
      <c r="BZ33" s="105">
        <v>100</v>
      </c>
      <c r="CA33" s="105">
        <v>86.36</v>
      </c>
      <c r="CB33" s="105"/>
      <c r="CC33" s="105">
        <v>84.72</v>
      </c>
      <c r="CD33" s="105">
        <v>85.38</v>
      </c>
      <c r="CE33" s="105">
        <v>64.709999999999994</v>
      </c>
      <c r="CF33" s="105">
        <v>98.73</v>
      </c>
      <c r="CG33" s="105">
        <v>39.58</v>
      </c>
      <c r="CH33" s="105">
        <v>75.56</v>
      </c>
      <c r="CI33" s="105">
        <v>20</v>
      </c>
      <c r="CJ33" s="105">
        <v>37.64</v>
      </c>
      <c r="CK33" s="105">
        <v>8.33</v>
      </c>
      <c r="CL33" s="105">
        <v>33.33</v>
      </c>
      <c r="CM33" s="105">
        <v>65.83</v>
      </c>
      <c r="CN33" s="105">
        <v>68.69</v>
      </c>
      <c r="CO33" s="105">
        <v>91.18</v>
      </c>
      <c r="CP33" s="105">
        <v>60</v>
      </c>
      <c r="CQ33" s="105">
        <v>39.56</v>
      </c>
      <c r="CR33" s="105">
        <v>38.1</v>
      </c>
      <c r="CS33" s="105">
        <v>57.14</v>
      </c>
      <c r="CT33" s="105">
        <v>14.81</v>
      </c>
      <c r="CU33" s="105">
        <v>25.93</v>
      </c>
      <c r="CV33" s="105">
        <v>70</v>
      </c>
      <c r="CW33" s="105">
        <v>86.94</v>
      </c>
      <c r="CX33" s="105">
        <v>77.06</v>
      </c>
      <c r="CY33" s="105">
        <v>87.5</v>
      </c>
      <c r="CZ33" s="105">
        <v>87.5</v>
      </c>
      <c r="DA33" s="105">
        <v>72.319999999999993</v>
      </c>
      <c r="DB33" s="105">
        <v>93.33</v>
      </c>
      <c r="DC33" s="105">
        <v>95.1</v>
      </c>
    </row>
    <row r="34" spans="1:107" ht="14.4" x14ac:dyDescent="0.3">
      <c r="A34" s="104" t="s">
        <v>705</v>
      </c>
      <c r="B34" t="s">
        <v>159</v>
      </c>
      <c r="C34" t="s">
        <v>101</v>
      </c>
      <c r="D34" t="s">
        <v>102</v>
      </c>
      <c r="E34" t="s">
        <v>227</v>
      </c>
      <c r="F34" t="s">
        <v>108</v>
      </c>
      <c r="G34" t="s">
        <v>105</v>
      </c>
      <c r="H34" t="s">
        <v>105</v>
      </c>
      <c r="I34" s="97" t="s">
        <v>536</v>
      </c>
      <c r="J34" s="97">
        <v>1</v>
      </c>
      <c r="K34" t="s">
        <v>672</v>
      </c>
      <c r="L34" s="93" t="s">
        <v>106</v>
      </c>
      <c r="M34" s="105">
        <v>91.05</v>
      </c>
      <c r="N34" s="105">
        <v>94.26</v>
      </c>
      <c r="O34" s="105">
        <v>96.38</v>
      </c>
      <c r="P34" s="105">
        <v>91.07</v>
      </c>
      <c r="Q34" s="105">
        <v>92.59</v>
      </c>
      <c r="R34" s="105">
        <v>87.57</v>
      </c>
      <c r="S34" s="105">
        <v>94.68</v>
      </c>
      <c r="T34" s="105">
        <v>95.37</v>
      </c>
      <c r="U34" s="105"/>
      <c r="V34" s="105"/>
      <c r="W34" s="105"/>
      <c r="X34" s="105"/>
      <c r="Y34" s="105"/>
      <c r="Z34" s="105">
        <v>94.34</v>
      </c>
      <c r="AA34" s="105">
        <v>90</v>
      </c>
      <c r="AB34" s="105">
        <v>96.97</v>
      </c>
      <c r="AC34" s="105">
        <v>92.31</v>
      </c>
      <c r="AD34" s="105">
        <v>95.67</v>
      </c>
      <c r="AE34" s="105"/>
      <c r="AF34" s="105">
        <v>87.5</v>
      </c>
      <c r="AG34" s="105">
        <v>78.569999999999993</v>
      </c>
      <c r="AH34" s="105">
        <v>100</v>
      </c>
      <c r="AI34" s="105">
        <v>100</v>
      </c>
      <c r="AJ34" s="105">
        <v>100</v>
      </c>
      <c r="AK34" s="105">
        <v>91.36</v>
      </c>
      <c r="AL34" s="105">
        <v>100</v>
      </c>
      <c r="AM34" s="105">
        <v>75</v>
      </c>
      <c r="AN34" s="105">
        <v>100</v>
      </c>
      <c r="AO34" s="105">
        <v>100</v>
      </c>
      <c r="AP34" s="105"/>
      <c r="AQ34" s="105">
        <v>92.86</v>
      </c>
      <c r="AR34" s="105">
        <v>0</v>
      </c>
      <c r="AS34" s="105">
        <v>96.3</v>
      </c>
      <c r="AT34" s="105">
        <v>86.21</v>
      </c>
      <c r="AU34" s="105">
        <v>89</v>
      </c>
      <c r="AV34" s="105"/>
      <c r="AW34" s="105">
        <v>98.21</v>
      </c>
      <c r="AX34" s="105">
        <v>94.44</v>
      </c>
      <c r="AY34" s="105">
        <v>100</v>
      </c>
      <c r="AZ34" s="105">
        <v>100</v>
      </c>
      <c r="BA34" s="105">
        <v>100</v>
      </c>
      <c r="BB34" s="105">
        <v>100</v>
      </c>
      <c r="BC34" s="105">
        <v>100</v>
      </c>
      <c r="BD34" s="105">
        <v>100</v>
      </c>
      <c r="BE34" s="105">
        <v>100</v>
      </c>
      <c r="BF34" s="105">
        <v>100</v>
      </c>
      <c r="BG34" s="105">
        <v>100</v>
      </c>
      <c r="BH34" s="105"/>
      <c r="BI34" s="105"/>
      <c r="BJ34" s="105"/>
      <c r="BK34" s="105"/>
      <c r="BL34" s="105">
        <v>93.06</v>
      </c>
      <c r="BM34" s="105">
        <v>95.95</v>
      </c>
      <c r="BN34" s="105">
        <v>81.25</v>
      </c>
      <c r="BO34" s="105">
        <v>95</v>
      </c>
      <c r="BP34" s="105">
        <v>88.24</v>
      </c>
      <c r="BQ34" s="105">
        <v>96.15</v>
      </c>
      <c r="BR34" s="105"/>
      <c r="BS34" s="105"/>
      <c r="BT34" s="105"/>
      <c r="BU34" s="105"/>
      <c r="BV34" s="105">
        <v>92.75</v>
      </c>
      <c r="BW34" s="105">
        <v>93.75</v>
      </c>
      <c r="BX34" s="105">
        <v>96</v>
      </c>
      <c r="BY34" s="105">
        <v>86.96</v>
      </c>
      <c r="BZ34" s="105">
        <v>100</v>
      </c>
      <c r="CA34" s="105">
        <v>86.36</v>
      </c>
      <c r="CB34" s="105"/>
      <c r="CC34" s="105">
        <v>92.59</v>
      </c>
      <c r="CD34" s="105">
        <v>95.49</v>
      </c>
      <c r="CE34" s="105">
        <v>95.45</v>
      </c>
      <c r="CF34" s="105">
        <v>95.51</v>
      </c>
      <c r="CG34" s="105">
        <v>79.709999999999994</v>
      </c>
      <c r="CH34" s="105">
        <v>100</v>
      </c>
      <c r="CI34" s="105">
        <v>90</v>
      </c>
      <c r="CJ34" s="105">
        <v>69.83</v>
      </c>
      <c r="CK34" s="105">
        <v>86.11</v>
      </c>
      <c r="CL34" s="105">
        <v>50</v>
      </c>
      <c r="CM34" s="105">
        <v>83.57</v>
      </c>
      <c r="CN34" s="105">
        <v>87.88</v>
      </c>
      <c r="CO34" s="105">
        <v>70.59</v>
      </c>
      <c r="CP34" s="105">
        <v>84.44</v>
      </c>
      <c r="CQ34" s="105">
        <v>94.68</v>
      </c>
      <c r="CR34" s="105">
        <v>95.24</v>
      </c>
      <c r="CS34" s="105">
        <v>96.43</v>
      </c>
      <c r="CT34" s="105">
        <v>96.3</v>
      </c>
      <c r="CU34" s="105">
        <v>92.59</v>
      </c>
      <c r="CV34" s="105">
        <v>90</v>
      </c>
      <c r="CW34" s="105">
        <v>95.37</v>
      </c>
      <c r="CX34" s="105">
        <v>94.5</v>
      </c>
      <c r="CY34" s="105">
        <v>98.61</v>
      </c>
      <c r="CZ34" s="105">
        <v>92.5</v>
      </c>
      <c r="DA34" s="105">
        <v>88.06</v>
      </c>
      <c r="DB34" s="105">
        <v>95.22</v>
      </c>
      <c r="DC34" s="105">
        <v>87.75</v>
      </c>
    </row>
    <row r="35" spans="1:107" ht="14.4" x14ac:dyDescent="0.3">
      <c r="A35" s="104" t="s">
        <v>706</v>
      </c>
      <c r="B35" t="s">
        <v>160</v>
      </c>
      <c r="C35" t="s">
        <v>101</v>
      </c>
      <c r="D35" t="s">
        <v>102</v>
      </c>
      <c r="E35" t="s">
        <v>161</v>
      </c>
      <c r="F35" t="s">
        <v>138</v>
      </c>
      <c r="G35" t="s">
        <v>162</v>
      </c>
      <c r="H35" t="s">
        <v>163</v>
      </c>
      <c r="I35" s="97" t="s">
        <v>536</v>
      </c>
      <c r="J35" s="97">
        <v>0</v>
      </c>
      <c r="K35" t="s">
        <v>672</v>
      </c>
      <c r="L35" s="93" t="s">
        <v>106</v>
      </c>
      <c r="M35" s="105">
        <v>83.39</v>
      </c>
      <c r="N35" s="105">
        <v>80.63</v>
      </c>
      <c r="O35" s="105">
        <v>88.27</v>
      </c>
      <c r="P35" s="105">
        <v>81.819999999999993</v>
      </c>
      <c r="Q35" s="105">
        <v>83.86</v>
      </c>
      <c r="R35" s="105">
        <v>85.03</v>
      </c>
      <c r="S35" s="105">
        <v>67.680000000000007</v>
      </c>
      <c r="T35" s="105">
        <v>88.68</v>
      </c>
      <c r="U35" s="105">
        <v>81.61</v>
      </c>
      <c r="V35" s="105">
        <v>82.86</v>
      </c>
      <c r="W35" s="105">
        <v>64.290000000000006</v>
      </c>
      <c r="X35" s="105">
        <v>81.709999999999994</v>
      </c>
      <c r="Y35" s="105">
        <v>100</v>
      </c>
      <c r="Z35" s="105">
        <v>80.19</v>
      </c>
      <c r="AA35" s="105">
        <v>93.33</v>
      </c>
      <c r="AB35" s="105">
        <v>66.67</v>
      </c>
      <c r="AC35" s="105">
        <v>79.489999999999995</v>
      </c>
      <c r="AD35" s="105">
        <v>91.3</v>
      </c>
      <c r="AE35" s="105"/>
      <c r="AF35" s="105">
        <v>65.22</v>
      </c>
      <c r="AG35" s="105">
        <v>57.14</v>
      </c>
      <c r="AH35" s="105">
        <v>76.92</v>
      </c>
      <c r="AI35" s="105">
        <v>75</v>
      </c>
      <c r="AJ35" s="105">
        <v>88.52</v>
      </c>
      <c r="AK35" s="105">
        <v>72.67</v>
      </c>
      <c r="AL35" s="105">
        <v>50.08</v>
      </c>
      <c r="AM35" s="105">
        <v>0</v>
      </c>
      <c r="AN35" s="105">
        <v>60</v>
      </c>
      <c r="AO35" s="105">
        <v>70.540000000000006</v>
      </c>
      <c r="AP35" s="105">
        <v>0</v>
      </c>
      <c r="AQ35" s="105">
        <v>0</v>
      </c>
      <c r="AR35" s="105">
        <v>30</v>
      </c>
      <c r="AS35" s="105">
        <v>98.67</v>
      </c>
      <c r="AT35" s="105">
        <v>52</v>
      </c>
      <c r="AU35" s="105"/>
      <c r="AV35" s="105"/>
      <c r="AW35" s="105">
        <v>75.64</v>
      </c>
      <c r="AX35" s="105">
        <v>70.83</v>
      </c>
      <c r="AY35" s="105">
        <v>73.08</v>
      </c>
      <c r="AZ35" s="105">
        <v>92.86</v>
      </c>
      <c r="BA35" s="105">
        <v>72.22</v>
      </c>
      <c r="BB35" s="105">
        <v>80</v>
      </c>
      <c r="BC35" s="105">
        <v>55.56</v>
      </c>
      <c r="BD35" s="105">
        <v>85.71</v>
      </c>
      <c r="BE35" s="105">
        <v>100</v>
      </c>
      <c r="BF35" s="105">
        <v>100</v>
      </c>
      <c r="BG35" s="105">
        <v>50</v>
      </c>
      <c r="BH35" s="105"/>
      <c r="BI35" s="105"/>
      <c r="BJ35" s="105"/>
      <c r="BK35" s="105"/>
      <c r="BL35" s="105">
        <v>95.33</v>
      </c>
      <c r="BM35" s="105">
        <v>97.22</v>
      </c>
      <c r="BN35" s="105">
        <v>93.75</v>
      </c>
      <c r="BO35" s="105">
        <v>97.83</v>
      </c>
      <c r="BP35" s="105">
        <v>100</v>
      </c>
      <c r="BQ35" s="105">
        <v>85</v>
      </c>
      <c r="BR35" s="105">
        <v>72.73</v>
      </c>
      <c r="BS35" s="105">
        <v>50</v>
      </c>
      <c r="BT35" s="105">
        <v>100</v>
      </c>
      <c r="BU35" s="105">
        <v>63.64</v>
      </c>
      <c r="BV35" s="105">
        <v>92.25</v>
      </c>
      <c r="BW35" s="105">
        <v>96.36</v>
      </c>
      <c r="BX35" s="105">
        <v>88.46</v>
      </c>
      <c r="BY35" s="105">
        <v>79.17</v>
      </c>
      <c r="BZ35" s="105">
        <v>71.430000000000007</v>
      </c>
      <c r="CA35" s="105">
        <v>100</v>
      </c>
      <c r="CB35" s="105">
        <v>91.49</v>
      </c>
      <c r="CC35" s="105">
        <v>83.86</v>
      </c>
      <c r="CD35" s="105">
        <v>88.89</v>
      </c>
      <c r="CE35" s="105">
        <v>77.27</v>
      </c>
      <c r="CF35" s="105">
        <v>98.72</v>
      </c>
      <c r="CG35" s="105">
        <v>79.760000000000005</v>
      </c>
      <c r="CH35" s="105">
        <v>100</v>
      </c>
      <c r="CI35" s="105">
        <v>90</v>
      </c>
      <c r="CJ35" s="105">
        <v>68.89</v>
      </c>
      <c r="CK35" s="105">
        <v>57.41</v>
      </c>
      <c r="CL35" s="105">
        <v>100</v>
      </c>
      <c r="CM35" s="105"/>
      <c r="CN35" s="105"/>
      <c r="CO35" s="105"/>
      <c r="CP35" s="105"/>
      <c r="CQ35" s="105">
        <v>67.680000000000007</v>
      </c>
      <c r="CR35" s="105">
        <v>73.81</v>
      </c>
      <c r="CS35" s="105">
        <v>75</v>
      </c>
      <c r="CT35" s="105">
        <v>71.88</v>
      </c>
      <c r="CU35" s="105">
        <v>86.21</v>
      </c>
      <c r="CV35" s="105">
        <v>40</v>
      </c>
      <c r="CW35" s="105">
        <v>88.68</v>
      </c>
      <c r="CX35" s="105">
        <v>85.27</v>
      </c>
      <c r="CY35" s="105">
        <v>87.5</v>
      </c>
      <c r="CZ35" s="105">
        <v>87.5</v>
      </c>
      <c r="DA35" s="105">
        <v>87.04</v>
      </c>
      <c r="DB35" s="105">
        <v>92.76</v>
      </c>
      <c r="DC35" s="105">
        <v>91.18</v>
      </c>
    </row>
    <row r="36" spans="1:107" ht="14.4" x14ac:dyDescent="0.3">
      <c r="A36" s="104" t="s">
        <v>708</v>
      </c>
      <c r="B36" t="s">
        <v>164</v>
      </c>
      <c r="C36" t="s">
        <v>101</v>
      </c>
      <c r="D36" t="s">
        <v>102</v>
      </c>
      <c r="E36" t="s">
        <v>161</v>
      </c>
      <c r="F36" t="s">
        <v>138</v>
      </c>
      <c r="G36" t="s">
        <v>165</v>
      </c>
      <c r="H36" t="s">
        <v>166</v>
      </c>
      <c r="I36" s="97" t="s">
        <v>536</v>
      </c>
      <c r="J36" s="97">
        <v>0</v>
      </c>
      <c r="K36" t="s">
        <v>672</v>
      </c>
      <c r="L36" s="93" t="s">
        <v>106</v>
      </c>
      <c r="M36" s="105">
        <v>83.49</v>
      </c>
      <c r="N36" s="105">
        <v>85.75</v>
      </c>
      <c r="O36" s="105">
        <v>95.47</v>
      </c>
      <c r="P36" s="105">
        <v>78.13</v>
      </c>
      <c r="Q36" s="105">
        <v>91.34</v>
      </c>
      <c r="R36" s="105">
        <v>75.5</v>
      </c>
      <c r="S36" s="105">
        <v>80.91</v>
      </c>
      <c r="T36" s="105">
        <v>93.46</v>
      </c>
      <c r="U36" s="105">
        <v>87.2</v>
      </c>
      <c r="V36" s="105">
        <v>94.29</v>
      </c>
      <c r="W36" s="105">
        <v>85.71</v>
      </c>
      <c r="X36" s="105">
        <v>81.709999999999994</v>
      </c>
      <c r="Y36" s="105">
        <v>100</v>
      </c>
      <c r="Z36" s="105">
        <v>84.91</v>
      </c>
      <c r="AA36" s="105">
        <v>63.33</v>
      </c>
      <c r="AB36" s="105">
        <v>84.85</v>
      </c>
      <c r="AC36" s="105">
        <v>85.9</v>
      </c>
      <c r="AD36" s="105">
        <v>95.41</v>
      </c>
      <c r="AE36" s="105"/>
      <c r="AF36" s="105">
        <v>95.65</v>
      </c>
      <c r="AG36" s="105">
        <v>100</v>
      </c>
      <c r="AH36" s="105">
        <v>92.31</v>
      </c>
      <c r="AI36" s="105">
        <v>75</v>
      </c>
      <c r="AJ36" s="105">
        <v>96.11</v>
      </c>
      <c r="AK36" s="105">
        <v>65.02</v>
      </c>
      <c r="AL36" s="105">
        <v>79.17</v>
      </c>
      <c r="AM36" s="105">
        <v>89</v>
      </c>
      <c r="AN36" s="105">
        <v>34.44</v>
      </c>
      <c r="AO36" s="105">
        <v>61.08</v>
      </c>
      <c r="AP36" s="105">
        <v>0</v>
      </c>
      <c r="AQ36" s="105">
        <v>64</v>
      </c>
      <c r="AR36" s="105">
        <v>47.22</v>
      </c>
      <c r="AS36" s="105">
        <v>77.739999999999995</v>
      </c>
      <c r="AT36" s="105">
        <v>65.52</v>
      </c>
      <c r="AU36" s="105">
        <v>77.67</v>
      </c>
      <c r="AV36" s="105"/>
      <c r="AW36" s="105">
        <v>50.64</v>
      </c>
      <c r="AX36" s="105">
        <v>23.81</v>
      </c>
      <c r="AY36" s="105">
        <v>60.71</v>
      </c>
      <c r="AZ36" s="105">
        <v>57.14</v>
      </c>
      <c r="BA36" s="105">
        <v>81.5</v>
      </c>
      <c r="BB36" s="105">
        <v>100</v>
      </c>
      <c r="BC36" s="105">
        <v>80</v>
      </c>
      <c r="BD36" s="105">
        <v>78.75</v>
      </c>
      <c r="BE36" s="105">
        <v>100</v>
      </c>
      <c r="BF36" s="105">
        <v>75</v>
      </c>
      <c r="BG36" s="105">
        <v>90</v>
      </c>
      <c r="BH36" s="105"/>
      <c r="BI36" s="105"/>
      <c r="BJ36" s="105"/>
      <c r="BK36" s="105"/>
      <c r="BL36" s="105">
        <v>89.47</v>
      </c>
      <c r="BM36" s="105">
        <v>100</v>
      </c>
      <c r="BN36" s="105">
        <v>93.75</v>
      </c>
      <c r="BO36" s="105">
        <v>91.3</v>
      </c>
      <c r="BP36" s="105">
        <v>100</v>
      </c>
      <c r="BQ36" s="105">
        <v>69.23</v>
      </c>
      <c r="BR36" s="105">
        <v>71.430000000000007</v>
      </c>
      <c r="BS36" s="105">
        <v>50</v>
      </c>
      <c r="BT36" s="105">
        <v>50</v>
      </c>
      <c r="BU36" s="105">
        <v>81.819999999999993</v>
      </c>
      <c r="BV36" s="105">
        <v>90.91</v>
      </c>
      <c r="BW36" s="105">
        <v>83.93</v>
      </c>
      <c r="BX36" s="105">
        <v>100</v>
      </c>
      <c r="BY36" s="105">
        <v>95.83</v>
      </c>
      <c r="BZ36" s="105">
        <v>85.71</v>
      </c>
      <c r="CA36" s="105">
        <v>100</v>
      </c>
      <c r="CB36" s="105">
        <v>89.36</v>
      </c>
      <c r="CC36" s="105">
        <v>91.34</v>
      </c>
      <c r="CD36" s="105">
        <v>78.12</v>
      </c>
      <c r="CE36" s="105">
        <v>78.790000000000006</v>
      </c>
      <c r="CF36" s="105">
        <v>77.56</v>
      </c>
      <c r="CG36" s="105">
        <v>62.26</v>
      </c>
      <c r="CH36" s="105">
        <v>97.78</v>
      </c>
      <c r="CI36" s="105">
        <v>80</v>
      </c>
      <c r="CJ36" s="105">
        <v>36.67</v>
      </c>
      <c r="CK36" s="105">
        <v>43.52</v>
      </c>
      <c r="CL36" s="105">
        <v>100</v>
      </c>
      <c r="CM36" s="105"/>
      <c r="CN36" s="105"/>
      <c r="CO36" s="105"/>
      <c r="CP36" s="105"/>
      <c r="CQ36" s="105">
        <v>80.91</v>
      </c>
      <c r="CR36" s="105">
        <v>81.58</v>
      </c>
      <c r="CS36" s="105">
        <v>87.5</v>
      </c>
      <c r="CT36" s="105">
        <v>84.38</v>
      </c>
      <c r="CU36" s="105">
        <v>89.66</v>
      </c>
      <c r="CV36" s="105">
        <v>50</v>
      </c>
      <c r="CW36" s="105">
        <v>93.46</v>
      </c>
      <c r="CX36" s="105">
        <v>89.92</v>
      </c>
      <c r="CY36" s="105">
        <v>97.22</v>
      </c>
      <c r="CZ36" s="105">
        <v>97.5</v>
      </c>
      <c r="DA36" s="105">
        <v>71.66</v>
      </c>
      <c r="DB36" s="105">
        <v>95.07</v>
      </c>
      <c r="DC36" s="105">
        <v>95.1</v>
      </c>
    </row>
    <row r="37" spans="1:107" ht="14.4" x14ac:dyDescent="0.3">
      <c r="A37" s="104" t="s">
        <v>709</v>
      </c>
      <c r="B37" t="s">
        <v>167</v>
      </c>
      <c r="C37" t="s">
        <v>101</v>
      </c>
      <c r="D37" t="s">
        <v>102</v>
      </c>
      <c r="E37" t="s">
        <v>147</v>
      </c>
      <c r="F37" t="s">
        <v>127</v>
      </c>
      <c r="G37" t="s">
        <v>105</v>
      </c>
      <c r="H37" t="s">
        <v>105</v>
      </c>
      <c r="I37" s="97" t="s">
        <v>536</v>
      </c>
      <c r="J37" s="97">
        <v>1</v>
      </c>
      <c r="K37" t="s">
        <v>672</v>
      </c>
      <c r="L37" s="93" t="s">
        <v>106</v>
      </c>
      <c r="M37" s="105">
        <v>94.87</v>
      </c>
      <c r="N37" s="105">
        <v>97.18</v>
      </c>
      <c r="O37" s="105">
        <v>96.55</v>
      </c>
      <c r="P37" s="105">
        <v>94.61</v>
      </c>
      <c r="Q37" s="105">
        <v>98.32</v>
      </c>
      <c r="R37" s="105">
        <v>98.89</v>
      </c>
      <c r="S37" s="105">
        <v>99.02</v>
      </c>
      <c r="T37" s="105">
        <v>92.49</v>
      </c>
      <c r="U37" s="105">
        <v>98.35</v>
      </c>
      <c r="V37" s="105">
        <v>97.14</v>
      </c>
      <c r="W37" s="105">
        <v>100</v>
      </c>
      <c r="X37" s="105">
        <v>98.86</v>
      </c>
      <c r="Y37" s="105">
        <v>100</v>
      </c>
      <c r="Z37" s="105">
        <v>96.23</v>
      </c>
      <c r="AA37" s="105">
        <v>100</v>
      </c>
      <c r="AB37" s="105">
        <v>93.94</v>
      </c>
      <c r="AC37" s="105">
        <v>94.87</v>
      </c>
      <c r="AD37" s="105">
        <v>100</v>
      </c>
      <c r="AE37" s="105">
        <v>68.180000000000007</v>
      </c>
      <c r="AF37" s="105">
        <v>97.22</v>
      </c>
      <c r="AG37" s="105">
        <v>100</v>
      </c>
      <c r="AH37" s="105">
        <v>100</v>
      </c>
      <c r="AI37" s="105">
        <v>88.89</v>
      </c>
      <c r="AJ37" s="105">
        <v>97.54</v>
      </c>
      <c r="AK37" s="105">
        <v>90.06</v>
      </c>
      <c r="AL37" s="105">
        <v>72.17</v>
      </c>
      <c r="AM37" s="105">
        <v>100</v>
      </c>
      <c r="AN37" s="105">
        <v>77.48</v>
      </c>
      <c r="AO37" s="105">
        <v>76.31</v>
      </c>
      <c r="AP37" s="105">
        <v>80</v>
      </c>
      <c r="AQ37" s="105">
        <v>100</v>
      </c>
      <c r="AR37" s="105">
        <v>78.569999999999993</v>
      </c>
      <c r="AS37" s="105">
        <v>97.56</v>
      </c>
      <c r="AT37" s="105">
        <v>96.55</v>
      </c>
      <c r="AU37" s="105">
        <v>100</v>
      </c>
      <c r="AV37" s="105"/>
      <c r="AW37" s="105">
        <v>89.29</v>
      </c>
      <c r="AX37" s="105">
        <v>77.78</v>
      </c>
      <c r="AY37" s="105">
        <v>92.86</v>
      </c>
      <c r="AZ37" s="105">
        <v>100</v>
      </c>
      <c r="BA37" s="105">
        <v>100</v>
      </c>
      <c r="BB37" s="105">
        <v>100</v>
      </c>
      <c r="BC37" s="105">
        <v>100</v>
      </c>
      <c r="BD37" s="105">
        <v>100</v>
      </c>
      <c r="BE37" s="105">
        <v>100</v>
      </c>
      <c r="BF37" s="105">
        <v>100</v>
      </c>
      <c r="BG37" s="105">
        <v>100</v>
      </c>
      <c r="BH37" s="105">
        <v>99.74</v>
      </c>
      <c r="BI37" s="105">
        <v>100</v>
      </c>
      <c r="BJ37" s="105">
        <v>100</v>
      </c>
      <c r="BK37" s="105">
        <v>99.31</v>
      </c>
      <c r="BL37" s="105">
        <v>92.98</v>
      </c>
      <c r="BM37" s="105">
        <v>100</v>
      </c>
      <c r="BN37" s="105">
        <v>100</v>
      </c>
      <c r="BO37" s="105">
        <v>89.13</v>
      </c>
      <c r="BP37" s="105">
        <v>100</v>
      </c>
      <c r="BQ37" s="105">
        <v>88.46</v>
      </c>
      <c r="BR37" s="105">
        <v>97.62</v>
      </c>
      <c r="BS37" s="105">
        <v>100</v>
      </c>
      <c r="BT37" s="105">
        <v>94.74</v>
      </c>
      <c r="BU37" s="105">
        <v>100</v>
      </c>
      <c r="BV37" s="105">
        <v>100</v>
      </c>
      <c r="BW37" s="105">
        <v>100</v>
      </c>
      <c r="BX37" s="105">
        <v>100</v>
      </c>
      <c r="BY37" s="105">
        <v>100</v>
      </c>
      <c r="BZ37" s="105">
        <v>100</v>
      </c>
      <c r="CA37" s="105">
        <v>100</v>
      </c>
      <c r="CB37" s="105">
        <v>100</v>
      </c>
      <c r="CC37" s="105">
        <v>98.32</v>
      </c>
      <c r="CD37" s="105">
        <v>100</v>
      </c>
      <c r="CE37" s="105">
        <v>100</v>
      </c>
      <c r="CF37" s="105">
        <v>100</v>
      </c>
      <c r="CG37" s="105">
        <v>97.74</v>
      </c>
      <c r="CH37" s="105">
        <v>100</v>
      </c>
      <c r="CI37" s="105">
        <v>100</v>
      </c>
      <c r="CJ37" s="105">
        <v>96.67</v>
      </c>
      <c r="CK37" s="105">
        <v>93.52</v>
      </c>
      <c r="CL37" s="105">
        <v>100</v>
      </c>
      <c r="CM37" s="105">
        <v>98.33</v>
      </c>
      <c r="CN37" s="105">
        <v>95.96</v>
      </c>
      <c r="CO37" s="105">
        <v>100</v>
      </c>
      <c r="CP37" s="105">
        <v>98.89</v>
      </c>
      <c r="CQ37" s="105">
        <v>99.02</v>
      </c>
      <c r="CR37" s="105">
        <v>100</v>
      </c>
      <c r="CS37" s="105">
        <v>96.43</v>
      </c>
      <c r="CT37" s="105">
        <v>100</v>
      </c>
      <c r="CU37" s="105">
        <v>100</v>
      </c>
      <c r="CV37" s="105">
        <v>100</v>
      </c>
      <c r="CW37" s="105">
        <v>92.49</v>
      </c>
      <c r="CX37" s="105">
        <v>95.35</v>
      </c>
      <c r="CY37" s="105">
        <v>84.72</v>
      </c>
      <c r="CZ37" s="105">
        <v>92.5</v>
      </c>
      <c r="DA37" s="105">
        <v>97.86</v>
      </c>
      <c r="DB37" s="105">
        <v>91.02</v>
      </c>
      <c r="DC37" s="105">
        <v>81.37</v>
      </c>
    </row>
    <row r="38" spans="1:107" ht="14.4" x14ac:dyDescent="0.3">
      <c r="A38" s="104" t="s">
        <v>710</v>
      </c>
      <c r="B38" t="s">
        <v>168</v>
      </c>
      <c r="C38" t="s">
        <v>101</v>
      </c>
      <c r="D38" t="s">
        <v>102</v>
      </c>
      <c r="E38" t="s">
        <v>147</v>
      </c>
      <c r="F38" t="s">
        <v>676</v>
      </c>
      <c r="G38" t="s">
        <v>105</v>
      </c>
      <c r="H38" t="s">
        <v>105</v>
      </c>
      <c r="I38" s="97" t="s">
        <v>536</v>
      </c>
      <c r="J38" s="97">
        <v>1</v>
      </c>
      <c r="K38" t="s">
        <v>672</v>
      </c>
      <c r="L38" s="93" t="s">
        <v>106</v>
      </c>
      <c r="M38" s="105">
        <v>81.489999999999995</v>
      </c>
      <c r="N38" s="105">
        <v>76.55</v>
      </c>
      <c r="O38" s="105">
        <v>89.44</v>
      </c>
      <c r="P38" s="105">
        <v>85.44</v>
      </c>
      <c r="Q38" s="105">
        <v>84.89</v>
      </c>
      <c r="R38" s="105">
        <v>88.06</v>
      </c>
      <c r="S38" s="105">
        <v>53.61</v>
      </c>
      <c r="T38" s="105">
        <v>72.36</v>
      </c>
      <c r="U38" s="105">
        <v>78.33</v>
      </c>
      <c r="V38" s="105">
        <v>82.86</v>
      </c>
      <c r="W38" s="105">
        <v>87.5</v>
      </c>
      <c r="X38" s="105">
        <v>75.58</v>
      </c>
      <c r="Y38" s="105">
        <v>50</v>
      </c>
      <c r="Z38" s="105">
        <v>73.58</v>
      </c>
      <c r="AA38" s="105">
        <v>90</v>
      </c>
      <c r="AB38" s="105">
        <v>84.85</v>
      </c>
      <c r="AC38" s="105">
        <v>66.67</v>
      </c>
      <c r="AD38" s="105">
        <v>91.99</v>
      </c>
      <c r="AE38" s="105">
        <v>59.09</v>
      </c>
      <c r="AF38" s="105">
        <v>100</v>
      </c>
      <c r="AG38" s="105">
        <v>100</v>
      </c>
      <c r="AH38" s="105">
        <v>100</v>
      </c>
      <c r="AI38" s="105">
        <v>100</v>
      </c>
      <c r="AJ38" s="105">
        <v>96.72</v>
      </c>
      <c r="AK38" s="105">
        <v>73.58</v>
      </c>
      <c r="AL38" s="105">
        <v>61.17</v>
      </c>
      <c r="AM38" s="105">
        <v>88.83</v>
      </c>
      <c r="AN38" s="105">
        <v>72.97</v>
      </c>
      <c r="AO38" s="105">
        <v>77.540000000000006</v>
      </c>
      <c r="AP38" s="105">
        <v>33.4</v>
      </c>
      <c r="AQ38" s="105">
        <v>90</v>
      </c>
      <c r="AR38" s="105">
        <v>37.5</v>
      </c>
      <c r="AS38" s="105">
        <v>96.34</v>
      </c>
      <c r="AT38" s="105">
        <v>27.59</v>
      </c>
      <c r="AU38" s="105">
        <v>78</v>
      </c>
      <c r="AV38" s="105"/>
      <c r="AW38" s="105">
        <v>80.36</v>
      </c>
      <c r="AX38" s="105">
        <v>75</v>
      </c>
      <c r="AY38" s="105">
        <v>76.67</v>
      </c>
      <c r="AZ38" s="105">
        <v>100</v>
      </c>
      <c r="BA38" s="105">
        <v>98</v>
      </c>
      <c r="BB38" s="105">
        <v>100</v>
      </c>
      <c r="BC38" s="105">
        <v>100</v>
      </c>
      <c r="BD38" s="105">
        <v>95</v>
      </c>
      <c r="BE38" s="105">
        <v>100</v>
      </c>
      <c r="BF38" s="105">
        <v>100</v>
      </c>
      <c r="BG38" s="105">
        <v>80</v>
      </c>
      <c r="BH38" s="105">
        <v>93.42</v>
      </c>
      <c r="BI38" s="105">
        <v>90.2</v>
      </c>
      <c r="BJ38" s="105">
        <v>95.24</v>
      </c>
      <c r="BK38" s="105">
        <v>93.1</v>
      </c>
      <c r="BL38" s="105">
        <v>87.72</v>
      </c>
      <c r="BM38" s="105">
        <v>97.3</v>
      </c>
      <c r="BN38" s="105">
        <v>93.75</v>
      </c>
      <c r="BO38" s="105">
        <v>86.96</v>
      </c>
      <c r="BP38" s="105">
        <v>96.3</v>
      </c>
      <c r="BQ38" s="105">
        <v>73.08</v>
      </c>
      <c r="BR38" s="105">
        <v>69.23</v>
      </c>
      <c r="BS38" s="105">
        <v>33.33</v>
      </c>
      <c r="BT38" s="105">
        <v>33.33</v>
      </c>
      <c r="BU38" s="105">
        <v>76.92</v>
      </c>
      <c r="BV38" s="105">
        <v>97.92</v>
      </c>
      <c r="BW38" s="105">
        <v>100</v>
      </c>
      <c r="BX38" s="105">
        <v>100</v>
      </c>
      <c r="BY38" s="105">
        <v>95.83</v>
      </c>
      <c r="BZ38" s="105">
        <v>100</v>
      </c>
      <c r="CA38" s="105">
        <v>95.83</v>
      </c>
      <c r="CB38" s="105">
        <v>97.92</v>
      </c>
      <c r="CC38" s="105">
        <v>84.89</v>
      </c>
      <c r="CD38" s="105">
        <v>98.61</v>
      </c>
      <c r="CE38" s="105">
        <v>98.48</v>
      </c>
      <c r="CF38" s="105">
        <v>98.72</v>
      </c>
      <c r="CG38" s="105">
        <v>95.12</v>
      </c>
      <c r="CH38" s="105">
        <v>100</v>
      </c>
      <c r="CI38" s="105">
        <v>90</v>
      </c>
      <c r="CJ38" s="105">
        <v>99.44</v>
      </c>
      <c r="CK38" s="105">
        <v>86.11</v>
      </c>
      <c r="CL38" s="105">
        <v>83.33</v>
      </c>
      <c r="CM38" s="105">
        <v>73.930000000000007</v>
      </c>
      <c r="CN38" s="105">
        <v>66.67</v>
      </c>
      <c r="CO38" s="105">
        <v>79.41</v>
      </c>
      <c r="CP38" s="105">
        <v>75.56</v>
      </c>
      <c r="CQ38" s="105">
        <v>53.61</v>
      </c>
      <c r="CR38" s="105">
        <v>42.86</v>
      </c>
      <c r="CS38" s="105">
        <v>53.57</v>
      </c>
      <c r="CT38" s="105">
        <v>44.44</v>
      </c>
      <c r="CU38" s="105">
        <v>48.15</v>
      </c>
      <c r="CV38" s="105">
        <v>40</v>
      </c>
      <c r="CW38" s="105">
        <v>72.36</v>
      </c>
      <c r="CX38" s="105">
        <v>60.89</v>
      </c>
      <c r="CY38" s="105">
        <v>72.92</v>
      </c>
      <c r="CZ38" s="105">
        <v>72.5</v>
      </c>
      <c r="DA38" s="105">
        <v>91.79</v>
      </c>
      <c r="DB38" s="105">
        <v>80.72</v>
      </c>
      <c r="DC38" s="105">
        <v>64.22</v>
      </c>
    </row>
    <row r="39" spans="1:107" ht="14.4" x14ac:dyDescent="0.3">
      <c r="A39" s="104" t="s">
        <v>711</v>
      </c>
      <c r="B39" t="s">
        <v>169</v>
      </c>
      <c r="C39" t="s">
        <v>101</v>
      </c>
      <c r="D39" t="s">
        <v>102</v>
      </c>
      <c r="E39" t="s">
        <v>147</v>
      </c>
      <c r="F39" t="s">
        <v>538</v>
      </c>
      <c r="G39" t="s">
        <v>105</v>
      </c>
      <c r="H39" t="s">
        <v>105</v>
      </c>
      <c r="I39" s="97" t="s">
        <v>536</v>
      </c>
      <c r="J39" s="97">
        <v>1</v>
      </c>
      <c r="K39" t="s">
        <v>672</v>
      </c>
      <c r="L39" s="93" t="s">
        <v>106</v>
      </c>
      <c r="M39" s="105">
        <v>91.38</v>
      </c>
      <c r="N39" s="105">
        <v>95.13</v>
      </c>
      <c r="O39" s="105">
        <v>94.47</v>
      </c>
      <c r="P39" s="105">
        <v>94.36</v>
      </c>
      <c r="Q39" s="105">
        <v>84.53</v>
      </c>
      <c r="R39" s="105">
        <v>81.459999999999994</v>
      </c>
      <c r="S39" s="105">
        <v>91.18</v>
      </c>
      <c r="T39" s="105">
        <v>97.21</v>
      </c>
      <c r="U39" s="105">
        <v>97.25</v>
      </c>
      <c r="V39" s="105">
        <v>97.14</v>
      </c>
      <c r="W39" s="105">
        <v>100</v>
      </c>
      <c r="X39" s="105">
        <v>96.59</v>
      </c>
      <c r="Y39" s="105">
        <v>100</v>
      </c>
      <c r="Z39" s="105">
        <v>93.4</v>
      </c>
      <c r="AA39" s="105">
        <v>96.67</v>
      </c>
      <c r="AB39" s="105">
        <v>90.91</v>
      </c>
      <c r="AC39" s="105">
        <v>92.31</v>
      </c>
      <c r="AD39" s="105">
        <v>96.43</v>
      </c>
      <c r="AE39" s="105">
        <v>74.239999999999995</v>
      </c>
      <c r="AF39" s="105">
        <v>100</v>
      </c>
      <c r="AG39" s="105">
        <v>100</v>
      </c>
      <c r="AH39" s="105">
        <v>100</v>
      </c>
      <c r="AI39" s="105">
        <v>100</v>
      </c>
      <c r="AJ39" s="105">
        <v>93.44</v>
      </c>
      <c r="AK39" s="105">
        <v>89.91</v>
      </c>
      <c r="AL39" s="105">
        <v>77.83</v>
      </c>
      <c r="AM39" s="105">
        <v>100</v>
      </c>
      <c r="AN39" s="105">
        <v>83.78</v>
      </c>
      <c r="AO39" s="105">
        <v>91.64</v>
      </c>
      <c r="AP39" s="105">
        <v>77.83</v>
      </c>
      <c r="AQ39" s="105">
        <v>100</v>
      </c>
      <c r="AR39" s="105">
        <v>44.64</v>
      </c>
      <c r="AS39" s="105">
        <v>97.56</v>
      </c>
      <c r="AT39" s="105">
        <v>96.55</v>
      </c>
      <c r="AU39" s="105">
        <v>100</v>
      </c>
      <c r="AV39" s="105"/>
      <c r="AW39" s="105">
        <v>93.1</v>
      </c>
      <c r="AX39" s="105">
        <v>94.44</v>
      </c>
      <c r="AY39" s="105">
        <v>90</v>
      </c>
      <c r="AZ39" s="105">
        <v>100</v>
      </c>
      <c r="BA39" s="105">
        <v>97.62</v>
      </c>
      <c r="BB39" s="105">
        <v>100</v>
      </c>
      <c r="BC39" s="105">
        <v>100</v>
      </c>
      <c r="BD39" s="105">
        <v>100</v>
      </c>
      <c r="BE39" s="105">
        <v>83.33</v>
      </c>
      <c r="BF39" s="105">
        <v>100</v>
      </c>
      <c r="BG39" s="105">
        <v>100</v>
      </c>
      <c r="BH39" s="105">
        <v>92.27</v>
      </c>
      <c r="BI39" s="105">
        <v>82.35</v>
      </c>
      <c r="BJ39" s="105">
        <v>94.05</v>
      </c>
      <c r="BK39" s="105">
        <v>96.4</v>
      </c>
      <c r="BL39" s="105">
        <v>98.68</v>
      </c>
      <c r="BM39" s="105">
        <v>98.65</v>
      </c>
      <c r="BN39" s="105">
        <v>93.75</v>
      </c>
      <c r="BO39" s="105">
        <v>100</v>
      </c>
      <c r="BP39" s="105">
        <v>100</v>
      </c>
      <c r="BQ39" s="105">
        <v>100</v>
      </c>
      <c r="BR39" s="105">
        <v>87.5</v>
      </c>
      <c r="BS39" s="105">
        <v>54.17</v>
      </c>
      <c r="BT39" s="105">
        <v>100</v>
      </c>
      <c r="BU39" s="105">
        <v>80.77</v>
      </c>
      <c r="BV39" s="105">
        <v>98.96</v>
      </c>
      <c r="BW39" s="105">
        <v>97.32</v>
      </c>
      <c r="BX39" s="105">
        <v>100</v>
      </c>
      <c r="BY39" s="105">
        <v>100</v>
      </c>
      <c r="BZ39" s="105">
        <v>100</v>
      </c>
      <c r="CA39" s="105">
        <v>100</v>
      </c>
      <c r="CB39" s="105">
        <v>100</v>
      </c>
      <c r="CC39" s="105">
        <v>84.53</v>
      </c>
      <c r="CD39" s="105">
        <v>90.34</v>
      </c>
      <c r="CE39" s="105">
        <v>80.3</v>
      </c>
      <c r="CF39" s="105">
        <v>98.73</v>
      </c>
      <c r="CG39" s="105">
        <v>57.13</v>
      </c>
      <c r="CH39" s="105">
        <v>60</v>
      </c>
      <c r="CI39" s="105">
        <v>40</v>
      </c>
      <c r="CJ39" s="105">
        <v>68.06</v>
      </c>
      <c r="CK39" s="105">
        <v>12.5</v>
      </c>
      <c r="CL39" s="105">
        <v>83.33</v>
      </c>
      <c r="CM39" s="105">
        <v>84.64</v>
      </c>
      <c r="CN39" s="105">
        <v>84.85</v>
      </c>
      <c r="CO39" s="105">
        <v>82.35</v>
      </c>
      <c r="CP39" s="105">
        <v>85</v>
      </c>
      <c r="CQ39" s="105">
        <v>91.18</v>
      </c>
      <c r="CR39" s="105">
        <v>95.24</v>
      </c>
      <c r="CS39" s="105">
        <v>78.569999999999993</v>
      </c>
      <c r="CT39" s="105">
        <v>100</v>
      </c>
      <c r="CU39" s="105">
        <v>96.55</v>
      </c>
      <c r="CV39" s="105">
        <v>90</v>
      </c>
      <c r="CW39" s="105">
        <v>97.21</v>
      </c>
      <c r="CX39" s="105">
        <v>95.35</v>
      </c>
      <c r="CY39" s="105">
        <v>98.61</v>
      </c>
      <c r="CZ39" s="105">
        <v>100</v>
      </c>
      <c r="DA39" s="105">
        <v>81.290000000000006</v>
      </c>
      <c r="DB39" s="105">
        <v>96.81</v>
      </c>
      <c r="DC39" s="105">
        <v>98.04</v>
      </c>
    </row>
    <row r="40" spans="1:107" ht="14.4" x14ac:dyDescent="0.3">
      <c r="A40" s="104" t="s">
        <v>712</v>
      </c>
      <c r="B40" t="s">
        <v>171</v>
      </c>
      <c r="C40" t="s">
        <v>101</v>
      </c>
      <c r="D40" t="s">
        <v>102</v>
      </c>
      <c r="E40" t="s">
        <v>176</v>
      </c>
      <c r="F40" t="s">
        <v>138</v>
      </c>
      <c r="G40" t="s">
        <v>105</v>
      </c>
      <c r="H40" t="s">
        <v>105</v>
      </c>
      <c r="I40" s="97" t="s">
        <v>536</v>
      </c>
      <c r="J40" s="97">
        <v>1</v>
      </c>
      <c r="K40" t="s">
        <v>672</v>
      </c>
      <c r="L40" s="93" t="s">
        <v>106</v>
      </c>
      <c r="M40" s="105">
        <v>87.27</v>
      </c>
      <c r="N40" s="105">
        <v>75</v>
      </c>
      <c r="O40" s="105">
        <v>90.7</v>
      </c>
      <c r="P40" s="105">
        <v>90.78</v>
      </c>
      <c r="Q40" s="105">
        <v>95.37</v>
      </c>
      <c r="R40" s="105">
        <v>83.16</v>
      </c>
      <c r="S40" s="105">
        <v>91.18</v>
      </c>
      <c r="T40" s="105">
        <v>89.44</v>
      </c>
      <c r="U40" s="105">
        <v>89.89</v>
      </c>
      <c r="V40" s="105">
        <v>97.06</v>
      </c>
      <c r="W40" s="105">
        <v>85.71</v>
      </c>
      <c r="X40" s="105">
        <v>86.05</v>
      </c>
      <c r="Y40" s="105">
        <v>83.33</v>
      </c>
      <c r="Z40" s="105">
        <v>61.29</v>
      </c>
      <c r="AA40" s="105">
        <v>38.46</v>
      </c>
      <c r="AB40" s="105">
        <v>53.85</v>
      </c>
      <c r="AC40" s="105">
        <v>68.12</v>
      </c>
      <c r="AD40" s="105">
        <v>91.16</v>
      </c>
      <c r="AE40" s="105"/>
      <c r="AF40" s="105">
        <v>87.5</v>
      </c>
      <c r="AG40" s="105">
        <v>100</v>
      </c>
      <c r="AH40" s="105">
        <v>78.569999999999993</v>
      </c>
      <c r="AI40" s="105">
        <v>100</v>
      </c>
      <c r="AJ40" s="105">
        <v>98.36</v>
      </c>
      <c r="AK40" s="105">
        <v>92.51</v>
      </c>
      <c r="AL40" s="105">
        <v>72.17</v>
      </c>
      <c r="AM40" s="105">
        <v>100</v>
      </c>
      <c r="AN40" s="105">
        <v>97.3</v>
      </c>
      <c r="AO40" s="105">
        <v>90.5</v>
      </c>
      <c r="AP40" s="105">
        <v>33.25</v>
      </c>
      <c r="AQ40" s="105">
        <v>97.14</v>
      </c>
      <c r="AR40" s="105">
        <v>55.36</v>
      </c>
      <c r="AS40" s="105">
        <v>97.56</v>
      </c>
      <c r="AT40" s="105">
        <v>100</v>
      </c>
      <c r="AU40" s="105">
        <v>100</v>
      </c>
      <c r="AV40" s="105"/>
      <c r="AW40" s="105">
        <v>96.55</v>
      </c>
      <c r="AX40" s="105">
        <v>100</v>
      </c>
      <c r="AY40" s="105">
        <v>93.33</v>
      </c>
      <c r="AZ40" s="105">
        <v>100</v>
      </c>
      <c r="BA40" s="105">
        <v>95</v>
      </c>
      <c r="BB40" s="105">
        <v>100</v>
      </c>
      <c r="BC40" s="105">
        <v>90</v>
      </c>
      <c r="BD40" s="105">
        <v>100</v>
      </c>
      <c r="BE40" s="105">
        <v>100</v>
      </c>
      <c r="BF40" s="105">
        <v>100</v>
      </c>
      <c r="BG40" s="105">
        <v>100</v>
      </c>
      <c r="BH40" s="105"/>
      <c r="BI40" s="105"/>
      <c r="BJ40" s="105"/>
      <c r="BK40" s="105"/>
      <c r="BL40" s="105">
        <v>85.96</v>
      </c>
      <c r="BM40" s="105">
        <v>91.89</v>
      </c>
      <c r="BN40" s="105">
        <v>37.5</v>
      </c>
      <c r="BO40" s="105">
        <v>97.83</v>
      </c>
      <c r="BP40" s="105">
        <v>88.89</v>
      </c>
      <c r="BQ40" s="105">
        <v>92.31</v>
      </c>
      <c r="BR40" s="105">
        <v>60.58</v>
      </c>
      <c r="BS40" s="105">
        <v>29.17</v>
      </c>
      <c r="BT40" s="105">
        <v>100</v>
      </c>
      <c r="BU40" s="105">
        <v>46.15</v>
      </c>
      <c r="BV40" s="105">
        <v>87.7</v>
      </c>
      <c r="BW40" s="105">
        <v>82.14</v>
      </c>
      <c r="BX40" s="105">
        <v>88.46</v>
      </c>
      <c r="BY40" s="105">
        <v>83.33</v>
      </c>
      <c r="BZ40" s="105">
        <v>85.71</v>
      </c>
      <c r="CA40" s="105">
        <v>95.83</v>
      </c>
      <c r="CB40" s="105">
        <v>90.25</v>
      </c>
      <c r="CC40" s="105">
        <v>95.37</v>
      </c>
      <c r="CD40" s="105">
        <v>90.65</v>
      </c>
      <c r="CE40" s="105">
        <v>81.67</v>
      </c>
      <c r="CF40" s="105">
        <v>97.47</v>
      </c>
      <c r="CG40" s="105">
        <v>83.21</v>
      </c>
      <c r="CH40" s="105">
        <v>80</v>
      </c>
      <c r="CI40" s="105">
        <v>100</v>
      </c>
      <c r="CJ40" s="105">
        <v>78.16</v>
      </c>
      <c r="CK40" s="105">
        <v>97.22</v>
      </c>
      <c r="CL40" s="105">
        <v>66.67</v>
      </c>
      <c r="CM40" s="105">
        <v>75.91</v>
      </c>
      <c r="CN40" s="105">
        <v>75.760000000000005</v>
      </c>
      <c r="CO40" s="105">
        <v>94.12</v>
      </c>
      <c r="CP40" s="105">
        <v>72.41</v>
      </c>
      <c r="CQ40" s="105">
        <v>91.18</v>
      </c>
      <c r="CR40" s="105">
        <v>95.24</v>
      </c>
      <c r="CS40" s="105">
        <v>96.43</v>
      </c>
      <c r="CT40" s="105">
        <v>87.5</v>
      </c>
      <c r="CU40" s="105">
        <v>86.21</v>
      </c>
      <c r="CV40" s="105">
        <v>90</v>
      </c>
      <c r="CW40" s="105">
        <v>89.44</v>
      </c>
      <c r="CX40" s="105">
        <v>76.72</v>
      </c>
      <c r="CY40" s="105">
        <v>91.67</v>
      </c>
      <c r="CZ40" s="105">
        <v>90.48</v>
      </c>
      <c r="DA40" s="105">
        <v>90.5</v>
      </c>
      <c r="DB40" s="105">
        <v>99.71</v>
      </c>
      <c r="DC40" s="105">
        <v>95.1</v>
      </c>
    </row>
    <row r="41" spans="1:107" ht="14.4" x14ac:dyDescent="0.3">
      <c r="A41" s="104" t="s">
        <v>713</v>
      </c>
      <c r="B41" t="s">
        <v>172</v>
      </c>
      <c r="C41" t="s">
        <v>101</v>
      </c>
      <c r="D41" t="s">
        <v>102</v>
      </c>
      <c r="E41" t="s">
        <v>315</v>
      </c>
      <c r="F41" t="s">
        <v>138</v>
      </c>
      <c r="G41" t="s">
        <v>105</v>
      </c>
      <c r="H41" t="s">
        <v>105</v>
      </c>
      <c r="I41" s="97" t="s">
        <v>536</v>
      </c>
      <c r="J41" s="97">
        <v>1</v>
      </c>
      <c r="K41" t="s">
        <v>672</v>
      </c>
      <c r="L41" s="93" t="s">
        <v>106</v>
      </c>
      <c r="M41" s="105">
        <v>89.39</v>
      </c>
      <c r="N41" s="105">
        <v>93.85</v>
      </c>
      <c r="O41" s="105">
        <v>96.77</v>
      </c>
      <c r="P41" s="105">
        <v>88.09</v>
      </c>
      <c r="Q41" s="105">
        <v>83.21</v>
      </c>
      <c r="R41" s="105">
        <v>84.29</v>
      </c>
      <c r="S41" s="105">
        <v>93.07</v>
      </c>
      <c r="T41" s="105">
        <v>91.27</v>
      </c>
      <c r="U41" s="105">
        <v>98.9</v>
      </c>
      <c r="V41" s="105">
        <v>100</v>
      </c>
      <c r="W41" s="105">
        <v>100</v>
      </c>
      <c r="X41" s="105">
        <v>97.73</v>
      </c>
      <c r="Y41" s="105">
        <v>100</v>
      </c>
      <c r="Z41" s="105">
        <v>89.62</v>
      </c>
      <c r="AA41" s="105">
        <v>93.33</v>
      </c>
      <c r="AB41" s="105">
        <v>87.88</v>
      </c>
      <c r="AC41" s="105">
        <v>91.03</v>
      </c>
      <c r="AD41" s="105">
        <v>98.95</v>
      </c>
      <c r="AE41" s="105">
        <v>83.33</v>
      </c>
      <c r="AF41" s="105">
        <v>97.14</v>
      </c>
      <c r="AG41" s="105">
        <v>100</v>
      </c>
      <c r="AH41" s="105">
        <v>100</v>
      </c>
      <c r="AI41" s="105">
        <v>87.5</v>
      </c>
      <c r="AJ41" s="105">
        <v>100</v>
      </c>
      <c r="AK41" s="105">
        <v>77.64</v>
      </c>
      <c r="AL41" s="105">
        <v>77.78</v>
      </c>
      <c r="AM41" s="105">
        <v>72.17</v>
      </c>
      <c r="AN41" s="105">
        <v>84.13</v>
      </c>
      <c r="AO41" s="105">
        <v>57.71</v>
      </c>
      <c r="AP41" s="105"/>
      <c r="AQ41" s="105">
        <v>64</v>
      </c>
      <c r="AR41" s="105">
        <v>58.93</v>
      </c>
      <c r="AS41" s="105">
        <v>93.9</v>
      </c>
      <c r="AT41" s="105">
        <v>48</v>
      </c>
      <c r="AU41" s="105">
        <v>100</v>
      </c>
      <c r="AV41" s="105"/>
      <c r="AW41" s="105">
        <v>66.95</v>
      </c>
      <c r="AX41" s="105">
        <v>57.41</v>
      </c>
      <c r="AY41" s="105">
        <v>70</v>
      </c>
      <c r="AZ41" s="105">
        <v>82.14</v>
      </c>
      <c r="BA41" s="105">
        <v>100</v>
      </c>
      <c r="BB41" s="105">
        <v>100</v>
      </c>
      <c r="BC41" s="105">
        <v>100</v>
      </c>
      <c r="BD41" s="105">
        <v>100</v>
      </c>
      <c r="BE41" s="105">
        <v>100</v>
      </c>
      <c r="BF41" s="105">
        <v>100</v>
      </c>
      <c r="BG41" s="105">
        <v>100</v>
      </c>
      <c r="BH41" s="105"/>
      <c r="BI41" s="105"/>
      <c r="BJ41" s="105"/>
      <c r="BK41" s="105"/>
      <c r="BL41" s="105">
        <v>98.25</v>
      </c>
      <c r="BM41" s="105">
        <v>97.3</v>
      </c>
      <c r="BN41" s="105">
        <v>100</v>
      </c>
      <c r="BO41" s="105">
        <v>100</v>
      </c>
      <c r="BP41" s="105">
        <v>94.44</v>
      </c>
      <c r="BQ41" s="105">
        <v>96.15</v>
      </c>
      <c r="BR41" s="105">
        <v>79.81</v>
      </c>
      <c r="BS41" s="105">
        <v>33.33</v>
      </c>
      <c r="BT41" s="105">
        <v>100</v>
      </c>
      <c r="BU41" s="105">
        <v>90.38</v>
      </c>
      <c r="BV41" s="105">
        <v>93.71</v>
      </c>
      <c r="BW41" s="105">
        <v>96.43</v>
      </c>
      <c r="BX41" s="105">
        <v>96.15</v>
      </c>
      <c r="BY41" s="105">
        <v>91.67</v>
      </c>
      <c r="BZ41" s="105">
        <v>85.71</v>
      </c>
      <c r="CA41" s="105">
        <v>91.67</v>
      </c>
      <c r="CB41" s="105">
        <v>85.11</v>
      </c>
      <c r="CC41" s="105">
        <v>83.21</v>
      </c>
      <c r="CD41" s="105">
        <v>91.03</v>
      </c>
      <c r="CE41" s="105">
        <v>87.88</v>
      </c>
      <c r="CF41" s="105">
        <v>93.67</v>
      </c>
      <c r="CG41" s="105">
        <v>77.739999999999995</v>
      </c>
      <c r="CH41" s="105">
        <v>93.33</v>
      </c>
      <c r="CI41" s="105">
        <v>70</v>
      </c>
      <c r="CJ41" s="105">
        <v>71.67</v>
      </c>
      <c r="CK41" s="105">
        <v>76.849999999999994</v>
      </c>
      <c r="CL41" s="105">
        <v>83.33</v>
      </c>
      <c r="CM41" s="105">
        <v>80.819999999999993</v>
      </c>
      <c r="CN41" s="105">
        <v>80.81</v>
      </c>
      <c r="CO41" s="105">
        <v>55.88</v>
      </c>
      <c r="CP41" s="105">
        <v>85.76</v>
      </c>
      <c r="CQ41" s="105">
        <v>93.07</v>
      </c>
      <c r="CR41" s="105">
        <v>97.62</v>
      </c>
      <c r="CS41" s="105">
        <v>100</v>
      </c>
      <c r="CT41" s="105">
        <v>96.88</v>
      </c>
      <c r="CU41" s="105">
        <v>96.55</v>
      </c>
      <c r="CV41" s="105">
        <v>50</v>
      </c>
      <c r="CW41" s="105">
        <v>91.27</v>
      </c>
      <c r="CX41" s="105">
        <v>94.57</v>
      </c>
      <c r="CY41" s="105">
        <v>84.72</v>
      </c>
      <c r="CZ41" s="105">
        <v>90.62</v>
      </c>
      <c r="DA41" s="105">
        <v>82.35</v>
      </c>
      <c r="DB41" s="105">
        <v>95.07</v>
      </c>
      <c r="DC41" s="105">
        <v>94.12</v>
      </c>
    </row>
    <row r="42" spans="1:107" ht="14.4" x14ac:dyDescent="0.3">
      <c r="A42" s="104" t="s">
        <v>714</v>
      </c>
      <c r="B42" t="s">
        <v>174</v>
      </c>
      <c r="C42" t="s">
        <v>101</v>
      </c>
      <c r="D42" t="s">
        <v>102</v>
      </c>
      <c r="E42" t="s">
        <v>147</v>
      </c>
      <c r="F42" t="s">
        <v>122</v>
      </c>
      <c r="G42" t="s">
        <v>105</v>
      </c>
      <c r="H42" t="s">
        <v>105</v>
      </c>
      <c r="I42" s="97" t="s">
        <v>536</v>
      </c>
      <c r="J42" s="97">
        <v>1</v>
      </c>
      <c r="K42" t="s">
        <v>672</v>
      </c>
      <c r="L42" s="93" t="s">
        <v>106</v>
      </c>
      <c r="M42" s="105">
        <v>90.53</v>
      </c>
      <c r="N42" s="105">
        <v>97.18</v>
      </c>
      <c r="O42" s="105">
        <v>95.98</v>
      </c>
      <c r="P42" s="105">
        <v>92.49</v>
      </c>
      <c r="Q42" s="105">
        <v>92.83</v>
      </c>
      <c r="R42" s="105">
        <v>85.09</v>
      </c>
      <c r="S42" s="105">
        <v>96.57</v>
      </c>
      <c r="T42" s="105">
        <v>92.14</v>
      </c>
      <c r="U42" s="105">
        <v>96.15</v>
      </c>
      <c r="V42" s="105">
        <v>100</v>
      </c>
      <c r="W42" s="105">
        <v>81.25</v>
      </c>
      <c r="X42" s="105">
        <v>95.45</v>
      </c>
      <c r="Y42" s="105">
        <v>100</v>
      </c>
      <c r="Z42" s="105">
        <v>98.11</v>
      </c>
      <c r="AA42" s="105">
        <v>100</v>
      </c>
      <c r="AB42" s="105">
        <v>96.97</v>
      </c>
      <c r="AC42" s="105">
        <v>97.44</v>
      </c>
      <c r="AD42" s="105">
        <v>99.66</v>
      </c>
      <c r="AE42" s="105">
        <v>71.209999999999994</v>
      </c>
      <c r="AF42" s="105">
        <v>97.14</v>
      </c>
      <c r="AG42" s="105">
        <v>100</v>
      </c>
      <c r="AH42" s="105">
        <v>95.24</v>
      </c>
      <c r="AI42" s="105">
        <v>100</v>
      </c>
      <c r="AJ42" s="105">
        <v>100</v>
      </c>
      <c r="AK42" s="105">
        <v>86.04</v>
      </c>
      <c r="AL42" s="105">
        <v>100</v>
      </c>
      <c r="AM42" s="105">
        <v>86.17</v>
      </c>
      <c r="AN42" s="105">
        <v>68.47</v>
      </c>
      <c r="AO42" s="105">
        <v>83.31</v>
      </c>
      <c r="AP42" s="105">
        <v>0</v>
      </c>
      <c r="AQ42" s="105">
        <v>97.14</v>
      </c>
      <c r="AR42" s="105">
        <v>55</v>
      </c>
      <c r="AS42" s="105">
        <v>98.78</v>
      </c>
      <c r="AT42" s="105">
        <v>86.21</v>
      </c>
      <c r="AU42" s="105">
        <v>100</v>
      </c>
      <c r="AV42" s="105"/>
      <c r="AW42" s="105">
        <v>82.14</v>
      </c>
      <c r="AX42" s="105">
        <v>61.11</v>
      </c>
      <c r="AY42" s="105">
        <v>89.29</v>
      </c>
      <c r="AZ42" s="105">
        <v>100</v>
      </c>
      <c r="BA42" s="105">
        <v>100</v>
      </c>
      <c r="BB42" s="105">
        <v>100</v>
      </c>
      <c r="BC42" s="105">
        <v>100</v>
      </c>
      <c r="BD42" s="105">
        <v>100</v>
      </c>
      <c r="BE42" s="105">
        <v>100</v>
      </c>
      <c r="BF42" s="105">
        <v>100</v>
      </c>
      <c r="BG42" s="105">
        <v>100</v>
      </c>
      <c r="BH42" s="105"/>
      <c r="BI42" s="105"/>
      <c r="BJ42" s="105"/>
      <c r="BK42" s="105"/>
      <c r="BL42" s="105">
        <v>97.37</v>
      </c>
      <c r="BM42" s="105">
        <v>100</v>
      </c>
      <c r="BN42" s="105">
        <v>100</v>
      </c>
      <c r="BO42" s="105">
        <v>97.83</v>
      </c>
      <c r="BP42" s="105">
        <v>100</v>
      </c>
      <c r="BQ42" s="105">
        <v>92.31</v>
      </c>
      <c r="BR42" s="105">
        <v>92.11</v>
      </c>
      <c r="BS42" s="105">
        <v>100</v>
      </c>
      <c r="BT42" s="105">
        <v>84.21</v>
      </c>
      <c r="BU42" s="105">
        <v>100</v>
      </c>
      <c r="BV42" s="105">
        <v>99.13</v>
      </c>
      <c r="BW42" s="105">
        <v>100</v>
      </c>
      <c r="BX42" s="105">
        <v>100</v>
      </c>
      <c r="BY42" s="105">
        <v>95.83</v>
      </c>
      <c r="BZ42" s="105">
        <v>100</v>
      </c>
      <c r="CA42" s="105">
        <v>100</v>
      </c>
      <c r="CB42" s="105">
        <v>97.34</v>
      </c>
      <c r="CC42" s="105">
        <v>92.83</v>
      </c>
      <c r="CD42" s="105">
        <v>95.52</v>
      </c>
      <c r="CE42" s="105">
        <v>90.91</v>
      </c>
      <c r="CF42" s="105">
        <v>99.37</v>
      </c>
      <c r="CG42" s="105">
        <v>90</v>
      </c>
      <c r="CH42" s="105">
        <v>100</v>
      </c>
      <c r="CI42" s="105">
        <v>100</v>
      </c>
      <c r="CJ42" s="105">
        <v>80.56</v>
      </c>
      <c r="CK42" s="105">
        <v>87.04</v>
      </c>
      <c r="CL42" s="105">
        <v>100</v>
      </c>
      <c r="CM42" s="105">
        <v>72.14</v>
      </c>
      <c r="CN42" s="105">
        <v>81.819999999999993</v>
      </c>
      <c r="CO42" s="105"/>
      <c r="CP42" s="105">
        <v>82.22</v>
      </c>
      <c r="CQ42" s="105">
        <v>96.57</v>
      </c>
      <c r="CR42" s="105">
        <v>100</v>
      </c>
      <c r="CS42" s="105">
        <v>96.43</v>
      </c>
      <c r="CT42" s="105">
        <v>100</v>
      </c>
      <c r="CU42" s="105">
        <v>96.55</v>
      </c>
      <c r="CV42" s="105">
        <v>90</v>
      </c>
      <c r="CW42" s="105">
        <v>92.14</v>
      </c>
      <c r="CX42" s="105">
        <v>96.51</v>
      </c>
      <c r="CY42" s="105">
        <v>91.67</v>
      </c>
      <c r="CZ42" s="105">
        <v>87.5</v>
      </c>
      <c r="DA42" s="105">
        <v>91.79</v>
      </c>
      <c r="DB42" s="105">
        <v>85.23</v>
      </c>
      <c r="DC42" s="105">
        <v>82.79</v>
      </c>
    </row>
    <row r="43" spans="1:107" ht="14.4" x14ac:dyDescent="0.3">
      <c r="A43" s="104" t="s">
        <v>715</v>
      </c>
      <c r="B43" t="s">
        <v>175</v>
      </c>
      <c r="C43" t="s">
        <v>101</v>
      </c>
      <c r="D43" t="s">
        <v>102</v>
      </c>
      <c r="E43" t="s">
        <v>176</v>
      </c>
      <c r="F43" t="s">
        <v>116</v>
      </c>
      <c r="G43" t="s">
        <v>105</v>
      </c>
      <c r="H43" t="s">
        <v>105</v>
      </c>
      <c r="I43" s="97" t="s">
        <v>536</v>
      </c>
      <c r="J43" s="97">
        <v>1</v>
      </c>
      <c r="K43" t="s">
        <v>672</v>
      </c>
      <c r="L43" s="93" t="s">
        <v>106</v>
      </c>
      <c r="M43" s="105">
        <v>91.62</v>
      </c>
      <c r="N43" s="105">
        <v>96.92</v>
      </c>
      <c r="O43" s="105">
        <v>98.06</v>
      </c>
      <c r="P43" s="105">
        <v>91.56</v>
      </c>
      <c r="Q43" s="105">
        <v>95.4</v>
      </c>
      <c r="R43" s="105">
        <v>87.94</v>
      </c>
      <c r="S43" s="105">
        <v>83.51</v>
      </c>
      <c r="T43" s="105">
        <v>96.28</v>
      </c>
      <c r="U43" s="105">
        <v>98.9</v>
      </c>
      <c r="V43" s="105">
        <v>100</v>
      </c>
      <c r="W43" s="105">
        <v>100</v>
      </c>
      <c r="X43" s="105">
        <v>100</v>
      </c>
      <c r="Y43" s="105">
        <v>83.33</v>
      </c>
      <c r="Z43" s="105">
        <v>95.28</v>
      </c>
      <c r="AA43" s="105">
        <v>100</v>
      </c>
      <c r="AB43" s="105">
        <v>90.91</v>
      </c>
      <c r="AC43" s="105">
        <v>96.15</v>
      </c>
      <c r="AD43" s="105">
        <v>99.03</v>
      </c>
      <c r="AE43" s="105"/>
      <c r="AF43" s="105">
        <v>96</v>
      </c>
      <c r="AG43" s="105">
        <v>100</v>
      </c>
      <c r="AH43" s="105">
        <v>100</v>
      </c>
      <c r="AI43" s="105">
        <v>80</v>
      </c>
      <c r="AJ43" s="105">
        <v>98.36</v>
      </c>
      <c r="AK43" s="105">
        <v>84.79</v>
      </c>
      <c r="AL43" s="105">
        <v>94.5</v>
      </c>
      <c r="AM43" s="105">
        <v>94.5</v>
      </c>
      <c r="AN43" s="105">
        <v>86.49</v>
      </c>
      <c r="AO43" s="105">
        <v>65.38</v>
      </c>
      <c r="AP43" s="105">
        <v>16.670000000000002</v>
      </c>
      <c r="AQ43" s="105">
        <v>60</v>
      </c>
      <c r="AR43" s="105">
        <v>76.790000000000006</v>
      </c>
      <c r="AS43" s="105">
        <v>95.73</v>
      </c>
      <c r="AT43" s="105">
        <v>79.31</v>
      </c>
      <c r="AU43" s="105">
        <v>77.67</v>
      </c>
      <c r="AV43" s="105"/>
      <c r="AW43" s="105">
        <v>77.78</v>
      </c>
      <c r="AX43" s="105">
        <v>56.25</v>
      </c>
      <c r="AY43" s="105">
        <v>82.14</v>
      </c>
      <c r="AZ43" s="105">
        <v>100</v>
      </c>
      <c r="BA43" s="105">
        <v>100</v>
      </c>
      <c r="BB43" s="105">
        <v>100</v>
      </c>
      <c r="BC43" s="105">
        <v>100</v>
      </c>
      <c r="BD43" s="105">
        <v>100</v>
      </c>
      <c r="BE43" s="105">
        <v>100</v>
      </c>
      <c r="BF43" s="105">
        <v>100</v>
      </c>
      <c r="BG43" s="105">
        <v>100</v>
      </c>
      <c r="BH43" s="105"/>
      <c r="BI43" s="105"/>
      <c r="BJ43" s="105"/>
      <c r="BK43" s="105"/>
      <c r="BL43" s="105">
        <v>96.05</v>
      </c>
      <c r="BM43" s="105">
        <v>98.65</v>
      </c>
      <c r="BN43" s="105">
        <v>93.75</v>
      </c>
      <c r="BO43" s="105">
        <v>100</v>
      </c>
      <c r="BP43" s="105">
        <v>100</v>
      </c>
      <c r="BQ43" s="105">
        <v>88.46</v>
      </c>
      <c r="BR43" s="105">
        <v>93.45</v>
      </c>
      <c r="BS43" s="105">
        <v>87.5</v>
      </c>
      <c r="BT43" s="105">
        <v>89.47</v>
      </c>
      <c r="BU43" s="105">
        <v>100</v>
      </c>
      <c r="BV43" s="105">
        <v>96.7</v>
      </c>
      <c r="BW43" s="105">
        <v>99.11</v>
      </c>
      <c r="BX43" s="105">
        <v>100</v>
      </c>
      <c r="BY43" s="105">
        <v>95.83</v>
      </c>
      <c r="BZ43" s="105">
        <v>85.71</v>
      </c>
      <c r="CA43" s="105">
        <v>95.83</v>
      </c>
      <c r="CB43" s="105">
        <v>91.15</v>
      </c>
      <c r="CC43" s="105">
        <v>95.4</v>
      </c>
      <c r="CD43" s="105">
        <v>98.62</v>
      </c>
      <c r="CE43" s="105">
        <v>98.48</v>
      </c>
      <c r="CF43" s="105">
        <v>98.73</v>
      </c>
      <c r="CG43" s="105">
        <v>73.430000000000007</v>
      </c>
      <c r="CH43" s="105">
        <v>80</v>
      </c>
      <c r="CI43" s="105">
        <v>80</v>
      </c>
      <c r="CJ43" s="105">
        <v>79.31</v>
      </c>
      <c r="CK43" s="105">
        <v>62.96</v>
      </c>
      <c r="CL43" s="105">
        <v>33.33</v>
      </c>
      <c r="CM43" s="105">
        <v>84.29</v>
      </c>
      <c r="CN43" s="105">
        <v>87.88</v>
      </c>
      <c r="CO43" s="105">
        <v>73.53</v>
      </c>
      <c r="CP43" s="105">
        <v>85</v>
      </c>
      <c r="CQ43" s="105">
        <v>83.51</v>
      </c>
      <c r="CR43" s="105">
        <v>90.48</v>
      </c>
      <c r="CS43" s="105">
        <v>82.14</v>
      </c>
      <c r="CT43" s="105">
        <v>74.069999999999993</v>
      </c>
      <c r="CU43" s="105">
        <v>88.89</v>
      </c>
      <c r="CV43" s="105">
        <v>70</v>
      </c>
      <c r="CW43" s="105">
        <v>96.28</v>
      </c>
      <c r="CX43" s="105">
        <v>97.58</v>
      </c>
      <c r="CY43" s="105">
        <v>95.37</v>
      </c>
      <c r="CZ43" s="105">
        <v>99.17</v>
      </c>
      <c r="DA43" s="105">
        <v>85.05</v>
      </c>
      <c r="DB43" s="105">
        <v>96.09</v>
      </c>
      <c r="DC43" s="105">
        <v>97.55</v>
      </c>
    </row>
    <row r="44" spans="1:107" ht="14.4" x14ac:dyDescent="0.3">
      <c r="A44" s="104" t="s">
        <v>716</v>
      </c>
      <c r="B44" t="s">
        <v>177</v>
      </c>
      <c r="C44" t="s">
        <v>101</v>
      </c>
      <c r="D44" t="s">
        <v>102</v>
      </c>
      <c r="E44" t="s">
        <v>147</v>
      </c>
      <c r="F44" t="s">
        <v>538</v>
      </c>
      <c r="G44" t="s">
        <v>105</v>
      </c>
      <c r="H44" t="s">
        <v>105</v>
      </c>
      <c r="I44" s="97" t="s">
        <v>536</v>
      </c>
      <c r="J44" s="97">
        <v>1</v>
      </c>
      <c r="K44" t="s">
        <v>672</v>
      </c>
      <c r="L44" s="93" t="s">
        <v>106</v>
      </c>
      <c r="M44" s="105">
        <v>73.41</v>
      </c>
      <c r="N44" s="105">
        <v>64.95</v>
      </c>
      <c r="O44" s="105">
        <v>89.53</v>
      </c>
      <c r="P44" s="105">
        <v>83.69</v>
      </c>
      <c r="Q44" s="105">
        <v>85.73</v>
      </c>
      <c r="R44" s="105">
        <v>68.16</v>
      </c>
      <c r="S44" s="105">
        <v>62.77</v>
      </c>
      <c r="T44" s="105">
        <v>66.47</v>
      </c>
      <c r="U44" s="105">
        <v>77.98</v>
      </c>
      <c r="V44" s="105">
        <v>74.290000000000006</v>
      </c>
      <c r="W44" s="105">
        <v>42.86</v>
      </c>
      <c r="X44" s="105">
        <v>84.88</v>
      </c>
      <c r="Y44" s="105">
        <v>100</v>
      </c>
      <c r="Z44" s="105">
        <v>53.92</v>
      </c>
      <c r="AA44" s="105">
        <v>60.71</v>
      </c>
      <c r="AB44" s="105">
        <v>57.58</v>
      </c>
      <c r="AC44" s="105">
        <v>46.05</v>
      </c>
      <c r="AD44" s="105">
        <v>90.34</v>
      </c>
      <c r="AE44" s="105">
        <v>80.95</v>
      </c>
      <c r="AF44" s="105">
        <v>94.12</v>
      </c>
      <c r="AG44" s="105">
        <v>92.86</v>
      </c>
      <c r="AH44" s="105">
        <v>90.48</v>
      </c>
      <c r="AI44" s="105">
        <v>85.71</v>
      </c>
      <c r="AJ44" s="105">
        <v>85.83</v>
      </c>
      <c r="AK44" s="105">
        <v>81.62</v>
      </c>
      <c r="AL44" s="105">
        <v>100</v>
      </c>
      <c r="AM44" s="105">
        <v>58.33</v>
      </c>
      <c r="AN44" s="105">
        <v>78.38</v>
      </c>
      <c r="AO44" s="105">
        <v>88.64</v>
      </c>
      <c r="AP44" s="105">
        <v>0</v>
      </c>
      <c r="AQ44" s="105">
        <v>94.29</v>
      </c>
      <c r="AR44" s="105">
        <v>70.83</v>
      </c>
      <c r="AS44" s="105">
        <v>92.59</v>
      </c>
      <c r="AT44" s="105">
        <v>58.62</v>
      </c>
      <c r="AU44" s="105">
        <v>78</v>
      </c>
      <c r="AV44" s="105"/>
      <c r="AW44" s="105">
        <v>90.74</v>
      </c>
      <c r="AX44" s="105">
        <v>75</v>
      </c>
      <c r="AY44" s="105">
        <v>96.43</v>
      </c>
      <c r="AZ44" s="105">
        <v>100</v>
      </c>
      <c r="BA44" s="105">
        <v>95</v>
      </c>
      <c r="BB44" s="105">
        <v>100</v>
      </c>
      <c r="BC44" s="105">
        <v>100</v>
      </c>
      <c r="BD44" s="105">
        <v>100</v>
      </c>
      <c r="BE44" s="105">
        <v>66.67</v>
      </c>
      <c r="BF44" s="105">
        <v>100</v>
      </c>
      <c r="BG44" s="105">
        <v>100</v>
      </c>
      <c r="BH44" s="105"/>
      <c r="BI44" s="105"/>
      <c r="BJ44" s="105"/>
      <c r="BK44" s="105"/>
      <c r="BL44" s="105">
        <v>88.05</v>
      </c>
      <c r="BM44" s="105">
        <v>98.61</v>
      </c>
      <c r="BN44" s="105">
        <v>87.5</v>
      </c>
      <c r="BO44" s="105">
        <v>84.78</v>
      </c>
      <c r="BP44" s="105">
        <v>94.44</v>
      </c>
      <c r="BQ44" s="105">
        <v>84.62</v>
      </c>
      <c r="BR44" s="105">
        <v>41</v>
      </c>
      <c r="BS44" s="105">
        <v>100</v>
      </c>
      <c r="BT44" s="105">
        <v>17.649999999999999</v>
      </c>
      <c r="BU44" s="105">
        <v>62.5</v>
      </c>
      <c r="BV44" s="105">
        <v>93.26</v>
      </c>
      <c r="BW44" s="105">
        <v>95.54</v>
      </c>
      <c r="BX44" s="105">
        <v>100</v>
      </c>
      <c r="BY44" s="105">
        <v>86.96</v>
      </c>
      <c r="BZ44" s="105">
        <v>100</v>
      </c>
      <c r="CA44" s="105">
        <v>86.96</v>
      </c>
      <c r="CB44" s="105">
        <v>91.49</v>
      </c>
      <c r="CC44" s="105">
        <v>85.73</v>
      </c>
      <c r="CD44" s="105">
        <v>88.73</v>
      </c>
      <c r="CE44" s="105">
        <v>75.78</v>
      </c>
      <c r="CF44" s="105">
        <v>99.36</v>
      </c>
      <c r="CG44" s="105">
        <v>35.78</v>
      </c>
      <c r="CH44" s="105">
        <v>28.57</v>
      </c>
      <c r="CI44" s="105">
        <v>50</v>
      </c>
      <c r="CJ44" s="105">
        <v>37.07</v>
      </c>
      <c r="CK44" s="105">
        <v>17.59</v>
      </c>
      <c r="CL44" s="105">
        <v>50</v>
      </c>
      <c r="CM44" s="105">
        <v>63.69</v>
      </c>
      <c r="CN44" s="105">
        <v>77.78</v>
      </c>
      <c r="CO44" s="105">
        <v>38.24</v>
      </c>
      <c r="CP44" s="105">
        <v>63.33</v>
      </c>
      <c r="CQ44" s="105">
        <v>62.77</v>
      </c>
      <c r="CR44" s="105">
        <v>69.05</v>
      </c>
      <c r="CS44" s="105">
        <v>67.86</v>
      </c>
      <c r="CT44" s="105">
        <v>55.56</v>
      </c>
      <c r="CU44" s="105">
        <v>69.23</v>
      </c>
      <c r="CV44" s="105">
        <v>60</v>
      </c>
      <c r="CW44" s="105">
        <v>66.47</v>
      </c>
      <c r="CX44" s="105">
        <v>62.08</v>
      </c>
      <c r="CY44" s="105">
        <v>83.57</v>
      </c>
      <c r="CZ44" s="105">
        <v>61.26</v>
      </c>
      <c r="DA44" s="105">
        <v>61.53</v>
      </c>
      <c r="DB44" s="105">
        <v>57.11</v>
      </c>
      <c r="DC44" s="105">
        <v>21.72</v>
      </c>
    </row>
    <row r="45" spans="1:107" ht="14.4" x14ac:dyDescent="0.3">
      <c r="A45" s="104" t="s">
        <v>717</v>
      </c>
      <c r="B45" t="s">
        <v>178</v>
      </c>
      <c r="C45" t="s">
        <v>101</v>
      </c>
      <c r="D45" t="s">
        <v>102</v>
      </c>
      <c r="E45" t="s">
        <v>147</v>
      </c>
      <c r="F45" t="s">
        <v>538</v>
      </c>
      <c r="G45" t="s">
        <v>105</v>
      </c>
      <c r="H45" t="s">
        <v>105</v>
      </c>
      <c r="I45" s="97" t="s">
        <v>536</v>
      </c>
      <c r="J45" s="97">
        <v>1</v>
      </c>
      <c r="K45" t="s">
        <v>672</v>
      </c>
      <c r="L45" s="93" t="s">
        <v>106</v>
      </c>
      <c r="M45" s="105">
        <v>88.81</v>
      </c>
      <c r="N45" s="105">
        <v>95.13</v>
      </c>
      <c r="O45" s="105">
        <v>96.05</v>
      </c>
      <c r="P45" s="105">
        <v>92.65</v>
      </c>
      <c r="Q45" s="105">
        <v>94.99</v>
      </c>
      <c r="R45" s="105">
        <v>77.58</v>
      </c>
      <c r="S45" s="105">
        <v>80.39</v>
      </c>
      <c r="T45" s="105">
        <v>95.8</v>
      </c>
      <c r="U45" s="105">
        <v>96.15</v>
      </c>
      <c r="V45" s="105">
        <v>94.29</v>
      </c>
      <c r="W45" s="105">
        <v>100</v>
      </c>
      <c r="X45" s="105">
        <v>96.59</v>
      </c>
      <c r="Y45" s="105">
        <v>100</v>
      </c>
      <c r="Z45" s="105">
        <v>94.34</v>
      </c>
      <c r="AA45" s="105">
        <v>96.67</v>
      </c>
      <c r="AB45" s="105">
        <v>96.97</v>
      </c>
      <c r="AC45" s="105">
        <v>92.31</v>
      </c>
      <c r="AD45" s="105">
        <v>97.28</v>
      </c>
      <c r="AE45" s="105">
        <v>83.33</v>
      </c>
      <c r="AF45" s="105">
        <v>100</v>
      </c>
      <c r="AG45" s="105">
        <v>100</v>
      </c>
      <c r="AH45" s="105">
        <v>100</v>
      </c>
      <c r="AI45" s="105">
        <v>100</v>
      </c>
      <c r="AJ45" s="105">
        <v>100</v>
      </c>
      <c r="AK45" s="105">
        <v>88.38</v>
      </c>
      <c r="AL45" s="105">
        <v>79.17</v>
      </c>
      <c r="AM45" s="105">
        <v>88.83</v>
      </c>
      <c r="AN45" s="105">
        <v>100</v>
      </c>
      <c r="AO45" s="105">
        <v>85.71</v>
      </c>
      <c r="AP45" s="105">
        <v>0</v>
      </c>
      <c r="AQ45" s="105">
        <v>91.43</v>
      </c>
      <c r="AR45" s="105">
        <v>67.86</v>
      </c>
      <c r="AS45" s="105">
        <v>95.12</v>
      </c>
      <c r="AT45" s="105">
        <v>75.86</v>
      </c>
      <c r="AU45" s="105">
        <v>89</v>
      </c>
      <c r="AV45" s="105"/>
      <c r="AW45" s="105">
        <v>95.4</v>
      </c>
      <c r="AX45" s="105">
        <v>90.74</v>
      </c>
      <c r="AY45" s="105">
        <v>96.67</v>
      </c>
      <c r="AZ45" s="105">
        <v>100</v>
      </c>
      <c r="BA45" s="105">
        <v>100</v>
      </c>
      <c r="BB45" s="105">
        <v>100</v>
      </c>
      <c r="BC45" s="105">
        <v>100</v>
      </c>
      <c r="BD45" s="105">
        <v>100</v>
      </c>
      <c r="BE45" s="105">
        <v>100</v>
      </c>
      <c r="BF45" s="105">
        <v>100</v>
      </c>
      <c r="BG45" s="105">
        <v>100</v>
      </c>
      <c r="BH45" s="105"/>
      <c r="BI45" s="105"/>
      <c r="BJ45" s="105"/>
      <c r="BK45" s="105"/>
      <c r="BL45" s="105">
        <v>96.49</v>
      </c>
      <c r="BM45" s="105">
        <v>100</v>
      </c>
      <c r="BN45" s="105">
        <v>93.75</v>
      </c>
      <c r="BO45" s="105">
        <v>97.83</v>
      </c>
      <c r="BP45" s="105">
        <v>100</v>
      </c>
      <c r="BQ45" s="105">
        <v>92.31</v>
      </c>
      <c r="BR45" s="105">
        <v>82.14</v>
      </c>
      <c r="BS45" s="105">
        <v>100</v>
      </c>
      <c r="BT45" s="105">
        <v>63.16</v>
      </c>
      <c r="BU45" s="105">
        <v>96.15</v>
      </c>
      <c r="BV45" s="105">
        <v>95.8</v>
      </c>
      <c r="BW45" s="105">
        <v>98.21</v>
      </c>
      <c r="BX45" s="105">
        <v>100</v>
      </c>
      <c r="BY45" s="105">
        <v>95.83</v>
      </c>
      <c r="BZ45" s="105">
        <v>85.71</v>
      </c>
      <c r="CA45" s="105">
        <v>95.83</v>
      </c>
      <c r="CB45" s="105">
        <v>93.62</v>
      </c>
      <c r="CC45" s="105">
        <v>94.99</v>
      </c>
      <c r="CD45" s="105">
        <v>99.31</v>
      </c>
      <c r="CE45" s="105">
        <v>100</v>
      </c>
      <c r="CF45" s="105">
        <v>98.73</v>
      </c>
      <c r="CG45" s="105">
        <v>65.7</v>
      </c>
      <c r="CH45" s="105">
        <v>93.33</v>
      </c>
      <c r="CI45" s="105">
        <v>70</v>
      </c>
      <c r="CJ45" s="105">
        <v>57.47</v>
      </c>
      <c r="CK45" s="105">
        <v>51.85</v>
      </c>
      <c r="CL45" s="105">
        <v>50</v>
      </c>
      <c r="CM45" s="105">
        <v>58.67</v>
      </c>
      <c r="CN45" s="105">
        <v>64.650000000000006</v>
      </c>
      <c r="CO45" s="105">
        <v>0</v>
      </c>
      <c r="CP45" s="105">
        <v>59.77</v>
      </c>
      <c r="CQ45" s="105">
        <v>80.39</v>
      </c>
      <c r="CR45" s="105">
        <v>76.19</v>
      </c>
      <c r="CS45" s="105">
        <v>60.71</v>
      </c>
      <c r="CT45" s="105">
        <v>96.88</v>
      </c>
      <c r="CU45" s="105">
        <v>86.21</v>
      </c>
      <c r="CV45" s="105">
        <v>70</v>
      </c>
      <c r="CW45" s="105">
        <v>95.8</v>
      </c>
      <c r="CX45" s="105">
        <v>95.35</v>
      </c>
      <c r="CY45" s="105">
        <v>94.44</v>
      </c>
      <c r="CZ45" s="105">
        <v>100</v>
      </c>
      <c r="DA45" s="105">
        <v>83.33</v>
      </c>
      <c r="DB45" s="105">
        <v>95.65</v>
      </c>
      <c r="DC45" s="105">
        <v>96.08</v>
      </c>
    </row>
    <row r="46" spans="1:107" ht="14.4" x14ac:dyDescent="0.3">
      <c r="A46" s="104" t="s">
        <v>718</v>
      </c>
      <c r="B46" t="s">
        <v>179</v>
      </c>
      <c r="C46" t="s">
        <v>101</v>
      </c>
      <c r="D46" t="s">
        <v>102</v>
      </c>
      <c r="E46" t="s">
        <v>147</v>
      </c>
      <c r="F46" t="s">
        <v>136</v>
      </c>
      <c r="G46" t="s">
        <v>105</v>
      </c>
      <c r="H46" t="s">
        <v>105</v>
      </c>
      <c r="I46" s="97" t="s">
        <v>536</v>
      </c>
      <c r="J46" s="97">
        <v>1</v>
      </c>
      <c r="K46" t="s">
        <v>672</v>
      </c>
      <c r="L46" s="93" t="s">
        <v>106</v>
      </c>
      <c r="M46" s="105">
        <v>96.4</v>
      </c>
      <c r="N46" s="105">
        <v>98.97</v>
      </c>
      <c r="O46" s="105">
        <v>97.53</v>
      </c>
      <c r="P46" s="105">
        <v>95.61</v>
      </c>
      <c r="Q46" s="105">
        <v>96.64</v>
      </c>
      <c r="R46" s="105">
        <v>97.61</v>
      </c>
      <c r="S46" s="105">
        <v>100</v>
      </c>
      <c r="T46" s="105">
        <v>97.08</v>
      </c>
      <c r="U46" s="105">
        <v>97.8</v>
      </c>
      <c r="V46" s="105">
        <v>100</v>
      </c>
      <c r="W46" s="105">
        <v>100</v>
      </c>
      <c r="X46" s="105">
        <v>95.45</v>
      </c>
      <c r="Y46" s="105">
        <v>100</v>
      </c>
      <c r="Z46" s="105">
        <v>100</v>
      </c>
      <c r="AA46" s="105">
        <v>100</v>
      </c>
      <c r="AB46" s="105">
        <v>100</v>
      </c>
      <c r="AC46" s="105">
        <v>100</v>
      </c>
      <c r="AD46" s="105">
        <v>98.98</v>
      </c>
      <c r="AE46" s="105">
        <v>84.85</v>
      </c>
      <c r="AF46" s="105">
        <v>100</v>
      </c>
      <c r="AG46" s="105">
        <v>100</v>
      </c>
      <c r="AH46" s="105">
        <v>100</v>
      </c>
      <c r="AI46" s="105">
        <v>100</v>
      </c>
      <c r="AJ46" s="105">
        <v>96.72</v>
      </c>
      <c r="AK46" s="105">
        <v>91.51</v>
      </c>
      <c r="AL46" s="105">
        <v>77.78</v>
      </c>
      <c r="AM46" s="105">
        <v>100</v>
      </c>
      <c r="AN46" s="105">
        <v>100</v>
      </c>
      <c r="AO46" s="105">
        <v>72.64</v>
      </c>
      <c r="AP46" s="105">
        <v>33.4</v>
      </c>
      <c r="AQ46" s="105">
        <v>100</v>
      </c>
      <c r="AR46" s="105">
        <v>44.64</v>
      </c>
      <c r="AS46" s="105">
        <v>98.78</v>
      </c>
      <c r="AT46" s="105">
        <v>100</v>
      </c>
      <c r="AU46" s="105">
        <v>100</v>
      </c>
      <c r="AV46" s="105"/>
      <c r="AW46" s="105">
        <v>80.17</v>
      </c>
      <c r="AX46" s="105">
        <v>83.33</v>
      </c>
      <c r="AY46" s="105">
        <v>76.67</v>
      </c>
      <c r="AZ46" s="105">
        <v>89.29</v>
      </c>
      <c r="BA46" s="105">
        <v>100</v>
      </c>
      <c r="BB46" s="105">
        <v>100</v>
      </c>
      <c r="BC46" s="105">
        <v>100</v>
      </c>
      <c r="BD46" s="105">
        <v>100</v>
      </c>
      <c r="BE46" s="105">
        <v>100</v>
      </c>
      <c r="BF46" s="105">
        <v>100</v>
      </c>
      <c r="BG46" s="105">
        <v>100</v>
      </c>
      <c r="BH46" s="105"/>
      <c r="BI46" s="105"/>
      <c r="BJ46" s="105"/>
      <c r="BK46" s="105"/>
      <c r="BL46" s="105">
        <v>100</v>
      </c>
      <c r="BM46" s="105">
        <v>100</v>
      </c>
      <c r="BN46" s="105">
        <v>100</v>
      </c>
      <c r="BO46" s="105">
        <v>100</v>
      </c>
      <c r="BP46" s="105">
        <v>100</v>
      </c>
      <c r="BQ46" s="105">
        <v>100</v>
      </c>
      <c r="BR46" s="105">
        <v>86.31</v>
      </c>
      <c r="BS46" s="105">
        <v>70.83</v>
      </c>
      <c r="BT46" s="105">
        <v>94.74</v>
      </c>
      <c r="BU46" s="105">
        <v>76.92</v>
      </c>
      <c r="BV46" s="105">
        <v>100</v>
      </c>
      <c r="BW46" s="105">
        <v>100</v>
      </c>
      <c r="BX46" s="105">
        <v>100</v>
      </c>
      <c r="BY46" s="105">
        <v>100</v>
      </c>
      <c r="BZ46" s="105">
        <v>100</v>
      </c>
      <c r="CA46" s="105">
        <v>100</v>
      </c>
      <c r="CB46" s="105">
        <v>100</v>
      </c>
      <c r="CC46" s="105">
        <v>96.64</v>
      </c>
      <c r="CD46" s="105">
        <v>99.31</v>
      </c>
      <c r="CE46" s="105">
        <v>98.48</v>
      </c>
      <c r="CF46" s="105">
        <v>100</v>
      </c>
      <c r="CG46" s="105">
        <v>96.43</v>
      </c>
      <c r="CH46" s="105">
        <v>100</v>
      </c>
      <c r="CI46" s="105">
        <v>100</v>
      </c>
      <c r="CJ46" s="105">
        <v>93.61</v>
      </c>
      <c r="CK46" s="105">
        <v>93.52</v>
      </c>
      <c r="CL46" s="105">
        <v>100</v>
      </c>
      <c r="CM46" s="105">
        <v>96.49</v>
      </c>
      <c r="CN46" s="105">
        <v>97.98</v>
      </c>
      <c r="CO46" s="105">
        <v>94.12</v>
      </c>
      <c r="CP46" s="105">
        <v>96.39</v>
      </c>
      <c r="CQ46" s="105">
        <v>100</v>
      </c>
      <c r="CR46" s="105">
        <v>100</v>
      </c>
      <c r="CS46" s="105">
        <v>100</v>
      </c>
      <c r="CT46" s="105">
        <v>100</v>
      </c>
      <c r="CU46" s="105">
        <v>100</v>
      </c>
      <c r="CV46" s="105">
        <v>100</v>
      </c>
      <c r="CW46" s="105">
        <v>97.08</v>
      </c>
      <c r="CX46" s="105">
        <v>99.22</v>
      </c>
      <c r="CY46" s="105">
        <v>98.61</v>
      </c>
      <c r="CZ46" s="105">
        <v>91.25</v>
      </c>
      <c r="DA46" s="105">
        <v>97.55</v>
      </c>
      <c r="DB46" s="105">
        <v>94.93</v>
      </c>
      <c r="DC46" s="105">
        <v>90.69</v>
      </c>
    </row>
    <row r="47" spans="1:107" ht="14.4" x14ac:dyDescent="0.3">
      <c r="A47" s="104" t="s">
        <v>719</v>
      </c>
      <c r="B47" t="s">
        <v>180</v>
      </c>
      <c r="C47" t="s">
        <v>101</v>
      </c>
      <c r="D47" t="s">
        <v>102</v>
      </c>
      <c r="E47" t="s">
        <v>147</v>
      </c>
      <c r="F47" t="s">
        <v>138</v>
      </c>
      <c r="G47" t="s">
        <v>105</v>
      </c>
      <c r="H47" t="s">
        <v>105</v>
      </c>
      <c r="I47" s="97" t="s">
        <v>536</v>
      </c>
      <c r="J47" s="97">
        <v>1</v>
      </c>
      <c r="K47" t="s">
        <v>672</v>
      </c>
      <c r="L47" s="93" t="s">
        <v>106</v>
      </c>
      <c r="M47" s="105">
        <v>82.11</v>
      </c>
      <c r="N47" s="105">
        <v>80.89</v>
      </c>
      <c r="O47" s="105">
        <v>93.85</v>
      </c>
      <c r="P47" s="105">
        <v>84.5</v>
      </c>
      <c r="Q47" s="105">
        <v>88.19</v>
      </c>
      <c r="R47" s="105">
        <v>81.849999999999994</v>
      </c>
      <c r="S47" s="105">
        <v>46.91</v>
      </c>
      <c r="T47" s="105">
        <v>86.91</v>
      </c>
      <c r="U47" s="105">
        <v>91.38</v>
      </c>
      <c r="V47" s="105">
        <v>100</v>
      </c>
      <c r="W47" s="105">
        <v>100</v>
      </c>
      <c r="X47" s="105">
        <v>84.52</v>
      </c>
      <c r="Y47" s="105">
        <v>83.33</v>
      </c>
      <c r="Z47" s="105">
        <v>72.64</v>
      </c>
      <c r="AA47" s="105">
        <v>80</v>
      </c>
      <c r="AB47" s="105">
        <v>78.790000000000006</v>
      </c>
      <c r="AC47" s="105">
        <v>69.23</v>
      </c>
      <c r="AD47" s="105">
        <v>94.57</v>
      </c>
      <c r="AE47" s="105">
        <v>86.36</v>
      </c>
      <c r="AF47" s="105">
        <v>97.22</v>
      </c>
      <c r="AG47" s="105">
        <v>100</v>
      </c>
      <c r="AH47" s="105">
        <v>100</v>
      </c>
      <c r="AI47" s="105">
        <v>88.89</v>
      </c>
      <c r="AJ47" s="105">
        <v>100</v>
      </c>
      <c r="AK47" s="105">
        <v>77.81</v>
      </c>
      <c r="AL47" s="105">
        <v>88.83</v>
      </c>
      <c r="AM47" s="105">
        <v>0</v>
      </c>
      <c r="AN47" s="105">
        <v>55.56</v>
      </c>
      <c r="AO47" s="105">
        <v>88.46</v>
      </c>
      <c r="AP47" s="105">
        <v>0</v>
      </c>
      <c r="AQ47" s="105">
        <v>64</v>
      </c>
      <c r="AR47" s="105">
        <v>57.14</v>
      </c>
      <c r="AS47" s="105">
        <v>94.21</v>
      </c>
      <c r="AT47" s="105">
        <v>64</v>
      </c>
      <c r="AU47" s="105"/>
      <c r="AV47" s="105"/>
      <c r="AW47" s="105">
        <v>91.67</v>
      </c>
      <c r="AX47" s="105">
        <v>90.74</v>
      </c>
      <c r="AY47" s="105">
        <v>89.29</v>
      </c>
      <c r="AZ47" s="105">
        <v>100</v>
      </c>
      <c r="BA47" s="105">
        <v>100</v>
      </c>
      <c r="BB47" s="105">
        <v>100</v>
      </c>
      <c r="BC47" s="105">
        <v>100</v>
      </c>
      <c r="BD47" s="105">
        <v>100</v>
      </c>
      <c r="BE47" s="105">
        <v>100</v>
      </c>
      <c r="BF47" s="105">
        <v>100</v>
      </c>
      <c r="BG47" s="105">
        <v>100</v>
      </c>
      <c r="BH47" s="105"/>
      <c r="BI47" s="105"/>
      <c r="BJ47" s="105"/>
      <c r="BK47" s="105"/>
      <c r="BL47" s="105">
        <v>82.89</v>
      </c>
      <c r="BM47" s="105">
        <v>95.95</v>
      </c>
      <c r="BN47" s="105">
        <v>43.75</v>
      </c>
      <c r="BO47" s="105">
        <v>89.13</v>
      </c>
      <c r="BP47" s="105">
        <v>88.89</v>
      </c>
      <c r="BQ47" s="105">
        <v>80.77</v>
      </c>
      <c r="BR47" s="105">
        <v>80.77</v>
      </c>
      <c r="BS47" s="105">
        <v>50</v>
      </c>
      <c r="BT47" s="105">
        <v>100</v>
      </c>
      <c r="BU47" s="105">
        <v>84.62</v>
      </c>
      <c r="BV47" s="105">
        <v>85.56</v>
      </c>
      <c r="BW47" s="105">
        <v>86.61</v>
      </c>
      <c r="BX47" s="105">
        <v>84.62</v>
      </c>
      <c r="BY47" s="105">
        <v>69.569999999999993</v>
      </c>
      <c r="BZ47" s="105">
        <v>76.19</v>
      </c>
      <c r="CA47" s="105">
        <v>91.67</v>
      </c>
      <c r="CB47" s="105">
        <v>84.4</v>
      </c>
      <c r="CC47" s="105">
        <v>88.19</v>
      </c>
      <c r="CD47" s="105">
        <v>92.71</v>
      </c>
      <c r="CE47" s="105">
        <v>90.91</v>
      </c>
      <c r="CF47" s="105">
        <v>94.23</v>
      </c>
      <c r="CG47" s="105">
        <v>55.92</v>
      </c>
      <c r="CH47" s="105">
        <v>73.33</v>
      </c>
      <c r="CI47" s="105">
        <v>50</v>
      </c>
      <c r="CJ47" s="105">
        <v>46.26</v>
      </c>
      <c r="CK47" s="105">
        <v>57.41</v>
      </c>
      <c r="CL47" s="105">
        <v>66.67</v>
      </c>
      <c r="CM47" s="105"/>
      <c r="CN47" s="105"/>
      <c r="CO47" s="105"/>
      <c r="CP47" s="105"/>
      <c r="CQ47" s="105">
        <v>46.91</v>
      </c>
      <c r="CR47" s="105">
        <v>54.55</v>
      </c>
      <c r="CS47" s="105">
        <v>20</v>
      </c>
      <c r="CT47" s="105">
        <v>59.38</v>
      </c>
      <c r="CU47" s="105">
        <v>66.67</v>
      </c>
      <c r="CV47" s="105">
        <v>20</v>
      </c>
      <c r="CW47" s="105">
        <v>86.91</v>
      </c>
      <c r="CX47" s="105">
        <v>81.400000000000006</v>
      </c>
      <c r="CY47" s="105">
        <v>89.58</v>
      </c>
      <c r="CZ47" s="105">
        <v>92.5</v>
      </c>
      <c r="DA47" s="105">
        <v>75.25</v>
      </c>
      <c r="DB47" s="105">
        <v>90.43</v>
      </c>
      <c r="DC47" s="105">
        <v>88.73</v>
      </c>
    </row>
    <row r="48" spans="1:107" ht="14.4" x14ac:dyDescent="0.3">
      <c r="A48" s="104" t="s">
        <v>720</v>
      </c>
      <c r="B48" t="s">
        <v>181</v>
      </c>
      <c r="C48" t="s">
        <v>101</v>
      </c>
      <c r="D48" t="s">
        <v>102</v>
      </c>
      <c r="E48" t="s">
        <v>143</v>
      </c>
      <c r="F48" t="s">
        <v>140</v>
      </c>
      <c r="G48" t="s">
        <v>105</v>
      </c>
      <c r="H48" t="s">
        <v>105</v>
      </c>
      <c r="I48" s="97" t="s">
        <v>536</v>
      </c>
      <c r="J48" s="97">
        <v>1</v>
      </c>
      <c r="K48" t="s">
        <v>672</v>
      </c>
      <c r="L48" s="93" t="s">
        <v>106</v>
      </c>
      <c r="M48" s="105">
        <v>74.64</v>
      </c>
      <c r="N48" s="105">
        <v>52.16</v>
      </c>
      <c r="O48" s="105">
        <v>86.83</v>
      </c>
      <c r="P48" s="105">
        <v>80</v>
      </c>
      <c r="Q48" s="105">
        <v>90.35</v>
      </c>
      <c r="R48" s="105">
        <v>82.69</v>
      </c>
      <c r="S48" s="105">
        <v>64.22</v>
      </c>
      <c r="T48" s="105">
        <v>68.260000000000005</v>
      </c>
      <c r="U48" s="105">
        <v>55.88</v>
      </c>
      <c r="V48" s="105">
        <v>68.569999999999993</v>
      </c>
      <c r="W48" s="105">
        <v>40</v>
      </c>
      <c r="X48" s="105">
        <v>52.44</v>
      </c>
      <c r="Y48" s="105">
        <v>16.670000000000002</v>
      </c>
      <c r="Z48" s="105">
        <v>49.02</v>
      </c>
      <c r="AA48" s="105">
        <v>28.57</v>
      </c>
      <c r="AB48" s="105">
        <v>69.7</v>
      </c>
      <c r="AC48" s="105">
        <v>44.74</v>
      </c>
      <c r="AD48" s="105">
        <v>89.49</v>
      </c>
      <c r="AE48" s="105">
        <v>59.09</v>
      </c>
      <c r="AF48" s="105">
        <v>94.29</v>
      </c>
      <c r="AG48" s="105">
        <v>100</v>
      </c>
      <c r="AH48" s="105">
        <v>95.24</v>
      </c>
      <c r="AI48" s="105">
        <v>87.5</v>
      </c>
      <c r="AJ48" s="105">
        <v>88.33</v>
      </c>
      <c r="AK48" s="105">
        <v>82.76</v>
      </c>
      <c r="AL48" s="105">
        <v>83.39</v>
      </c>
      <c r="AM48" s="105">
        <v>63.83</v>
      </c>
      <c r="AN48" s="105">
        <v>75.680000000000007</v>
      </c>
      <c r="AO48" s="105">
        <v>91</v>
      </c>
      <c r="AP48" s="105">
        <v>0</v>
      </c>
      <c r="AQ48" s="105">
        <v>64</v>
      </c>
      <c r="AR48" s="105">
        <v>78.569999999999993</v>
      </c>
      <c r="AS48" s="105">
        <v>93.9</v>
      </c>
      <c r="AT48" s="105">
        <v>72.41</v>
      </c>
      <c r="AU48" s="105">
        <v>100</v>
      </c>
      <c r="AV48" s="105"/>
      <c r="AW48" s="105">
        <v>96.43</v>
      </c>
      <c r="AX48" s="105">
        <v>88.89</v>
      </c>
      <c r="AY48" s="105">
        <v>100</v>
      </c>
      <c r="AZ48" s="105">
        <v>100</v>
      </c>
      <c r="BA48" s="105">
        <v>80.95</v>
      </c>
      <c r="BB48" s="105">
        <v>100</v>
      </c>
      <c r="BC48" s="105">
        <v>100</v>
      </c>
      <c r="BD48" s="105">
        <v>87.5</v>
      </c>
      <c r="BE48" s="105">
        <v>66.67</v>
      </c>
      <c r="BF48" s="105">
        <v>50</v>
      </c>
      <c r="BG48" s="105">
        <v>100</v>
      </c>
      <c r="BH48" s="105"/>
      <c r="BI48" s="105"/>
      <c r="BJ48" s="105"/>
      <c r="BK48" s="105"/>
      <c r="BL48" s="105">
        <v>77.489999999999995</v>
      </c>
      <c r="BM48" s="105">
        <v>90.09</v>
      </c>
      <c r="BN48" s="105">
        <v>25</v>
      </c>
      <c r="BO48" s="105">
        <v>89.13</v>
      </c>
      <c r="BP48" s="105">
        <v>62.96</v>
      </c>
      <c r="BQ48" s="105">
        <v>84.62</v>
      </c>
      <c r="BR48" s="105">
        <v>57.14</v>
      </c>
      <c r="BS48" s="105">
        <v>100</v>
      </c>
      <c r="BT48" s="105">
        <v>36.840000000000003</v>
      </c>
      <c r="BU48" s="105">
        <v>61.54</v>
      </c>
      <c r="BV48" s="105">
        <v>82.87</v>
      </c>
      <c r="BW48" s="105">
        <v>76.19</v>
      </c>
      <c r="BX48" s="105">
        <v>92.31</v>
      </c>
      <c r="BY48" s="105">
        <v>87.5</v>
      </c>
      <c r="BZ48" s="105">
        <v>77.38</v>
      </c>
      <c r="CA48" s="105">
        <v>87.5</v>
      </c>
      <c r="CB48" s="105">
        <v>81.739999999999995</v>
      </c>
      <c r="CC48" s="105">
        <v>90.35</v>
      </c>
      <c r="CD48" s="105">
        <v>87.7</v>
      </c>
      <c r="CE48" s="105">
        <v>78.28</v>
      </c>
      <c r="CF48" s="105">
        <v>95.57</v>
      </c>
      <c r="CG48" s="105">
        <v>70.12</v>
      </c>
      <c r="CH48" s="105">
        <v>100</v>
      </c>
      <c r="CI48" s="105">
        <v>40</v>
      </c>
      <c r="CJ48" s="105">
        <v>71.94</v>
      </c>
      <c r="CK48" s="105">
        <v>38.89</v>
      </c>
      <c r="CL48" s="105">
        <v>83.33</v>
      </c>
      <c r="CM48" s="105"/>
      <c r="CN48" s="105"/>
      <c r="CO48" s="105"/>
      <c r="CP48" s="105"/>
      <c r="CQ48" s="105">
        <v>64.22</v>
      </c>
      <c r="CR48" s="105">
        <v>66.67</v>
      </c>
      <c r="CS48" s="105">
        <v>50</v>
      </c>
      <c r="CT48" s="105">
        <v>84.38</v>
      </c>
      <c r="CU48" s="105">
        <v>72.41</v>
      </c>
      <c r="CV48" s="105">
        <v>30</v>
      </c>
      <c r="CW48" s="105">
        <v>68.260000000000005</v>
      </c>
      <c r="CX48" s="105">
        <v>60</v>
      </c>
      <c r="CY48" s="105">
        <v>81.16</v>
      </c>
      <c r="CZ48" s="105">
        <v>91.89</v>
      </c>
      <c r="DA48" s="105">
        <v>84.31</v>
      </c>
      <c r="DB48" s="105">
        <v>63.04</v>
      </c>
      <c r="DC48" s="105">
        <v>42.09</v>
      </c>
    </row>
    <row r="49" spans="1:107" ht="14.4" x14ac:dyDescent="0.3">
      <c r="A49" s="104" t="s">
        <v>721</v>
      </c>
      <c r="B49" t="s">
        <v>182</v>
      </c>
      <c r="C49" t="s">
        <v>101</v>
      </c>
      <c r="D49" t="s">
        <v>102</v>
      </c>
      <c r="E49" t="s">
        <v>143</v>
      </c>
      <c r="F49" t="s">
        <v>120</v>
      </c>
      <c r="G49" t="s">
        <v>105</v>
      </c>
      <c r="H49" t="s">
        <v>105</v>
      </c>
      <c r="I49" s="97" t="s">
        <v>536</v>
      </c>
      <c r="J49" s="97">
        <v>1</v>
      </c>
      <c r="K49" t="s">
        <v>672</v>
      </c>
      <c r="L49" s="93" t="s">
        <v>106</v>
      </c>
      <c r="M49" s="105">
        <v>90.21</v>
      </c>
      <c r="N49" s="105">
        <v>90.51</v>
      </c>
      <c r="O49" s="105">
        <v>97.1</v>
      </c>
      <c r="P49" s="105">
        <v>92.08</v>
      </c>
      <c r="Q49" s="105">
        <v>95.29</v>
      </c>
      <c r="R49" s="105">
        <v>88.58</v>
      </c>
      <c r="S49" s="105">
        <v>76.290000000000006</v>
      </c>
      <c r="T49" s="105">
        <v>92.88</v>
      </c>
      <c r="U49" s="105">
        <v>91.76</v>
      </c>
      <c r="V49" s="105">
        <v>94.29</v>
      </c>
      <c r="W49" s="105">
        <v>75</v>
      </c>
      <c r="X49" s="105">
        <v>94.32</v>
      </c>
      <c r="Y49" s="105">
        <v>66.67</v>
      </c>
      <c r="Z49" s="105">
        <v>89.62</v>
      </c>
      <c r="AA49" s="105">
        <v>96.67</v>
      </c>
      <c r="AB49" s="105">
        <v>93.94</v>
      </c>
      <c r="AC49" s="105">
        <v>88.46</v>
      </c>
      <c r="AD49" s="105">
        <v>98.38</v>
      </c>
      <c r="AE49" s="105">
        <v>84.85</v>
      </c>
      <c r="AF49" s="105">
        <v>100</v>
      </c>
      <c r="AG49" s="105">
        <v>100</v>
      </c>
      <c r="AH49" s="105">
        <v>100</v>
      </c>
      <c r="AI49" s="105">
        <v>100</v>
      </c>
      <c r="AJ49" s="105">
        <v>98.33</v>
      </c>
      <c r="AK49" s="105">
        <v>84.26</v>
      </c>
      <c r="AL49" s="105">
        <v>88.94</v>
      </c>
      <c r="AM49" s="105">
        <v>94.5</v>
      </c>
      <c r="AN49" s="105">
        <v>75.680000000000007</v>
      </c>
      <c r="AO49" s="105">
        <v>84.5</v>
      </c>
      <c r="AP49" s="105">
        <v>20</v>
      </c>
      <c r="AQ49" s="105">
        <v>100</v>
      </c>
      <c r="AR49" s="105">
        <v>77.78</v>
      </c>
      <c r="AS49" s="105">
        <v>96.34</v>
      </c>
      <c r="AT49" s="105">
        <v>65.52</v>
      </c>
      <c r="AU49" s="105">
        <v>100</v>
      </c>
      <c r="AV49" s="105"/>
      <c r="AW49" s="105">
        <v>79.89</v>
      </c>
      <c r="AX49" s="105">
        <v>83.33</v>
      </c>
      <c r="AY49" s="105">
        <v>73.33</v>
      </c>
      <c r="AZ49" s="105">
        <v>95.24</v>
      </c>
      <c r="BA49" s="105">
        <v>100</v>
      </c>
      <c r="BB49" s="105">
        <v>100</v>
      </c>
      <c r="BC49" s="105">
        <v>100</v>
      </c>
      <c r="BD49" s="105">
        <v>100</v>
      </c>
      <c r="BE49" s="105">
        <v>100</v>
      </c>
      <c r="BF49" s="105">
        <v>100</v>
      </c>
      <c r="BG49" s="105">
        <v>100</v>
      </c>
      <c r="BH49" s="105">
        <v>88.58</v>
      </c>
      <c r="BI49" s="105">
        <v>100</v>
      </c>
      <c r="BJ49" s="105">
        <v>86.42</v>
      </c>
      <c r="BK49" s="105">
        <v>90</v>
      </c>
      <c r="BL49" s="105">
        <v>100</v>
      </c>
      <c r="BM49" s="105">
        <v>100</v>
      </c>
      <c r="BN49" s="105">
        <v>100</v>
      </c>
      <c r="BO49" s="105">
        <v>100</v>
      </c>
      <c r="BP49" s="105">
        <v>100</v>
      </c>
      <c r="BQ49" s="105">
        <v>100</v>
      </c>
      <c r="BR49" s="105">
        <v>100</v>
      </c>
      <c r="BS49" s="105">
        <v>100</v>
      </c>
      <c r="BT49" s="105">
        <v>100</v>
      </c>
      <c r="BU49" s="105">
        <v>100</v>
      </c>
      <c r="BV49" s="105">
        <v>98.61</v>
      </c>
      <c r="BW49" s="105">
        <v>100</v>
      </c>
      <c r="BX49" s="105">
        <v>100</v>
      </c>
      <c r="BY49" s="105">
        <v>95.83</v>
      </c>
      <c r="BZ49" s="105">
        <v>100</v>
      </c>
      <c r="CA49" s="105">
        <v>100</v>
      </c>
      <c r="CB49" s="105">
        <v>95.83</v>
      </c>
      <c r="CC49" s="105">
        <v>95.29</v>
      </c>
      <c r="CD49" s="105">
        <v>97.57</v>
      </c>
      <c r="CE49" s="105">
        <v>95.45</v>
      </c>
      <c r="CF49" s="105">
        <v>99.36</v>
      </c>
      <c r="CG49" s="105">
        <v>89.88</v>
      </c>
      <c r="CH49" s="105">
        <v>100</v>
      </c>
      <c r="CI49" s="105">
        <v>100</v>
      </c>
      <c r="CJ49" s="105">
        <v>91.39</v>
      </c>
      <c r="CK49" s="105">
        <v>61.11</v>
      </c>
      <c r="CL49" s="105">
        <v>83.33</v>
      </c>
      <c r="CM49" s="105">
        <v>78.930000000000007</v>
      </c>
      <c r="CN49" s="105">
        <v>90.91</v>
      </c>
      <c r="CO49" s="105">
        <v>32.35</v>
      </c>
      <c r="CP49" s="105">
        <v>83.33</v>
      </c>
      <c r="CQ49" s="105">
        <v>76.290000000000006</v>
      </c>
      <c r="CR49" s="105">
        <v>66.67</v>
      </c>
      <c r="CS49" s="105">
        <v>75</v>
      </c>
      <c r="CT49" s="105">
        <v>77.78</v>
      </c>
      <c r="CU49" s="105">
        <v>74.069999999999993</v>
      </c>
      <c r="CV49" s="105">
        <v>70</v>
      </c>
      <c r="CW49" s="105">
        <v>92.88</v>
      </c>
      <c r="CX49" s="105">
        <v>93.55</v>
      </c>
      <c r="CY49" s="105">
        <v>86.11</v>
      </c>
      <c r="CZ49" s="105">
        <v>97.5</v>
      </c>
      <c r="DA49" s="105">
        <v>94.26</v>
      </c>
      <c r="DB49" s="105">
        <v>93.77</v>
      </c>
      <c r="DC49" s="105">
        <v>94.61</v>
      </c>
    </row>
    <row r="50" spans="1:107" ht="14.4" x14ac:dyDescent="0.3">
      <c r="A50" s="104" t="s">
        <v>722</v>
      </c>
      <c r="B50" t="s">
        <v>183</v>
      </c>
      <c r="C50" t="s">
        <v>101</v>
      </c>
      <c r="D50" t="s">
        <v>102</v>
      </c>
      <c r="E50" t="s">
        <v>176</v>
      </c>
      <c r="F50" t="s">
        <v>108</v>
      </c>
      <c r="G50" t="s">
        <v>105</v>
      </c>
      <c r="H50" t="s">
        <v>105</v>
      </c>
      <c r="I50" s="97" t="s">
        <v>536</v>
      </c>
      <c r="J50" s="97">
        <v>1</v>
      </c>
      <c r="K50" t="s">
        <v>672</v>
      </c>
      <c r="L50" s="93" t="s">
        <v>106</v>
      </c>
      <c r="M50" s="105">
        <v>94.93</v>
      </c>
      <c r="N50" s="105">
        <v>94.62</v>
      </c>
      <c r="O50" s="105">
        <v>99.13</v>
      </c>
      <c r="P50" s="105">
        <v>93.01</v>
      </c>
      <c r="Q50" s="105">
        <v>97.3</v>
      </c>
      <c r="R50" s="105">
        <v>97.61</v>
      </c>
      <c r="S50" s="105">
        <v>94.12</v>
      </c>
      <c r="T50" s="105">
        <v>95.67</v>
      </c>
      <c r="U50" s="105">
        <v>97.25</v>
      </c>
      <c r="V50" s="105">
        <v>100</v>
      </c>
      <c r="W50" s="105">
        <v>100</v>
      </c>
      <c r="X50" s="105">
        <v>94.32</v>
      </c>
      <c r="Y50" s="105">
        <v>100</v>
      </c>
      <c r="Z50" s="105">
        <v>92.45</v>
      </c>
      <c r="AA50" s="105">
        <v>96.67</v>
      </c>
      <c r="AB50" s="105">
        <v>96.97</v>
      </c>
      <c r="AC50" s="105">
        <v>91.03</v>
      </c>
      <c r="AD50" s="105">
        <v>98.98</v>
      </c>
      <c r="AE50" s="105"/>
      <c r="AF50" s="105">
        <v>100</v>
      </c>
      <c r="AG50" s="105">
        <v>100</v>
      </c>
      <c r="AH50" s="105">
        <v>100</v>
      </c>
      <c r="AI50" s="105">
        <v>100</v>
      </c>
      <c r="AJ50" s="105">
        <v>98.33</v>
      </c>
      <c r="AK50" s="105">
        <v>89.92</v>
      </c>
      <c r="AL50" s="105">
        <v>100</v>
      </c>
      <c r="AM50" s="105">
        <v>91.67</v>
      </c>
      <c r="AN50" s="105">
        <v>75.680000000000007</v>
      </c>
      <c r="AO50" s="105">
        <v>97.46</v>
      </c>
      <c r="AP50" s="105">
        <v>33.4</v>
      </c>
      <c r="AQ50" s="105">
        <v>97.14</v>
      </c>
      <c r="AR50" s="105">
        <v>89.29</v>
      </c>
      <c r="AS50" s="105">
        <v>96.95</v>
      </c>
      <c r="AT50" s="105">
        <v>89.66</v>
      </c>
      <c r="AU50" s="105">
        <v>100</v>
      </c>
      <c r="AV50" s="105"/>
      <c r="AW50" s="105">
        <v>94.64</v>
      </c>
      <c r="AX50" s="105">
        <v>83.33</v>
      </c>
      <c r="AY50" s="105">
        <v>100</v>
      </c>
      <c r="AZ50" s="105">
        <v>100</v>
      </c>
      <c r="BA50" s="105">
        <v>100</v>
      </c>
      <c r="BB50" s="105">
        <v>100</v>
      </c>
      <c r="BC50" s="105">
        <v>100</v>
      </c>
      <c r="BD50" s="105">
        <v>100</v>
      </c>
      <c r="BE50" s="105">
        <v>100</v>
      </c>
      <c r="BF50" s="105">
        <v>100</v>
      </c>
      <c r="BG50" s="105">
        <v>100</v>
      </c>
      <c r="BH50" s="105"/>
      <c r="BI50" s="105"/>
      <c r="BJ50" s="105"/>
      <c r="BK50" s="105"/>
      <c r="BL50" s="105">
        <v>93.86</v>
      </c>
      <c r="BM50" s="105">
        <v>100</v>
      </c>
      <c r="BN50" s="105">
        <v>100</v>
      </c>
      <c r="BO50" s="105">
        <v>97.83</v>
      </c>
      <c r="BP50" s="105">
        <v>100</v>
      </c>
      <c r="BQ50" s="105">
        <v>76.92</v>
      </c>
      <c r="BR50" s="105">
        <v>97.62</v>
      </c>
      <c r="BS50" s="105">
        <v>100</v>
      </c>
      <c r="BT50" s="105">
        <v>94.74</v>
      </c>
      <c r="BU50" s="105">
        <v>100</v>
      </c>
      <c r="BV50" s="105">
        <v>95.1</v>
      </c>
      <c r="BW50" s="105">
        <v>98.21</v>
      </c>
      <c r="BX50" s="105">
        <v>100</v>
      </c>
      <c r="BY50" s="105">
        <v>91.67</v>
      </c>
      <c r="BZ50" s="105">
        <v>85.71</v>
      </c>
      <c r="CA50" s="105">
        <v>91.67</v>
      </c>
      <c r="CB50" s="105">
        <v>89.36</v>
      </c>
      <c r="CC50" s="105">
        <v>97.3</v>
      </c>
      <c r="CD50" s="105">
        <v>100</v>
      </c>
      <c r="CE50" s="105">
        <v>100</v>
      </c>
      <c r="CF50" s="105">
        <v>100</v>
      </c>
      <c r="CG50" s="105">
        <v>99.64</v>
      </c>
      <c r="CH50" s="105">
        <v>100</v>
      </c>
      <c r="CI50" s="105">
        <v>100</v>
      </c>
      <c r="CJ50" s="105">
        <v>100</v>
      </c>
      <c r="CK50" s="105">
        <v>97.22</v>
      </c>
      <c r="CL50" s="105">
        <v>100</v>
      </c>
      <c r="CM50" s="105">
        <v>94.17</v>
      </c>
      <c r="CN50" s="105">
        <v>94.95</v>
      </c>
      <c r="CO50" s="105">
        <v>85.29</v>
      </c>
      <c r="CP50" s="105">
        <v>95.56</v>
      </c>
      <c r="CQ50" s="105">
        <v>94.12</v>
      </c>
      <c r="CR50" s="105">
        <v>100</v>
      </c>
      <c r="CS50" s="105">
        <v>85.71</v>
      </c>
      <c r="CT50" s="105">
        <v>100</v>
      </c>
      <c r="CU50" s="105">
        <v>93.1</v>
      </c>
      <c r="CV50" s="105">
        <v>90</v>
      </c>
      <c r="CW50" s="105">
        <v>95.67</v>
      </c>
      <c r="CX50" s="105">
        <v>93.8</v>
      </c>
      <c r="CY50" s="105">
        <v>93.06</v>
      </c>
      <c r="CZ50" s="105">
        <v>97.5</v>
      </c>
      <c r="DA50" s="105">
        <v>99.57</v>
      </c>
      <c r="DB50" s="105">
        <v>97.1</v>
      </c>
      <c r="DC50" s="105">
        <v>95.1</v>
      </c>
    </row>
    <row r="51" spans="1:107" ht="14.4" x14ac:dyDescent="0.3">
      <c r="A51" s="104" t="s">
        <v>723</v>
      </c>
      <c r="B51" t="s">
        <v>184</v>
      </c>
      <c r="C51" t="s">
        <v>101</v>
      </c>
      <c r="D51" t="s">
        <v>102</v>
      </c>
      <c r="E51" t="s">
        <v>147</v>
      </c>
      <c r="F51" t="s">
        <v>116</v>
      </c>
      <c r="G51" t="s">
        <v>185</v>
      </c>
      <c r="H51" t="s">
        <v>186</v>
      </c>
      <c r="I51" s="97" t="s">
        <v>536</v>
      </c>
      <c r="J51" s="97">
        <v>0</v>
      </c>
      <c r="K51" t="s">
        <v>672</v>
      </c>
      <c r="L51" s="93" t="s">
        <v>106</v>
      </c>
      <c r="M51" s="105">
        <v>96</v>
      </c>
      <c r="N51" s="105">
        <v>99.74</v>
      </c>
      <c r="O51" s="105">
        <v>95.68</v>
      </c>
      <c r="P51" s="105">
        <v>92.4</v>
      </c>
      <c r="Q51" s="105">
        <v>97.24</v>
      </c>
      <c r="R51" s="105">
        <v>97.78</v>
      </c>
      <c r="S51" s="105">
        <v>97.06</v>
      </c>
      <c r="T51" s="105">
        <v>99.11</v>
      </c>
      <c r="U51" s="105">
        <v>99.45</v>
      </c>
      <c r="V51" s="105">
        <v>100</v>
      </c>
      <c r="W51" s="105">
        <v>100</v>
      </c>
      <c r="X51" s="105">
        <v>98.86</v>
      </c>
      <c r="Y51" s="105">
        <v>100</v>
      </c>
      <c r="Z51" s="105">
        <v>100</v>
      </c>
      <c r="AA51" s="105">
        <v>100</v>
      </c>
      <c r="AB51" s="105">
        <v>100</v>
      </c>
      <c r="AC51" s="105">
        <v>100</v>
      </c>
      <c r="AD51" s="105">
        <v>97.83</v>
      </c>
      <c r="AE51" s="105">
        <v>77.27</v>
      </c>
      <c r="AF51" s="105">
        <v>100</v>
      </c>
      <c r="AG51" s="105">
        <v>100</v>
      </c>
      <c r="AH51" s="105">
        <v>100</v>
      </c>
      <c r="AI51" s="105">
        <v>100</v>
      </c>
      <c r="AJ51" s="105">
        <v>98.36</v>
      </c>
      <c r="AK51" s="105">
        <v>84.45</v>
      </c>
      <c r="AL51" s="105">
        <v>80.56</v>
      </c>
      <c r="AM51" s="105">
        <v>100</v>
      </c>
      <c r="AN51" s="105">
        <v>61.26</v>
      </c>
      <c r="AO51" s="105">
        <v>87.15</v>
      </c>
      <c r="AP51" s="105">
        <v>40</v>
      </c>
      <c r="AQ51" s="105">
        <v>100</v>
      </c>
      <c r="AR51" s="105">
        <v>55.36</v>
      </c>
      <c r="AS51" s="105">
        <v>100</v>
      </c>
      <c r="AT51" s="105">
        <v>82.76</v>
      </c>
      <c r="AU51" s="105">
        <v>100</v>
      </c>
      <c r="AV51" s="105"/>
      <c r="AW51" s="105">
        <v>87.5</v>
      </c>
      <c r="AX51" s="105">
        <v>66.67</v>
      </c>
      <c r="AY51" s="105">
        <v>96.43</v>
      </c>
      <c r="AZ51" s="105">
        <v>100</v>
      </c>
      <c r="BA51" s="105">
        <v>99</v>
      </c>
      <c r="BB51" s="105">
        <v>100</v>
      </c>
      <c r="BC51" s="105">
        <v>100</v>
      </c>
      <c r="BD51" s="105">
        <v>97.5</v>
      </c>
      <c r="BE51" s="105">
        <v>100</v>
      </c>
      <c r="BF51" s="105">
        <v>100</v>
      </c>
      <c r="BG51" s="105">
        <v>90</v>
      </c>
      <c r="BH51" s="105"/>
      <c r="BI51" s="105"/>
      <c r="BJ51" s="105"/>
      <c r="BK51" s="105"/>
      <c r="BL51" s="105">
        <v>100</v>
      </c>
      <c r="BM51" s="105">
        <v>100</v>
      </c>
      <c r="BN51" s="105">
        <v>100</v>
      </c>
      <c r="BO51" s="105">
        <v>100</v>
      </c>
      <c r="BP51" s="105">
        <v>100</v>
      </c>
      <c r="BQ51" s="105">
        <v>100</v>
      </c>
      <c r="BR51" s="105">
        <v>88.1</v>
      </c>
      <c r="BS51" s="105">
        <v>66.67</v>
      </c>
      <c r="BT51" s="105">
        <v>94.74</v>
      </c>
      <c r="BU51" s="105">
        <v>84.62</v>
      </c>
      <c r="BV51" s="105">
        <v>97.2</v>
      </c>
      <c r="BW51" s="105">
        <v>100</v>
      </c>
      <c r="BX51" s="105">
        <v>100</v>
      </c>
      <c r="BY51" s="105">
        <v>95.83</v>
      </c>
      <c r="BZ51" s="105">
        <v>85.71</v>
      </c>
      <c r="CA51" s="105">
        <v>95.83</v>
      </c>
      <c r="CB51" s="105">
        <v>91.49</v>
      </c>
      <c r="CC51" s="105">
        <v>97.24</v>
      </c>
      <c r="CD51" s="105">
        <v>99.66</v>
      </c>
      <c r="CE51" s="105">
        <v>100</v>
      </c>
      <c r="CF51" s="105">
        <v>99.37</v>
      </c>
      <c r="CG51" s="105">
        <v>97.86</v>
      </c>
      <c r="CH51" s="105">
        <v>100</v>
      </c>
      <c r="CI51" s="105">
        <v>100</v>
      </c>
      <c r="CJ51" s="105">
        <v>97.78</v>
      </c>
      <c r="CK51" s="105">
        <v>90.74</v>
      </c>
      <c r="CL51" s="105">
        <v>100</v>
      </c>
      <c r="CM51" s="105"/>
      <c r="CN51" s="105"/>
      <c r="CO51" s="105"/>
      <c r="CP51" s="105"/>
      <c r="CQ51" s="105">
        <v>97.06</v>
      </c>
      <c r="CR51" s="105">
        <v>100</v>
      </c>
      <c r="CS51" s="105">
        <v>100</v>
      </c>
      <c r="CT51" s="105">
        <v>100</v>
      </c>
      <c r="CU51" s="105">
        <v>100</v>
      </c>
      <c r="CV51" s="105">
        <v>70</v>
      </c>
      <c r="CW51" s="105">
        <v>99.11</v>
      </c>
      <c r="CX51" s="105">
        <v>99.22</v>
      </c>
      <c r="CY51" s="105">
        <v>98.61</v>
      </c>
      <c r="CZ51" s="105">
        <v>100</v>
      </c>
      <c r="DA51" s="105">
        <v>98.04</v>
      </c>
      <c r="DB51" s="105">
        <v>99.42</v>
      </c>
      <c r="DC51" s="105">
        <v>99.02</v>
      </c>
    </row>
    <row r="52" spans="1:107" ht="14.4" x14ac:dyDescent="0.3">
      <c r="A52" s="104" t="s">
        <v>724</v>
      </c>
      <c r="B52" t="s">
        <v>187</v>
      </c>
      <c r="C52" t="s">
        <v>101</v>
      </c>
      <c r="D52" t="s">
        <v>102</v>
      </c>
      <c r="E52" t="s">
        <v>147</v>
      </c>
      <c r="F52" t="s">
        <v>116</v>
      </c>
      <c r="G52" t="s">
        <v>188</v>
      </c>
      <c r="H52" t="s">
        <v>189</v>
      </c>
      <c r="I52" s="97" t="s">
        <v>536</v>
      </c>
      <c r="J52" s="97">
        <v>0</v>
      </c>
      <c r="K52" t="s">
        <v>672</v>
      </c>
      <c r="L52" s="93" t="s">
        <v>106</v>
      </c>
      <c r="M52" s="105">
        <v>89.82</v>
      </c>
      <c r="N52" s="105">
        <v>90.51</v>
      </c>
      <c r="O52" s="105">
        <v>88.15</v>
      </c>
      <c r="P52" s="105">
        <v>89.59</v>
      </c>
      <c r="Q52" s="105">
        <v>92.52</v>
      </c>
      <c r="R52" s="105">
        <v>91.2</v>
      </c>
      <c r="S52" s="105">
        <v>86.27</v>
      </c>
      <c r="T52" s="105">
        <v>94.06</v>
      </c>
      <c r="U52" s="105">
        <v>93.96</v>
      </c>
      <c r="V52" s="105">
        <v>97.14</v>
      </c>
      <c r="W52" s="105">
        <v>50</v>
      </c>
      <c r="X52" s="105">
        <v>96.59</v>
      </c>
      <c r="Y52" s="105">
        <v>100</v>
      </c>
      <c r="Z52" s="105">
        <v>87.74</v>
      </c>
      <c r="AA52" s="105">
        <v>96.67</v>
      </c>
      <c r="AB52" s="105">
        <v>81.819999999999993</v>
      </c>
      <c r="AC52" s="105">
        <v>83.33</v>
      </c>
      <c r="AD52" s="105">
        <v>96.01</v>
      </c>
      <c r="AE52" s="105">
        <v>69.7</v>
      </c>
      <c r="AF52" s="105">
        <v>66.67</v>
      </c>
      <c r="AG52" s="105">
        <v>71.430000000000007</v>
      </c>
      <c r="AH52" s="105">
        <v>71.430000000000007</v>
      </c>
      <c r="AI52" s="105">
        <v>66.67</v>
      </c>
      <c r="AJ52" s="105">
        <v>95.08</v>
      </c>
      <c r="AK52" s="105">
        <v>77.650000000000006</v>
      </c>
      <c r="AL52" s="105">
        <v>94.44</v>
      </c>
      <c r="AM52" s="105">
        <v>91.67</v>
      </c>
      <c r="AN52" s="105">
        <v>47.78</v>
      </c>
      <c r="AO52" s="105">
        <v>82.69</v>
      </c>
      <c r="AP52" s="105">
        <v>33.33</v>
      </c>
      <c r="AQ52" s="105">
        <v>100</v>
      </c>
      <c r="AR52" s="105">
        <v>50</v>
      </c>
      <c r="AS52" s="105">
        <v>92.07</v>
      </c>
      <c r="AT52" s="105">
        <v>68.97</v>
      </c>
      <c r="AU52" s="105">
        <v>66.67</v>
      </c>
      <c r="AV52" s="105"/>
      <c r="AW52" s="105">
        <v>93.1</v>
      </c>
      <c r="AX52" s="105">
        <v>88.89</v>
      </c>
      <c r="AY52" s="105">
        <v>93.33</v>
      </c>
      <c r="AZ52" s="105">
        <v>100</v>
      </c>
      <c r="BA52" s="105">
        <v>94.44</v>
      </c>
      <c r="BB52" s="105">
        <v>100</v>
      </c>
      <c r="BC52" s="105">
        <v>87.5</v>
      </c>
      <c r="BD52" s="105">
        <v>100</v>
      </c>
      <c r="BE52" s="105">
        <v>100</v>
      </c>
      <c r="BF52" s="105">
        <v>100</v>
      </c>
      <c r="BG52" s="105">
        <v>100</v>
      </c>
      <c r="BH52" s="105"/>
      <c r="BI52" s="105"/>
      <c r="BJ52" s="105"/>
      <c r="BK52" s="105"/>
      <c r="BL52" s="105">
        <v>99.12</v>
      </c>
      <c r="BM52" s="105">
        <v>100</v>
      </c>
      <c r="BN52" s="105">
        <v>100</v>
      </c>
      <c r="BO52" s="105">
        <v>97.83</v>
      </c>
      <c r="BP52" s="105">
        <v>100</v>
      </c>
      <c r="BQ52" s="105">
        <v>100</v>
      </c>
      <c r="BR52" s="105">
        <v>90.91</v>
      </c>
      <c r="BS52" s="105">
        <v>75</v>
      </c>
      <c r="BT52" s="105">
        <v>100</v>
      </c>
      <c r="BU52" s="105">
        <v>90.91</v>
      </c>
      <c r="BV52" s="105">
        <v>98.6</v>
      </c>
      <c r="BW52" s="105">
        <v>100</v>
      </c>
      <c r="BX52" s="105">
        <v>100</v>
      </c>
      <c r="BY52" s="105">
        <v>95.83</v>
      </c>
      <c r="BZ52" s="105">
        <v>100</v>
      </c>
      <c r="CA52" s="105">
        <v>100</v>
      </c>
      <c r="CB52" s="105">
        <v>97.87</v>
      </c>
      <c r="CC52" s="105">
        <v>92.52</v>
      </c>
      <c r="CD52" s="105">
        <v>95.86</v>
      </c>
      <c r="CE52" s="105">
        <v>90.91</v>
      </c>
      <c r="CF52" s="105">
        <v>100</v>
      </c>
      <c r="CG52" s="105">
        <v>84.54</v>
      </c>
      <c r="CH52" s="105">
        <v>100</v>
      </c>
      <c r="CI52" s="105">
        <v>100</v>
      </c>
      <c r="CJ52" s="105">
        <v>77.3</v>
      </c>
      <c r="CK52" s="105">
        <v>65.739999999999995</v>
      </c>
      <c r="CL52" s="105">
        <v>83.33</v>
      </c>
      <c r="CM52" s="105"/>
      <c r="CN52" s="105"/>
      <c r="CO52" s="105"/>
      <c r="CP52" s="105"/>
      <c r="CQ52" s="105">
        <v>86.27</v>
      </c>
      <c r="CR52" s="105">
        <v>88.1</v>
      </c>
      <c r="CS52" s="105">
        <v>82.14</v>
      </c>
      <c r="CT52" s="105">
        <v>96.88</v>
      </c>
      <c r="CU52" s="105">
        <v>96.55</v>
      </c>
      <c r="CV52" s="105">
        <v>40</v>
      </c>
      <c r="CW52" s="105">
        <v>94.06</v>
      </c>
      <c r="CX52" s="105">
        <v>95.35</v>
      </c>
      <c r="CY52" s="105">
        <v>94.44</v>
      </c>
      <c r="CZ52" s="105">
        <v>100</v>
      </c>
      <c r="DA52" s="105">
        <v>91.36</v>
      </c>
      <c r="DB52" s="105">
        <v>90.35</v>
      </c>
      <c r="DC52" s="105">
        <v>84.31</v>
      </c>
    </row>
    <row r="53" spans="1:107" ht="14.4" x14ac:dyDescent="0.3">
      <c r="A53" s="104" t="s">
        <v>725</v>
      </c>
      <c r="B53" t="s">
        <v>190</v>
      </c>
      <c r="C53" t="s">
        <v>101</v>
      </c>
      <c r="D53" t="s">
        <v>102</v>
      </c>
      <c r="E53" t="s">
        <v>147</v>
      </c>
      <c r="F53" t="s">
        <v>116</v>
      </c>
      <c r="G53" t="s">
        <v>105</v>
      </c>
      <c r="H53" t="s">
        <v>105</v>
      </c>
      <c r="I53" s="97" t="s">
        <v>536</v>
      </c>
      <c r="J53" s="97">
        <v>1</v>
      </c>
      <c r="K53" t="s">
        <v>672</v>
      </c>
      <c r="L53" s="93" t="s">
        <v>106</v>
      </c>
      <c r="M53" s="105">
        <v>87.73</v>
      </c>
      <c r="N53" s="105">
        <v>87.69</v>
      </c>
      <c r="O53" s="105">
        <v>94.83</v>
      </c>
      <c r="P53" s="105">
        <v>89.22</v>
      </c>
      <c r="Q53" s="105">
        <v>95.08</v>
      </c>
      <c r="R53" s="105">
        <v>90.8</v>
      </c>
      <c r="S53" s="105">
        <v>98.04</v>
      </c>
      <c r="T53" s="105">
        <v>80.31</v>
      </c>
      <c r="U53" s="105">
        <v>90.11</v>
      </c>
      <c r="V53" s="105">
        <v>91.43</v>
      </c>
      <c r="W53" s="105">
        <v>93.75</v>
      </c>
      <c r="X53" s="105">
        <v>89.77</v>
      </c>
      <c r="Y53" s="105">
        <v>83.33</v>
      </c>
      <c r="Z53" s="105">
        <v>85.85</v>
      </c>
      <c r="AA53" s="105">
        <v>93.33</v>
      </c>
      <c r="AB53" s="105">
        <v>81.819999999999993</v>
      </c>
      <c r="AC53" s="105">
        <v>84.62</v>
      </c>
      <c r="AD53" s="105">
        <v>100</v>
      </c>
      <c r="AE53" s="105">
        <v>65.150000000000006</v>
      </c>
      <c r="AF53" s="105">
        <v>94.44</v>
      </c>
      <c r="AG53" s="105">
        <v>92.86</v>
      </c>
      <c r="AH53" s="105">
        <v>90.48</v>
      </c>
      <c r="AI53" s="105">
        <v>88.89</v>
      </c>
      <c r="AJ53" s="105">
        <v>100</v>
      </c>
      <c r="AK53" s="105">
        <v>79.14</v>
      </c>
      <c r="AL53" s="105">
        <v>84.72</v>
      </c>
      <c r="AM53" s="105">
        <v>100</v>
      </c>
      <c r="AN53" s="105">
        <v>69.44</v>
      </c>
      <c r="AO53" s="105">
        <v>96.43</v>
      </c>
      <c r="AP53" s="105">
        <v>0</v>
      </c>
      <c r="AQ53" s="105">
        <v>100</v>
      </c>
      <c r="AR53" s="105">
        <v>71.430000000000007</v>
      </c>
      <c r="AS53" s="105">
        <v>85.37</v>
      </c>
      <c r="AT53" s="105">
        <v>65.52</v>
      </c>
      <c r="AU53" s="105">
        <v>77.67</v>
      </c>
      <c r="AV53" s="105"/>
      <c r="AW53" s="105">
        <v>80.36</v>
      </c>
      <c r="AX53" s="105">
        <v>87.5</v>
      </c>
      <c r="AY53" s="105">
        <v>70</v>
      </c>
      <c r="AZ53" s="105">
        <v>100</v>
      </c>
      <c r="BA53" s="105">
        <v>100</v>
      </c>
      <c r="BB53" s="105">
        <v>100</v>
      </c>
      <c r="BC53" s="105">
        <v>100</v>
      </c>
      <c r="BD53" s="105">
        <v>100</v>
      </c>
      <c r="BE53" s="105">
        <v>100</v>
      </c>
      <c r="BF53" s="105">
        <v>100</v>
      </c>
      <c r="BG53" s="105">
        <v>100</v>
      </c>
      <c r="BH53" s="105"/>
      <c r="BI53" s="105"/>
      <c r="BJ53" s="105"/>
      <c r="BK53" s="105"/>
      <c r="BL53" s="105">
        <v>95.41</v>
      </c>
      <c r="BM53" s="105">
        <v>100</v>
      </c>
      <c r="BN53" s="105">
        <v>93.75</v>
      </c>
      <c r="BO53" s="105">
        <v>92.68</v>
      </c>
      <c r="BP53" s="105">
        <v>100</v>
      </c>
      <c r="BQ53" s="105">
        <v>92.31</v>
      </c>
      <c r="BR53" s="105">
        <v>88.1</v>
      </c>
      <c r="BS53" s="105">
        <v>66.67</v>
      </c>
      <c r="BT53" s="105">
        <v>94.74</v>
      </c>
      <c r="BU53" s="105">
        <v>84.62</v>
      </c>
      <c r="BV53" s="105">
        <v>97.03</v>
      </c>
      <c r="BW53" s="105">
        <v>100</v>
      </c>
      <c r="BX53" s="105">
        <v>100</v>
      </c>
      <c r="BY53" s="105">
        <v>95.83</v>
      </c>
      <c r="BZ53" s="105">
        <v>71.430000000000007</v>
      </c>
      <c r="CA53" s="105">
        <v>100</v>
      </c>
      <c r="CB53" s="105">
        <v>93.09</v>
      </c>
      <c r="CC53" s="105">
        <v>95.08</v>
      </c>
      <c r="CD53" s="105">
        <v>96.55</v>
      </c>
      <c r="CE53" s="105">
        <v>92.42</v>
      </c>
      <c r="CF53" s="105">
        <v>100</v>
      </c>
      <c r="CG53" s="105">
        <v>80.069999999999993</v>
      </c>
      <c r="CH53" s="105">
        <v>100</v>
      </c>
      <c r="CI53" s="105">
        <v>80</v>
      </c>
      <c r="CJ53" s="105">
        <v>77.59</v>
      </c>
      <c r="CK53" s="105">
        <v>86.11</v>
      </c>
      <c r="CL53" s="105">
        <v>33.33</v>
      </c>
      <c r="CM53" s="105"/>
      <c r="CN53" s="105"/>
      <c r="CO53" s="105"/>
      <c r="CP53" s="105"/>
      <c r="CQ53" s="105">
        <v>98.04</v>
      </c>
      <c r="CR53" s="105">
        <v>100</v>
      </c>
      <c r="CS53" s="105">
        <v>100</v>
      </c>
      <c r="CT53" s="105">
        <v>100</v>
      </c>
      <c r="CU53" s="105">
        <v>100</v>
      </c>
      <c r="CV53" s="105">
        <v>80</v>
      </c>
      <c r="CW53" s="105">
        <v>80.31</v>
      </c>
      <c r="CX53" s="105">
        <v>80.62</v>
      </c>
      <c r="CY53" s="105">
        <v>89.86</v>
      </c>
      <c r="CZ53" s="105">
        <v>81.08</v>
      </c>
      <c r="DA53" s="105">
        <v>86.46</v>
      </c>
      <c r="DB53" s="105">
        <v>70.48</v>
      </c>
      <c r="DC53" s="105">
        <v>39.700000000000003</v>
      </c>
    </row>
    <row r="54" spans="1:107" ht="14.4" x14ac:dyDescent="0.3">
      <c r="A54" s="104" t="s">
        <v>726</v>
      </c>
      <c r="B54" t="s">
        <v>191</v>
      </c>
      <c r="C54" t="s">
        <v>101</v>
      </c>
      <c r="D54" t="s">
        <v>102</v>
      </c>
      <c r="E54" t="s">
        <v>147</v>
      </c>
      <c r="F54" t="s">
        <v>120</v>
      </c>
      <c r="G54" t="s">
        <v>105</v>
      </c>
      <c r="H54" t="s">
        <v>105</v>
      </c>
      <c r="I54" s="97" t="s">
        <v>536</v>
      </c>
      <c r="J54" s="97">
        <v>1</v>
      </c>
      <c r="K54" t="s">
        <v>672</v>
      </c>
      <c r="L54" s="93" t="s">
        <v>106</v>
      </c>
      <c r="M54" s="105">
        <v>81.64</v>
      </c>
      <c r="N54" s="105">
        <v>83.85</v>
      </c>
      <c r="O54" s="105">
        <v>92.66</v>
      </c>
      <c r="P54" s="105">
        <v>83.44</v>
      </c>
      <c r="Q54" s="105">
        <v>82.05</v>
      </c>
      <c r="R54" s="105">
        <v>69.59</v>
      </c>
      <c r="S54" s="105">
        <v>88.89</v>
      </c>
      <c r="T54" s="105">
        <v>85.75</v>
      </c>
      <c r="U54" s="105">
        <v>92.86</v>
      </c>
      <c r="V54" s="105">
        <v>88.57</v>
      </c>
      <c r="W54" s="105">
        <v>87.5</v>
      </c>
      <c r="X54" s="105">
        <v>98.86</v>
      </c>
      <c r="Y54" s="105">
        <v>83.33</v>
      </c>
      <c r="Z54" s="105">
        <v>76.42</v>
      </c>
      <c r="AA54" s="105">
        <v>90</v>
      </c>
      <c r="AB54" s="105">
        <v>81.819999999999993</v>
      </c>
      <c r="AC54" s="105">
        <v>74.36</v>
      </c>
      <c r="AD54" s="105">
        <v>96.43</v>
      </c>
      <c r="AE54" s="105">
        <v>57.58</v>
      </c>
      <c r="AF54" s="105">
        <v>97.14</v>
      </c>
      <c r="AG54" s="105">
        <v>100</v>
      </c>
      <c r="AH54" s="105">
        <v>100</v>
      </c>
      <c r="AI54" s="105">
        <v>87.5</v>
      </c>
      <c r="AJ54" s="105">
        <v>86.89</v>
      </c>
      <c r="AK54" s="105">
        <v>79.040000000000006</v>
      </c>
      <c r="AL54" s="105">
        <v>83.28</v>
      </c>
      <c r="AM54" s="105">
        <v>86.17</v>
      </c>
      <c r="AN54" s="105">
        <v>73.87</v>
      </c>
      <c r="AO54" s="105">
        <v>63.17</v>
      </c>
      <c r="AP54" s="105">
        <v>20</v>
      </c>
      <c r="AQ54" s="105">
        <v>100</v>
      </c>
      <c r="AR54" s="105">
        <v>50</v>
      </c>
      <c r="AS54" s="105">
        <v>87.8</v>
      </c>
      <c r="AT54" s="105">
        <v>79.31</v>
      </c>
      <c r="AU54" s="105">
        <v>78</v>
      </c>
      <c r="AV54" s="105"/>
      <c r="AW54" s="105">
        <v>57.69</v>
      </c>
      <c r="AX54" s="105">
        <v>64.290000000000006</v>
      </c>
      <c r="AY54" s="105">
        <v>50</v>
      </c>
      <c r="AZ54" s="105">
        <v>83.33</v>
      </c>
      <c r="BA54" s="105">
        <v>94.76</v>
      </c>
      <c r="BB54" s="105">
        <v>100</v>
      </c>
      <c r="BC54" s="105">
        <v>100</v>
      </c>
      <c r="BD54" s="105">
        <v>86.25</v>
      </c>
      <c r="BE54" s="105">
        <v>100</v>
      </c>
      <c r="BF54" s="105">
        <v>100</v>
      </c>
      <c r="BG54" s="105">
        <v>70</v>
      </c>
      <c r="BH54" s="105">
        <v>86.9</v>
      </c>
      <c r="BI54" s="105">
        <v>88.24</v>
      </c>
      <c r="BJ54" s="105">
        <v>98.81</v>
      </c>
      <c r="BK54" s="105">
        <v>75.599999999999994</v>
      </c>
      <c r="BL54" s="105">
        <v>92.54</v>
      </c>
      <c r="BM54" s="105">
        <v>95.95</v>
      </c>
      <c r="BN54" s="105">
        <v>100</v>
      </c>
      <c r="BO54" s="105">
        <v>91.3</v>
      </c>
      <c r="BP54" s="105">
        <v>72.22</v>
      </c>
      <c r="BQ54" s="105">
        <v>100</v>
      </c>
      <c r="BR54" s="105">
        <v>55.41</v>
      </c>
      <c r="BS54" s="105">
        <v>56.25</v>
      </c>
      <c r="BT54" s="105">
        <v>55.56</v>
      </c>
      <c r="BU54" s="105">
        <v>38.64</v>
      </c>
      <c r="BV54" s="105">
        <v>91.61</v>
      </c>
      <c r="BW54" s="105">
        <v>93.75</v>
      </c>
      <c r="BX54" s="105">
        <v>100</v>
      </c>
      <c r="BY54" s="105">
        <v>100</v>
      </c>
      <c r="BZ54" s="105">
        <v>85.71</v>
      </c>
      <c r="CA54" s="105">
        <v>79.17</v>
      </c>
      <c r="CB54" s="105">
        <v>92.53</v>
      </c>
      <c r="CC54" s="105">
        <v>82.05</v>
      </c>
      <c r="CD54" s="105">
        <v>83.1</v>
      </c>
      <c r="CE54" s="105">
        <v>84.85</v>
      </c>
      <c r="CF54" s="105">
        <v>81.650000000000006</v>
      </c>
      <c r="CG54" s="105">
        <v>37.08</v>
      </c>
      <c r="CH54" s="105">
        <v>60</v>
      </c>
      <c r="CI54" s="105">
        <v>30</v>
      </c>
      <c r="CJ54" s="105">
        <v>32.76</v>
      </c>
      <c r="CK54" s="105">
        <v>34.26</v>
      </c>
      <c r="CL54" s="105">
        <v>16.670000000000002</v>
      </c>
      <c r="CM54" s="105">
        <v>72.319999999999993</v>
      </c>
      <c r="CN54" s="105">
        <v>61.62</v>
      </c>
      <c r="CO54" s="105">
        <v>82.35</v>
      </c>
      <c r="CP54" s="105">
        <v>74.430000000000007</v>
      </c>
      <c r="CQ54" s="105">
        <v>88.89</v>
      </c>
      <c r="CR54" s="105">
        <v>97.62</v>
      </c>
      <c r="CS54" s="105">
        <v>89.29</v>
      </c>
      <c r="CT54" s="105">
        <v>90.62</v>
      </c>
      <c r="CU54" s="105">
        <v>86.21</v>
      </c>
      <c r="CV54" s="105">
        <v>70</v>
      </c>
      <c r="CW54" s="105">
        <v>85.75</v>
      </c>
      <c r="CX54" s="105">
        <v>86.82</v>
      </c>
      <c r="CY54" s="105">
        <v>87.04</v>
      </c>
      <c r="CZ54" s="105">
        <v>91.45</v>
      </c>
      <c r="DA54" s="105">
        <v>51.43</v>
      </c>
      <c r="DB54" s="105">
        <v>88.89</v>
      </c>
      <c r="DC54" s="105">
        <v>84.62</v>
      </c>
    </row>
    <row r="55" spans="1:107" ht="14.4" x14ac:dyDescent="0.3">
      <c r="A55" s="104" t="s">
        <v>727</v>
      </c>
      <c r="B55" t="s">
        <v>192</v>
      </c>
      <c r="C55" t="s">
        <v>101</v>
      </c>
      <c r="D55" t="s">
        <v>102</v>
      </c>
      <c r="E55" t="s">
        <v>143</v>
      </c>
      <c r="F55" t="s">
        <v>108</v>
      </c>
      <c r="G55" t="s">
        <v>105</v>
      </c>
      <c r="H55" t="s">
        <v>105</v>
      </c>
      <c r="I55" s="97" t="s">
        <v>536</v>
      </c>
      <c r="J55" s="97">
        <v>1</v>
      </c>
      <c r="K55" t="s">
        <v>672</v>
      </c>
      <c r="L55" s="93" t="s">
        <v>106</v>
      </c>
      <c r="M55" s="105">
        <v>92.05</v>
      </c>
      <c r="N55" s="105">
        <v>98.97</v>
      </c>
      <c r="O55" s="105">
        <v>94.47</v>
      </c>
      <c r="P55" s="105">
        <v>90.44</v>
      </c>
      <c r="Q55" s="105">
        <v>91.43</v>
      </c>
      <c r="R55" s="105">
        <v>87.31</v>
      </c>
      <c r="S55" s="105">
        <v>92.16</v>
      </c>
      <c r="T55" s="105">
        <v>98.99</v>
      </c>
      <c r="U55" s="105">
        <v>100</v>
      </c>
      <c r="V55" s="105">
        <v>100</v>
      </c>
      <c r="W55" s="105">
        <v>100</v>
      </c>
      <c r="X55" s="105">
        <v>100</v>
      </c>
      <c r="Y55" s="105">
        <v>100</v>
      </c>
      <c r="Z55" s="105">
        <v>98.11</v>
      </c>
      <c r="AA55" s="105">
        <v>100</v>
      </c>
      <c r="AB55" s="105">
        <v>96.97</v>
      </c>
      <c r="AC55" s="105">
        <v>97.44</v>
      </c>
      <c r="AD55" s="105">
        <v>96.43</v>
      </c>
      <c r="AE55" s="105">
        <v>78.790000000000006</v>
      </c>
      <c r="AF55" s="105">
        <v>97.14</v>
      </c>
      <c r="AG55" s="105">
        <v>100</v>
      </c>
      <c r="AH55" s="105">
        <v>100</v>
      </c>
      <c r="AI55" s="105">
        <v>87.5</v>
      </c>
      <c r="AJ55" s="105">
        <v>97.5</v>
      </c>
      <c r="AK55" s="105">
        <v>80.45</v>
      </c>
      <c r="AL55" s="105">
        <v>83.33</v>
      </c>
      <c r="AM55" s="105">
        <v>88.83</v>
      </c>
      <c r="AN55" s="105">
        <v>62.16</v>
      </c>
      <c r="AO55" s="105">
        <v>84.62</v>
      </c>
      <c r="AP55" s="105">
        <v>53.4</v>
      </c>
      <c r="AQ55" s="105">
        <v>85.71</v>
      </c>
      <c r="AR55" s="105">
        <v>67.86</v>
      </c>
      <c r="AS55" s="105">
        <v>95.12</v>
      </c>
      <c r="AT55" s="105">
        <v>65.52</v>
      </c>
      <c r="AU55" s="105">
        <v>100</v>
      </c>
      <c r="AV55" s="105"/>
      <c r="AW55" s="105">
        <v>82.76</v>
      </c>
      <c r="AX55" s="105">
        <v>83.33</v>
      </c>
      <c r="AY55" s="105">
        <v>76.67</v>
      </c>
      <c r="AZ55" s="105">
        <v>85.71</v>
      </c>
      <c r="BA55" s="105">
        <v>100</v>
      </c>
      <c r="BB55" s="105">
        <v>100</v>
      </c>
      <c r="BC55" s="105">
        <v>100</v>
      </c>
      <c r="BD55" s="105">
        <v>100</v>
      </c>
      <c r="BE55" s="105">
        <v>100</v>
      </c>
      <c r="BF55" s="105">
        <v>100</v>
      </c>
      <c r="BG55" s="105">
        <v>100</v>
      </c>
      <c r="BH55" s="105">
        <v>96.23</v>
      </c>
      <c r="BI55" s="105">
        <v>100</v>
      </c>
      <c r="BJ55" s="105">
        <v>97.62</v>
      </c>
      <c r="BK55" s="105">
        <v>92.41</v>
      </c>
      <c r="BL55" s="105">
        <v>94.59</v>
      </c>
      <c r="BM55" s="105">
        <v>97.3</v>
      </c>
      <c r="BN55" s="105">
        <v>92.31</v>
      </c>
      <c r="BO55" s="105">
        <v>93.48</v>
      </c>
      <c r="BP55" s="105">
        <v>100</v>
      </c>
      <c r="BQ55" s="105">
        <v>96.15</v>
      </c>
      <c r="BR55" s="105">
        <v>89.29</v>
      </c>
      <c r="BS55" s="105">
        <v>66.67</v>
      </c>
      <c r="BT55" s="105">
        <v>89.47</v>
      </c>
      <c r="BU55" s="105">
        <v>96.15</v>
      </c>
      <c r="BV55" s="105">
        <v>96.53</v>
      </c>
      <c r="BW55" s="105">
        <v>94.64</v>
      </c>
      <c r="BX55" s="105">
        <v>96.15</v>
      </c>
      <c r="BY55" s="105">
        <v>100</v>
      </c>
      <c r="BZ55" s="105">
        <v>85.71</v>
      </c>
      <c r="CA55" s="105">
        <v>100</v>
      </c>
      <c r="CB55" s="105">
        <v>97.92</v>
      </c>
      <c r="CC55" s="105">
        <v>91.43</v>
      </c>
      <c r="CD55" s="105">
        <v>94.93</v>
      </c>
      <c r="CE55" s="105">
        <v>98.55</v>
      </c>
      <c r="CF55" s="105">
        <v>91.77</v>
      </c>
      <c r="CG55" s="105">
        <v>80.56</v>
      </c>
      <c r="CH55" s="105">
        <v>82.22</v>
      </c>
      <c r="CI55" s="105">
        <v>100</v>
      </c>
      <c r="CJ55" s="105">
        <v>82.76</v>
      </c>
      <c r="CK55" s="105">
        <v>69.44</v>
      </c>
      <c r="CL55" s="105">
        <v>50</v>
      </c>
      <c r="CM55" s="105">
        <v>82.86</v>
      </c>
      <c r="CN55" s="105">
        <v>90.91</v>
      </c>
      <c r="CO55" s="105">
        <v>82.35</v>
      </c>
      <c r="CP55" s="105">
        <v>80</v>
      </c>
      <c r="CQ55" s="105">
        <v>92.16</v>
      </c>
      <c r="CR55" s="105">
        <v>92.86</v>
      </c>
      <c r="CS55" s="105">
        <v>85.71</v>
      </c>
      <c r="CT55" s="105">
        <v>100</v>
      </c>
      <c r="CU55" s="105">
        <v>96.55</v>
      </c>
      <c r="CV55" s="105">
        <v>100</v>
      </c>
      <c r="CW55" s="105">
        <v>98.99</v>
      </c>
      <c r="CX55" s="105">
        <v>99.22</v>
      </c>
      <c r="CY55" s="105">
        <v>98.15</v>
      </c>
      <c r="CZ55" s="105">
        <v>99.21</v>
      </c>
      <c r="DA55" s="105">
        <v>86.73</v>
      </c>
      <c r="DB55" s="105">
        <v>98.25</v>
      </c>
      <c r="DC55" s="105">
        <v>99.02</v>
      </c>
    </row>
    <row r="56" spans="1:107" ht="14.4" x14ac:dyDescent="0.3">
      <c r="A56" s="104" t="s">
        <v>728</v>
      </c>
      <c r="B56" t="s">
        <v>193</v>
      </c>
      <c r="C56" t="s">
        <v>101</v>
      </c>
      <c r="D56" t="s">
        <v>102</v>
      </c>
      <c r="E56" t="s">
        <v>143</v>
      </c>
      <c r="F56" t="s">
        <v>194</v>
      </c>
      <c r="G56" t="s">
        <v>105</v>
      </c>
      <c r="H56" t="s">
        <v>105</v>
      </c>
      <c r="I56" s="97" t="s">
        <v>536</v>
      </c>
      <c r="J56" s="97">
        <v>1</v>
      </c>
      <c r="K56" t="s">
        <v>672</v>
      </c>
      <c r="L56" s="93" t="s">
        <v>106</v>
      </c>
      <c r="M56" s="105">
        <v>86.97</v>
      </c>
      <c r="N56" s="105">
        <v>96.92</v>
      </c>
      <c r="O56" s="105">
        <v>96.24</v>
      </c>
      <c r="P56" s="105">
        <v>87.12</v>
      </c>
      <c r="Q56" s="105">
        <v>91.18</v>
      </c>
      <c r="R56" s="105">
        <v>80.180000000000007</v>
      </c>
      <c r="S56" s="105">
        <v>61.7</v>
      </c>
      <c r="T56" s="105">
        <v>97.15</v>
      </c>
      <c r="U56" s="105">
        <v>94.51</v>
      </c>
      <c r="V56" s="105">
        <v>100</v>
      </c>
      <c r="W56" s="105">
        <v>93.75</v>
      </c>
      <c r="X56" s="105">
        <v>92.05</v>
      </c>
      <c r="Y56" s="105">
        <v>83.33</v>
      </c>
      <c r="Z56" s="105">
        <v>99.06</v>
      </c>
      <c r="AA56" s="105">
        <v>96.67</v>
      </c>
      <c r="AB56" s="105">
        <v>100</v>
      </c>
      <c r="AC56" s="105">
        <v>98.72</v>
      </c>
      <c r="AD56" s="105">
        <v>97.28</v>
      </c>
      <c r="AE56" s="105">
        <v>93.94</v>
      </c>
      <c r="AF56" s="105">
        <v>94.29</v>
      </c>
      <c r="AG56" s="105">
        <v>100</v>
      </c>
      <c r="AH56" s="105">
        <v>95.24</v>
      </c>
      <c r="AI56" s="105">
        <v>87.5</v>
      </c>
      <c r="AJ56" s="105">
        <v>98.36</v>
      </c>
      <c r="AK56" s="105">
        <v>76.790000000000006</v>
      </c>
      <c r="AL56" s="105">
        <v>58.33</v>
      </c>
      <c r="AM56" s="105">
        <v>0</v>
      </c>
      <c r="AN56" s="105">
        <v>62.5</v>
      </c>
      <c r="AO56" s="105">
        <v>70.45</v>
      </c>
      <c r="AP56" s="105">
        <v>0</v>
      </c>
      <c r="AQ56" s="105">
        <v>68</v>
      </c>
      <c r="AR56" s="105">
        <v>89.29</v>
      </c>
      <c r="AS56" s="105">
        <v>95.73</v>
      </c>
      <c r="AT56" s="105">
        <v>44.83</v>
      </c>
      <c r="AU56" s="105">
        <v>89</v>
      </c>
      <c r="AV56" s="105"/>
      <c r="AW56" s="105">
        <v>63.89</v>
      </c>
      <c r="AX56" s="105">
        <v>25</v>
      </c>
      <c r="AY56" s="105">
        <v>78.569999999999993</v>
      </c>
      <c r="AZ56" s="105">
        <v>75</v>
      </c>
      <c r="BA56" s="105">
        <v>90.53</v>
      </c>
      <c r="BB56" s="105">
        <v>100</v>
      </c>
      <c r="BC56" s="105">
        <v>88.89</v>
      </c>
      <c r="BD56" s="105">
        <v>88.57</v>
      </c>
      <c r="BE56" s="105">
        <v>100</v>
      </c>
      <c r="BF56" s="105">
        <v>100</v>
      </c>
      <c r="BG56" s="105">
        <v>60</v>
      </c>
      <c r="BH56" s="105"/>
      <c r="BI56" s="105"/>
      <c r="BJ56" s="105"/>
      <c r="BK56" s="105"/>
      <c r="BL56" s="105">
        <v>97.37</v>
      </c>
      <c r="BM56" s="105">
        <v>97.3</v>
      </c>
      <c r="BN56" s="105">
        <v>100</v>
      </c>
      <c r="BO56" s="105">
        <v>97.83</v>
      </c>
      <c r="BP56" s="105">
        <v>100</v>
      </c>
      <c r="BQ56" s="105">
        <v>96.15</v>
      </c>
      <c r="BR56" s="105">
        <v>88.46</v>
      </c>
      <c r="BS56" s="105">
        <v>83.33</v>
      </c>
      <c r="BT56" s="105">
        <v>33.33</v>
      </c>
      <c r="BU56" s="105">
        <v>100</v>
      </c>
      <c r="BV56" s="105">
        <v>96.27</v>
      </c>
      <c r="BW56" s="105">
        <v>98.21</v>
      </c>
      <c r="BX56" s="105">
        <v>96.15</v>
      </c>
      <c r="BY56" s="105">
        <v>91.67</v>
      </c>
      <c r="BZ56" s="105">
        <v>85.71</v>
      </c>
      <c r="CA56" s="105">
        <v>100</v>
      </c>
      <c r="CB56" s="105">
        <v>92.91</v>
      </c>
      <c r="CC56" s="105">
        <v>91.18</v>
      </c>
      <c r="CD56" s="105">
        <v>99.31</v>
      </c>
      <c r="CE56" s="105">
        <v>100</v>
      </c>
      <c r="CF56" s="105">
        <v>98.72</v>
      </c>
      <c r="CG56" s="105">
        <v>71.67</v>
      </c>
      <c r="CH56" s="105">
        <v>80</v>
      </c>
      <c r="CI56" s="105">
        <v>100</v>
      </c>
      <c r="CJ56" s="105">
        <v>59.17</v>
      </c>
      <c r="CK56" s="105">
        <v>71.3</v>
      </c>
      <c r="CL56" s="105">
        <v>66.67</v>
      </c>
      <c r="CM56" s="105">
        <v>65.180000000000007</v>
      </c>
      <c r="CN56" s="105">
        <v>66.67</v>
      </c>
      <c r="CO56" s="105">
        <v>94.12</v>
      </c>
      <c r="CP56" s="105">
        <v>59.17</v>
      </c>
      <c r="CQ56" s="105">
        <v>61.7</v>
      </c>
      <c r="CR56" s="105">
        <v>54.76</v>
      </c>
      <c r="CS56" s="105">
        <v>71.430000000000007</v>
      </c>
      <c r="CT56" s="105">
        <v>48.15</v>
      </c>
      <c r="CU56" s="105">
        <v>48.15</v>
      </c>
      <c r="CV56" s="105">
        <v>60</v>
      </c>
      <c r="CW56" s="105">
        <v>97.15</v>
      </c>
      <c r="CX56" s="105">
        <v>97.58</v>
      </c>
      <c r="CY56" s="105">
        <v>96.06</v>
      </c>
      <c r="CZ56" s="105">
        <v>96.04</v>
      </c>
      <c r="DA56" s="105">
        <v>84.27</v>
      </c>
      <c r="DB56" s="105">
        <v>97.81</v>
      </c>
      <c r="DC56" s="105">
        <v>96.08</v>
      </c>
    </row>
    <row r="57" spans="1:107" ht="14.4" x14ac:dyDescent="0.3">
      <c r="A57" s="104" t="s">
        <v>729</v>
      </c>
      <c r="B57" t="s">
        <v>195</v>
      </c>
      <c r="C57" t="s">
        <v>101</v>
      </c>
      <c r="D57" t="s">
        <v>102</v>
      </c>
      <c r="E57" t="s">
        <v>143</v>
      </c>
      <c r="F57" t="s">
        <v>114</v>
      </c>
      <c r="G57" t="s">
        <v>105</v>
      </c>
      <c r="H57" t="s">
        <v>105</v>
      </c>
      <c r="I57" s="97" t="s">
        <v>536</v>
      </c>
      <c r="J57" s="97">
        <v>1</v>
      </c>
      <c r="K57" t="s">
        <v>672</v>
      </c>
      <c r="L57" s="93" t="s">
        <v>106</v>
      </c>
      <c r="M57" s="105">
        <v>93.35</v>
      </c>
      <c r="N57" s="105">
        <v>97.69</v>
      </c>
      <c r="O57" s="105">
        <v>97.42</v>
      </c>
      <c r="P57" s="105">
        <v>92.28</v>
      </c>
      <c r="Q57" s="105">
        <v>91.73</v>
      </c>
      <c r="R57" s="105">
        <v>89.65</v>
      </c>
      <c r="S57" s="105">
        <v>99.02</v>
      </c>
      <c r="T57" s="105">
        <v>95.2</v>
      </c>
      <c r="U57" s="105">
        <v>99.45</v>
      </c>
      <c r="V57" s="105">
        <v>100</v>
      </c>
      <c r="W57" s="105">
        <v>100</v>
      </c>
      <c r="X57" s="105">
        <v>98.86</v>
      </c>
      <c r="Y57" s="105">
        <v>100</v>
      </c>
      <c r="Z57" s="105">
        <v>96.23</v>
      </c>
      <c r="AA57" s="105">
        <v>93.33</v>
      </c>
      <c r="AB57" s="105">
        <v>100</v>
      </c>
      <c r="AC57" s="105">
        <v>96.15</v>
      </c>
      <c r="AD57" s="105">
        <v>99.35</v>
      </c>
      <c r="AE57" s="105">
        <v>90.91</v>
      </c>
      <c r="AF57" s="105">
        <v>92.59</v>
      </c>
      <c r="AG57" s="105">
        <v>92.86</v>
      </c>
      <c r="AH57" s="105">
        <v>92.86</v>
      </c>
      <c r="AI57" s="105">
        <v>100</v>
      </c>
      <c r="AJ57" s="105">
        <v>96.72</v>
      </c>
      <c r="AK57" s="105">
        <v>84.95</v>
      </c>
      <c r="AL57" s="105">
        <v>88.83</v>
      </c>
      <c r="AM57" s="105">
        <v>94.5</v>
      </c>
      <c r="AN57" s="105">
        <v>78.38</v>
      </c>
      <c r="AO57" s="105">
        <v>57.69</v>
      </c>
      <c r="AP57" s="105">
        <v>25</v>
      </c>
      <c r="AQ57" s="105">
        <v>100</v>
      </c>
      <c r="AR57" s="105">
        <v>77.78</v>
      </c>
      <c r="AS57" s="105">
        <v>96.34</v>
      </c>
      <c r="AT57" s="105">
        <v>75.86</v>
      </c>
      <c r="AU57" s="105">
        <v>100</v>
      </c>
      <c r="AV57" s="105"/>
      <c r="AW57" s="105">
        <v>81.25</v>
      </c>
      <c r="AX57" s="105">
        <v>83.33</v>
      </c>
      <c r="AY57" s="105">
        <v>85.71</v>
      </c>
      <c r="AZ57" s="105">
        <v>75</v>
      </c>
      <c r="BA57" s="105">
        <v>100</v>
      </c>
      <c r="BB57" s="105">
        <v>100</v>
      </c>
      <c r="BC57" s="105">
        <v>100</v>
      </c>
      <c r="BD57" s="105">
        <v>100</v>
      </c>
      <c r="BE57" s="105">
        <v>100</v>
      </c>
      <c r="BF57" s="105">
        <v>100</v>
      </c>
      <c r="BG57" s="105">
        <v>100</v>
      </c>
      <c r="BH57" s="105">
        <v>96.2</v>
      </c>
      <c r="BI57" s="105">
        <v>94.12</v>
      </c>
      <c r="BJ57" s="105">
        <v>98.77</v>
      </c>
      <c r="BK57" s="105">
        <v>93.53</v>
      </c>
      <c r="BL57" s="105">
        <v>98.25</v>
      </c>
      <c r="BM57" s="105">
        <v>100</v>
      </c>
      <c r="BN57" s="105">
        <v>100</v>
      </c>
      <c r="BO57" s="105">
        <v>97.83</v>
      </c>
      <c r="BP57" s="105">
        <v>100</v>
      </c>
      <c r="BQ57" s="105">
        <v>96.15</v>
      </c>
      <c r="BR57" s="105">
        <v>89.19</v>
      </c>
      <c r="BS57" s="105">
        <v>100</v>
      </c>
      <c r="BT57" s="105">
        <v>88.89</v>
      </c>
      <c r="BU57" s="105">
        <v>81.819999999999993</v>
      </c>
      <c r="BV57" s="105">
        <v>98.44</v>
      </c>
      <c r="BW57" s="105">
        <v>96.43</v>
      </c>
      <c r="BX57" s="105">
        <v>100</v>
      </c>
      <c r="BY57" s="105">
        <v>100</v>
      </c>
      <c r="BZ57" s="105">
        <v>100</v>
      </c>
      <c r="CA57" s="105">
        <v>100</v>
      </c>
      <c r="CB57" s="105">
        <v>99.48</v>
      </c>
      <c r="CC57" s="105">
        <v>91.73</v>
      </c>
      <c r="CD57" s="105">
        <v>93.1</v>
      </c>
      <c r="CE57" s="105">
        <v>90.91</v>
      </c>
      <c r="CF57" s="105">
        <v>94.94</v>
      </c>
      <c r="CG57" s="105">
        <v>91.91</v>
      </c>
      <c r="CH57" s="105">
        <v>93.33</v>
      </c>
      <c r="CI57" s="105">
        <v>100</v>
      </c>
      <c r="CJ57" s="105">
        <v>94.54</v>
      </c>
      <c r="CK57" s="105">
        <v>88.89</v>
      </c>
      <c r="CL57" s="105">
        <v>66.67</v>
      </c>
      <c r="CM57" s="105">
        <v>85.18</v>
      </c>
      <c r="CN57" s="105">
        <v>90.91</v>
      </c>
      <c r="CO57" s="105">
        <v>88.24</v>
      </c>
      <c r="CP57" s="105">
        <v>82.5</v>
      </c>
      <c r="CQ57" s="105">
        <v>99.02</v>
      </c>
      <c r="CR57" s="105">
        <v>100</v>
      </c>
      <c r="CS57" s="105">
        <v>100</v>
      </c>
      <c r="CT57" s="105">
        <v>100</v>
      </c>
      <c r="CU57" s="105">
        <v>100</v>
      </c>
      <c r="CV57" s="105">
        <v>90</v>
      </c>
      <c r="CW57" s="105">
        <v>95.2</v>
      </c>
      <c r="CX57" s="105">
        <v>98.45</v>
      </c>
      <c r="CY57" s="105">
        <v>91.67</v>
      </c>
      <c r="CZ57" s="105">
        <v>89.38</v>
      </c>
      <c r="DA57" s="105">
        <v>91.67</v>
      </c>
      <c r="DB57" s="105">
        <v>95.22</v>
      </c>
      <c r="DC57" s="105">
        <v>96.57</v>
      </c>
    </row>
    <row r="58" spans="1:107" ht="14.4" x14ac:dyDescent="0.3">
      <c r="A58" s="104" t="s">
        <v>730</v>
      </c>
      <c r="B58" t="s">
        <v>196</v>
      </c>
      <c r="C58" t="s">
        <v>101</v>
      </c>
      <c r="D58" t="s">
        <v>102</v>
      </c>
      <c r="E58" t="s">
        <v>143</v>
      </c>
      <c r="F58" t="s">
        <v>108</v>
      </c>
      <c r="G58" t="s">
        <v>105</v>
      </c>
      <c r="H58" t="s">
        <v>105</v>
      </c>
      <c r="I58" s="97" t="s">
        <v>536</v>
      </c>
      <c r="J58" s="97">
        <v>1</v>
      </c>
      <c r="K58" t="s">
        <v>672</v>
      </c>
      <c r="L58" s="93" t="s">
        <v>106</v>
      </c>
      <c r="M58" s="105">
        <v>91.47</v>
      </c>
      <c r="N58" s="105">
        <v>95.38</v>
      </c>
      <c r="O58" s="105">
        <v>95.17</v>
      </c>
      <c r="P58" s="105">
        <v>87.79</v>
      </c>
      <c r="Q58" s="105">
        <v>94.95</v>
      </c>
      <c r="R58" s="105">
        <v>90.35</v>
      </c>
      <c r="S58" s="105">
        <v>94.95</v>
      </c>
      <c r="T58" s="105">
        <v>97.88</v>
      </c>
      <c r="U58" s="105">
        <v>100</v>
      </c>
      <c r="V58" s="105">
        <v>100</v>
      </c>
      <c r="W58" s="105">
        <v>100</v>
      </c>
      <c r="X58" s="105">
        <v>100</v>
      </c>
      <c r="Y58" s="105">
        <v>100</v>
      </c>
      <c r="Z58" s="105">
        <v>91.51</v>
      </c>
      <c r="AA58" s="105">
        <v>90</v>
      </c>
      <c r="AB58" s="105">
        <v>100</v>
      </c>
      <c r="AC58" s="105">
        <v>89.74</v>
      </c>
      <c r="AD58" s="105">
        <v>97.37</v>
      </c>
      <c r="AE58" s="105">
        <v>74.239999999999995</v>
      </c>
      <c r="AF58" s="105">
        <v>100</v>
      </c>
      <c r="AG58" s="105">
        <v>100</v>
      </c>
      <c r="AH58" s="105">
        <v>100</v>
      </c>
      <c r="AI58" s="105">
        <v>100</v>
      </c>
      <c r="AJ58" s="105">
        <v>98.36</v>
      </c>
      <c r="AK58" s="105">
        <v>86.59</v>
      </c>
      <c r="AL58" s="105">
        <v>88.89</v>
      </c>
      <c r="AM58" s="105">
        <v>83.25</v>
      </c>
      <c r="AN58" s="105">
        <v>81.08</v>
      </c>
      <c r="AO58" s="105">
        <v>100</v>
      </c>
      <c r="AP58" s="105">
        <v>0</v>
      </c>
      <c r="AQ58" s="105">
        <v>64</v>
      </c>
      <c r="AR58" s="105">
        <v>83.33</v>
      </c>
      <c r="AS58" s="105">
        <v>96.3</v>
      </c>
      <c r="AT58" s="105">
        <v>68.97</v>
      </c>
      <c r="AU58" s="105">
        <v>77.67</v>
      </c>
      <c r="AV58" s="105"/>
      <c r="AW58" s="105">
        <v>91.36</v>
      </c>
      <c r="AX58" s="105">
        <v>83.33</v>
      </c>
      <c r="AY58" s="105">
        <v>92.86</v>
      </c>
      <c r="AZ58" s="105">
        <v>100</v>
      </c>
      <c r="BA58" s="105">
        <v>97</v>
      </c>
      <c r="BB58" s="105">
        <v>100</v>
      </c>
      <c r="BC58" s="105">
        <v>100</v>
      </c>
      <c r="BD58" s="105">
        <v>92.5</v>
      </c>
      <c r="BE58" s="105">
        <v>100</v>
      </c>
      <c r="BF58" s="105">
        <v>100</v>
      </c>
      <c r="BG58" s="105">
        <v>70</v>
      </c>
      <c r="BH58" s="105">
        <v>88.36</v>
      </c>
      <c r="BI58" s="105">
        <v>100</v>
      </c>
      <c r="BJ58" s="105">
        <v>95.24</v>
      </c>
      <c r="BK58" s="105">
        <v>77.14</v>
      </c>
      <c r="BL58" s="105">
        <v>87.04</v>
      </c>
      <c r="BM58" s="105">
        <v>88.89</v>
      </c>
      <c r="BN58" s="105">
        <v>81.25</v>
      </c>
      <c r="BO58" s="105">
        <v>92.68</v>
      </c>
      <c r="BP58" s="105">
        <v>94.12</v>
      </c>
      <c r="BQ58" s="105">
        <v>69.23</v>
      </c>
      <c r="BR58" s="105">
        <v>52</v>
      </c>
      <c r="BS58" s="105">
        <v>100</v>
      </c>
      <c r="BT58" s="105">
        <v>29.41</v>
      </c>
      <c r="BU58" s="105">
        <v>100</v>
      </c>
      <c r="BV58" s="105">
        <v>93.66</v>
      </c>
      <c r="BW58" s="105">
        <v>94.64</v>
      </c>
      <c r="BX58" s="105">
        <v>92</v>
      </c>
      <c r="BY58" s="105">
        <v>86.96</v>
      </c>
      <c r="BZ58" s="105">
        <v>71.430000000000007</v>
      </c>
      <c r="CA58" s="105">
        <v>100</v>
      </c>
      <c r="CB58" s="105">
        <v>93.75</v>
      </c>
      <c r="CC58" s="105">
        <v>94.95</v>
      </c>
      <c r="CD58" s="105">
        <v>100</v>
      </c>
      <c r="CE58" s="105">
        <v>100</v>
      </c>
      <c r="CF58" s="105">
        <v>100</v>
      </c>
      <c r="CG58" s="105">
        <v>90.71</v>
      </c>
      <c r="CH58" s="105">
        <v>93.33</v>
      </c>
      <c r="CI58" s="105">
        <v>90</v>
      </c>
      <c r="CJ58" s="105">
        <v>89.17</v>
      </c>
      <c r="CK58" s="105">
        <v>86.11</v>
      </c>
      <c r="CL58" s="105">
        <v>100</v>
      </c>
      <c r="CM58" s="105">
        <v>80.599999999999994</v>
      </c>
      <c r="CN58" s="105">
        <v>88.89</v>
      </c>
      <c r="CO58" s="105">
        <v>91.18</v>
      </c>
      <c r="CP58" s="105">
        <v>75.56</v>
      </c>
      <c r="CQ58" s="105">
        <v>94.95</v>
      </c>
      <c r="CR58" s="105">
        <v>100</v>
      </c>
      <c r="CS58" s="105">
        <v>100</v>
      </c>
      <c r="CT58" s="105">
        <v>96.88</v>
      </c>
      <c r="CU58" s="105">
        <v>100</v>
      </c>
      <c r="CV58" s="105">
        <v>70</v>
      </c>
      <c r="CW58" s="105">
        <v>97.88</v>
      </c>
      <c r="CX58" s="105">
        <v>100</v>
      </c>
      <c r="CY58" s="105">
        <v>100</v>
      </c>
      <c r="CZ58" s="105">
        <v>100</v>
      </c>
      <c r="DA58" s="105">
        <v>94.49</v>
      </c>
      <c r="DB58" s="105">
        <v>95.65</v>
      </c>
      <c r="DC58" s="105">
        <v>96.08</v>
      </c>
    </row>
    <row r="59" spans="1:107" ht="14.4" x14ac:dyDescent="0.3">
      <c r="A59" s="104" t="s">
        <v>731</v>
      </c>
      <c r="B59" t="s">
        <v>197</v>
      </c>
      <c r="C59" t="s">
        <v>101</v>
      </c>
      <c r="D59" t="s">
        <v>102</v>
      </c>
      <c r="E59" t="s">
        <v>147</v>
      </c>
      <c r="F59" t="s">
        <v>116</v>
      </c>
      <c r="G59" t="s">
        <v>198</v>
      </c>
      <c r="H59" t="s">
        <v>199</v>
      </c>
      <c r="I59" s="97" t="s">
        <v>539</v>
      </c>
      <c r="J59" s="97">
        <v>0</v>
      </c>
      <c r="K59" t="s">
        <v>672</v>
      </c>
      <c r="L59" s="93" t="s">
        <v>106</v>
      </c>
      <c r="M59" s="105">
        <v>93.29</v>
      </c>
      <c r="N59" s="105">
        <v>94.36</v>
      </c>
      <c r="O59" s="105">
        <v>93.19</v>
      </c>
      <c r="P59" s="105">
        <v>91.32</v>
      </c>
      <c r="Q59" s="105">
        <v>86.61</v>
      </c>
      <c r="R59" s="105">
        <v>91.36</v>
      </c>
      <c r="S59" s="105">
        <v>98.04</v>
      </c>
      <c r="T59" s="105">
        <v>97.75</v>
      </c>
      <c r="U59" s="105">
        <v>90.11</v>
      </c>
      <c r="V59" s="105">
        <v>80</v>
      </c>
      <c r="W59" s="105">
        <v>100</v>
      </c>
      <c r="X59" s="105">
        <v>95.45</v>
      </c>
      <c r="Y59" s="105">
        <v>100</v>
      </c>
      <c r="Z59" s="105">
        <v>98.11</v>
      </c>
      <c r="AA59" s="105">
        <v>100</v>
      </c>
      <c r="AB59" s="105">
        <v>96.97</v>
      </c>
      <c r="AC59" s="105">
        <v>98.72</v>
      </c>
      <c r="AD59" s="105">
        <v>98.07</v>
      </c>
      <c r="AE59" s="105">
        <v>72.73</v>
      </c>
      <c r="AF59" s="105">
        <v>88.57</v>
      </c>
      <c r="AG59" s="105">
        <v>100</v>
      </c>
      <c r="AH59" s="105">
        <v>80</v>
      </c>
      <c r="AI59" s="105">
        <v>77.78</v>
      </c>
      <c r="AJ59" s="105">
        <v>86.89</v>
      </c>
      <c r="AK59" s="105">
        <v>92.8</v>
      </c>
      <c r="AL59" s="105">
        <v>70.83</v>
      </c>
      <c r="AM59" s="105">
        <v>100</v>
      </c>
      <c r="AN59" s="105">
        <v>89.19</v>
      </c>
      <c r="AO59" s="105">
        <v>88.46</v>
      </c>
      <c r="AP59" s="105">
        <v>40</v>
      </c>
      <c r="AQ59" s="105">
        <v>100</v>
      </c>
      <c r="AR59" s="105">
        <v>70</v>
      </c>
      <c r="AS59" s="105">
        <v>100</v>
      </c>
      <c r="AT59" s="105">
        <v>96.55</v>
      </c>
      <c r="AU59" s="105">
        <v>100</v>
      </c>
      <c r="AV59" s="105"/>
      <c r="AW59" s="105">
        <v>85.71</v>
      </c>
      <c r="AX59" s="105">
        <v>66.67</v>
      </c>
      <c r="AY59" s="105">
        <v>100</v>
      </c>
      <c r="AZ59" s="105">
        <v>85.71</v>
      </c>
      <c r="BA59" s="105">
        <v>94</v>
      </c>
      <c r="BB59" s="105">
        <v>100</v>
      </c>
      <c r="BC59" s="105">
        <v>90</v>
      </c>
      <c r="BD59" s="105">
        <v>97.5</v>
      </c>
      <c r="BE59" s="105">
        <v>100</v>
      </c>
      <c r="BF59" s="105">
        <v>100</v>
      </c>
      <c r="BG59" s="105">
        <v>90</v>
      </c>
      <c r="BH59" s="105"/>
      <c r="BI59" s="105"/>
      <c r="BJ59" s="105"/>
      <c r="BK59" s="105"/>
      <c r="BL59" s="105">
        <v>89.77</v>
      </c>
      <c r="BM59" s="105">
        <v>95.5</v>
      </c>
      <c r="BN59" s="105">
        <v>93.75</v>
      </c>
      <c r="BO59" s="105">
        <v>93.48</v>
      </c>
      <c r="BP59" s="105">
        <v>94.44</v>
      </c>
      <c r="BQ59" s="105">
        <v>80.77</v>
      </c>
      <c r="BR59" s="105">
        <v>86.36</v>
      </c>
      <c r="BS59" s="105">
        <v>75</v>
      </c>
      <c r="BT59" s="105">
        <v>33.33</v>
      </c>
      <c r="BU59" s="105">
        <v>100</v>
      </c>
      <c r="BV59" s="105">
        <v>98.6</v>
      </c>
      <c r="BW59" s="105">
        <v>96.43</v>
      </c>
      <c r="BX59" s="105">
        <v>96.15</v>
      </c>
      <c r="BY59" s="105">
        <v>100</v>
      </c>
      <c r="BZ59" s="105">
        <v>100</v>
      </c>
      <c r="CA59" s="105">
        <v>100</v>
      </c>
      <c r="CB59" s="105">
        <v>100</v>
      </c>
      <c r="CC59" s="105">
        <v>86.61</v>
      </c>
      <c r="CD59" s="105">
        <v>88.97</v>
      </c>
      <c r="CE59" s="105">
        <v>75.760000000000005</v>
      </c>
      <c r="CF59" s="105">
        <v>100</v>
      </c>
      <c r="CG59" s="105">
        <v>90.24</v>
      </c>
      <c r="CH59" s="105">
        <v>100</v>
      </c>
      <c r="CI59" s="105">
        <v>100</v>
      </c>
      <c r="CJ59" s="105">
        <v>80</v>
      </c>
      <c r="CK59" s="105">
        <v>90.74</v>
      </c>
      <c r="CL59" s="105">
        <v>100</v>
      </c>
      <c r="CM59" s="105"/>
      <c r="CN59" s="105"/>
      <c r="CO59" s="105"/>
      <c r="CP59" s="105"/>
      <c r="CQ59" s="105">
        <v>98.04</v>
      </c>
      <c r="CR59" s="105">
        <v>97.62</v>
      </c>
      <c r="CS59" s="105">
        <v>96.43</v>
      </c>
      <c r="CT59" s="105">
        <v>100</v>
      </c>
      <c r="CU59" s="105">
        <v>100</v>
      </c>
      <c r="CV59" s="105">
        <v>100</v>
      </c>
      <c r="CW59" s="105">
        <v>97.75</v>
      </c>
      <c r="CX59" s="105">
        <v>98.45</v>
      </c>
      <c r="CY59" s="105">
        <v>93.06</v>
      </c>
      <c r="CZ59" s="105">
        <v>97.5</v>
      </c>
      <c r="DA59" s="105">
        <v>95.71</v>
      </c>
      <c r="DB59" s="105">
        <v>99.57</v>
      </c>
      <c r="DC59" s="105">
        <v>97.55</v>
      </c>
    </row>
    <row r="60" spans="1:107" ht="14.4" x14ac:dyDescent="0.3">
      <c r="A60" s="104" t="s">
        <v>732</v>
      </c>
      <c r="B60" t="s">
        <v>200</v>
      </c>
      <c r="C60" t="s">
        <v>101</v>
      </c>
      <c r="D60" t="s">
        <v>102</v>
      </c>
      <c r="E60" t="s">
        <v>147</v>
      </c>
      <c r="F60" t="s">
        <v>116</v>
      </c>
      <c r="G60" t="s">
        <v>201</v>
      </c>
      <c r="H60" t="s">
        <v>202</v>
      </c>
      <c r="I60" s="97" t="s">
        <v>536</v>
      </c>
      <c r="J60" s="97">
        <v>1</v>
      </c>
      <c r="K60" t="s">
        <v>672</v>
      </c>
      <c r="L60" s="93" t="s">
        <v>106</v>
      </c>
      <c r="M60" s="105">
        <v>87.95</v>
      </c>
      <c r="N60" s="105">
        <v>89.69</v>
      </c>
      <c r="O60" s="105">
        <v>96.79</v>
      </c>
      <c r="P60" s="105">
        <v>87.59</v>
      </c>
      <c r="Q60" s="105">
        <v>96.65</v>
      </c>
      <c r="R60" s="105">
        <v>84.48</v>
      </c>
      <c r="S60" s="105">
        <v>85.29</v>
      </c>
      <c r="T60" s="105">
        <v>94.74</v>
      </c>
      <c r="U60" s="105">
        <v>88.89</v>
      </c>
      <c r="V60" s="105">
        <v>97.14</v>
      </c>
      <c r="W60" s="105">
        <v>87.5</v>
      </c>
      <c r="X60" s="105">
        <v>90.7</v>
      </c>
      <c r="Y60" s="105">
        <v>16.670000000000002</v>
      </c>
      <c r="Z60" s="105">
        <v>90.57</v>
      </c>
      <c r="AA60" s="105">
        <v>100</v>
      </c>
      <c r="AB60" s="105">
        <v>81.819999999999993</v>
      </c>
      <c r="AC60" s="105">
        <v>88.46</v>
      </c>
      <c r="AD60" s="105">
        <v>100</v>
      </c>
      <c r="AE60" s="105">
        <v>81.819999999999993</v>
      </c>
      <c r="AF60" s="105">
        <v>94.44</v>
      </c>
      <c r="AG60" s="105">
        <v>100</v>
      </c>
      <c r="AH60" s="105">
        <v>95.24</v>
      </c>
      <c r="AI60" s="105">
        <v>88.89</v>
      </c>
      <c r="AJ60" s="105">
        <v>98.36</v>
      </c>
      <c r="AK60" s="105">
        <v>83.46</v>
      </c>
      <c r="AL60" s="105">
        <v>87.5</v>
      </c>
      <c r="AM60" s="105">
        <v>100</v>
      </c>
      <c r="AN60" s="105">
        <v>71.11</v>
      </c>
      <c r="AO60" s="105">
        <v>78.849999999999994</v>
      </c>
      <c r="AP60" s="105">
        <v>25</v>
      </c>
      <c r="AQ60" s="105">
        <v>100</v>
      </c>
      <c r="AR60" s="105">
        <v>67.5</v>
      </c>
      <c r="AS60" s="105">
        <v>92.68</v>
      </c>
      <c r="AT60" s="105">
        <v>75.86</v>
      </c>
      <c r="AU60" s="105">
        <v>100</v>
      </c>
      <c r="AV60" s="105"/>
      <c r="AW60" s="105">
        <v>77.78</v>
      </c>
      <c r="AX60" s="105">
        <v>62.5</v>
      </c>
      <c r="AY60" s="105">
        <v>85.71</v>
      </c>
      <c r="AZ60" s="105">
        <v>85.71</v>
      </c>
      <c r="BA60" s="105">
        <v>77.78</v>
      </c>
      <c r="BB60" s="105">
        <v>80</v>
      </c>
      <c r="BC60" s="105">
        <v>62.5</v>
      </c>
      <c r="BD60" s="105">
        <v>83.33</v>
      </c>
      <c r="BE60" s="105">
        <v>100</v>
      </c>
      <c r="BF60" s="105">
        <v>100</v>
      </c>
      <c r="BG60" s="105">
        <v>100</v>
      </c>
      <c r="BH60" s="105"/>
      <c r="BI60" s="105"/>
      <c r="BJ60" s="105"/>
      <c r="BK60" s="105"/>
      <c r="BL60" s="105">
        <v>92.11</v>
      </c>
      <c r="BM60" s="105">
        <v>97.3</v>
      </c>
      <c r="BN60" s="105">
        <v>75</v>
      </c>
      <c r="BO60" s="105">
        <v>95.65</v>
      </c>
      <c r="BP60" s="105">
        <v>100</v>
      </c>
      <c r="BQ60" s="105">
        <v>88.46</v>
      </c>
      <c r="BR60" s="105">
        <v>76.97</v>
      </c>
      <c r="BS60" s="105">
        <v>100</v>
      </c>
      <c r="BT60" s="105">
        <v>57.89</v>
      </c>
      <c r="BU60" s="105">
        <v>93.18</v>
      </c>
      <c r="BV60" s="105">
        <v>93.53</v>
      </c>
      <c r="BW60" s="105">
        <v>92.86</v>
      </c>
      <c r="BX60" s="105">
        <v>92.31</v>
      </c>
      <c r="BY60" s="105">
        <v>83.33</v>
      </c>
      <c r="BZ60" s="105">
        <v>100</v>
      </c>
      <c r="CA60" s="105">
        <v>100</v>
      </c>
      <c r="CB60" s="105">
        <v>93.09</v>
      </c>
      <c r="CC60" s="105">
        <v>96.65</v>
      </c>
      <c r="CD60" s="105">
        <v>98.61</v>
      </c>
      <c r="CE60" s="105">
        <v>96.97</v>
      </c>
      <c r="CF60" s="105">
        <v>100</v>
      </c>
      <c r="CG60" s="105">
        <v>51.33</v>
      </c>
      <c r="CH60" s="105">
        <v>64.44</v>
      </c>
      <c r="CI60" s="105">
        <v>50</v>
      </c>
      <c r="CJ60" s="105">
        <v>56.9</v>
      </c>
      <c r="CK60" s="105">
        <v>25</v>
      </c>
      <c r="CL60" s="105">
        <v>33.33</v>
      </c>
      <c r="CM60" s="105"/>
      <c r="CN60" s="105"/>
      <c r="CO60" s="105"/>
      <c r="CP60" s="105"/>
      <c r="CQ60" s="105">
        <v>85.29</v>
      </c>
      <c r="CR60" s="105">
        <v>88.1</v>
      </c>
      <c r="CS60" s="105">
        <v>92.86</v>
      </c>
      <c r="CT60" s="105">
        <v>81.25</v>
      </c>
      <c r="CU60" s="105">
        <v>96.55</v>
      </c>
      <c r="CV60" s="105">
        <v>90</v>
      </c>
      <c r="CW60" s="105">
        <v>94.74</v>
      </c>
      <c r="CX60" s="105">
        <v>96.12</v>
      </c>
      <c r="CY60" s="105">
        <v>98.61</v>
      </c>
      <c r="CZ60" s="105">
        <v>92.5</v>
      </c>
      <c r="DA60" s="105">
        <v>79.069999999999993</v>
      </c>
      <c r="DB60" s="105">
        <v>90.58</v>
      </c>
      <c r="DC60" s="105">
        <v>91.34</v>
      </c>
    </row>
    <row r="61" spans="1:107" ht="14.4" x14ac:dyDescent="0.3">
      <c r="A61" s="104" t="s">
        <v>733</v>
      </c>
      <c r="B61" t="s">
        <v>203</v>
      </c>
      <c r="C61" t="s">
        <v>101</v>
      </c>
      <c r="D61" t="s">
        <v>102</v>
      </c>
      <c r="E61" t="s">
        <v>147</v>
      </c>
      <c r="F61" t="s">
        <v>122</v>
      </c>
      <c r="G61" t="s">
        <v>105</v>
      </c>
      <c r="H61" t="s">
        <v>105</v>
      </c>
      <c r="I61" s="97" t="s">
        <v>536</v>
      </c>
      <c r="J61" s="97">
        <v>1</v>
      </c>
      <c r="K61" t="s">
        <v>672</v>
      </c>
      <c r="L61" s="93" t="s">
        <v>106</v>
      </c>
      <c r="M61" s="105">
        <v>79.7</v>
      </c>
      <c r="N61" s="105">
        <v>77.78</v>
      </c>
      <c r="O61" s="105">
        <v>87.77</v>
      </c>
      <c r="P61" s="105">
        <v>76.239999999999995</v>
      </c>
      <c r="Q61" s="105">
        <v>81.37</v>
      </c>
      <c r="R61" s="105">
        <v>81.37</v>
      </c>
      <c r="S61" s="105">
        <v>74.17</v>
      </c>
      <c r="T61" s="105">
        <v>85.23</v>
      </c>
      <c r="U61" s="105">
        <v>83.53</v>
      </c>
      <c r="V61" s="105">
        <v>80</v>
      </c>
      <c r="W61" s="105">
        <v>100</v>
      </c>
      <c r="X61" s="105">
        <v>83.72</v>
      </c>
      <c r="Y61" s="105">
        <v>100</v>
      </c>
      <c r="Z61" s="105">
        <v>73.58</v>
      </c>
      <c r="AA61" s="105">
        <v>86.67</v>
      </c>
      <c r="AB61" s="105">
        <v>69.7</v>
      </c>
      <c r="AC61" s="105">
        <v>69.23</v>
      </c>
      <c r="AD61" s="105">
        <v>91.88</v>
      </c>
      <c r="AE61" s="105">
        <v>57.58</v>
      </c>
      <c r="AF61" s="105">
        <v>86.11</v>
      </c>
      <c r="AG61" s="105">
        <v>92.86</v>
      </c>
      <c r="AH61" s="105">
        <v>95.24</v>
      </c>
      <c r="AI61" s="105">
        <v>66.67</v>
      </c>
      <c r="AJ61" s="105">
        <v>86.89</v>
      </c>
      <c r="AK61" s="105">
        <v>81.760000000000005</v>
      </c>
      <c r="AL61" s="105">
        <v>94.5</v>
      </c>
      <c r="AM61" s="105">
        <v>66.67</v>
      </c>
      <c r="AN61" s="105">
        <v>83.78</v>
      </c>
      <c r="AO61" s="105">
        <v>70.209999999999994</v>
      </c>
      <c r="AP61" s="105">
        <v>0</v>
      </c>
      <c r="AQ61" s="105">
        <v>64</v>
      </c>
      <c r="AR61" s="105">
        <v>50</v>
      </c>
      <c r="AS61" s="105">
        <v>97.56</v>
      </c>
      <c r="AT61" s="105">
        <v>65.52</v>
      </c>
      <c r="AU61" s="105">
        <v>100</v>
      </c>
      <c r="AV61" s="105"/>
      <c r="AW61" s="105">
        <v>59.52</v>
      </c>
      <c r="AX61" s="105">
        <v>58.33</v>
      </c>
      <c r="AY61" s="105">
        <v>46.67</v>
      </c>
      <c r="AZ61" s="105">
        <v>100</v>
      </c>
      <c r="BA61" s="105">
        <v>83.16</v>
      </c>
      <c r="BB61" s="105">
        <v>100</v>
      </c>
      <c r="BC61" s="105">
        <v>88.89</v>
      </c>
      <c r="BD61" s="105">
        <v>97.14</v>
      </c>
      <c r="BE61" s="105">
        <v>66.67</v>
      </c>
      <c r="BF61" s="105">
        <v>66.67</v>
      </c>
      <c r="BG61" s="105">
        <v>90</v>
      </c>
      <c r="BH61" s="105">
        <v>69.040000000000006</v>
      </c>
      <c r="BI61" s="105">
        <v>87.75</v>
      </c>
      <c r="BJ61" s="105">
        <v>69.14</v>
      </c>
      <c r="BK61" s="105">
        <v>58.89</v>
      </c>
      <c r="BL61" s="105">
        <v>66.33</v>
      </c>
      <c r="BM61" s="105">
        <v>69.44</v>
      </c>
      <c r="BN61" s="105">
        <v>46.67</v>
      </c>
      <c r="BO61" s="105">
        <v>71.88</v>
      </c>
      <c r="BP61" s="105">
        <v>72.22</v>
      </c>
      <c r="BQ61" s="105">
        <v>68</v>
      </c>
      <c r="BR61" s="105">
        <v>67.31</v>
      </c>
      <c r="BS61" s="105">
        <v>50</v>
      </c>
      <c r="BT61" s="105">
        <v>100</v>
      </c>
      <c r="BU61" s="105">
        <v>57.69</v>
      </c>
      <c r="BV61" s="105">
        <v>75.180000000000007</v>
      </c>
      <c r="BW61" s="105">
        <v>71.430000000000007</v>
      </c>
      <c r="BX61" s="105">
        <v>69.23</v>
      </c>
      <c r="BY61" s="105">
        <v>70.83</v>
      </c>
      <c r="BZ61" s="105">
        <v>71.430000000000007</v>
      </c>
      <c r="CA61" s="105">
        <v>62.5</v>
      </c>
      <c r="CB61" s="105">
        <v>85.42</v>
      </c>
      <c r="CC61" s="105">
        <v>81.37</v>
      </c>
      <c r="CD61" s="105">
        <v>84.48</v>
      </c>
      <c r="CE61" s="105">
        <v>72.73</v>
      </c>
      <c r="CF61" s="105">
        <v>94.3</v>
      </c>
      <c r="CG61" s="105">
        <v>99.64</v>
      </c>
      <c r="CH61" s="105">
        <v>100</v>
      </c>
      <c r="CI61" s="105">
        <v>100</v>
      </c>
      <c r="CJ61" s="105">
        <v>99.17</v>
      </c>
      <c r="CK61" s="105">
        <v>100</v>
      </c>
      <c r="CL61" s="105">
        <v>100</v>
      </c>
      <c r="CM61" s="105">
        <v>69.400000000000006</v>
      </c>
      <c r="CN61" s="105">
        <v>83.84</v>
      </c>
      <c r="CO61" s="105">
        <v>50</v>
      </c>
      <c r="CP61" s="105">
        <v>67.78</v>
      </c>
      <c r="CQ61" s="105">
        <v>74.17</v>
      </c>
      <c r="CR61" s="105">
        <v>71.430000000000007</v>
      </c>
      <c r="CS61" s="105">
        <v>71.430000000000007</v>
      </c>
      <c r="CT61" s="105">
        <v>81.25</v>
      </c>
      <c r="CU61" s="105">
        <v>79.31</v>
      </c>
      <c r="CV61" s="105">
        <v>90</v>
      </c>
      <c r="CW61" s="105">
        <v>85.23</v>
      </c>
      <c r="CX61" s="105">
        <v>75.19</v>
      </c>
      <c r="CY61" s="105">
        <v>87.5</v>
      </c>
      <c r="CZ61" s="105">
        <v>77.5</v>
      </c>
      <c r="DA61" s="105">
        <v>96.38</v>
      </c>
      <c r="DB61" s="105">
        <v>94.2</v>
      </c>
      <c r="DC61" s="105">
        <v>92.16</v>
      </c>
    </row>
    <row r="62" spans="1:107" ht="14.4" x14ac:dyDescent="0.3">
      <c r="A62" s="104" t="s">
        <v>734</v>
      </c>
      <c r="B62" t="s">
        <v>204</v>
      </c>
      <c r="C62" t="s">
        <v>101</v>
      </c>
      <c r="D62" t="s">
        <v>102</v>
      </c>
      <c r="E62" t="s">
        <v>147</v>
      </c>
      <c r="F62" t="s">
        <v>138</v>
      </c>
      <c r="G62" t="s">
        <v>105</v>
      </c>
      <c r="H62" t="s">
        <v>105</v>
      </c>
      <c r="I62" s="97" t="s">
        <v>536</v>
      </c>
      <c r="J62" s="97">
        <v>1</v>
      </c>
      <c r="K62" t="s">
        <v>672</v>
      </c>
      <c r="L62" s="93" t="s">
        <v>106</v>
      </c>
      <c r="M62" s="105">
        <v>86.08</v>
      </c>
      <c r="N62" s="105">
        <v>84.28</v>
      </c>
      <c r="O62" s="105">
        <v>93.32</v>
      </c>
      <c r="P62" s="105">
        <v>85.02</v>
      </c>
      <c r="Q62" s="105">
        <v>82.68</v>
      </c>
      <c r="R62" s="105">
        <v>85.32</v>
      </c>
      <c r="S62" s="105">
        <v>60.82</v>
      </c>
      <c r="T62" s="105">
        <v>90.81</v>
      </c>
      <c r="U62" s="105">
        <v>88.33</v>
      </c>
      <c r="V62" s="105">
        <v>85.71</v>
      </c>
      <c r="W62" s="105">
        <v>87.5</v>
      </c>
      <c r="X62" s="105">
        <v>89.53</v>
      </c>
      <c r="Y62" s="105">
        <v>100</v>
      </c>
      <c r="Z62" s="105">
        <v>81.13</v>
      </c>
      <c r="AA62" s="105">
        <v>93.33</v>
      </c>
      <c r="AB62" s="105">
        <v>78.790000000000006</v>
      </c>
      <c r="AC62" s="105">
        <v>82.05</v>
      </c>
      <c r="AD62" s="105">
        <v>95.29</v>
      </c>
      <c r="AE62" s="105">
        <v>77.27</v>
      </c>
      <c r="AF62" s="105">
        <v>97.22</v>
      </c>
      <c r="AG62" s="105">
        <v>100</v>
      </c>
      <c r="AH62" s="105">
        <v>95.24</v>
      </c>
      <c r="AI62" s="105">
        <v>100</v>
      </c>
      <c r="AJ62" s="105">
        <v>93.33</v>
      </c>
      <c r="AK62" s="105">
        <v>78.42</v>
      </c>
      <c r="AL62" s="105">
        <v>83.33</v>
      </c>
      <c r="AM62" s="105">
        <v>69.5</v>
      </c>
      <c r="AN62" s="105">
        <v>94.59</v>
      </c>
      <c r="AO62" s="105">
        <v>86.08</v>
      </c>
      <c r="AP62" s="105">
        <v>0</v>
      </c>
      <c r="AQ62" s="105">
        <v>100</v>
      </c>
      <c r="AR62" s="105">
        <v>16.670000000000002</v>
      </c>
      <c r="AS62" s="105">
        <v>95.12</v>
      </c>
      <c r="AT62" s="105">
        <v>20</v>
      </c>
      <c r="AU62" s="105">
        <v>100</v>
      </c>
      <c r="AV62" s="105"/>
      <c r="AW62" s="105">
        <v>68.52</v>
      </c>
      <c r="AX62" s="105">
        <v>43.75</v>
      </c>
      <c r="AY62" s="105">
        <v>71.430000000000007</v>
      </c>
      <c r="AZ62" s="105">
        <v>100</v>
      </c>
      <c r="BA62" s="105">
        <v>100</v>
      </c>
      <c r="BB62" s="105">
        <v>100</v>
      </c>
      <c r="BC62" s="105">
        <v>100</v>
      </c>
      <c r="BD62" s="105">
        <v>100</v>
      </c>
      <c r="BE62" s="105">
        <v>100</v>
      </c>
      <c r="BF62" s="105">
        <v>100</v>
      </c>
      <c r="BG62" s="105">
        <v>100</v>
      </c>
      <c r="BH62" s="105"/>
      <c r="BI62" s="105"/>
      <c r="BJ62" s="105"/>
      <c r="BK62" s="105"/>
      <c r="BL62" s="105">
        <v>85.29</v>
      </c>
      <c r="BM62" s="105">
        <v>90</v>
      </c>
      <c r="BN62" s="105">
        <v>81.25</v>
      </c>
      <c r="BO62" s="105">
        <v>82.93</v>
      </c>
      <c r="BP62" s="105">
        <v>92.31</v>
      </c>
      <c r="BQ62" s="105">
        <v>84.62</v>
      </c>
      <c r="BR62" s="105">
        <v>76.319999999999993</v>
      </c>
      <c r="BS62" s="105">
        <v>50</v>
      </c>
      <c r="BT62" s="105">
        <v>89.47</v>
      </c>
      <c r="BU62" s="105">
        <v>54.55</v>
      </c>
      <c r="BV62" s="105">
        <v>95.62</v>
      </c>
      <c r="BW62" s="105">
        <v>94</v>
      </c>
      <c r="BX62" s="105">
        <v>95</v>
      </c>
      <c r="BY62" s="105">
        <v>100</v>
      </c>
      <c r="BZ62" s="105">
        <v>85.71</v>
      </c>
      <c r="CA62" s="105">
        <v>100</v>
      </c>
      <c r="CB62" s="105">
        <v>95.74</v>
      </c>
      <c r="CC62" s="105">
        <v>82.68</v>
      </c>
      <c r="CD62" s="105">
        <v>92.71</v>
      </c>
      <c r="CE62" s="105">
        <v>84.85</v>
      </c>
      <c r="CF62" s="105">
        <v>99.36</v>
      </c>
      <c r="CG62" s="105">
        <v>80.8</v>
      </c>
      <c r="CH62" s="105">
        <v>100</v>
      </c>
      <c r="CI62" s="105">
        <v>100</v>
      </c>
      <c r="CJ62" s="105">
        <v>72.41</v>
      </c>
      <c r="CK62" s="105">
        <v>75</v>
      </c>
      <c r="CL62" s="105">
        <v>50</v>
      </c>
      <c r="CM62" s="105"/>
      <c r="CN62" s="105"/>
      <c r="CO62" s="105"/>
      <c r="CP62" s="105"/>
      <c r="CQ62" s="105">
        <v>60.82</v>
      </c>
      <c r="CR62" s="105">
        <v>57.14</v>
      </c>
      <c r="CS62" s="105">
        <v>64.290000000000006</v>
      </c>
      <c r="CT62" s="105">
        <v>40.74</v>
      </c>
      <c r="CU62" s="105">
        <v>51.85</v>
      </c>
      <c r="CV62" s="105">
        <v>60</v>
      </c>
      <c r="CW62" s="105">
        <v>90.81</v>
      </c>
      <c r="CX62" s="105">
        <v>83.06</v>
      </c>
      <c r="CY62" s="105">
        <v>91.67</v>
      </c>
      <c r="CZ62" s="105">
        <v>92.5</v>
      </c>
      <c r="DA62" s="105">
        <v>87.47</v>
      </c>
      <c r="DB62" s="105">
        <v>97.68</v>
      </c>
      <c r="DC62" s="105">
        <v>94.12</v>
      </c>
    </row>
    <row r="63" spans="1:107" ht="14.4" x14ac:dyDescent="0.3">
      <c r="A63" s="104" t="s">
        <v>735</v>
      </c>
      <c r="B63" t="s">
        <v>205</v>
      </c>
      <c r="C63" t="s">
        <v>101</v>
      </c>
      <c r="D63" t="s">
        <v>102</v>
      </c>
      <c r="E63" t="s">
        <v>161</v>
      </c>
      <c r="F63" t="s">
        <v>138</v>
      </c>
      <c r="G63" t="s">
        <v>105</v>
      </c>
      <c r="H63" t="s">
        <v>105</v>
      </c>
      <c r="I63" s="97" t="s">
        <v>536</v>
      </c>
      <c r="J63" s="97">
        <v>1</v>
      </c>
      <c r="K63" t="s">
        <v>672</v>
      </c>
      <c r="L63" s="93" t="s">
        <v>106</v>
      </c>
      <c r="M63" s="105">
        <v>86.11</v>
      </c>
      <c r="N63" s="105">
        <v>83.59</v>
      </c>
      <c r="O63" s="105">
        <v>97.09</v>
      </c>
      <c r="P63" s="105">
        <v>82.81</v>
      </c>
      <c r="Q63" s="105">
        <v>91.79</v>
      </c>
      <c r="R63" s="105">
        <v>85.4</v>
      </c>
      <c r="S63" s="105">
        <v>94.12</v>
      </c>
      <c r="T63" s="105">
        <v>92.46</v>
      </c>
      <c r="U63" s="105">
        <v>90.11</v>
      </c>
      <c r="V63" s="105">
        <v>94.29</v>
      </c>
      <c r="W63" s="105">
        <v>100</v>
      </c>
      <c r="X63" s="105">
        <v>84.09</v>
      </c>
      <c r="Y63" s="105">
        <v>100</v>
      </c>
      <c r="Z63" s="105">
        <v>78.3</v>
      </c>
      <c r="AA63" s="105">
        <v>83.33</v>
      </c>
      <c r="AB63" s="105">
        <v>72.73</v>
      </c>
      <c r="AC63" s="105">
        <v>82.05</v>
      </c>
      <c r="AD63" s="105">
        <v>99.32</v>
      </c>
      <c r="AE63" s="105"/>
      <c r="AF63" s="105">
        <v>87.5</v>
      </c>
      <c r="AG63" s="105">
        <v>92.86</v>
      </c>
      <c r="AH63" s="105">
        <v>92.31</v>
      </c>
      <c r="AI63" s="105">
        <v>80</v>
      </c>
      <c r="AJ63" s="105">
        <v>86.89</v>
      </c>
      <c r="AK63" s="105">
        <v>79.17</v>
      </c>
      <c r="AL63" s="105">
        <v>61.06</v>
      </c>
      <c r="AM63" s="105">
        <v>94.5</v>
      </c>
      <c r="AN63" s="105">
        <v>73.61</v>
      </c>
      <c r="AO63" s="105">
        <v>64.77</v>
      </c>
      <c r="AP63" s="105">
        <v>0</v>
      </c>
      <c r="AQ63" s="105">
        <v>76</v>
      </c>
      <c r="AR63" s="105">
        <v>44.64</v>
      </c>
      <c r="AS63" s="105">
        <v>85.37</v>
      </c>
      <c r="AT63" s="105">
        <v>100</v>
      </c>
      <c r="AU63" s="105">
        <v>66.67</v>
      </c>
      <c r="AV63" s="105"/>
      <c r="AW63" s="105">
        <v>86.61</v>
      </c>
      <c r="AX63" s="105">
        <v>77.78</v>
      </c>
      <c r="AY63" s="105">
        <v>92.86</v>
      </c>
      <c r="AZ63" s="105">
        <v>89.29</v>
      </c>
      <c r="BA63" s="105">
        <v>92.94</v>
      </c>
      <c r="BB63" s="105">
        <v>100</v>
      </c>
      <c r="BC63" s="105">
        <v>87.5</v>
      </c>
      <c r="BD63" s="105">
        <v>96.67</v>
      </c>
      <c r="BE63" s="105">
        <v>100</v>
      </c>
      <c r="BF63" s="105">
        <v>100</v>
      </c>
      <c r="BG63" s="105">
        <v>90</v>
      </c>
      <c r="BH63" s="105"/>
      <c r="BI63" s="105"/>
      <c r="BJ63" s="105"/>
      <c r="BK63" s="105"/>
      <c r="BL63" s="105">
        <v>91.23</v>
      </c>
      <c r="BM63" s="105">
        <v>97.3</v>
      </c>
      <c r="BN63" s="105">
        <v>68.75</v>
      </c>
      <c r="BO63" s="105">
        <v>93.48</v>
      </c>
      <c r="BP63" s="105">
        <v>94.44</v>
      </c>
      <c r="BQ63" s="105">
        <v>92.31</v>
      </c>
      <c r="BR63" s="105">
        <v>69.05</v>
      </c>
      <c r="BS63" s="105">
        <v>50</v>
      </c>
      <c r="BT63" s="105">
        <v>78.95</v>
      </c>
      <c r="BU63" s="105">
        <v>46.15</v>
      </c>
      <c r="BV63" s="105">
        <v>81.06</v>
      </c>
      <c r="BW63" s="105">
        <v>82.14</v>
      </c>
      <c r="BX63" s="105">
        <v>80.77</v>
      </c>
      <c r="BY63" s="105">
        <v>58.33</v>
      </c>
      <c r="BZ63" s="105">
        <v>96.43</v>
      </c>
      <c r="CA63" s="105">
        <v>87.5</v>
      </c>
      <c r="CB63" s="105">
        <v>83.33</v>
      </c>
      <c r="CC63" s="105">
        <v>91.79</v>
      </c>
      <c r="CD63" s="105">
        <v>88.28</v>
      </c>
      <c r="CE63" s="105">
        <v>90.91</v>
      </c>
      <c r="CF63" s="105">
        <v>86.08</v>
      </c>
      <c r="CG63" s="105">
        <v>90.46</v>
      </c>
      <c r="CH63" s="105">
        <v>77.78</v>
      </c>
      <c r="CI63" s="105">
        <v>100</v>
      </c>
      <c r="CJ63" s="105">
        <v>94.83</v>
      </c>
      <c r="CK63" s="105">
        <v>91.67</v>
      </c>
      <c r="CL63" s="105">
        <v>83.33</v>
      </c>
      <c r="CM63" s="105">
        <v>80.239999999999995</v>
      </c>
      <c r="CN63" s="105">
        <v>88.89</v>
      </c>
      <c r="CO63" s="105">
        <v>85.29</v>
      </c>
      <c r="CP63" s="105">
        <v>76.11</v>
      </c>
      <c r="CQ63" s="105">
        <v>94.12</v>
      </c>
      <c r="CR63" s="105">
        <v>92.86</v>
      </c>
      <c r="CS63" s="105">
        <v>100</v>
      </c>
      <c r="CT63" s="105">
        <v>100</v>
      </c>
      <c r="CU63" s="105">
        <v>100</v>
      </c>
      <c r="CV63" s="105">
        <v>90</v>
      </c>
      <c r="CW63" s="105">
        <v>92.46</v>
      </c>
      <c r="CX63" s="105">
        <v>90.7</v>
      </c>
      <c r="CY63" s="105">
        <v>97.22</v>
      </c>
      <c r="CZ63" s="105">
        <v>98.75</v>
      </c>
      <c r="DA63" s="105">
        <v>82.85</v>
      </c>
      <c r="DB63" s="105">
        <v>92.9</v>
      </c>
      <c r="DC63" s="105">
        <v>92.32</v>
      </c>
    </row>
    <row r="64" spans="1:107" ht="14.4" x14ac:dyDescent="0.3">
      <c r="A64" s="104" t="s">
        <v>736</v>
      </c>
      <c r="B64" t="s">
        <v>206</v>
      </c>
      <c r="C64" t="s">
        <v>101</v>
      </c>
      <c r="D64" t="s">
        <v>102</v>
      </c>
      <c r="E64" t="s">
        <v>158</v>
      </c>
      <c r="F64" t="s">
        <v>322</v>
      </c>
      <c r="G64" t="s">
        <v>207</v>
      </c>
      <c r="H64" t="s">
        <v>208</v>
      </c>
      <c r="I64" s="97" t="s">
        <v>536</v>
      </c>
      <c r="J64" s="97">
        <v>1</v>
      </c>
      <c r="K64" t="s">
        <v>672</v>
      </c>
      <c r="L64" s="93" t="s">
        <v>106</v>
      </c>
      <c r="M64" s="105">
        <v>52.45</v>
      </c>
      <c r="N64" s="105">
        <v>49.18</v>
      </c>
      <c r="O64" s="105">
        <v>70.75</v>
      </c>
      <c r="P64" s="105">
        <v>51.03</v>
      </c>
      <c r="Q64" s="105">
        <v>43.22</v>
      </c>
      <c r="R64" s="105">
        <v>46.73</v>
      </c>
      <c r="S64" s="105">
        <v>17.53</v>
      </c>
      <c r="T64" s="105">
        <v>64.459999999999994</v>
      </c>
      <c r="U64" s="105"/>
      <c r="V64" s="105"/>
      <c r="W64" s="105"/>
      <c r="X64" s="105"/>
      <c r="Y64" s="105"/>
      <c r="Z64" s="105">
        <v>43.4</v>
      </c>
      <c r="AA64" s="105">
        <v>56.67</v>
      </c>
      <c r="AB64" s="105">
        <v>36.36</v>
      </c>
      <c r="AC64" s="105">
        <v>42.31</v>
      </c>
      <c r="AD64" s="105">
        <v>69.63</v>
      </c>
      <c r="AE64" s="105"/>
      <c r="AF64" s="105">
        <v>75</v>
      </c>
      <c r="AG64" s="105">
        <v>78.569999999999993</v>
      </c>
      <c r="AH64" s="105">
        <v>84.62</v>
      </c>
      <c r="AI64" s="105">
        <v>75</v>
      </c>
      <c r="AJ64" s="105">
        <v>77.67</v>
      </c>
      <c r="AK64" s="105">
        <v>53.04</v>
      </c>
      <c r="AL64" s="105">
        <v>33.42</v>
      </c>
      <c r="AM64" s="105">
        <v>75</v>
      </c>
      <c r="AN64" s="105">
        <v>35.71</v>
      </c>
      <c r="AO64" s="105">
        <v>53.4</v>
      </c>
      <c r="AP64" s="105"/>
      <c r="AQ64" s="105">
        <v>44</v>
      </c>
      <c r="AR64" s="105">
        <v>0</v>
      </c>
      <c r="AS64" s="105">
        <v>70.27</v>
      </c>
      <c r="AT64" s="105">
        <v>40</v>
      </c>
      <c r="AU64" s="105">
        <v>33.33</v>
      </c>
      <c r="AV64" s="105"/>
      <c r="AW64" s="105">
        <v>76.09</v>
      </c>
      <c r="AX64" s="105">
        <v>75</v>
      </c>
      <c r="AY64" s="105">
        <v>70.83</v>
      </c>
      <c r="AZ64" s="105">
        <v>100</v>
      </c>
      <c r="BA64" s="105"/>
      <c r="BB64" s="105"/>
      <c r="BC64" s="105"/>
      <c r="BD64" s="105"/>
      <c r="BE64" s="105"/>
      <c r="BF64" s="105"/>
      <c r="BG64" s="105"/>
      <c r="BH64" s="105"/>
      <c r="BI64" s="105"/>
      <c r="BJ64" s="105"/>
      <c r="BK64" s="105"/>
      <c r="BL64" s="105">
        <v>47.48</v>
      </c>
      <c r="BM64" s="105">
        <v>52.78</v>
      </c>
      <c r="BN64" s="105">
        <v>57.14</v>
      </c>
      <c r="BO64" s="105">
        <v>42.5</v>
      </c>
      <c r="BP64" s="105">
        <v>52.78</v>
      </c>
      <c r="BQ64" s="105">
        <v>40</v>
      </c>
      <c r="BR64" s="105"/>
      <c r="BS64" s="105"/>
      <c r="BT64" s="105"/>
      <c r="BU64" s="105"/>
      <c r="BV64" s="105">
        <v>32.049999999999997</v>
      </c>
      <c r="BW64" s="105">
        <v>35.270000000000003</v>
      </c>
      <c r="BX64" s="105">
        <v>26.32</v>
      </c>
      <c r="BY64" s="105">
        <v>13.64</v>
      </c>
      <c r="BZ64" s="105">
        <v>6.67</v>
      </c>
      <c r="CA64" s="105">
        <v>18.18</v>
      </c>
      <c r="CB64" s="105"/>
      <c r="CC64" s="105">
        <v>43.22</v>
      </c>
      <c r="CD64" s="105">
        <v>49.43</v>
      </c>
      <c r="CE64" s="105">
        <v>50.97</v>
      </c>
      <c r="CF64" s="105">
        <v>46.79</v>
      </c>
      <c r="CG64" s="105">
        <v>43.26</v>
      </c>
      <c r="CH64" s="105">
        <v>68.89</v>
      </c>
      <c r="CI64" s="105">
        <v>60</v>
      </c>
      <c r="CJ64" s="105">
        <v>29.02</v>
      </c>
      <c r="CK64" s="105">
        <v>8.33</v>
      </c>
      <c r="CL64" s="105">
        <v>66.67</v>
      </c>
      <c r="CM64" s="105"/>
      <c r="CN64" s="105"/>
      <c r="CO64" s="105"/>
      <c r="CP64" s="105"/>
      <c r="CQ64" s="105">
        <v>17.53</v>
      </c>
      <c r="CR64" s="105">
        <v>21.62</v>
      </c>
      <c r="CS64" s="105">
        <v>10.53</v>
      </c>
      <c r="CT64" s="105">
        <v>18.52</v>
      </c>
      <c r="CU64" s="105">
        <v>12</v>
      </c>
      <c r="CV64" s="105">
        <v>20</v>
      </c>
      <c r="CW64" s="105">
        <v>64.459999999999994</v>
      </c>
      <c r="CX64" s="105">
        <v>56.88</v>
      </c>
      <c r="CY64" s="105">
        <v>82.64</v>
      </c>
      <c r="CZ64" s="105">
        <v>62.5</v>
      </c>
      <c r="DA64" s="105">
        <v>47.52</v>
      </c>
      <c r="DB64" s="105">
        <v>61.11</v>
      </c>
      <c r="DC64" s="105">
        <v>56.88</v>
      </c>
    </row>
    <row r="65" spans="1:107" ht="14.4" x14ac:dyDescent="0.3">
      <c r="A65" s="104" t="s">
        <v>737</v>
      </c>
      <c r="B65" t="s">
        <v>209</v>
      </c>
      <c r="C65" t="s">
        <v>101</v>
      </c>
      <c r="D65" t="s">
        <v>102</v>
      </c>
      <c r="E65" t="s">
        <v>158</v>
      </c>
      <c r="F65" t="s">
        <v>322</v>
      </c>
      <c r="G65" t="s">
        <v>210</v>
      </c>
      <c r="H65" t="s">
        <v>211</v>
      </c>
      <c r="I65" s="97" t="s">
        <v>536</v>
      </c>
      <c r="J65" s="97">
        <v>1</v>
      </c>
      <c r="K65" t="s">
        <v>672</v>
      </c>
      <c r="L65" s="93" t="s">
        <v>106</v>
      </c>
      <c r="M65" s="105">
        <v>57.78</v>
      </c>
      <c r="N65" s="105">
        <v>56.3</v>
      </c>
      <c r="O65" s="105">
        <v>58.45</v>
      </c>
      <c r="P65" s="105">
        <v>52.81</v>
      </c>
      <c r="Q65" s="105">
        <v>32.18</v>
      </c>
      <c r="R65" s="105">
        <v>50.65</v>
      </c>
      <c r="S65" s="105">
        <v>49.45</v>
      </c>
      <c r="T65" s="105">
        <v>64.05</v>
      </c>
      <c r="U65" s="105"/>
      <c r="V65" s="105"/>
      <c r="W65" s="105"/>
      <c r="X65" s="105"/>
      <c r="Y65" s="105"/>
      <c r="Z65" s="105">
        <v>51.46</v>
      </c>
      <c r="AA65" s="105">
        <v>46.67</v>
      </c>
      <c r="AB65" s="105">
        <v>36.67</v>
      </c>
      <c r="AC65" s="105">
        <v>46.67</v>
      </c>
      <c r="AD65" s="105">
        <v>56.64</v>
      </c>
      <c r="AE65" s="105"/>
      <c r="AF65" s="105">
        <v>71.430000000000007</v>
      </c>
      <c r="AG65" s="105">
        <v>85.71</v>
      </c>
      <c r="AH65" s="105">
        <v>54.55</v>
      </c>
      <c r="AI65" s="105">
        <v>100</v>
      </c>
      <c r="AJ65" s="105">
        <v>56.44</v>
      </c>
      <c r="AK65" s="105">
        <v>46.46</v>
      </c>
      <c r="AL65" s="105">
        <v>66.67</v>
      </c>
      <c r="AM65" s="105">
        <v>0</v>
      </c>
      <c r="AN65" s="105">
        <v>14.29</v>
      </c>
      <c r="AO65" s="105">
        <v>65.38</v>
      </c>
      <c r="AP65" s="105"/>
      <c r="AQ65" s="105">
        <v>0</v>
      </c>
      <c r="AR65" s="105">
        <v>0</v>
      </c>
      <c r="AS65" s="105">
        <v>62.16</v>
      </c>
      <c r="AT65" s="105">
        <v>24</v>
      </c>
      <c r="AU65" s="105">
        <v>44.33</v>
      </c>
      <c r="AV65" s="105"/>
      <c r="AW65" s="105">
        <v>61.61</v>
      </c>
      <c r="AX65" s="105">
        <v>50</v>
      </c>
      <c r="AY65" s="105">
        <v>71.430000000000007</v>
      </c>
      <c r="AZ65" s="105">
        <v>67.86</v>
      </c>
      <c r="BA65" s="105"/>
      <c r="BB65" s="105"/>
      <c r="BC65" s="105"/>
      <c r="BD65" s="105"/>
      <c r="BE65" s="105"/>
      <c r="BF65" s="105"/>
      <c r="BG65" s="105"/>
      <c r="BH65" s="105"/>
      <c r="BI65" s="105"/>
      <c r="BJ65" s="105"/>
      <c r="BK65" s="105"/>
      <c r="BL65" s="105">
        <v>66.67</v>
      </c>
      <c r="BM65" s="105">
        <v>61.11</v>
      </c>
      <c r="BN65" s="105">
        <v>66.67</v>
      </c>
      <c r="BO65" s="105">
        <v>69.23</v>
      </c>
      <c r="BP65" s="105">
        <v>66.67</v>
      </c>
      <c r="BQ65" s="105">
        <v>57.89</v>
      </c>
      <c r="BR65" s="105"/>
      <c r="BS65" s="105"/>
      <c r="BT65" s="105"/>
      <c r="BU65" s="105"/>
      <c r="BV65" s="105">
        <v>50.6</v>
      </c>
      <c r="BW65" s="105">
        <v>52.38</v>
      </c>
      <c r="BX65" s="105">
        <v>40</v>
      </c>
      <c r="BY65" s="105">
        <v>34.78</v>
      </c>
      <c r="BZ65" s="105">
        <v>41.67</v>
      </c>
      <c r="CA65" s="105">
        <v>59.09</v>
      </c>
      <c r="CB65" s="105"/>
      <c r="CC65" s="105">
        <v>32.18</v>
      </c>
      <c r="CD65" s="105">
        <v>48.57</v>
      </c>
      <c r="CE65" s="105">
        <v>41.33</v>
      </c>
      <c r="CF65" s="105">
        <v>53.21</v>
      </c>
      <c r="CG65" s="105">
        <v>61.84</v>
      </c>
      <c r="CH65" s="105">
        <v>66.67</v>
      </c>
      <c r="CI65" s="105">
        <v>80</v>
      </c>
      <c r="CJ65" s="105">
        <v>45.69</v>
      </c>
      <c r="CK65" s="105">
        <v>82.41</v>
      </c>
      <c r="CL65" s="105">
        <v>66.67</v>
      </c>
      <c r="CM65" s="105"/>
      <c r="CN65" s="105"/>
      <c r="CO65" s="105"/>
      <c r="CP65" s="105"/>
      <c r="CQ65" s="105">
        <v>49.45</v>
      </c>
      <c r="CR65" s="105">
        <v>54.76</v>
      </c>
      <c r="CS65" s="105">
        <v>53.57</v>
      </c>
      <c r="CT65" s="105">
        <v>55.56</v>
      </c>
      <c r="CU65" s="105">
        <v>62.96</v>
      </c>
      <c r="CV65" s="105">
        <v>40</v>
      </c>
      <c r="CW65" s="105">
        <v>64.05</v>
      </c>
      <c r="CX65" s="105">
        <v>65.14</v>
      </c>
      <c r="CY65" s="105">
        <v>58.33</v>
      </c>
      <c r="CZ65" s="105">
        <v>56.41</v>
      </c>
      <c r="DA65" s="105">
        <v>68.59</v>
      </c>
      <c r="DB65" s="105">
        <v>64.489999999999995</v>
      </c>
      <c r="DC65" s="105">
        <v>65.2</v>
      </c>
    </row>
    <row r="66" spans="1:107" ht="14.4" x14ac:dyDescent="0.3">
      <c r="A66" s="104" t="s">
        <v>738</v>
      </c>
      <c r="B66" t="s">
        <v>212</v>
      </c>
      <c r="C66" t="s">
        <v>101</v>
      </c>
      <c r="D66" t="s">
        <v>102</v>
      </c>
      <c r="E66" t="s">
        <v>158</v>
      </c>
      <c r="F66" t="s">
        <v>194</v>
      </c>
      <c r="G66" t="s">
        <v>105</v>
      </c>
      <c r="H66" t="s">
        <v>105</v>
      </c>
      <c r="I66" s="97" t="s">
        <v>536</v>
      </c>
      <c r="J66" s="97">
        <v>1</v>
      </c>
      <c r="K66" t="s">
        <v>672</v>
      </c>
      <c r="L66" s="93" t="s">
        <v>106</v>
      </c>
      <c r="M66" s="105">
        <v>63.89</v>
      </c>
      <c r="N66" s="105">
        <v>73.77</v>
      </c>
      <c r="O66" s="105">
        <v>80.13</v>
      </c>
      <c r="P66" s="105">
        <v>60.43</v>
      </c>
      <c r="Q66" s="105">
        <v>52.51</v>
      </c>
      <c r="R66" s="105">
        <v>53.2</v>
      </c>
      <c r="S66" s="105">
        <v>32.630000000000003</v>
      </c>
      <c r="T66" s="105">
        <v>81.099999999999994</v>
      </c>
      <c r="U66" s="105"/>
      <c r="V66" s="105"/>
      <c r="W66" s="105"/>
      <c r="X66" s="105"/>
      <c r="Y66" s="105"/>
      <c r="Z66" s="105">
        <v>72.64</v>
      </c>
      <c r="AA66" s="105">
        <v>53.33</v>
      </c>
      <c r="AB66" s="105">
        <v>69.7</v>
      </c>
      <c r="AC66" s="105">
        <v>71.790000000000006</v>
      </c>
      <c r="AD66" s="105">
        <v>80.8</v>
      </c>
      <c r="AE66" s="105"/>
      <c r="AF66" s="105">
        <v>76</v>
      </c>
      <c r="AG66" s="105">
        <v>78.569999999999993</v>
      </c>
      <c r="AH66" s="105">
        <v>78.569999999999993</v>
      </c>
      <c r="AI66" s="105">
        <v>80</v>
      </c>
      <c r="AJ66" s="105">
        <v>76.42</v>
      </c>
      <c r="AK66" s="105">
        <v>60.6</v>
      </c>
      <c r="AL66" s="105">
        <v>41.75</v>
      </c>
      <c r="AM66" s="105">
        <v>0</v>
      </c>
      <c r="AN66" s="105">
        <v>56.94</v>
      </c>
      <c r="AO66" s="105">
        <v>38.46</v>
      </c>
      <c r="AP66" s="105">
        <v>0</v>
      </c>
      <c r="AQ66" s="105">
        <v>0</v>
      </c>
      <c r="AR66" s="105">
        <v>62.5</v>
      </c>
      <c r="AS66" s="105">
        <v>74.319999999999993</v>
      </c>
      <c r="AT66" s="105">
        <v>51.72</v>
      </c>
      <c r="AU66" s="105">
        <v>55.33</v>
      </c>
      <c r="AV66" s="105"/>
      <c r="AW66" s="105">
        <v>58.63</v>
      </c>
      <c r="AX66" s="105">
        <v>33.33</v>
      </c>
      <c r="AY66" s="105">
        <v>66.67</v>
      </c>
      <c r="AZ66" s="105">
        <v>82.14</v>
      </c>
      <c r="BA66" s="105">
        <v>89.41</v>
      </c>
      <c r="BB66" s="105">
        <v>100</v>
      </c>
      <c r="BC66" s="105">
        <v>100</v>
      </c>
      <c r="BD66" s="105">
        <v>86.67</v>
      </c>
      <c r="BE66" s="105">
        <v>50</v>
      </c>
      <c r="BF66" s="105">
        <v>100</v>
      </c>
      <c r="BG66" s="105">
        <v>60</v>
      </c>
      <c r="BH66" s="105"/>
      <c r="BI66" s="105"/>
      <c r="BJ66" s="105"/>
      <c r="BK66" s="105"/>
      <c r="BL66" s="105">
        <v>56.39</v>
      </c>
      <c r="BM66" s="105">
        <v>66.67</v>
      </c>
      <c r="BN66" s="105">
        <v>43.75</v>
      </c>
      <c r="BO66" s="105">
        <v>58.54</v>
      </c>
      <c r="BP66" s="105">
        <v>54.9</v>
      </c>
      <c r="BQ66" s="105">
        <v>53.85</v>
      </c>
      <c r="BR66" s="105">
        <v>75</v>
      </c>
      <c r="BS66" s="105">
        <v>100</v>
      </c>
      <c r="BT66" s="105">
        <v>100</v>
      </c>
      <c r="BU66" s="105">
        <v>37.5</v>
      </c>
      <c r="BV66" s="105">
        <v>50.78</v>
      </c>
      <c r="BW66" s="105">
        <v>52.12</v>
      </c>
      <c r="BX66" s="105">
        <v>50</v>
      </c>
      <c r="BY66" s="105">
        <v>31.82</v>
      </c>
      <c r="BZ66" s="105">
        <v>46.67</v>
      </c>
      <c r="CA66" s="105">
        <v>47.62</v>
      </c>
      <c r="CB66" s="105"/>
      <c r="CC66" s="105">
        <v>52.51</v>
      </c>
      <c r="CD66" s="105">
        <v>63.15</v>
      </c>
      <c r="CE66" s="105">
        <v>51.04</v>
      </c>
      <c r="CF66" s="105">
        <v>73.08</v>
      </c>
      <c r="CG66" s="105">
        <v>73.67</v>
      </c>
      <c r="CH66" s="105">
        <v>73.33</v>
      </c>
      <c r="CI66" s="105">
        <v>100</v>
      </c>
      <c r="CJ66" s="105">
        <v>70.400000000000006</v>
      </c>
      <c r="CK66" s="105">
        <v>60.19</v>
      </c>
      <c r="CL66" s="105">
        <v>66.67</v>
      </c>
      <c r="CM66" s="105">
        <v>28.12</v>
      </c>
      <c r="CN66" s="105">
        <v>29.8</v>
      </c>
      <c r="CO66" s="105">
        <v>0</v>
      </c>
      <c r="CP66" s="105">
        <v>29.22</v>
      </c>
      <c r="CQ66" s="105">
        <v>32.630000000000003</v>
      </c>
      <c r="CR66" s="105">
        <v>33.33</v>
      </c>
      <c r="CS66" s="105">
        <v>28.57</v>
      </c>
      <c r="CT66" s="105">
        <v>37.5</v>
      </c>
      <c r="CU66" s="105">
        <v>25</v>
      </c>
      <c r="CV66" s="105">
        <v>30</v>
      </c>
      <c r="CW66" s="105">
        <v>81.099999999999994</v>
      </c>
      <c r="CX66" s="105">
        <v>79.819999999999993</v>
      </c>
      <c r="CY66" s="105">
        <v>74.31</v>
      </c>
      <c r="CZ66" s="105">
        <v>86.88</v>
      </c>
      <c r="DA66" s="105">
        <v>78.95</v>
      </c>
      <c r="DB66" s="105">
        <v>84.4</v>
      </c>
      <c r="DC66" s="105">
        <v>93.14</v>
      </c>
    </row>
    <row r="67" spans="1:107" ht="14.4" x14ac:dyDescent="0.3">
      <c r="A67" s="104" t="s">
        <v>739</v>
      </c>
      <c r="B67" t="s">
        <v>540</v>
      </c>
      <c r="C67" t="s">
        <v>101</v>
      </c>
      <c r="D67" t="s">
        <v>102</v>
      </c>
      <c r="E67" t="s">
        <v>143</v>
      </c>
      <c r="F67" t="s">
        <v>120</v>
      </c>
      <c r="G67" t="s">
        <v>105</v>
      </c>
      <c r="H67" t="s">
        <v>105</v>
      </c>
      <c r="I67" s="97" t="s">
        <v>536</v>
      </c>
      <c r="J67" s="97">
        <v>1</v>
      </c>
      <c r="K67" t="s">
        <v>672</v>
      </c>
      <c r="L67" s="93" t="s">
        <v>106</v>
      </c>
      <c r="M67" s="105">
        <v>90.72</v>
      </c>
      <c r="N67" s="105">
        <v>97.95</v>
      </c>
      <c r="O67" s="105">
        <v>95.23</v>
      </c>
      <c r="P67" s="105">
        <v>87.27</v>
      </c>
      <c r="Q67" s="105">
        <v>85.04</v>
      </c>
      <c r="R67" s="105">
        <v>89.19</v>
      </c>
      <c r="S67" s="105">
        <v>90.69</v>
      </c>
      <c r="T67" s="105">
        <v>94.56</v>
      </c>
      <c r="U67" s="105">
        <v>100</v>
      </c>
      <c r="V67" s="105">
        <v>100</v>
      </c>
      <c r="W67" s="105">
        <v>100</v>
      </c>
      <c r="X67" s="105">
        <v>100</v>
      </c>
      <c r="Y67" s="105">
        <v>100</v>
      </c>
      <c r="Z67" s="105">
        <v>96.23</v>
      </c>
      <c r="AA67" s="105">
        <v>96.67</v>
      </c>
      <c r="AB67" s="105">
        <v>96.97</v>
      </c>
      <c r="AC67" s="105">
        <v>94.87</v>
      </c>
      <c r="AD67" s="105">
        <v>97.46</v>
      </c>
      <c r="AE67" s="105">
        <v>75.760000000000005</v>
      </c>
      <c r="AF67" s="105">
        <v>97.06</v>
      </c>
      <c r="AG67" s="105">
        <v>100</v>
      </c>
      <c r="AH67" s="105">
        <v>100</v>
      </c>
      <c r="AI67" s="105">
        <v>85.71</v>
      </c>
      <c r="AJ67" s="105">
        <v>100</v>
      </c>
      <c r="AK67" s="105">
        <v>84.72</v>
      </c>
      <c r="AL67" s="105">
        <v>70.78</v>
      </c>
      <c r="AM67" s="105">
        <v>86.17</v>
      </c>
      <c r="AN67" s="105">
        <v>86.49</v>
      </c>
      <c r="AO67" s="105">
        <v>82.14</v>
      </c>
      <c r="AP67" s="105"/>
      <c r="AQ67" s="105">
        <v>90</v>
      </c>
      <c r="AR67" s="105">
        <v>0</v>
      </c>
      <c r="AS67" s="105">
        <v>94.67</v>
      </c>
      <c r="AT67" s="105">
        <v>79.31</v>
      </c>
      <c r="AU67" s="105">
        <v>89</v>
      </c>
      <c r="AV67" s="105"/>
      <c r="AW67" s="105">
        <v>82.76</v>
      </c>
      <c r="AX67" s="105">
        <v>72.22</v>
      </c>
      <c r="AY67" s="105">
        <v>83.33</v>
      </c>
      <c r="AZ67" s="105">
        <v>100</v>
      </c>
      <c r="BA67" s="105"/>
      <c r="BB67" s="105"/>
      <c r="BC67" s="105"/>
      <c r="BD67" s="105"/>
      <c r="BE67" s="105"/>
      <c r="BF67" s="105"/>
      <c r="BG67" s="105"/>
      <c r="BH67" s="105"/>
      <c r="BI67" s="105"/>
      <c r="BJ67" s="105"/>
      <c r="BK67" s="105"/>
      <c r="BL67" s="105">
        <v>89.47</v>
      </c>
      <c r="BM67" s="105">
        <v>91.89</v>
      </c>
      <c r="BN67" s="105">
        <v>75</v>
      </c>
      <c r="BO67" s="105">
        <v>93.48</v>
      </c>
      <c r="BP67" s="105">
        <v>72.22</v>
      </c>
      <c r="BQ67" s="105">
        <v>92.31</v>
      </c>
      <c r="BR67" s="105"/>
      <c r="BS67" s="105"/>
      <c r="BT67" s="105"/>
      <c r="BU67" s="105"/>
      <c r="BV67" s="105">
        <v>90.91</v>
      </c>
      <c r="BW67" s="105">
        <v>85.71</v>
      </c>
      <c r="BX67" s="105">
        <v>84.62</v>
      </c>
      <c r="BY67" s="105">
        <v>87.5</v>
      </c>
      <c r="BZ67" s="105">
        <v>100</v>
      </c>
      <c r="CA67" s="105">
        <v>91.67</v>
      </c>
      <c r="CB67" s="105">
        <v>97.87</v>
      </c>
      <c r="CC67" s="105">
        <v>85.04</v>
      </c>
      <c r="CD67" s="105">
        <v>90.97</v>
      </c>
      <c r="CE67" s="105">
        <v>83.33</v>
      </c>
      <c r="CF67" s="105">
        <v>97.44</v>
      </c>
      <c r="CG67" s="105">
        <v>85.6</v>
      </c>
      <c r="CH67" s="105">
        <v>100</v>
      </c>
      <c r="CI67" s="105">
        <v>100</v>
      </c>
      <c r="CJ67" s="105">
        <v>70.83</v>
      </c>
      <c r="CK67" s="105">
        <v>96.3</v>
      </c>
      <c r="CL67" s="105">
        <v>83.33</v>
      </c>
      <c r="CM67" s="105"/>
      <c r="CN67" s="105"/>
      <c r="CO67" s="105"/>
      <c r="CP67" s="105"/>
      <c r="CQ67" s="105">
        <v>90.69</v>
      </c>
      <c r="CR67" s="105">
        <v>92.86</v>
      </c>
      <c r="CS67" s="105">
        <v>96.43</v>
      </c>
      <c r="CT67" s="105">
        <v>93.75</v>
      </c>
      <c r="CU67" s="105">
        <v>93.1</v>
      </c>
      <c r="CV67" s="105">
        <v>80</v>
      </c>
      <c r="CW67" s="105">
        <v>94.56</v>
      </c>
      <c r="CX67" s="105">
        <v>94.57</v>
      </c>
      <c r="CY67" s="105">
        <v>98.61</v>
      </c>
      <c r="CZ67" s="105">
        <v>95</v>
      </c>
      <c r="DA67" s="105">
        <v>88.83</v>
      </c>
      <c r="DB67" s="105">
        <v>92.61</v>
      </c>
      <c r="DC67" s="105">
        <v>91.67</v>
      </c>
    </row>
    <row r="68" spans="1:107" ht="14.4" x14ac:dyDescent="0.3">
      <c r="A68" s="104" t="s">
        <v>740</v>
      </c>
      <c r="B68" t="s">
        <v>213</v>
      </c>
      <c r="C68" t="s">
        <v>101</v>
      </c>
      <c r="D68" t="s">
        <v>102</v>
      </c>
      <c r="E68" t="s">
        <v>214</v>
      </c>
      <c r="F68" t="s">
        <v>114</v>
      </c>
      <c r="G68" t="s">
        <v>105</v>
      </c>
      <c r="H68" t="s">
        <v>105</v>
      </c>
      <c r="I68" s="97" t="s">
        <v>536</v>
      </c>
      <c r="J68" s="97">
        <v>1</v>
      </c>
      <c r="K68" t="s">
        <v>672</v>
      </c>
      <c r="L68" s="93" t="s">
        <v>106</v>
      </c>
      <c r="M68" s="105">
        <v>90.14</v>
      </c>
      <c r="N68" s="105">
        <v>93.08</v>
      </c>
      <c r="O68" s="105">
        <v>95.36</v>
      </c>
      <c r="P68" s="105">
        <v>92.55</v>
      </c>
      <c r="Q68" s="105">
        <v>97.55</v>
      </c>
      <c r="R68" s="105">
        <v>84.5</v>
      </c>
      <c r="S68" s="105">
        <v>88.24</v>
      </c>
      <c r="T68" s="105">
        <v>93.81</v>
      </c>
      <c r="U68" s="105">
        <v>92.86</v>
      </c>
      <c r="V68" s="105">
        <v>91.43</v>
      </c>
      <c r="W68" s="105">
        <v>87.5</v>
      </c>
      <c r="X68" s="105">
        <v>94.32</v>
      </c>
      <c r="Y68" s="105">
        <v>100</v>
      </c>
      <c r="Z68" s="105">
        <v>92.45</v>
      </c>
      <c r="AA68" s="105">
        <v>96.67</v>
      </c>
      <c r="AB68" s="105">
        <v>93.94</v>
      </c>
      <c r="AC68" s="105">
        <v>92.31</v>
      </c>
      <c r="AD68" s="105">
        <v>97.4</v>
      </c>
      <c r="AE68" s="105">
        <v>75.760000000000005</v>
      </c>
      <c r="AF68" s="105">
        <v>100</v>
      </c>
      <c r="AG68" s="105">
        <v>100</v>
      </c>
      <c r="AH68" s="105">
        <v>100</v>
      </c>
      <c r="AI68" s="105">
        <v>100</v>
      </c>
      <c r="AJ68" s="105">
        <v>98.33</v>
      </c>
      <c r="AK68" s="105">
        <v>91.16</v>
      </c>
      <c r="AL68" s="105">
        <v>83.33</v>
      </c>
      <c r="AM68" s="105">
        <v>100</v>
      </c>
      <c r="AN68" s="105">
        <v>81.08</v>
      </c>
      <c r="AO68" s="105">
        <v>97.46</v>
      </c>
      <c r="AP68" s="105">
        <v>0</v>
      </c>
      <c r="AQ68" s="105">
        <v>100</v>
      </c>
      <c r="AR68" s="105">
        <v>77.78</v>
      </c>
      <c r="AS68" s="105">
        <v>97.56</v>
      </c>
      <c r="AT68" s="105">
        <v>96.55</v>
      </c>
      <c r="AU68" s="105">
        <v>100</v>
      </c>
      <c r="AV68" s="105"/>
      <c r="AW68" s="105">
        <v>96.43</v>
      </c>
      <c r="AX68" s="105">
        <v>88.89</v>
      </c>
      <c r="AY68" s="105">
        <v>100</v>
      </c>
      <c r="AZ68" s="105">
        <v>100</v>
      </c>
      <c r="BA68" s="105">
        <v>100</v>
      </c>
      <c r="BB68" s="105">
        <v>100</v>
      </c>
      <c r="BC68" s="105">
        <v>100</v>
      </c>
      <c r="BD68" s="105">
        <v>100</v>
      </c>
      <c r="BE68" s="105">
        <v>100</v>
      </c>
      <c r="BF68" s="105">
        <v>100</v>
      </c>
      <c r="BG68" s="105">
        <v>100</v>
      </c>
      <c r="BH68" s="105">
        <v>81.19</v>
      </c>
      <c r="BI68" s="105">
        <v>100</v>
      </c>
      <c r="BJ68" s="105">
        <v>77.78</v>
      </c>
      <c r="BK68" s="105">
        <v>76.67</v>
      </c>
      <c r="BL68" s="105">
        <v>92.54</v>
      </c>
      <c r="BM68" s="105">
        <v>98.65</v>
      </c>
      <c r="BN68" s="105">
        <v>87.5</v>
      </c>
      <c r="BO68" s="105">
        <v>95.65</v>
      </c>
      <c r="BP68" s="105">
        <v>100</v>
      </c>
      <c r="BQ68" s="105">
        <v>84.62</v>
      </c>
      <c r="BR68" s="105">
        <v>90.48</v>
      </c>
      <c r="BS68" s="105">
        <v>75</v>
      </c>
      <c r="BT68" s="105">
        <v>50</v>
      </c>
      <c r="BU68" s="105">
        <v>100</v>
      </c>
      <c r="BV68" s="105">
        <v>96.88</v>
      </c>
      <c r="BW68" s="105">
        <v>95.54</v>
      </c>
      <c r="BX68" s="105">
        <v>96.15</v>
      </c>
      <c r="BY68" s="105">
        <v>95.83</v>
      </c>
      <c r="BZ68" s="105">
        <v>85.71</v>
      </c>
      <c r="CA68" s="105">
        <v>100</v>
      </c>
      <c r="CB68" s="105">
        <v>100</v>
      </c>
      <c r="CC68" s="105">
        <v>97.55</v>
      </c>
      <c r="CD68" s="105">
        <v>100</v>
      </c>
      <c r="CE68" s="105">
        <v>100</v>
      </c>
      <c r="CF68" s="105">
        <v>100</v>
      </c>
      <c r="CG68" s="105">
        <v>49.15</v>
      </c>
      <c r="CH68" s="105">
        <v>66.67</v>
      </c>
      <c r="CI68" s="105">
        <v>60</v>
      </c>
      <c r="CJ68" s="105">
        <v>43.1</v>
      </c>
      <c r="CK68" s="105">
        <v>37.96</v>
      </c>
      <c r="CL68" s="105">
        <v>33.33</v>
      </c>
      <c r="CM68" s="105">
        <v>86.19</v>
      </c>
      <c r="CN68" s="105">
        <v>92.93</v>
      </c>
      <c r="CO68" s="105">
        <v>88.24</v>
      </c>
      <c r="CP68" s="105">
        <v>83.33</v>
      </c>
      <c r="CQ68" s="105">
        <v>88.24</v>
      </c>
      <c r="CR68" s="105">
        <v>80.95</v>
      </c>
      <c r="CS68" s="105">
        <v>92.86</v>
      </c>
      <c r="CT68" s="105">
        <v>81.25</v>
      </c>
      <c r="CU68" s="105">
        <v>89.66</v>
      </c>
      <c r="CV68" s="105">
        <v>100</v>
      </c>
      <c r="CW68" s="105">
        <v>93.81</v>
      </c>
      <c r="CX68" s="105">
        <v>90.7</v>
      </c>
      <c r="CY68" s="105">
        <v>97.92</v>
      </c>
      <c r="CZ68" s="105">
        <v>92.5</v>
      </c>
      <c r="DA68" s="105">
        <v>77.27</v>
      </c>
      <c r="DB68" s="105">
        <v>93.63</v>
      </c>
      <c r="DC68" s="105">
        <v>84.31</v>
      </c>
    </row>
    <row r="69" spans="1:107" ht="14.4" x14ac:dyDescent="0.3">
      <c r="A69" s="104" t="s">
        <v>741</v>
      </c>
      <c r="B69" t="s">
        <v>215</v>
      </c>
      <c r="C69" t="s">
        <v>101</v>
      </c>
      <c r="D69" t="s">
        <v>102</v>
      </c>
      <c r="E69" t="s">
        <v>214</v>
      </c>
      <c r="F69" t="s">
        <v>120</v>
      </c>
      <c r="G69" t="s">
        <v>105</v>
      </c>
      <c r="H69" t="s">
        <v>105</v>
      </c>
      <c r="I69" s="97" t="s">
        <v>536</v>
      </c>
      <c r="J69" s="97">
        <v>1</v>
      </c>
      <c r="K69" t="s">
        <v>672</v>
      </c>
      <c r="L69" s="93" t="s">
        <v>106</v>
      </c>
      <c r="M69" s="105">
        <v>86.87</v>
      </c>
      <c r="N69" s="105">
        <v>96.92</v>
      </c>
      <c r="O69" s="105">
        <v>92.61</v>
      </c>
      <c r="P69" s="105">
        <v>78.069999999999993</v>
      </c>
      <c r="Q69" s="105">
        <v>80.52</v>
      </c>
      <c r="R69" s="105">
        <v>87.33</v>
      </c>
      <c r="S69" s="105">
        <v>92.33</v>
      </c>
      <c r="T69" s="105">
        <v>94.35</v>
      </c>
      <c r="U69" s="105">
        <v>100</v>
      </c>
      <c r="V69" s="105">
        <v>100</v>
      </c>
      <c r="W69" s="105">
        <v>100</v>
      </c>
      <c r="X69" s="105">
        <v>100</v>
      </c>
      <c r="Y69" s="105">
        <v>100</v>
      </c>
      <c r="Z69" s="105">
        <v>94.34</v>
      </c>
      <c r="AA69" s="105">
        <v>100</v>
      </c>
      <c r="AB69" s="105">
        <v>84.85</v>
      </c>
      <c r="AC69" s="105">
        <v>94.87</v>
      </c>
      <c r="AD69" s="105">
        <v>94.16</v>
      </c>
      <c r="AE69" s="105">
        <v>81.819999999999993</v>
      </c>
      <c r="AF69" s="105">
        <v>94.44</v>
      </c>
      <c r="AG69" s="105">
        <v>100</v>
      </c>
      <c r="AH69" s="105">
        <v>100</v>
      </c>
      <c r="AI69" s="105">
        <v>77.78</v>
      </c>
      <c r="AJ69" s="105">
        <v>100</v>
      </c>
      <c r="AK69" s="105">
        <v>48.89</v>
      </c>
      <c r="AL69" s="105">
        <v>25.08</v>
      </c>
      <c r="AM69" s="105">
        <v>33.25</v>
      </c>
      <c r="AN69" s="105">
        <v>47.22</v>
      </c>
      <c r="AO69" s="105">
        <v>33.25</v>
      </c>
      <c r="AP69" s="105">
        <v>0</v>
      </c>
      <c r="AQ69" s="105">
        <v>64</v>
      </c>
      <c r="AR69" s="105">
        <v>16.670000000000002</v>
      </c>
      <c r="AS69" s="105">
        <v>62.2</v>
      </c>
      <c r="AT69" s="105">
        <v>32</v>
      </c>
      <c r="AU69" s="105">
        <v>33.33</v>
      </c>
      <c r="AV69" s="105"/>
      <c r="AW69" s="105">
        <v>71.53</v>
      </c>
      <c r="AX69" s="105">
        <v>45.83</v>
      </c>
      <c r="AY69" s="105">
        <v>80.77</v>
      </c>
      <c r="AZ69" s="105">
        <v>100</v>
      </c>
      <c r="BA69" s="105">
        <v>62.86</v>
      </c>
      <c r="BB69" s="105">
        <v>60</v>
      </c>
      <c r="BC69" s="105">
        <v>60</v>
      </c>
      <c r="BD69" s="105">
        <v>46.25</v>
      </c>
      <c r="BE69" s="105">
        <v>100</v>
      </c>
      <c r="BF69" s="105">
        <v>75</v>
      </c>
      <c r="BG69" s="105">
        <v>60</v>
      </c>
      <c r="BH69" s="105">
        <v>87.08</v>
      </c>
      <c r="BI69" s="105">
        <v>94.12</v>
      </c>
      <c r="BJ69" s="105">
        <v>93.83</v>
      </c>
      <c r="BK69" s="105">
        <v>72.94</v>
      </c>
      <c r="BL69" s="105">
        <v>98.68</v>
      </c>
      <c r="BM69" s="105">
        <v>98.65</v>
      </c>
      <c r="BN69" s="105">
        <v>93.75</v>
      </c>
      <c r="BO69" s="105">
        <v>100</v>
      </c>
      <c r="BP69" s="105">
        <v>100</v>
      </c>
      <c r="BQ69" s="105">
        <v>100</v>
      </c>
      <c r="BR69" s="105">
        <v>58.33</v>
      </c>
      <c r="BS69" s="105">
        <v>25</v>
      </c>
      <c r="BT69" s="105">
        <v>100</v>
      </c>
      <c r="BU69" s="105">
        <v>47.73</v>
      </c>
      <c r="BV69" s="105">
        <v>95.31</v>
      </c>
      <c r="BW69" s="105">
        <v>95.54</v>
      </c>
      <c r="BX69" s="105">
        <v>96.15</v>
      </c>
      <c r="BY69" s="105">
        <v>91.67</v>
      </c>
      <c r="BZ69" s="105">
        <v>100</v>
      </c>
      <c r="CA69" s="105">
        <v>95.83</v>
      </c>
      <c r="CB69" s="105">
        <v>95.31</v>
      </c>
      <c r="CC69" s="105">
        <v>80.52</v>
      </c>
      <c r="CD69" s="105">
        <v>95.17</v>
      </c>
      <c r="CE69" s="105">
        <v>90.91</v>
      </c>
      <c r="CF69" s="105">
        <v>98.73</v>
      </c>
      <c r="CG69" s="105">
        <v>96.01</v>
      </c>
      <c r="CH69" s="105">
        <v>100</v>
      </c>
      <c r="CI69" s="105">
        <v>100</v>
      </c>
      <c r="CJ69" s="105">
        <v>100</v>
      </c>
      <c r="CK69" s="105">
        <v>91.67</v>
      </c>
      <c r="CL69" s="105">
        <v>66.67</v>
      </c>
      <c r="CM69" s="105">
        <v>74.56</v>
      </c>
      <c r="CN69" s="105">
        <v>77.78</v>
      </c>
      <c r="CO69" s="105">
        <v>85.29</v>
      </c>
      <c r="CP69" s="105">
        <v>71.08</v>
      </c>
      <c r="CQ69" s="105">
        <v>92.33</v>
      </c>
      <c r="CR69" s="105">
        <v>100</v>
      </c>
      <c r="CS69" s="105">
        <v>92.86</v>
      </c>
      <c r="CT69" s="105">
        <v>100</v>
      </c>
      <c r="CU69" s="105">
        <v>100</v>
      </c>
      <c r="CV69" s="105">
        <v>50</v>
      </c>
      <c r="CW69" s="105">
        <v>94.35</v>
      </c>
      <c r="CX69" s="105">
        <v>96.9</v>
      </c>
      <c r="CY69" s="105">
        <v>93.06</v>
      </c>
      <c r="CZ69" s="105">
        <v>84.21</v>
      </c>
      <c r="DA69" s="105">
        <v>92.97</v>
      </c>
      <c r="DB69" s="105">
        <v>95.5</v>
      </c>
      <c r="DC69" s="105">
        <v>89.71</v>
      </c>
    </row>
    <row r="70" spans="1:107" ht="14.4" x14ac:dyDescent="0.3">
      <c r="A70" s="104" t="s">
        <v>742</v>
      </c>
      <c r="B70" t="s">
        <v>216</v>
      </c>
      <c r="C70" t="s">
        <v>101</v>
      </c>
      <c r="D70" t="s">
        <v>102</v>
      </c>
      <c r="E70" t="s">
        <v>103</v>
      </c>
      <c r="F70" t="s">
        <v>140</v>
      </c>
      <c r="G70" t="s">
        <v>105</v>
      </c>
      <c r="H70" t="s">
        <v>105</v>
      </c>
      <c r="I70" s="97" t="s">
        <v>536</v>
      </c>
      <c r="J70" s="97">
        <v>1</v>
      </c>
      <c r="K70" t="s">
        <v>672</v>
      </c>
      <c r="L70" s="93" t="s">
        <v>106</v>
      </c>
      <c r="M70" s="105">
        <v>90.33</v>
      </c>
      <c r="N70" s="105">
        <v>87.82</v>
      </c>
      <c r="O70" s="105">
        <v>92.41</v>
      </c>
      <c r="P70" s="105">
        <v>93.78</v>
      </c>
      <c r="Q70" s="105">
        <v>92.65</v>
      </c>
      <c r="R70" s="105">
        <v>90.28</v>
      </c>
      <c r="S70" s="105">
        <v>74.92</v>
      </c>
      <c r="T70" s="105">
        <v>91.84</v>
      </c>
      <c r="U70" s="105">
        <v>90.38</v>
      </c>
      <c r="V70" s="105">
        <v>90.71</v>
      </c>
      <c r="W70" s="105">
        <v>75</v>
      </c>
      <c r="X70" s="105">
        <v>96.59</v>
      </c>
      <c r="Y70" s="105">
        <v>66.67</v>
      </c>
      <c r="Z70" s="105">
        <v>85.85</v>
      </c>
      <c r="AA70" s="105">
        <v>93.33</v>
      </c>
      <c r="AB70" s="105">
        <v>78.790000000000006</v>
      </c>
      <c r="AC70" s="105">
        <v>85.9</v>
      </c>
      <c r="AD70" s="105">
        <v>96.1</v>
      </c>
      <c r="AE70" s="105">
        <v>66.67</v>
      </c>
      <c r="AF70" s="105">
        <v>94.29</v>
      </c>
      <c r="AG70" s="105">
        <v>92.86</v>
      </c>
      <c r="AH70" s="105">
        <v>95.24</v>
      </c>
      <c r="AI70" s="105">
        <v>100</v>
      </c>
      <c r="AJ70" s="105">
        <v>94.58</v>
      </c>
      <c r="AK70" s="105">
        <v>89.73</v>
      </c>
      <c r="AL70" s="105">
        <v>100</v>
      </c>
      <c r="AM70" s="105">
        <v>83.33</v>
      </c>
      <c r="AN70" s="105">
        <v>94.59</v>
      </c>
      <c r="AO70" s="105">
        <v>80.930000000000007</v>
      </c>
      <c r="AP70" s="105">
        <v>25</v>
      </c>
      <c r="AQ70" s="105">
        <v>85.71</v>
      </c>
      <c r="AR70" s="105">
        <v>62.5</v>
      </c>
      <c r="AS70" s="105">
        <v>96.95</v>
      </c>
      <c r="AT70" s="105">
        <v>89.66</v>
      </c>
      <c r="AU70" s="105">
        <v>89</v>
      </c>
      <c r="AV70" s="105"/>
      <c r="AW70" s="105">
        <v>93.1</v>
      </c>
      <c r="AX70" s="105">
        <v>94.44</v>
      </c>
      <c r="AY70" s="105">
        <v>90</v>
      </c>
      <c r="AZ70" s="105">
        <v>100</v>
      </c>
      <c r="BA70" s="105">
        <v>100</v>
      </c>
      <c r="BB70" s="105">
        <v>100</v>
      </c>
      <c r="BC70" s="105">
        <v>100</v>
      </c>
      <c r="BD70" s="105">
        <v>100</v>
      </c>
      <c r="BE70" s="105">
        <v>100</v>
      </c>
      <c r="BF70" s="105">
        <v>100</v>
      </c>
      <c r="BG70" s="105">
        <v>100</v>
      </c>
      <c r="BH70" s="105">
        <v>97.76</v>
      </c>
      <c r="BI70" s="105">
        <v>100</v>
      </c>
      <c r="BJ70" s="105">
        <v>98.77</v>
      </c>
      <c r="BK70" s="105">
        <v>93.53</v>
      </c>
      <c r="BL70" s="105">
        <v>97.37</v>
      </c>
      <c r="BM70" s="105">
        <v>100</v>
      </c>
      <c r="BN70" s="105">
        <v>100</v>
      </c>
      <c r="BO70" s="105">
        <v>100</v>
      </c>
      <c r="BP70" s="105">
        <v>100</v>
      </c>
      <c r="BQ70" s="105">
        <v>88.46</v>
      </c>
      <c r="BR70" s="105">
        <v>75.599999999999994</v>
      </c>
      <c r="BS70" s="105">
        <v>66.67</v>
      </c>
      <c r="BT70" s="105">
        <v>63.16</v>
      </c>
      <c r="BU70" s="105">
        <v>90.38</v>
      </c>
      <c r="BV70" s="105">
        <v>99.31</v>
      </c>
      <c r="BW70" s="105">
        <v>100</v>
      </c>
      <c r="BX70" s="105">
        <v>100</v>
      </c>
      <c r="BY70" s="105">
        <v>95.83</v>
      </c>
      <c r="BZ70" s="105">
        <v>100</v>
      </c>
      <c r="CA70" s="105">
        <v>100</v>
      </c>
      <c r="CB70" s="105">
        <v>100</v>
      </c>
      <c r="CC70" s="105">
        <v>92.65</v>
      </c>
      <c r="CD70" s="105">
        <v>94.48</v>
      </c>
      <c r="CE70" s="105">
        <v>87.88</v>
      </c>
      <c r="CF70" s="105">
        <v>100</v>
      </c>
      <c r="CG70" s="105">
        <v>94.4</v>
      </c>
      <c r="CH70" s="105">
        <v>100</v>
      </c>
      <c r="CI70" s="105">
        <v>100</v>
      </c>
      <c r="CJ70" s="105">
        <v>91.94</v>
      </c>
      <c r="CK70" s="105">
        <v>83.33</v>
      </c>
      <c r="CL70" s="105">
        <v>100</v>
      </c>
      <c r="CM70" s="105">
        <v>83.94</v>
      </c>
      <c r="CN70" s="105">
        <v>81.819999999999993</v>
      </c>
      <c r="CO70" s="105">
        <v>94.12</v>
      </c>
      <c r="CP70" s="105">
        <v>82.76</v>
      </c>
      <c r="CQ70" s="105">
        <v>74.92</v>
      </c>
      <c r="CR70" s="105">
        <v>64.290000000000006</v>
      </c>
      <c r="CS70" s="105">
        <v>71.430000000000007</v>
      </c>
      <c r="CT70" s="105">
        <v>59.26</v>
      </c>
      <c r="CU70" s="105">
        <v>66.67</v>
      </c>
      <c r="CV70" s="105">
        <v>70</v>
      </c>
      <c r="CW70" s="105">
        <v>91.84</v>
      </c>
      <c r="CX70" s="105">
        <v>90.32</v>
      </c>
      <c r="CY70" s="105">
        <v>84.72</v>
      </c>
      <c r="CZ70" s="105">
        <v>90</v>
      </c>
      <c r="DA70" s="105">
        <v>97.36</v>
      </c>
      <c r="DB70" s="105">
        <v>96.37</v>
      </c>
      <c r="DC70" s="105">
        <v>93.63</v>
      </c>
    </row>
    <row r="71" spans="1:107" ht="14.4" x14ac:dyDescent="0.3">
      <c r="A71" s="104" t="s">
        <v>743</v>
      </c>
      <c r="B71" t="s">
        <v>217</v>
      </c>
      <c r="C71" t="s">
        <v>101</v>
      </c>
      <c r="D71" t="s">
        <v>102</v>
      </c>
      <c r="E71" t="s">
        <v>315</v>
      </c>
      <c r="F71" t="s">
        <v>114</v>
      </c>
      <c r="G71" t="s">
        <v>105</v>
      </c>
      <c r="H71" t="s">
        <v>105</v>
      </c>
      <c r="I71" s="97" t="s">
        <v>536</v>
      </c>
      <c r="J71" s="97">
        <v>1</v>
      </c>
      <c r="K71" t="s">
        <v>672</v>
      </c>
      <c r="L71" s="93" t="s">
        <v>106</v>
      </c>
      <c r="M71" s="105">
        <v>82.2</v>
      </c>
      <c r="N71" s="105">
        <v>69.84</v>
      </c>
      <c r="O71" s="105">
        <v>87.8</v>
      </c>
      <c r="P71" s="105">
        <v>84.64</v>
      </c>
      <c r="Q71" s="105">
        <v>88.49</v>
      </c>
      <c r="R71" s="105">
        <v>72.19</v>
      </c>
      <c r="S71" s="105">
        <v>90</v>
      </c>
      <c r="T71" s="105">
        <v>87.13</v>
      </c>
      <c r="U71" s="105">
        <v>81.180000000000007</v>
      </c>
      <c r="V71" s="105">
        <v>80</v>
      </c>
      <c r="W71" s="105">
        <v>75</v>
      </c>
      <c r="X71" s="105">
        <v>86.05</v>
      </c>
      <c r="Y71" s="105">
        <v>0</v>
      </c>
      <c r="Z71" s="105">
        <v>61.32</v>
      </c>
      <c r="AA71" s="105">
        <v>63.33</v>
      </c>
      <c r="AB71" s="105">
        <v>48.48</v>
      </c>
      <c r="AC71" s="105">
        <v>60.26</v>
      </c>
      <c r="AD71" s="105">
        <v>87.07</v>
      </c>
      <c r="AE71" s="105">
        <v>78.790000000000006</v>
      </c>
      <c r="AF71" s="105">
        <v>100</v>
      </c>
      <c r="AG71" s="105">
        <v>100</v>
      </c>
      <c r="AH71" s="105">
        <v>100</v>
      </c>
      <c r="AI71" s="105">
        <v>100</v>
      </c>
      <c r="AJ71" s="105">
        <v>93.33</v>
      </c>
      <c r="AK71" s="105">
        <v>87.85</v>
      </c>
      <c r="AL71" s="105">
        <v>91.67</v>
      </c>
      <c r="AM71" s="105">
        <v>100</v>
      </c>
      <c r="AN71" s="105">
        <v>81.08</v>
      </c>
      <c r="AO71" s="105">
        <v>91</v>
      </c>
      <c r="AP71" s="105">
        <v>0</v>
      </c>
      <c r="AQ71" s="105">
        <v>80</v>
      </c>
      <c r="AR71" s="105">
        <v>82.14</v>
      </c>
      <c r="AS71" s="105">
        <v>97.56</v>
      </c>
      <c r="AT71" s="105">
        <v>79.31</v>
      </c>
      <c r="AU71" s="105">
        <v>100</v>
      </c>
      <c r="AV71" s="105"/>
      <c r="AW71" s="105">
        <v>92.26</v>
      </c>
      <c r="AX71" s="105">
        <v>87.04</v>
      </c>
      <c r="AY71" s="105">
        <v>92.86</v>
      </c>
      <c r="AZ71" s="105">
        <v>100</v>
      </c>
      <c r="BA71" s="105">
        <v>97.62</v>
      </c>
      <c r="BB71" s="105">
        <v>100</v>
      </c>
      <c r="BC71" s="105">
        <v>95</v>
      </c>
      <c r="BD71" s="105">
        <v>100</v>
      </c>
      <c r="BE71" s="105">
        <v>100</v>
      </c>
      <c r="BF71" s="105">
        <v>100</v>
      </c>
      <c r="BG71" s="105">
        <v>100</v>
      </c>
      <c r="BH71" s="105"/>
      <c r="BI71" s="105"/>
      <c r="BJ71" s="105"/>
      <c r="BK71" s="105"/>
      <c r="BL71" s="105">
        <v>81.58</v>
      </c>
      <c r="BM71" s="105">
        <v>64.86</v>
      </c>
      <c r="BN71" s="105">
        <v>81.25</v>
      </c>
      <c r="BO71" s="105">
        <v>91.3</v>
      </c>
      <c r="BP71" s="105">
        <v>66.67</v>
      </c>
      <c r="BQ71" s="105">
        <v>92.31</v>
      </c>
      <c r="BR71" s="105">
        <v>63.46</v>
      </c>
      <c r="BS71" s="105">
        <v>58.33</v>
      </c>
      <c r="BT71" s="105">
        <v>33.33</v>
      </c>
      <c r="BU71" s="105">
        <v>69.23</v>
      </c>
      <c r="BV71" s="105">
        <v>77.040000000000006</v>
      </c>
      <c r="BW71" s="105">
        <v>75</v>
      </c>
      <c r="BX71" s="105">
        <v>65.38</v>
      </c>
      <c r="BY71" s="105">
        <v>56.94</v>
      </c>
      <c r="BZ71" s="105">
        <v>92.86</v>
      </c>
      <c r="CA71" s="105">
        <v>70.83</v>
      </c>
      <c r="CB71" s="105">
        <v>78.010000000000005</v>
      </c>
      <c r="CC71" s="105">
        <v>88.49</v>
      </c>
      <c r="CD71" s="105">
        <v>88.19</v>
      </c>
      <c r="CE71" s="105">
        <v>78.03</v>
      </c>
      <c r="CF71" s="105">
        <v>96.79</v>
      </c>
      <c r="CG71" s="105">
        <v>50.72</v>
      </c>
      <c r="CH71" s="105">
        <v>73.33</v>
      </c>
      <c r="CI71" s="105">
        <v>50</v>
      </c>
      <c r="CJ71" s="105">
        <v>43.39</v>
      </c>
      <c r="CK71" s="105">
        <v>49.07</v>
      </c>
      <c r="CL71" s="105">
        <v>33.33</v>
      </c>
      <c r="CM71" s="105">
        <v>65.62</v>
      </c>
      <c r="CN71" s="105">
        <v>75.760000000000005</v>
      </c>
      <c r="CO71" s="105">
        <v>0</v>
      </c>
      <c r="CP71" s="105">
        <v>65.56</v>
      </c>
      <c r="CQ71" s="105">
        <v>90</v>
      </c>
      <c r="CR71" s="105">
        <v>95.24</v>
      </c>
      <c r="CS71" s="105">
        <v>96.43</v>
      </c>
      <c r="CT71" s="105">
        <v>84.38</v>
      </c>
      <c r="CU71" s="105">
        <v>86.21</v>
      </c>
      <c r="CV71" s="105">
        <v>80</v>
      </c>
      <c r="CW71" s="105">
        <v>87.13</v>
      </c>
      <c r="CX71" s="105">
        <v>74.42</v>
      </c>
      <c r="CY71" s="105">
        <v>88.43</v>
      </c>
      <c r="CZ71" s="105">
        <v>99.17</v>
      </c>
      <c r="DA71" s="105">
        <v>78.52</v>
      </c>
      <c r="DB71" s="105">
        <v>95.5</v>
      </c>
      <c r="DC71" s="105">
        <v>96.57</v>
      </c>
    </row>
    <row r="72" spans="1:107" ht="14.4" x14ac:dyDescent="0.3">
      <c r="A72" s="104" t="s">
        <v>744</v>
      </c>
      <c r="B72" t="s">
        <v>218</v>
      </c>
      <c r="C72" t="s">
        <v>101</v>
      </c>
      <c r="D72" t="s">
        <v>102</v>
      </c>
      <c r="E72" t="s">
        <v>133</v>
      </c>
      <c r="F72" t="s">
        <v>108</v>
      </c>
      <c r="G72" t="s">
        <v>105</v>
      </c>
      <c r="H72" t="s">
        <v>105</v>
      </c>
      <c r="I72" s="97" t="s">
        <v>536</v>
      </c>
      <c r="J72" s="97">
        <v>1</v>
      </c>
      <c r="K72" t="s">
        <v>672</v>
      </c>
      <c r="L72" s="93" t="s">
        <v>106</v>
      </c>
      <c r="M72" s="105">
        <v>80.41</v>
      </c>
      <c r="N72" s="105">
        <v>87.77</v>
      </c>
      <c r="O72" s="105">
        <v>86.26</v>
      </c>
      <c r="P72" s="105">
        <v>86.27</v>
      </c>
      <c r="Q72" s="105">
        <v>83.64</v>
      </c>
      <c r="R72" s="105">
        <v>78.349999999999994</v>
      </c>
      <c r="S72" s="105">
        <v>50.56</v>
      </c>
      <c r="T72" s="105">
        <v>81.99</v>
      </c>
      <c r="U72" s="105">
        <v>84.52</v>
      </c>
      <c r="V72" s="105">
        <v>82.35</v>
      </c>
      <c r="W72" s="105">
        <v>85.71</v>
      </c>
      <c r="X72" s="105">
        <v>86.05</v>
      </c>
      <c r="Y72" s="105">
        <v>0</v>
      </c>
      <c r="Z72" s="105">
        <v>88.68</v>
      </c>
      <c r="AA72" s="105">
        <v>90</v>
      </c>
      <c r="AB72" s="105">
        <v>84.85</v>
      </c>
      <c r="AC72" s="105">
        <v>84.62</v>
      </c>
      <c r="AD72" s="105">
        <v>87.82</v>
      </c>
      <c r="AE72" s="105">
        <v>86.36</v>
      </c>
      <c r="AF72" s="105">
        <v>77.14</v>
      </c>
      <c r="AG72" s="105">
        <v>57.14</v>
      </c>
      <c r="AH72" s="105">
        <v>90.48</v>
      </c>
      <c r="AI72" s="105">
        <v>87.5</v>
      </c>
      <c r="AJ72" s="105">
        <v>93.33</v>
      </c>
      <c r="AK72" s="105">
        <v>82.29</v>
      </c>
      <c r="AL72" s="105">
        <v>75</v>
      </c>
      <c r="AM72" s="105">
        <v>0</v>
      </c>
      <c r="AN72" s="105">
        <v>70</v>
      </c>
      <c r="AO72" s="105">
        <v>64.08</v>
      </c>
      <c r="AP72" s="105">
        <v>58.25</v>
      </c>
      <c r="AQ72" s="105">
        <v>68</v>
      </c>
      <c r="AR72" s="105">
        <v>75</v>
      </c>
      <c r="AS72" s="105">
        <v>96.34</v>
      </c>
      <c r="AT72" s="105">
        <v>75.86</v>
      </c>
      <c r="AU72" s="105">
        <v>89</v>
      </c>
      <c r="AV72" s="105"/>
      <c r="AW72" s="105">
        <v>82.41</v>
      </c>
      <c r="AX72" s="105">
        <v>87.5</v>
      </c>
      <c r="AY72" s="105">
        <v>85.71</v>
      </c>
      <c r="AZ72" s="105">
        <v>75</v>
      </c>
      <c r="BA72" s="105">
        <v>95</v>
      </c>
      <c r="BB72" s="105">
        <v>80</v>
      </c>
      <c r="BC72" s="105">
        <v>90</v>
      </c>
      <c r="BD72" s="105">
        <v>100</v>
      </c>
      <c r="BE72" s="105">
        <v>100</v>
      </c>
      <c r="BF72" s="105">
        <v>100</v>
      </c>
      <c r="BG72" s="105">
        <v>100</v>
      </c>
      <c r="BH72" s="105">
        <v>74.17</v>
      </c>
      <c r="BI72" s="105">
        <v>88.24</v>
      </c>
      <c r="BJ72" s="105">
        <v>64.2</v>
      </c>
      <c r="BK72" s="105">
        <v>86.19</v>
      </c>
      <c r="BL72" s="105">
        <v>89.47</v>
      </c>
      <c r="BM72" s="105">
        <v>94.59</v>
      </c>
      <c r="BN72" s="105">
        <v>93.75</v>
      </c>
      <c r="BO72" s="105">
        <v>84.78</v>
      </c>
      <c r="BP72" s="105">
        <v>100</v>
      </c>
      <c r="BQ72" s="105">
        <v>84.62</v>
      </c>
      <c r="BR72" s="105">
        <v>82.14</v>
      </c>
      <c r="BS72" s="105">
        <v>91.67</v>
      </c>
      <c r="BT72" s="105">
        <v>73.680000000000007</v>
      </c>
      <c r="BU72" s="105">
        <v>84.62</v>
      </c>
      <c r="BV72" s="105">
        <v>96.12</v>
      </c>
      <c r="BW72" s="105">
        <v>96.43</v>
      </c>
      <c r="BX72" s="105">
        <v>100</v>
      </c>
      <c r="BY72" s="105">
        <v>95.83</v>
      </c>
      <c r="BZ72" s="105">
        <v>100</v>
      </c>
      <c r="CA72" s="105">
        <v>95.83</v>
      </c>
      <c r="CB72" s="105">
        <v>96.7</v>
      </c>
      <c r="CC72" s="105">
        <v>83.64</v>
      </c>
      <c r="CD72" s="105">
        <v>86.55</v>
      </c>
      <c r="CE72" s="105">
        <v>76.52</v>
      </c>
      <c r="CF72" s="105">
        <v>96.2</v>
      </c>
      <c r="CG72" s="105">
        <v>65.58</v>
      </c>
      <c r="CH72" s="105">
        <v>66.67</v>
      </c>
      <c r="CI72" s="105">
        <v>90</v>
      </c>
      <c r="CJ72" s="105">
        <v>69.540000000000006</v>
      </c>
      <c r="CK72" s="105">
        <v>34.26</v>
      </c>
      <c r="CL72" s="105">
        <v>50</v>
      </c>
      <c r="CM72" s="105">
        <v>76.61</v>
      </c>
      <c r="CN72" s="105">
        <v>84.85</v>
      </c>
      <c r="CO72" s="105">
        <v>64.709999999999994</v>
      </c>
      <c r="CP72" s="105">
        <v>75.83</v>
      </c>
      <c r="CQ72" s="105">
        <v>50.56</v>
      </c>
      <c r="CR72" s="105">
        <v>45.24</v>
      </c>
      <c r="CS72" s="105">
        <v>48</v>
      </c>
      <c r="CT72" s="105">
        <v>44.44</v>
      </c>
      <c r="CU72" s="105">
        <v>48.15</v>
      </c>
      <c r="CV72" s="105">
        <v>90</v>
      </c>
      <c r="CW72" s="105">
        <v>81.99</v>
      </c>
      <c r="CX72" s="105">
        <v>87.1</v>
      </c>
      <c r="CY72" s="105">
        <v>81.94</v>
      </c>
      <c r="CZ72" s="105">
        <v>77.5</v>
      </c>
      <c r="DA72" s="105">
        <v>76.900000000000006</v>
      </c>
      <c r="DB72" s="105">
        <v>76.81</v>
      </c>
      <c r="DC72" s="105">
        <v>76.959999999999994</v>
      </c>
    </row>
    <row r="73" spans="1:107" ht="14.4" x14ac:dyDescent="0.3">
      <c r="A73" s="104" t="s">
        <v>745</v>
      </c>
      <c r="B73" t="s">
        <v>219</v>
      </c>
      <c r="C73" t="s">
        <v>101</v>
      </c>
      <c r="D73" t="s">
        <v>102</v>
      </c>
      <c r="E73" t="s">
        <v>147</v>
      </c>
      <c r="F73" t="s">
        <v>194</v>
      </c>
      <c r="G73" t="s">
        <v>220</v>
      </c>
      <c r="H73" t="s">
        <v>221</v>
      </c>
      <c r="I73" s="97" t="s">
        <v>536</v>
      </c>
      <c r="J73" s="97">
        <v>1</v>
      </c>
      <c r="K73" t="s">
        <v>672</v>
      </c>
      <c r="L73" s="93" t="s">
        <v>106</v>
      </c>
      <c r="M73" s="105">
        <v>75.7</v>
      </c>
      <c r="N73" s="105">
        <v>70.11</v>
      </c>
      <c r="O73" s="105">
        <v>82.24</v>
      </c>
      <c r="P73" s="105">
        <v>74.39</v>
      </c>
      <c r="Q73" s="105">
        <v>79.13</v>
      </c>
      <c r="R73" s="105">
        <v>76.55</v>
      </c>
      <c r="S73" s="105">
        <v>53.16</v>
      </c>
      <c r="T73" s="105">
        <v>82.58</v>
      </c>
      <c r="U73" s="105">
        <v>83.13</v>
      </c>
      <c r="V73" s="105">
        <v>81.25</v>
      </c>
      <c r="W73" s="105">
        <v>85.71</v>
      </c>
      <c r="X73" s="105">
        <v>84.09</v>
      </c>
      <c r="Y73" s="105">
        <v>100</v>
      </c>
      <c r="Z73" s="105">
        <v>59.22</v>
      </c>
      <c r="AA73" s="105">
        <v>63.33</v>
      </c>
      <c r="AB73" s="105">
        <v>60</v>
      </c>
      <c r="AC73" s="105">
        <v>56</v>
      </c>
      <c r="AD73" s="105">
        <v>82.3</v>
      </c>
      <c r="AE73" s="105">
        <v>72.73</v>
      </c>
      <c r="AF73" s="105">
        <v>92.31</v>
      </c>
      <c r="AG73" s="105">
        <v>92.86</v>
      </c>
      <c r="AH73" s="105">
        <v>92.31</v>
      </c>
      <c r="AI73" s="105">
        <v>66.67</v>
      </c>
      <c r="AJ73" s="105">
        <v>93.33</v>
      </c>
      <c r="AK73" s="105">
        <v>69.3</v>
      </c>
      <c r="AL73" s="105">
        <v>72.28</v>
      </c>
      <c r="AM73" s="105">
        <v>0</v>
      </c>
      <c r="AN73" s="105">
        <v>63.22</v>
      </c>
      <c r="AO73" s="105">
        <v>79.459999999999994</v>
      </c>
      <c r="AP73" s="105"/>
      <c r="AQ73" s="105">
        <v>68</v>
      </c>
      <c r="AR73" s="105">
        <v>0</v>
      </c>
      <c r="AS73" s="105">
        <v>82.43</v>
      </c>
      <c r="AT73" s="105">
        <v>55.17</v>
      </c>
      <c r="AU73" s="105">
        <v>77.67</v>
      </c>
      <c r="AV73" s="105"/>
      <c r="AW73" s="105">
        <v>80.25</v>
      </c>
      <c r="AX73" s="105">
        <v>64.58</v>
      </c>
      <c r="AY73" s="105">
        <v>82.14</v>
      </c>
      <c r="AZ73" s="105">
        <v>100</v>
      </c>
      <c r="BA73" s="105">
        <v>94.74</v>
      </c>
      <c r="BB73" s="105">
        <v>100</v>
      </c>
      <c r="BC73" s="105">
        <v>88.89</v>
      </c>
      <c r="BD73" s="105">
        <v>100</v>
      </c>
      <c r="BE73" s="105">
        <v>100</v>
      </c>
      <c r="BF73" s="105">
        <v>100</v>
      </c>
      <c r="BG73" s="105">
        <v>100</v>
      </c>
      <c r="BH73" s="105"/>
      <c r="BI73" s="105"/>
      <c r="BJ73" s="105"/>
      <c r="BK73" s="105"/>
      <c r="BL73" s="105">
        <v>71.959999999999994</v>
      </c>
      <c r="BM73" s="105">
        <v>83.78</v>
      </c>
      <c r="BN73" s="105">
        <v>56.25</v>
      </c>
      <c r="BO73" s="105">
        <v>80</v>
      </c>
      <c r="BP73" s="105">
        <v>77.78</v>
      </c>
      <c r="BQ73" s="105">
        <v>60</v>
      </c>
      <c r="BR73" s="105"/>
      <c r="BS73" s="105"/>
      <c r="BT73" s="105"/>
      <c r="BU73" s="105"/>
      <c r="BV73" s="105">
        <v>78.17</v>
      </c>
      <c r="BW73" s="105">
        <v>69.64</v>
      </c>
      <c r="BX73" s="105">
        <v>69.23</v>
      </c>
      <c r="BY73" s="105">
        <v>65.22</v>
      </c>
      <c r="BZ73" s="105">
        <v>100</v>
      </c>
      <c r="CA73" s="105">
        <v>87.5</v>
      </c>
      <c r="CB73" s="105">
        <v>85.11</v>
      </c>
      <c r="CC73" s="105">
        <v>79.13</v>
      </c>
      <c r="CD73" s="105">
        <v>74.31</v>
      </c>
      <c r="CE73" s="105">
        <v>66.67</v>
      </c>
      <c r="CF73" s="105">
        <v>79.489999999999995</v>
      </c>
      <c r="CG73" s="105">
        <v>82.74</v>
      </c>
      <c r="CH73" s="105">
        <v>100</v>
      </c>
      <c r="CI73" s="105">
        <v>90</v>
      </c>
      <c r="CJ73" s="105">
        <v>85.56</v>
      </c>
      <c r="CK73" s="105">
        <v>25</v>
      </c>
      <c r="CL73" s="105">
        <v>100</v>
      </c>
      <c r="CM73" s="105"/>
      <c r="CN73" s="105"/>
      <c r="CO73" s="105"/>
      <c r="CP73" s="105"/>
      <c r="CQ73" s="105">
        <v>53.16</v>
      </c>
      <c r="CR73" s="105">
        <v>66.67</v>
      </c>
      <c r="CS73" s="105">
        <v>0</v>
      </c>
      <c r="CT73" s="105">
        <v>87.5</v>
      </c>
      <c r="CU73" s="105">
        <v>74.069999999999993</v>
      </c>
      <c r="CV73" s="105">
        <v>60</v>
      </c>
      <c r="CW73" s="105">
        <v>82.58</v>
      </c>
      <c r="CX73" s="105">
        <v>75.78</v>
      </c>
      <c r="CY73" s="105">
        <v>91.67</v>
      </c>
      <c r="CZ73" s="105">
        <v>80</v>
      </c>
      <c r="DA73" s="105">
        <v>79.069999999999993</v>
      </c>
      <c r="DB73" s="105">
        <v>88.98</v>
      </c>
      <c r="DC73" s="105">
        <v>80.88</v>
      </c>
    </row>
    <row r="74" spans="1:107" ht="14.4" x14ac:dyDescent="0.3">
      <c r="A74" s="104" t="s">
        <v>746</v>
      </c>
      <c r="B74" t="s">
        <v>222</v>
      </c>
      <c r="C74" t="s">
        <v>101</v>
      </c>
      <c r="D74" t="s">
        <v>102</v>
      </c>
      <c r="E74" t="s">
        <v>149</v>
      </c>
      <c r="F74" t="s">
        <v>114</v>
      </c>
      <c r="G74" t="s">
        <v>105</v>
      </c>
      <c r="H74" t="s">
        <v>105</v>
      </c>
      <c r="I74" s="97" t="s">
        <v>536</v>
      </c>
      <c r="J74" s="97">
        <v>1</v>
      </c>
      <c r="K74" t="s">
        <v>672</v>
      </c>
      <c r="L74" s="93" t="s">
        <v>106</v>
      </c>
      <c r="M74" s="105">
        <v>85.48</v>
      </c>
      <c r="N74" s="105">
        <v>88.66</v>
      </c>
      <c r="O74" s="105">
        <v>96.13</v>
      </c>
      <c r="P74" s="105">
        <v>91.14</v>
      </c>
      <c r="Q74" s="105">
        <v>77.430000000000007</v>
      </c>
      <c r="R74" s="105">
        <v>74.7</v>
      </c>
      <c r="S74" s="105">
        <v>93.46</v>
      </c>
      <c r="T74" s="105">
        <v>82.61</v>
      </c>
      <c r="U74" s="105">
        <v>84.44</v>
      </c>
      <c r="V74" s="105">
        <v>94.29</v>
      </c>
      <c r="W74" s="105">
        <v>75</v>
      </c>
      <c r="X74" s="105">
        <v>79.069999999999993</v>
      </c>
      <c r="Y74" s="105">
        <v>83.33</v>
      </c>
      <c r="Z74" s="105">
        <v>91.51</v>
      </c>
      <c r="AA74" s="105">
        <v>100</v>
      </c>
      <c r="AB74" s="105">
        <v>93.94</v>
      </c>
      <c r="AC74" s="105">
        <v>88.46</v>
      </c>
      <c r="AD74" s="105">
        <v>96.43</v>
      </c>
      <c r="AE74" s="105">
        <v>95.45</v>
      </c>
      <c r="AF74" s="105">
        <v>96.3</v>
      </c>
      <c r="AG74" s="105">
        <v>100</v>
      </c>
      <c r="AH74" s="105">
        <v>92.86</v>
      </c>
      <c r="AI74" s="105">
        <v>100</v>
      </c>
      <c r="AJ74" s="105">
        <v>91.8</v>
      </c>
      <c r="AK74" s="105">
        <v>89.01</v>
      </c>
      <c r="AL74" s="105">
        <v>100</v>
      </c>
      <c r="AM74" s="105">
        <v>83.33</v>
      </c>
      <c r="AN74" s="105">
        <v>86.49</v>
      </c>
      <c r="AO74" s="105">
        <v>85.71</v>
      </c>
      <c r="AP74" s="105">
        <v>100</v>
      </c>
      <c r="AQ74" s="105">
        <v>80</v>
      </c>
      <c r="AR74" s="105">
        <v>50</v>
      </c>
      <c r="AS74" s="105">
        <v>96.34</v>
      </c>
      <c r="AT74" s="105">
        <v>75.86</v>
      </c>
      <c r="AU74" s="105">
        <v>100</v>
      </c>
      <c r="AV74" s="105"/>
      <c r="AW74" s="105">
        <v>86.78</v>
      </c>
      <c r="AX74" s="105">
        <v>74.069999999999993</v>
      </c>
      <c r="AY74" s="105">
        <v>93.33</v>
      </c>
      <c r="AZ74" s="105">
        <v>92.86</v>
      </c>
      <c r="BA74" s="105">
        <v>85.71</v>
      </c>
      <c r="BB74" s="105">
        <v>100</v>
      </c>
      <c r="BC74" s="105">
        <v>95</v>
      </c>
      <c r="BD74" s="105">
        <v>93.75</v>
      </c>
      <c r="BE74" s="105">
        <v>100</v>
      </c>
      <c r="BF74" s="105">
        <v>75</v>
      </c>
      <c r="BG74" s="105">
        <v>50</v>
      </c>
      <c r="BH74" s="105">
        <v>77.08</v>
      </c>
      <c r="BI74" s="105">
        <v>80.39</v>
      </c>
      <c r="BJ74" s="105">
        <v>80.25</v>
      </c>
      <c r="BK74" s="105">
        <v>88.24</v>
      </c>
      <c r="BL74" s="105">
        <v>99.12</v>
      </c>
      <c r="BM74" s="105">
        <v>100</v>
      </c>
      <c r="BN74" s="105">
        <v>100</v>
      </c>
      <c r="BO74" s="105">
        <v>100</v>
      </c>
      <c r="BP74" s="105">
        <v>100</v>
      </c>
      <c r="BQ74" s="105">
        <v>96.15</v>
      </c>
      <c r="BR74" s="105">
        <v>88.24</v>
      </c>
      <c r="BS74" s="105">
        <v>50</v>
      </c>
      <c r="BT74" s="105">
        <v>50</v>
      </c>
      <c r="BU74" s="105">
        <v>100</v>
      </c>
      <c r="BV74" s="105">
        <v>97.92</v>
      </c>
      <c r="BW74" s="105">
        <v>100</v>
      </c>
      <c r="BX74" s="105">
        <v>100</v>
      </c>
      <c r="BY74" s="105">
        <v>95.83</v>
      </c>
      <c r="BZ74" s="105">
        <v>100</v>
      </c>
      <c r="CA74" s="105">
        <v>91.67</v>
      </c>
      <c r="CB74" s="105">
        <v>97.92</v>
      </c>
      <c r="CC74" s="105">
        <v>77.430000000000007</v>
      </c>
      <c r="CD74" s="105">
        <v>85.76</v>
      </c>
      <c r="CE74" s="105">
        <v>71.209999999999994</v>
      </c>
      <c r="CF74" s="105">
        <v>98.08</v>
      </c>
      <c r="CG74" s="105">
        <v>53.86</v>
      </c>
      <c r="CH74" s="105">
        <v>66.67</v>
      </c>
      <c r="CI74" s="105">
        <v>60</v>
      </c>
      <c r="CJ74" s="105">
        <v>41.38</v>
      </c>
      <c r="CK74" s="105">
        <v>57.41</v>
      </c>
      <c r="CL74" s="105">
        <v>66.67</v>
      </c>
      <c r="CM74" s="105">
        <v>74.040000000000006</v>
      </c>
      <c r="CN74" s="105">
        <v>82.83</v>
      </c>
      <c r="CO74" s="105">
        <v>0</v>
      </c>
      <c r="CP74" s="105">
        <v>75</v>
      </c>
      <c r="CQ74" s="105">
        <v>93.46</v>
      </c>
      <c r="CR74" s="105">
        <v>90.48</v>
      </c>
      <c r="CS74" s="105">
        <v>100</v>
      </c>
      <c r="CT74" s="105">
        <v>100</v>
      </c>
      <c r="CU74" s="105">
        <v>100</v>
      </c>
      <c r="CV74" s="105">
        <v>50</v>
      </c>
      <c r="CW74" s="105">
        <v>82.61</v>
      </c>
      <c r="CX74" s="105">
        <v>86.05</v>
      </c>
      <c r="CY74" s="105">
        <v>56.94</v>
      </c>
      <c r="CZ74" s="105">
        <v>91.25</v>
      </c>
      <c r="DA74" s="105">
        <v>77.53</v>
      </c>
      <c r="DB74" s="105">
        <v>93.58</v>
      </c>
      <c r="DC74" s="105">
        <v>91.18</v>
      </c>
    </row>
    <row r="75" spans="1:107" ht="14.4" x14ac:dyDescent="0.3">
      <c r="A75" s="104" t="s">
        <v>747</v>
      </c>
      <c r="B75" t="s">
        <v>223</v>
      </c>
      <c r="C75" t="s">
        <v>101</v>
      </c>
      <c r="D75" t="s">
        <v>102</v>
      </c>
      <c r="E75" t="s">
        <v>147</v>
      </c>
      <c r="F75" t="s">
        <v>114</v>
      </c>
      <c r="G75" t="s">
        <v>105</v>
      </c>
      <c r="H75" t="s">
        <v>105</v>
      </c>
      <c r="I75" s="97" t="s">
        <v>536</v>
      </c>
      <c r="J75" s="97">
        <v>1</v>
      </c>
      <c r="K75" t="s">
        <v>672</v>
      </c>
      <c r="L75" s="93" t="s">
        <v>106</v>
      </c>
      <c r="M75" s="105">
        <v>71.63</v>
      </c>
      <c r="N75" s="105">
        <v>90</v>
      </c>
      <c r="O75" s="105">
        <v>82.73</v>
      </c>
      <c r="P75" s="105">
        <v>57.24</v>
      </c>
      <c r="Q75" s="105">
        <v>64.86</v>
      </c>
      <c r="R75" s="105">
        <v>74.95</v>
      </c>
      <c r="S75" s="105">
        <v>74.489999999999995</v>
      </c>
      <c r="T75" s="105">
        <v>86.06</v>
      </c>
      <c r="U75" s="105">
        <v>93.96</v>
      </c>
      <c r="V75" s="105">
        <v>94.29</v>
      </c>
      <c r="W75" s="105">
        <v>100</v>
      </c>
      <c r="X75" s="105">
        <v>94.32</v>
      </c>
      <c r="Y75" s="105">
        <v>83.33</v>
      </c>
      <c r="Z75" s="105">
        <v>86.79</v>
      </c>
      <c r="AA75" s="105">
        <v>86.67</v>
      </c>
      <c r="AB75" s="105">
        <v>87.88</v>
      </c>
      <c r="AC75" s="105">
        <v>84.62</v>
      </c>
      <c r="AD75" s="105">
        <v>83.33</v>
      </c>
      <c r="AE75" s="105">
        <v>57.58</v>
      </c>
      <c r="AF75" s="105">
        <v>100</v>
      </c>
      <c r="AG75" s="105">
        <v>100</v>
      </c>
      <c r="AH75" s="105">
        <v>100</v>
      </c>
      <c r="AI75" s="105">
        <v>100</v>
      </c>
      <c r="AJ75" s="105">
        <v>92.62</v>
      </c>
      <c r="AK75" s="105">
        <v>58.94</v>
      </c>
      <c r="AL75" s="105">
        <v>35.33</v>
      </c>
      <c r="AM75" s="105">
        <v>0</v>
      </c>
      <c r="AN75" s="105">
        <v>47.62</v>
      </c>
      <c r="AO75" s="105">
        <v>62.5</v>
      </c>
      <c r="AP75" s="105">
        <v>0</v>
      </c>
      <c r="AQ75" s="105">
        <v>76</v>
      </c>
      <c r="AR75" s="105">
        <v>25</v>
      </c>
      <c r="AS75" s="105">
        <v>67.069999999999993</v>
      </c>
      <c r="AT75" s="105">
        <v>56</v>
      </c>
      <c r="AU75" s="105">
        <v>33.33</v>
      </c>
      <c r="AV75" s="105"/>
      <c r="AW75" s="105">
        <v>66.03</v>
      </c>
      <c r="AX75" s="105">
        <v>38.1</v>
      </c>
      <c r="AY75" s="105">
        <v>71.430000000000007</v>
      </c>
      <c r="AZ75" s="105">
        <v>92.86</v>
      </c>
      <c r="BA75" s="105">
        <v>94.74</v>
      </c>
      <c r="BB75" s="105">
        <v>80</v>
      </c>
      <c r="BC75" s="105">
        <v>88.89</v>
      </c>
      <c r="BD75" s="105">
        <v>100</v>
      </c>
      <c r="BE75" s="105">
        <v>100</v>
      </c>
      <c r="BF75" s="105">
        <v>100</v>
      </c>
      <c r="BG75" s="105">
        <v>100</v>
      </c>
      <c r="BH75" s="105">
        <v>22.88</v>
      </c>
      <c r="BI75" s="105">
        <v>33.33</v>
      </c>
      <c r="BJ75" s="105">
        <v>21.79</v>
      </c>
      <c r="BK75" s="105">
        <v>25</v>
      </c>
      <c r="BL75" s="105">
        <v>51.61</v>
      </c>
      <c r="BM75" s="105">
        <v>28.57</v>
      </c>
      <c r="BN75" s="105">
        <v>53.33</v>
      </c>
      <c r="BO75" s="105">
        <v>51.43</v>
      </c>
      <c r="BP75" s="105">
        <v>30.77</v>
      </c>
      <c r="BQ75" s="105">
        <v>56</v>
      </c>
      <c r="BR75" s="105">
        <v>58.82</v>
      </c>
      <c r="BS75" s="105">
        <v>0</v>
      </c>
      <c r="BT75" s="105">
        <v>100</v>
      </c>
      <c r="BU75" s="105">
        <v>44.44</v>
      </c>
      <c r="BV75" s="105">
        <v>55.36</v>
      </c>
      <c r="BW75" s="105">
        <v>61.9</v>
      </c>
      <c r="BX75" s="105">
        <v>30</v>
      </c>
      <c r="BY75" s="105">
        <v>31.94</v>
      </c>
      <c r="BZ75" s="105">
        <v>48.81</v>
      </c>
      <c r="CA75" s="105">
        <v>45.83</v>
      </c>
      <c r="CB75" s="105">
        <v>57.45</v>
      </c>
      <c r="CC75" s="105">
        <v>64.86</v>
      </c>
      <c r="CD75" s="105">
        <v>90.69</v>
      </c>
      <c r="CE75" s="105">
        <v>81.819999999999993</v>
      </c>
      <c r="CF75" s="105">
        <v>98.1</v>
      </c>
      <c r="CG75" s="105">
        <v>54.47</v>
      </c>
      <c r="CH75" s="105">
        <v>51.11</v>
      </c>
      <c r="CI75" s="105">
        <v>60</v>
      </c>
      <c r="CJ75" s="105">
        <v>43.1</v>
      </c>
      <c r="CK75" s="105">
        <v>82.41</v>
      </c>
      <c r="CL75" s="105">
        <v>66.67</v>
      </c>
      <c r="CM75" s="105">
        <v>69.12</v>
      </c>
      <c r="CN75" s="105">
        <v>75.760000000000005</v>
      </c>
      <c r="CO75" s="105">
        <v>100</v>
      </c>
      <c r="CP75" s="105">
        <v>60.47</v>
      </c>
      <c r="CQ75" s="105">
        <v>74.489999999999995</v>
      </c>
      <c r="CR75" s="105">
        <v>78.569999999999993</v>
      </c>
      <c r="CS75" s="105">
        <v>78.569999999999993</v>
      </c>
      <c r="CT75" s="105">
        <v>84.38</v>
      </c>
      <c r="CU75" s="105">
        <v>68.97</v>
      </c>
      <c r="CV75" s="105">
        <v>50</v>
      </c>
      <c r="CW75" s="105">
        <v>86.06</v>
      </c>
      <c r="CX75" s="105">
        <v>89.92</v>
      </c>
      <c r="CY75" s="105">
        <v>75.930000000000007</v>
      </c>
      <c r="CZ75" s="105">
        <v>97.29</v>
      </c>
      <c r="DA75" s="105">
        <v>77.27</v>
      </c>
      <c r="DB75" s="105">
        <v>82.86</v>
      </c>
      <c r="DC75" s="105">
        <v>85.33</v>
      </c>
    </row>
    <row r="76" spans="1:107" ht="14.4" x14ac:dyDescent="0.3">
      <c r="A76" s="104" t="s">
        <v>748</v>
      </c>
      <c r="B76" t="s">
        <v>224</v>
      </c>
      <c r="C76" t="s">
        <v>101</v>
      </c>
      <c r="D76" t="s">
        <v>102</v>
      </c>
      <c r="E76" t="s">
        <v>133</v>
      </c>
      <c r="F76" t="s">
        <v>110</v>
      </c>
      <c r="G76" t="s">
        <v>105</v>
      </c>
      <c r="H76" t="s">
        <v>105</v>
      </c>
      <c r="I76" s="97" t="s">
        <v>536</v>
      </c>
      <c r="J76" s="97">
        <v>1</v>
      </c>
      <c r="K76" t="s">
        <v>672</v>
      </c>
      <c r="L76" s="93" t="s">
        <v>106</v>
      </c>
      <c r="M76" s="105">
        <v>77.48</v>
      </c>
      <c r="N76" s="105">
        <v>80.510000000000005</v>
      </c>
      <c r="O76" s="105">
        <v>93.15</v>
      </c>
      <c r="P76" s="105">
        <v>79.510000000000005</v>
      </c>
      <c r="Q76" s="105">
        <v>80.09</v>
      </c>
      <c r="R76" s="105">
        <v>77.12</v>
      </c>
      <c r="S76" s="105">
        <v>28.52</v>
      </c>
      <c r="T76" s="105">
        <v>84.3</v>
      </c>
      <c r="U76" s="105">
        <v>94.51</v>
      </c>
      <c r="V76" s="105">
        <v>91.43</v>
      </c>
      <c r="W76" s="105">
        <v>100</v>
      </c>
      <c r="X76" s="105">
        <v>97.73</v>
      </c>
      <c r="Y76" s="105">
        <v>83.33</v>
      </c>
      <c r="Z76" s="105">
        <v>68.87</v>
      </c>
      <c r="AA76" s="105">
        <v>73.33</v>
      </c>
      <c r="AB76" s="105">
        <v>84.85</v>
      </c>
      <c r="AC76" s="105">
        <v>69.23</v>
      </c>
      <c r="AD76" s="105">
        <v>95.78</v>
      </c>
      <c r="AE76" s="105">
        <v>71.209999999999994</v>
      </c>
      <c r="AF76" s="105">
        <v>97.14</v>
      </c>
      <c r="AG76" s="105">
        <v>100</v>
      </c>
      <c r="AH76" s="105">
        <v>100</v>
      </c>
      <c r="AI76" s="105">
        <v>87.5</v>
      </c>
      <c r="AJ76" s="105">
        <v>97.5</v>
      </c>
      <c r="AK76" s="105">
        <v>80.03</v>
      </c>
      <c r="AL76" s="105">
        <v>94.5</v>
      </c>
      <c r="AM76" s="105">
        <v>94.5</v>
      </c>
      <c r="AN76" s="105">
        <v>86.49</v>
      </c>
      <c r="AO76" s="105">
        <v>63.71</v>
      </c>
      <c r="AP76" s="105">
        <v>0</v>
      </c>
      <c r="AQ76" s="105">
        <v>76</v>
      </c>
      <c r="AR76" s="105">
        <v>46.43</v>
      </c>
      <c r="AS76" s="105">
        <v>89.63</v>
      </c>
      <c r="AT76" s="105">
        <v>72.41</v>
      </c>
      <c r="AU76" s="105">
        <v>100</v>
      </c>
      <c r="AV76" s="105"/>
      <c r="AW76" s="105">
        <v>75.569999999999993</v>
      </c>
      <c r="AX76" s="105">
        <v>46.3</v>
      </c>
      <c r="AY76" s="105">
        <v>86.67</v>
      </c>
      <c r="AZ76" s="105">
        <v>96.43</v>
      </c>
      <c r="BA76" s="105">
        <v>96</v>
      </c>
      <c r="BB76" s="105">
        <v>100</v>
      </c>
      <c r="BC76" s="105">
        <v>100</v>
      </c>
      <c r="BD76" s="105">
        <v>90</v>
      </c>
      <c r="BE76" s="105">
        <v>100</v>
      </c>
      <c r="BF76" s="105">
        <v>100</v>
      </c>
      <c r="BG76" s="105">
        <v>60</v>
      </c>
      <c r="BH76" s="105">
        <v>47.28</v>
      </c>
      <c r="BI76" s="105">
        <v>54.41</v>
      </c>
      <c r="BJ76" s="105">
        <v>41.67</v>
      </c>
      <c r="BK76" s="105">
        <v>51.6</v>
      </c>
      <c r="BL76" s="105">
        <v>93.33</v>
      </c>
      <c r="BM76" s="105">
        <v>94.59</v>
      </c>
      <c r="BN76" s="105">
        <v>71.430000000000007</v>
      </c>
      <c r="BO76" s="105">
        <v>97.83</v>
      </c>
      <c r="BP76" s="105">
        <v>100</v>
      </c>
      <c r="BQ76" s="105">
        <v>92.31</v>
      </c>
      <c r="BR76" s="105">
        <v>71.430000000000007</v>
      </c>
      <c r="BS76" s="105">
        <v>66.67</v>
      </c>
      <c r="BT76" s="105">
        <v>73.680000000000007</v>
      </c>
      <c r="BU76" s="105">
        <v>61.54</v>
      </c>
      <c r="BV76" s="105">
        <v>83.39</v>
      </c>
      <c r="BW76" s="105">
        <v>91.84</v>
      </c>
      <c r="BX76" s="105">
        <v>80.77</v>
      </c>
      <c r="BY76" s="105">
        <v>65.22</v>
      </c>
      <c r="BZ76" s="105">
        <v>85.71</v>
      </c>
      <c r="CA76" s="105">
        <v>70.83</v>
      </c>
      <c r="CB76" s="105">
        <v>84.2</v>
      </c>
      <c r="CC76" s="105">
        <v>80.09</v>
      </c>
      <c r="CD76" s="105">
        <v>86.81</v>
      </c>
      <c r="CE76" s="105">
        <v>79.55</v>
      </c>
      <c r="CF76" s="105">
        <v>92.95</v>
      </c>
      <c r="CG76" s="105">
        <v>75</v>
      </c>
      <c r="CH76" s="105">
        <v>100</v>
      </c>
      <c r="CI76" s="105">
        <v>70</v>
      </c>
      <c r="CJ76" s="105">
        <v>81.03</v>
      </c>
      <c r="CK76" s="105">
        <v>13.89</v>
      </c>
      <c r="CL76" s="105">
        <v>83.33</v>
      </c>
      <c r="CM76" s="105">
        <v>68.69</v>
      </c>
      <c r="CN76" s="105">
        <v>83.84</v>
      </c>
      <c r="CO76" s="105">
        <v>58.82</v>
      </c>
      <c r="CP76" s="105">
        <v>65</v>
      </c>
      <c r="CQ76" s="105">
        <v>28.52</v>
      </c>
      <c r="CR76" s="105">
        <v>29.73</v>
      </c>
      <c r="CS76" s="105">
        <v>5.26</v>
      </c>
      <c r="CT76" s="105">
        <v>0</v>
      </c>
      <c r="CU76" s="105">
        <v>8</v>
      </c>
      <c r="CV76" s="105">
        <v>40</v>
      </c>
      <c r="CW76" s="105">
        <v>84.3</v>
      </c>
      <c r="CX76" s="105">
        <v>79.03</v>
      </c>
      <c r="CY76" s="105">
        <v>69.44</v>
      </c>
      <c r="CZ76" s="105">
        <v>89.38</v>
      </c>
      <c r="DA76" s="105">
        <v>84.69</v>
      </c>
      <c r="DB76" s="105">
        <v>94.5</v>
      </c>
      <c r="DC76" s="105">
        <v>83.99</v>
      </c>
    </row>
    <row r="77" spans="1:107" ht="14.4" x14ac:dyDescent="0.3">
      <c r="A77" s="104" t="s">
        <v>749</v>
      </c>
      <c r="B77" t="s">
        <v>225</v>
      </c>
      <c r="C77" t="s">
        <v>101</v>
      </c>
      <c r="D77" t="s">
        <v>102</v>
      </c>
      <c r="E77" t="s">
        <v>147</v>
      </c>
      <c r="F77" t="s">
        <v>110</v>
      </c>
      <c r="G77" t="s">
        <v>105</v>
      </c>
      <c r="H77" t="s">
        <v>105</v>
      </c>
      <c r="I77" s="97" t="s">
        <v>536</v>
      </c>
      <c r="J77" s="97">
        <v>1</v>
      </c>
      <c r="K77" t="s">
        <v>672</v>
      </c>
      <c r="L77" s="93" t="s">
        <v>106</v>
      </c>
      <c r="M77" s="105">
        <v>97.24</v>
      </c>
      <c r="N77" s="105">
        <v>99.74</v>
      </c>
      <c r="O77" s="105">
        <v>97.48</v>
      </c>
      <c r="P77" s="105">
        <v>96.09</v>
      </c>
      <c r="Q77" s="105">
        <v>99.8</v>
      </c>
      <c r="R77" s="105">
        <v>97.49</v>
      </c>
      <c r="S77" s="105">
        <v>100</v>
      </c>
      <c r="T77" s="105">
        <v>98.76</v>
      </c>
      <c r="U77" s="105">
        <v>99.43</v>
      </c>
      <c r="V77" s="105">
        <v>100</v>
      </c>
      <c r="W77" s="105">
        <v>100</v>
      </c>
      <c r="X77" s="105">
        <v>98.81</v>
      </c>
      <c r="Y77" s="105">
        <v>100</v>
      </c>
      <c r="Z77" s="105">
        <v>100</v>
      </c>
      <c r="AA77" s="105">
        <v>100</v>
      </c>
      <c r="AB77" s="105">
        <v>100</v>
      </c>
      <c r="AC77" s="105">
        <v>100</v>
      </c>
      <c r="AD77" s="105">
        <v>100</v>
      </c>
      <c r="AE77" s="105">
        <v>78.790000000000006</v>
      </c>
      <c r="AF77" s="105">
        <v>100</v>
      </c>
      <c r="AG77" s="105">
        <v>100</v>
      </c>
      <c r="AH77" s="105">
        <v>100</v>
      </c>
      <c r="AI77" s="105">
        <v>100</v>
      </c>
      <c r="AJ77" s="105">
        <v>98.36</v>
      </c>
      <c r="AK77" s="105">
        <v>94.99</v>
      </c>
      <c r="AL77" s="105">
        <v>91.67</v>
      </c>
      <c r="AM77" s="105">
        <v>94.5</v>
      </c>
      <c r="AN77" s="105">
        <v>96.67</v>
      </c>
      <c r="AO77" s="105">
        <v>94.07</v>
      </c>
      <c r="AP77" s="105">
        <v>0</v>
      </c>
      <c r="AQ77" s="105">
        <v>100</v>
      </c>
      <c r="AR77" s="105">
        <v>83.33</v>
      </c>
      <c r="AS77" s="105">
        <v>95.68</v>
      </c>
      <c r="AT77" s="105">
        <v>96.55</v>
      </c>
      <c r="AU77" s="105">
        <v>100</v>
      </c>
      <c r="AV77" s="105"/>
      <c r="AW77" s="105">
        <v>94.83</v>
      </c>
      <c r="AX77" s="105">
        <v>88.89</v>
      </c>
      <c r="AY77" s="105">
        <v>96.67</v>
      </c>
      <c r="AZ77" s="105">
        <v>100</v>
      </c>
      <c r="BA77" s="105">
        <v>95</v>
      </c>
      <c r="BB77" s="105">
        <v>100</v>
      </c>
      <c r="BC77" s="105">
        <v>90</v>
      </c>
      <c r="BD77" s="105">
        <v>87.5</v>
      </c>
      <c r="BE77" s="105">
        <v>100</v>
      </c>
      <c r="BF77" s="105">
        <v>100</v>
      </c>
      <c r="BG77" s="105">
        <v>100</v>
      </c>
      <c r="BH77" s="105"/>
      <c r="BI77" s="105"/>
      <c r="BJ77" s="105"/>
      <c r="BK77" s="105"/>
      <c r="BL77" s="105">
        <v>95.58</v>
      </c>
      <c r="BM77" s="105">
        <v>97.22</v>
      </c>
      <c r="BN77" s="105">
        <v>100</v>
      </c>
      <c r="BO77" s="105">
        <v>100</v>
      </c>
      <c r="BP77" s="105">
        <v>100</v>
      </c>
      <c r="BQ77" s="105">
        <v>84.62</v>
      </c>
      <c r="BR77" s="105">
        <v>96</v>
      </c>
      <c r="BS77" s="105">
        <v>100</v>
      </c>
      <c r="BT77" s="105">
        <v>94.12</v>
      </c>
      <c r="BU77" s="105">
        <v>100</v>
      </c>
      <c r="BV77" s="105">
        <v>98.4</v>
      </c>
      <c r="BW77" s="105">
        <v>98.21</v>
      </c>
      <c r="BX77" s="105">
        <v>96</v>
      </c>
      <c r="BY77" s="105">
        <v>95.65</v>
      </c>
      <c r="BZ77" s="105">
        <v>100</v>
      </c>
      <c r="CA77" s="105">
        <v>100</v>
      </c>
      <c r="CB77" s="105">
        <v>97.34</v>
      </c>
      <c r="CC77" s="105">
        <v>99.8</v>
      </c>
      <c r="CD77" s="105">
        <v>100</v>
      </c>
      <c r="CE77" s="105">
        <v>100</v>
      </c>
      <c r="CF77" s="105">
        <v>100</v>
      </c>
      <c r="CG77" s="105">
        <v>91.9</v>
      </c>
      <c r="CH77" s="105">
        <v>100</v>
      </c>
      <c r="CI77" s="105">
        <v>90</v>
      </c>
      <c r="CJ77" s="105">
        <v>85.56</v>
      </c>
      <c r="CK77" s="105">
        <v>96.3</v>
      </c>
      <c r="CL77" s="105">
        <v>100</v>
      </c>
      <c r="CM77" s="105"/>
      <c r="CN77" s="105"/>
      <c r="CO77" s="105"/>
      <c r="CP77" s="105"/>
      <c r="CQ77" s="105">
        <v>100</v>
      </c>
      <c r="CR77" s="105">
        <v>100</v>
      </c>
      <c r="CS77" s="105">
        <v>100</v>
      </c>
      <c r="CT77" s="105">
        <v>100</v>
      </c>
      <c r="CU77" s="105">
        <v>100</v>
      </c>
      <c r="CV77" s="105">
        <v>100</v>
      </c>
      <c r="CW77" s="105">
        <v>98.76</v>
      </c>
      <c r="CX77" s="105">
        <v>100</v>
      </c>
      <c r="CY77" s="105">
        <v>100</v>
      </c>
      <c r="CZ77" s="105">
        <v>95</v>
      </c>
      <c r="DA77" s="105">
        <v>94.82</v>
      </c>
      <c r="DB77" s="105">
        <v>97.97</v>
      </c>
      <c r="DC77" s="105">
        <v>96.08</v>
      </c>
    </row>
    <row r="78" spans="1:107" ht="14.4" x14ac:dyDescent="0.3">
      <c r="A78" s="104" t="s">
        <v>750</v>
      </c>
      <c r="B78" t="s">
        <v>226</v>
      </c>
      <c r="C78" t="s">
        <v>101</v>
      </c>
      <c r="D78" t="s">
        <v>102</v>
      </c>
      <c r="E78" t="s">
        <v>227</v>
      </c>
      <c r="F78" t="s">
        <v>110</v>
      </c>
      <c r="G78" t="s">
        <v>105</v>
      </c>
      <c r="H78" t="s">
        <v>105</v>
      </c>
      <c r="I78" s="97" t="s">
        <v>536</v>
      </c>
      <c r="J78" s="97">
        <v>1</v>
      </c>
      <c r="K78" t="s">
        <v>672</v>
      </c>
      <c r="L78" s="93" t="s">
        <v>106</v>
      </c>
      <c r="M78" s="105">
        <v>90.98</v>
      </c>
      <c r="N78" s="105">
        <v>94.26</v>
      </c>
      <c r="O78" s="105">
        <v>95.77</v>
      </c>
      <c r="P78" s="105">
        <v>86.34</v>
      </c>
      <c r="Q78" s="105">
        <v>87.3</v>
      </c>
      <c r="R78" s="105">
        <v>85.16</v>
      </c>
      <c r="S78" s="105">
        <v>100</v>
      </c>
      <c r="T78" s="105">
        <v>96.95</v>
      </c>
      <c r="U78" s="105"/>
      <c r="V78" s="105"/>
      <c r="W78" s="105"/>
      <c r="X78" s="105"/>
      <c r="Y78" s="105"/>
      <c r="Z78" s="105">
        <v>93.4</v>
      </c>
      <c r="AA78" s="105">
        <v>90</v>
      </c>
      <c r="AB78" s="105">
        <v>93.94</v>
      </c>
      <c r="AC78" s="105">
        <v>91.03</v>
      </c>
      <c r="AD78" s="105">
        <v>96.7</v>
      </c>
      <c r="AE78" s="105"/>
      <c r="AF78" s="105">
        <v>90.48</v>
      </c>
      <c r="AG78" s="105">
        <v>92.86</v>
      </c>
      <c r="AH78" s="105">
        <v>81.819999999999993</v>
      </c>
      <c r="AI78" s="105">
        <v>100</v>
      </c>
      <c r="AJ78" s="105">
        <v>98.4</v>
      </c>
      <c r="AK78" s="105">
        <v>77.150000000000006</v>
      </c>
      <c r="AL78" s="105">
        <v>83.33</v>
      </c>
      <c r="AM78" s="105">
        <v>94.5</v>
      </c>
      <c r="AN78" s="105">
        <v>80.56</v>
      </c>
      <c r="AO78" s="105">
        <v>91</v>
      </c>
      <c r="AP78" s="105">
        <v>100</v>
      </c>
      <c r="AQ78" s="105">
        <v>80</v>
      </c>
      <c r="AR78" s="105">
        <v>83.33</v>
      </c>
      <c r="AS78" s="105">
        <v>69.14</v>
      </c>
      <c r="AT78" s="105">
        <v>79.31</v>
      </c>
      <c r="AU78" s="105">
        <v>100</v>
      </c>
      <c r="AV78" s="105"/>
      <c r="AW78" s="105">
        <v>94.64</v>
      </c>
      <c r="AX78" s="105">
        <v>83.33</v>
      </c>
      <c r="AY78" s="105">
        <v>100</v>
      </c>
      <c r="AZ78" s="105">
        <v>100</v>
      </c>
      <c r="BA78" s="105">
        <v>100</v>
      </c>
      <c r="BB78" s="105">
        <v>100</v>
      </c>
      <c r="BC78" s="105">
        <v>100</v>
      </c>
      <c r="BD78" s="105">
        <v>100</v>
      </c>
      <c r="BE78" s="105">
        <v>100</v>
      </c>
      <c r="BF78" s="105">
        <v>100</v>
      </c>
      <c r="BG78" s="105">
        <v>100</v>
      </c>
      <c r="BH78" s="105"/>
      <c r="BI78" s="105"/>
      <c r="BJ78" s="105"/>
      <c r="BK78" s="105"/>
      <c r="BL78" s="105">
        <v>90.71</v>
      </c>
      <c r="BM78" s="105">
        <v>93.06</v>
      </c>
      <c r="BN78" s="105">
        <v>81.25</v>
      </c>
      <c r="BO78" s="105">
        <v>95.65</v>
      </c>
      <c r="BP78" s="105">
        <v>83.33</v>
      </c>
      <c r="BQ78" s="105">
        <v>88.46</v>
      </c>
      <c r="BR78" s="105">
        <v>88.89</v>
      </c>
      <c r="BS78" s="105">
        <v>100</v>
      </c>
      <c r="BT78" s="105">
        <v>0</v>
      </c>
      <c r="BU78" s="105">
        <v>100</v>
      </c>
      <c r="BV78" s="105">
        <v>89.53</v>
      </c>
      <c r="BW78" s="105">
        <v>84.82</v>
      </c>
      <c r="BX78" s="105">
        <v>91.67</v>
      </c>
      <c r="BY78" s="105">
        <v>90.91</v>
      </c>
      <c r="BZ78" s="105">
        <v>80</v>
      </c>
      <c r="CA78" s="105">
        <v>95.24</v>
      </c>
      <c r="CB78" s="105"/>
      <c r="CC78" s="105">
        <v>87.3</v>
      </c>
      <c r="CD78" s="105">
        <v>87.94</v>
      </c>
      <c r="CE78" s="105">
        <v>84.38</v>
      </c>
      <c r="CF78" s="105">
        <v>90.91</v>
      </c>
      <c r="CG78" s="105">
        <v>77.78</v>
      </c>
      <c r="CH78" s="105">
        <v>80</v>
      </c>
      <c r="CI78" s="105">
        <v>90</v>
      </c>
      <c r="CJ78" s="105">
        <v>64.37</v>
      </c>
      <c r="CK78" s="105">
        <v>100</v>
      </c>
      <c r="CL78" s="105">
        <v>83.33</v>
      </c>
      <c r="CM78" s="105"/>
      <c r="CN78" s="105"/>
      <c r="CO78" s="105"/>
      <c r="CP78" s="105"/>
      <c r="CQ78" s="105">
        <v>100</v>
      </c>
      <c r="CR78" s="105">
        <v>100</v>
      </c>
      <c r="CS78" s="105">
        <v>100</v>
      </c>
      <c r="CT78" s="105">
        <v>100</v>
      </c>
      <c r="CU78" s="105">
        <v>100</v>
      </c>
      <c r="CV78" s="105">
        <v>100</v>
      </c>
      <c r="CW78" s="105">
        <v>96.95</v>
      </c>
      <c r="CX78" s="105">
        <v>96.49</v>
      </c>
      <c r="CY78" s="105">
        <v>100</v>
      </c>
      <c r="CZ78" s="105">
        <v>97.5</v>
      </c>
      <c r="DA78" s="105">
        <v>85.07</v>
      </c>
      <c r="DB78" s="105">
        <v>95.07</v>
      </c>
      <c r="DC78" s="105">
        <v>94.12</v>
      </c>
    </row>
    <row r="79" spans="1:107" ht="14.4" x14ac:dyDescent="0.3">
      <c r="A79" s="104" t="s">
        <v>751</v>
      </c>
      <c r="B79" t="s">
        <v>228</v>
      </c>
      <c r="C79" t="s">
        <v>101</v>
      </c>
      <c r="D79" t="s">
        <v>102</v>
      </c>
      <c r="E79" t="s">
        <v>147</v>
      </c>
      <c r="F79" t="s">
        <v>110</v>
      </c>
      <c r="G79" t="s">
        <v>105</v>
      </c>
      <c r="H79" t="s">
        <v>105</v>
      </c>
      <c r="I79" s="97" t="s">
        <v>536</v>
      </c>
      <c r="J79" s="97">
        <v>1</v>
      </c>
      <c r="K79" t="s">
        <v>672</v>
      </c>
      <c r="L79" s="93" t="s">
        <v>106</v>
      </c>
      <c r="M79" s="105">
        <v>76.400000000000006</v>
      </c>
      <c r="N79" s="105">
        <v>89.74</v>
      </c>
      <c r="O79" s="105">
        <v>86.83</v>
      </c>
      <c r="P79" s="105">
        <v>72.540000000000006</v>
      </c>
      <c r="Q79" s="105">
        <v>75.2</v>
      </c>
      <c r="R79" s="105">
        <v>69.260000000000005</v>
      </c>
      <c r="S79" s="105">
        <v>68.3</v>
      </c>
      <c r="T79" s="105">
        <v>84.49</v>
      </c>
      <c r="U79" s="105">
        <v>95.6</v>
      </c>
      <c r="V79" s="105">
        <v>100</v>
      </c>
      <c r="W79" s="105">
        <v>100</v>
      </c>
      <c r="X79" s="105">
        <v>90.91</v>
      </c>
      <c r="Y79" s="105">
        <v>100</v>
      </c>
      <c r="Z79" s="105">
        <v>84.91</v>
      </c>
      <c r="AA79" s="105">
        <v>96.67</v>
      </c>
      <c r="AB79" s="105">
        <v>90.91</v>
      </c>
      <c r="AC79" s="105">
        <v>82.05</v>
      </c>
      <c r="AD79" s="105">
        <v>90.22</v>
      </c>
      <c r="AE79" s="105">
        <v>54.55</v>
      </c>
      <c r="AF79" s="105">
        <v>91.43</v>
      </c>
      <c r="AG79" s="105">
        <v>92.86</v>
      </c>
      <c r="AH79" s="105">
        <v>95.24</v>
      </c>
      <c r="AI79" s="105">
        <v>62.5</v>
      </c>
      <c r="AJ79" s="105">
        <v>97.5</v>
      </c>
      <c r="AK79" s="105">
        <v>65.67</v>
      </c>
      <c r="AL79" s="105">
        <v>72.22</v>
      </c>
      <c r="AM79" s="105">
        <v>83.33</v>
      </c>
      <c r="AN79" s="105">
        <v>34.409999999999997</v>
      </c>
      <c r="AO79" s="105">
        <v>84.62</v>
      </c>
      <c r="AP79" s="105">
        <v>0</v>
      </c>
      <c r="AQ79" s="105">
        <v>64</v>
      </c>
      <c r="AR79" s="105">
        <v>40</v>
      </c>
      <c r="AS79" s="105">
        <v>79.27</v>
      </c>
      <c r="AT79" s="105">
        <v>56</v>
      </c>
      <c r="AU79" s="105">
        <v>100</v>
      </c>
      <c r="AV79" s="105"/>
      <c r="AW79" s="105">
        <v>76.790000000000006</v>
      </c>
      <c r="AX79" s="105">
        <v>81.25</v>
      </c>
      <c r="AY79" s="105">
        <v>66.67</v>
      </c>
      <c r="AZ79" s="105">
        <v>100</v>
      </c>
      <c r="BA79" s="105">
        <v>100</v>
      </c>
      <c r="BB79" s="105">
        <v>100</v>
      </c>
      <c r="BC79" s="105">
        <v>100</v>
      </c>
      <c r="BD79" s="105">
        <v>100</v>
      </c>
      <c r="BE79" s="105">
        <v>100</v>
      </c>
      <c r="BF79" s="105">
        <v>100</v>
      </c>
      <c r="BG79" s="105">
        <v>100</v>
      </c>
      <c r="BH79" s="105"/>
      <c r="BI79" s="105"/>
      <c r="BJ79" s="105"/>
      <c r="BK79" s="105"/>
      <c r="BL79" s="105">
        <v>75.23</v>
      </c>
      <c r="BM79" s="105">
        <v>81.08</v>
      </c>
      <c r="BN79" s="105">
        <v>62.5</v>
      </c>
      <c r="BO79" s="105">
        <v>73.17</v>
      </c>
      <c r="BP79" s="105">
        <v>64.709999999999994</v>
      </c>
      <c r="BQ79" s="105">
        <v>76.92</v>
      </c>
      <c r="BR79" s="105">
        <v>73.53</v>
      </c>
      <c r="BS79" s="105">
        <v>100</v>
      </c>
      <c r="BT79" s="105">
        <v>73.680000000000007</v>
      </c>
      <c r="BU79" s="105">
        <v>55.56</v>
      </c>
      <c r="BV79" s="105">
        <v>67.66</v>
      </c>
      <c r="BW79" s="105">
        <v>67.86</v>
      </c>
      <c r="BX79" s="105">
        <v>53.85</v>
      </c>
      <c r="BY79" s="105">
        <v>54.17</v>
      </c>
      <c r="BZ79" s="105">
        <v>67.86</v>
      </c>
      <c r="CA79" s="105">
        <v>66.67</v>
      </c>
      <c r="CB79" s="105">
        <v>70.209999999999994</v>
      </c>
      <c r="CC79" s="105">
        <v>75.2</v>
      </c>
      <c r="CD79" s="105">
        <v>81.94</v>
      </c>
      <c r="CE79" s="105">
        <v>83.33</v>
      </c>
      <c r="CF79" s="105">
        <v>80.77</v>
      </c>
      <c r="CG79" s="105">
        <v>42.89</v>
      </c>
      <c r="CH79" s="105">
        <v>28.57</v>
      </c>
      <c r="CI79" s="105">
        <v>80</v>
      </c>
      <c r="CJ79" s="105">
        <v>37.93</v>
      </c>
      <c r="CK79" s="105">
        <v>57.41</v>
      </c>
      <c r="CL79" s="105">
        <v>16.670000000000002</v>
      </c>
      <c r="CM79" s="105"/>
      <c r="CN79" s="105"/>
      <c r="CO79" s="105"/>
      <c r="CP79" s="105"/>
      <c r="CQ79" s="105">
        <v>68.3</v>
      </c>
      <c r="CR79" s="105">
        <v>78.569999999999993</v>
      </c>
      <c r="CS79" s="105">
        <v>64.290000000000006</v>
      </c>
      <c r="CT79" s="105">
        <v>78.12</v>
      </c>
      <c r="CU79" s="105">
        <v>55.17</v>
      </c>
      <c r="CV79" s="105">
        <v>20</v>
      </c>
      <c r="CW79" s="105">
        <v>84.49</v>
      </c>
      <c r="CX79" s="105">
        <v>86.82</v>
      </c>
      <c r="CY79" s="105">
        <v>86.11</v>
      </c>
      <c r="CZ79" s="105">
        <v>77.5</v>
      </c>
      <c r="DA79" s="105">
        <v>62.34</v>
      </c>
      <c r="DB79" s="105">
        <v>82.21</v>
      </c>
      <c r="DC79" s="105">
        <v>73.37</v>
      </c>
    </row>
    <row r="80" spans="1:107" ht="14.4" x14ac:dyDescent="0.3">
      <c r="A80" s="104" t="s">
        <v>752</v>
      </c>
      <c r="B80" t="s">
        <v>229</v>
      </c>
      <c r="C80" t="s">
        <v>101</v>
      </c>
      <c r="D80" t="s">
        <v>102</v>
      </c>
      <c r="E80" t="s">
        <v>158</v>
      </c>
      <c r="F80" t="s">
        <v>110</v>
      </c>
      <c r="G80" t="s">
        <v>105</v>
      </c>
      <c r="H80" t="s">
        <v>105</v>
      </c>
      <c r="I80" s="97" t="s">
        <v>536</v>
      </c>
      <c r="J80" s="97">
        <v>1</v>
      </c>
      <c r="K80" t="s">
        <v>672</v>
      </c>
      <c r="L80" s="93" t="s">
        <v>106</v>
      </c>
      <c r="M80" s="105">
        <v>90.29</v>
      </c>
      <c r="N80" s="105">
        <v>97.54</v>
      </c>
      <c r="O80" s="105">
        <v>92.72</v>
      </c>
      <c r="P80" s="105">
        <v>85.67</v>
      </c>
      <c r="Q80" s="105">
        <v>90.25</v>
      </c>
      <c r="R80" s="105">
        <v>87.46</v>
      </c>
      <c r="S80" s="105">
        <v>93.94</v>
      </c>
      <c r="T80" s="105">
        <v>95.58</v>
      </c>
      <c r="U80" s="105"/>
      <c r="V80" s="105"/>
      <c r="W80" s="105"/>
      <c r="X80" s="105"/>
      <c r="Y80" s="105"/>
      <c r="Z80" s="105">
        <v>97.17</v>
      </c>
      <c r="AA80" s="105">
        <v>96.67</v>
      </c>
      <c r="AB80" s="105">
        <v>100</v>
      </c>
      <c r="AC80" s="105">
        <v>97.44</v>
      </c>
      <c r="AD80" s="105">
        <v>93.65</v>
      </c>
      <c r="AE80" s="105"/>
      <c r="AF80" s="105">
        <v>83.33</v>
      </c>
      <c r="AG80" s="105">
        <v>85.71</v>
      </c>
      <c r="AH80" s="105">
        <v>84.62</v>
      </c>
      <c r="AI80" s="105">
        <v>80</v>
      </c>
      <c r="AJ80" s="105">
        <v>100</v>
      </c>
      <c r="AK80" s="105">
        <v>73</v>
      </c>
      <c r="AL80" s="105">
        <v>37.58</v>
      </c>
      <c r="AM80" s="105">
        <v>94.5</v>
      </c>
      <c r="AN80" s="105">
        <v>86.49</v>
      </c>
      <c r="AO80" s="105">
        <v>62.5</v>
      </c>
      <c r="AP80" s="105">
        <v>0</v>
      </c>
      <c r="AQ80" s="105">
        <v>48</v>
      </c>
      <c r="AR80" s="105">
        <v>77.78</v>
      </c>
      <c r="AS80" s="105">
        <v>85.37</v>
      </c>
      <c r="AT80" s="105">
        <v>37.93</v>
      </c>
      <c r="AU80" s="105">
        <v>61</v>
      </c>
      <c r="AV80" s="105"/>
      <c r="AW80" s="105">
        <v>68.83</v>
      </c>
      <c r="AX80" s="105">
        <v>70.83</v>
      </c>
      <c r="AY80" s="105">
        <v>78.569999999999993</v>
      </c>
      <c r="AZ80" s="105">
        <v>55.95</v>
      </c>
      <c r="BA80" s="105">
        <v>95</v>
      </c>
      <c r="BB80" s="105">
        <v>100</v>
      </c>
      <c r="BC80" s="105">
        <v>100</v>
      </c>
      <c r="BD80" s="105">
        <v>100</v>
      </c>
      <c r="BE80" s="105">
        <v>100</v>
      </c>
      <c r="BF80" s="105">
        <v>66.67</v>
      </c>
      <c r="BG80" s="105">
        <v>100</v>
      </c>
      <c r="BH80" s="105"/>
      <c r="BI80" s="105"/>
      <c r="BJ80" s="105"/>
      <c r="BK80" s="105"/>
      <c r="BL80" s="105">
        <v>95.61</v>
      </c>
      <c r="BM80" s="105">
        <v>94.59</v>
      </c>
      <c r="BN80" s="105">
        <v>87.5</v>
      </c>
      <c r="BO80" s="105">
        <v>100</v>
      </c>
      <c r="BP80" s="105">
        <v>100</v>
      </c>
      <c r="BQ80" s="105">
        <v>92.31</v>
      </c>
      <c r="BR80" s="105">
        <v>95</v>
      </c>
      <c r="BS80" s="105">
        <v>100</v>
      </c>
      <c r="BT80" s="105">
        <v>100</v>
      </c>
      <c r="BU80" s="105">
        <v>90.91</v>
      </c>
      <c r="BV80" s="105">
        <v>94.66</v>
      </c>
      <c r="BW80" s="105">
        <v>89.29</v>
      </c>
      <c r="BX80" s="105">
        <v>92</v>
      </c>
      <c r="BY80" s="105">
        <v>95.65</v>
      </c>
      <c r="BZ80" s="105">
        <v>100</v>
      </c>
      <c r="CA80" s="105">
        <v>100</v>
      </c>
      <c r="CB80" s="105"/>
      <c r="CC80" s="105">
        <v>90.25</v>
      </c>
      <c r="CD80" s="105">
        <v>94.48</v>
      </c>
      <c r="CE80" s="105">
        <v>93.94</v>
      </c>
      <c r="CF80" s="105">
        <v>94.94</v>
      </c>
      <c r="CG80" s="105">
        <v>77.78</v>
      </c>
      <c r="CH80" s="105">
        <v>80</v>
      </c>
      <c r="CI80" s="105">
        <v>100</v>
      </c>
      <c r="CJ80" s="105">
        <v>69.83</v>
      </c>
      <c r="CK80" s="105">
        <v>71.3</v>
      </c>
      <c r="CL80" s="105">
        <v>83.33</v>
      </c>
      <c r="CM80" s="105">
        <v>85.24</v>
      </c>
      <c r="CN80" s="105">
        <v>82.83</v>
      </c>
      <c r="CO80" s="105">
        <v>85.29</v>
      </c>
      <c r="CP80" s="105">
        <v>86.11</v>
      </c>
      <c r="CQ80" s="105">
        <v>93.94</v>
      </c>
      <c r="CR80" s="105">
        <v>97.62</v>
      </c>
      <c r="CS80" s="105">
        <v>100</v>
      </c>
      <c r="CT80" s="105">
        <v>100</v>
      </c>
      <c r="CU80" s="105">
        <v>100</v>
      </c>
      <c r="CV80" s="105">
        <v>60</v>
      </c>
      <c r="CW80" s="105">
        <v>95.58</v>
      </c>
      <c r="CX80" s="105">
        <v>97.37</v>
      </c>
      <c r="CY80" s="105">
        <v>100</v>
      </c>
      <c r="CZ80" s="105">
        <v>85</v>
      </c>
      <c r="DA80" s="105">
        <v>83.09</v>
      </c>
      <c r="DB80" s="105">
        <v>94.76</v>
      </c>
      <c r="DC80" s="105">
        <v>88.04</v>
      </c>
    </row>
    <row r="81" spans="1:107" ht="14.4" x14ac:dyDescent="0.3">
      <c r="A81" s="104" t="s">
        <v>753</v>
      </c>
      <c r="B81" t="s">
        <v>230</v>
      </c>
      <c r="C81" t="s">
        <v>101</v>
      </c>
      <c r="D81" t="s">
        <v>102</v>
      </c>
      <c r="E81" t="s">
        <v>158</v>
      </c>
      <c r="F81" t="s">
        <v>110</v>
      </c>
      <c r="G81" t="s">
        <v>105</v>
      </c>
      <c r="H81" t="s">
        <v>105</v>
      </c>
      <c r="I81" s="97" t="s">
        <v>536</v>
      </c>
      <c r="J81" s="97">
        <v>1</v>
      </c>
      <c r="K81" t="s">
        <v>672</v>
      </c>
      <c r="L81" s="93" t="s">
        <v>106</v>
      </c>
      <c r="M81" s="105">
        <v>98.37</v>
      </c>
      <c r="N81" s="105">
        <v>100</v>
      </c>
      <c r="O81" s="105">
        <v>99.3</v>
      </c>
      <c r="P81" s="105">
        <v>97.13</v>
      </c>
      <c r="Q81" s="105">
        <v>99.21</v>
      </c>
      <c r="R81" s="105">
        <v>99.63</v>
      </c>
      <c r="S81" s="105">
        <v>100</v>
      </c>
      <c r="T81" s="105">
        <v>99.31</v>
      </c>
      <c r="U81" s="105"/>
      <c r="V81" s="105"/>
      <c r="W81" s="105"/>
      <c r="X81" s="105"/>
      <c r="Y81" s="105"/>
      <c r="Z81" s="105">
        <v>100</v>
      </c>
      <c r="AA81" s="105">
        <v>100</v>
      </c>
      <c r="AB81" s="105">
        <v>100</v>
      </c>
      <c r="AC81" s="105">
        <v>100</v>
      </c>
      <c r="AD81" s="105">
        <v>100</v>
      </c>
      <c r="AE81" s="105"/>
      <c r="AF81" s="105">
        <v>95.65</v>
      </c>
      <c r="AG81" s="105">
        <v>100</v>
      </c>
      <c r="AH81" s="105">
        <v>92.31</v>
      </c>
      <c r="AI81" s="105">
        <v>100</v>
      </c>
      <c r="AJ81" s="105">
        <v>98.11</v>
      </c>
      <c r="AK81" s="105">
        <v>95.86</v>
      </c>
      <c r="AL81" s="105">
        <v>100</v>
      </c>
      <c r="AM81" s="105">
        <v>100</v>
      </c>
      <c r="AN81" s="105">
        <v>100</v>
      </c>
      <c r="AO81" s="105">
        <v>96.15</v>
      </c>
      <c r="AP81" s="105">
        <v>41.75</v>
      </c>
      <c r="AQ81" s="105">
        <v>100</v>
      </c>
      <c r="AR81" s="105">
        <v>67.86</v>
      </c>
      <c r="AS81" s="105">
        <v>98.78</v>
      </c>
      <c r="AT81" s="105">
        <v>100</v>
      </c>
      <c r="AU81" s="105">
        <v>100</v>
      </c>
      <c r="AV81" s="105"/>
      <c r="AW81" s="105">
        <v>100</v>
      </c>
      <c r="AX81" s="105">
        <v>100</v>
      </c>
      <c r="AY81" s="105">
        <v>100</v>
      </c>
      <c r="AZ81" s="105">
        <v>100</v>
      </c>
      <c r="BA81" s="105">
        <v>99</v>
      </c>
      <c r="BB81" s="105">
        <v>100</v>
      </c>
      <c r="BC81" s="105">
        <v>100</v>
      </c>
      <c r="BD81" s="105">
        <v>97.5</v>
      </c>
      <c r="BE81" s="105">
        <v>100</v>
      </c>
      <c r="BF81" s="105">
        <v>100</v>
      </c>
      <c r="BG81" s="105">
        <v>90</v>
      </c>
      <c r="BH81" s="105"/>
      <c r="BI81" s="105"/>
      <c r="BJ81" s="105"/>
      <c r="BK81" s="105"/>
      <c r="BL81" s="105">
        <v>95.61</v>
      </c>
      <c r="BM81" s="105">
        <v>100</v>
      </c>
      <c r="BN81" s="105">
        <v>93.75</v>
      </c>
      <c r="BO81" s="105">
        <v>100</v>
      </c>
      <c r="BP81" s="105">
        <v>100</v>
      </c>
      <c r="BQ81" s="105">
        <v>84.62</v>
      </c>
      <c r="BR81" s="105">
        <v>89.29</v>
      </c>
      <c r="BS81" s="105">
        <v>50</v>
      </c>
      <c r="BT81" s="105">
        <v>100</v>
      </c>
      <c r="BU81" s="105">
        <v>88.46</v>
      </c>
      <c r="BV81" s="105">
        <v>99.24</v>
      </c>
      <c r="BW81" s="105">
        <v>98.21</v>
      </c>
      <c r="BX81" s="105">
        <v>100</v>
      </c>
      <c r="BY81" s="105">
        <v>100</v>
      </c>
      <c r="BZ81" s="105">
        <v>100</v>
      </c>
      <c r="CA81" s="105">
        <v>100</v>
      </c>
      <c r="CB81" s="105"/>
      <c r="CC81" s="105">
        <v>99.21</v>
      </c>
      <c r="CD81" s="105">
        <v>99.31</v>
      </c>
      <c r="CE81" s="105">
        <v>98.48</v>
      </c>
      <c r="CF81" s="105">
        <v>100</v>
      </c>
      <c r="CG81" s="105">
        <v>100</v>
      </c>
      <c r="CH81" s="105">
        <v>100</v>
      </c>
      <c r="CI81" s="105">
        <v>100</v>
      </c>
      <c r="CJ81" s="105">
        <v>100</v>
      </c>
      <c r="CK81" s="105">
        <v>100</v>
      </c>
      <c r="CL81" s="105">
        <v>100</v>
      </c>
      <c r="CM81" s="105"/>
      <c r="CN81" s="105"/>
      <c r="CO81" s="105"/>
      <c r="CP81" s="105"/>
      <c r="CQ81" s="105">
        <v>100</v>
      </c>
      <c r="CR81" s="105">
        <v>100</v>
      </c>
      <c r="CS81" s="105">
        <v>100</v>
      </c>
      <c r="CT81" s="105">
        <v>100</v>
      </c>
      <c r="CU81" s="105">
        <v>100</v>
      </c>
      <c r="CV81" s="105">
        <v>100</v>
      </c>
      <c r="CW81" s="105">
        <v>99.31</v>
      </c>
      <c r="CX81" s="105">
        <v>100</v>
      </c>
      <c r="CY81" s="105">
        <v>98.61</v>
      </c>
      <c r="CZ81" s="105">
        <v>97.5</v>
      </c>
      <c r="DA81" s="105">
        <v>100</v>
      </c>
      <c r="DB81" s="105">
        <v>99.57</v>
      </c>
      <c r="DC81" s="105">
        <v>98.53</v>
      </c>
    </row>
    <row r="82" spans="1:107" ht="14.4" x14ac:dyDescent="0.3">
      <c r="A82" s="104" t="s">
        <v>754</v>
      </c>
      <c r="B82" t="s">
        <v>231</v>
      </c>
      <c r="C82" t="s">
        <v>101</v>
      </c>
      <c r="D82" t="s">
        <v>102</v>
      </c>
      <c r="E82" t="s">
        <v>227</v>
      </c>
      <c r="F82" t="s">
        <v>110</v>
      </c>
      <c r="G82" t="s">
        <v>105</v>
      </c>
      <c r="H82" t="s">
        <v>105</v>
      </c>
      <c r="I82" s="97" t="s">
        <v>536</v>
      </c>
      <c r="J82" s="97">
        <v>1</v>
      </c>
      <c r="K82" t="s">
        <v>672</v>
      </c>
      <c r="L82" s="93" t="s">
        <v>106</v>
      </c>
      <c r="M82" s="105">
        <v>96.08</v>
      </c>
      <c r="N82" s="105">
        <v>90.16</v>
      </c>
      <c r="O82" s="105">
        <v>97.14</v>
      </c>
      <c r="P82" s="105">
        <v>97.01</v>
      </c>
      <c r="Q82" s="105">
        <v>99.59</v>
      </c>
      <c r="R82" s="105">
        <v>94.89</v>
      </c>
      <c r="S82" s="105">
        <v>100</v>
      </c>
      <c r="T82" s="105">
        <v>97.04</v>
      </c>
      <c r="U82" s="105"/>
      <c r="V82" s="105"/>
      <c r="W82" s="105"/>
      <c r="X82" s="105"/>
      <c r="Y82" s="105"/>
      <c r="Z82" s="105">
        <v>88.68</v>
      </c>
      <c r="AA82" s="105">
        <v>100</v>
      </c>
      <c r="AB82" s="105">
        <v>84.85</v>
      </c>
      <c r="AC82" s="105">
        <v>84.62</v>
      </c>
      <c r="AD82" s="105">
        <v>99.14</v>
      </c>
      <c r="AE82" s="105"/>
      <c r="AF82" s="105">
        <v>91.3</v>
      </c>
      <c r="AG82" s="105">
        <v>92.86</v>
      </c>
      <c r="AH82" s="105">
        <v>84.62</v>
      </c>
      <c r="AI82" s="105">
        <v>75</v>
      </c>
      <c r="AJ82" s="105">
        <v>94.34</v>
      </c>
      <c r="AK82" s="105">
        <v>96.36</v>
      </c>
      <c r="AL82" s="105">
        <v>100</v>
      </c>
      <c r="AM82" s="105">
        <v>100</v>
      </c>
      <c r="AN82" s="105">
        <v>100</v>
      </c>
      <c r="AO82" s="105">
        <v>94.85</v>
      </c>
      <c r="AP82" s="105">
        <v>50</v>
      </c>
      <c r="AQ82" s="105">
        <v>100</v>
      </c>
      <c r="AR82" s="105">
        <v>29.17</v>
      </c>
      <c r="AS82" s="105">
        <v>98.77</v>
      </c>
      <c r="AT82" s="105">
        <v>100</v>
      </c>
      <c r="AU82" s="105">
        <v>100</v>
      </c>
      <c r="AV82" s="105"/>
      <c r="AW82" s="105">
        <v>100</v>
      </c>
      <c r="AX82" s="105">
        <v>100</v>
      </c>
      <c r="AY82" s="105">
        <v>100</v>
      </c>
      <c r="AZ82" s="105">
        <v>100</v>
      </c>
      <c r="BA82" s="105">
        <v>94.74</v>
      </c>
      <c r="BB82" s="105">
        <v>100</v>
      </c>
      <c r="BC82" s="105">
        <v>90</v>
      </c>
      <c r="BD82" s="105">
        <v>100</v>
      </c>
      <c r="BE82" s="105">
        <v>100</v>
      </c>
      <c r="BF82" s="105">
        <v>100</v>
      </c>
      <c r="BG82" s="105">
        <v>100</v>
      </c>
      <c r="BH82" s="105"/>
      <c r="BI82" s="105"/>
      <c r="BJ82" s="105"/>
      <c r="BK82" s="105"/>
      <c r="BL82" s="105">
        <v>98.21</v>
      </c>
      <c r="BM82" s="105">
        <v>97.14</v>
      </c>
      <c r="BN82" s="105">
        <v>100</v>
      </c>
      <c r="BO82" s="105">
        <v>100</v>
      </c>
      <c r="BP82" s="105">
        <v>100</v>
      </c>
      <c r="BQ82" s="105">
        <v>96.15</v>
      </c>
      <c r="BR82" s="105">
        <v>55.56</v>
      </c>
      <c r="BS82" s="105">
        <v>0</v>
      </c>
      <c r="BT82" s="105">
        <v>0</v>
      </c>
      <c r="BU82" s="105">
        <v>50</v>
      </c>
      <c r="BV82" s="105">
        <v>99.22</v>
      </c>
      <c r="BW82" s="105">
        <v>98.18</v>
      </c>
      <c r="BX82" s="105">
        <v>100</v>
      </c>
      <c r="BY82" s="105">
        <v>100</v>
      </c>
      <c r="BZ82" s="105">
        <v>100</v>
      </c>
      <c r="CA82" s="105">
        <v>100</v>
      </c>
      <c r="CB82" s="105"/>
      <c r="CC82" s="105">
        <v>99.59</v>
      </c>
      <c r="CD82" s="105">
        <v>100</v>
      </c>
      <c r="CE82" s="105">
        <v>100</v>
      </c>
      <c r="CF82" s="105">
        <v>100</v>
      </c>
      <c r="CG82" s="105">
        <v>80.31</v>
      </c>
      <c r="CH82" s="105">
        <v>86.67</v>
      </c>
      <c r="CI82" s="105">
        <v>90</v>
      </c>
      <c r="CJ82" s="105">
        <v>79.31</v>
      </c>
      <c r="CK82" s="105">
        <v>93.52</v>
      </c>
      <c r="CL82" s="105">
        <v>33.33</v>
      </c>
      <c r="CM82" s="105"/>
      <c r="CN82" s="105"/>
      <c r="CO82" s="105"/>
      <c r="CP82" s="105"/>
      <c r="CQ82" s="105">
        <v>100</v>
      </c>
      <c r="CR82" s="105">
        <v>100</v>
      </c>
      <c r="CS82" s="105">
        <v>100</v>
      </c>
      <c r="CT82" s="105">
        <v>100</v>
      </c>
      <c r="CU82" s="105">
        <v>100</v>
      </c>
      <c r="CV82" s="105">
        <v>100</v>
      </c>
      <c r="CW82" s="105">
        <v>97.04</v>
      </c>
      <c r="CX82" s="105">
        <v>94.74</v>
      </c>
      <c r="CY82" s="105">
        <v>94.44</v>
      </c>
      <c r="CZ82" s="105">
        <v>97.5</v>
      </c>
      <c r="DA82" s="105">
        <v>90.18</v>
      </c>
      <c r="DB82" s="105">
        <v>99.42</v>
      </c>
      <c r="DC82" s="105">
        <v>91.18</v>
      </c>
    </row>
    <row r="83" spans="1:107" ht="14.4" x14ac:dyDescent="0.3">
      <c r="A83" s="104" t="s">
        <v>755</v>
      </c>
      <c r="B83" t="s">
        <v>232</v>
      </c>
      <c r="C83" t="s">
        <v>101</v>
      </c>
      <c r="D83" t="s">
        <v>102</v>
      </c>
      <c r="E83" t="s">
        <v>227</v>
      </c>
      <c r="F83" t="s">
        <v>110</v>
      </c>
      <c r="G83" t="s">
        <v>105</v>
      </c>
      <c r="H83" t="s">
        <v>105</v>
      </c>
      <c r="I83" s="97" t="s">
        <v>536</v>
      </c>
      <c r="J83" s="97">
        <v>1</v>
      </c>
      <c r="K83" t="s">
        <v>672</v>
      </c>
      <c r="L83" s="93" t="s">
        <v>106</v>
      </c>
      <c r="M83" s="105">
        <v>85.81</v>
      </c>
      <c r="N83" s="105">
        <v>88.52</v>
      </c>
      <c r="O83" s="105">
        <v>96.05</v>
      </c>
      <c r="P83" s="105">
        <v>88.47</v>
      </c>
      <c r="Q83" s="105">
        <v>92.35</v>
      </c>
      <c r="R83" s="105">
        <v>85.24</v>
      </c>
      <c r="S83" s="105">
        <v>65.97</v>
      </c>
      <c r="T83" s="105">
        <v>89.46</v>
      </c>
      <c r="U83" s="105"/>
      <c r="V83" s="105"/>
      <c r="W83" s="105"/>
      <c r="X83" s="105"/>
      <c r="Y83" s="105"/>
      <c r="Z83" s="105">
        <v>88.68</v>
      </c>
      <c r="AA83" s="105">
        <v>83.33</v>
      </c>
      <c r="AB83" s="105">
        <v>90.91</v>
      </c>
      <c r="AC83" s="105">
        <v>88.46</v>
      </c>
      <c r="AD83" s="105">
        <v>97.64</v>
      </c>
      <c r="AE83" s="105"/>
      <c r="AF83" s="105">
        <v>95.83</v>
      </c>
      <c r="AG83" s="105">
        <v>92.86</v>
      </c>
      <c r="AH83" s="105">
        <v>92.86</v>
      </c>
      <c r="AI83" s="105">
        <v>100</v>
      </c>
      <c r="AJ83" s="105">
        <v>100</v>
      </c>
      <c r="AK83" s="105">
        <v>84.23</v>
      </c>
      <c r="AL83" s="105">
        <v>100</v>
      </c>
      <c r="AM83" s="105">
        <v>77.83</v>
      </c>
      <c r="AN83" s="105">
        <v>86.49</v>
      </c>
      <c r="AO83" s="105">
        <v>94.85</v>
      </c>
      <c r="AP83" s="105"/>
      <c r="AQ83" s="105">
        <v>88.57</v>
      </c>
      <c r="AR83" s="105">
        <v>0</v>
      </c>
      <c r="AS83" s="105">
        <v>83.95</v>
      </c>
      <c r="AT83" s="105">
        <v>96.55</v>
      </c>
      <c r="AU83" s="105">
        <v>66.67</v>
      </c>
      <c r="AV83" s="105"/>
      <c r="AW83" s="105">
        <v>95.24</v>
      </c>
      <c r="AX83" s="105">
        <v>85.19</v>
      </c>
      <c r="AY83" s="105">
        <v>100</v>
      </c>
      <c r="AZ83" s="105">
        <v>100</v>
      </c>
      <c r="BA83" s="105">
        <v>100</v>
      </c>
      <c r="BB83" s="105">
        <v>100</v>
      </c>
      <c r="BC83" s="105">
        <v>100</v>
      </c>
      <c r="BD83" s="105">
        <v>100</v>
      </c>
      <c r="BE83" s="105">
        <v>100</v>
      </c>
      <c r="BF83" s="105">
        <v>100</v>
      </c>
      <c r="BG83" s="105">
        <v>100</v>
      </c>
      <c r="BH83" s="105"/>
      <c r="BI83" s="105"/>
      <c r="BJ83" s="105"/>
      <c r="BK83" s="105"/>
      <c r="BL83" s="105">
        <v>91.96</v>
      </c>
      <c r="BM83" s="105">
        <v>100</v>
      </c>
      <c r="BN83" s="105">
        <v>93.75</v>
      </c>
      <c r="BO83" s="105">
        <v>97.78</v>
      </c>
      <c r="BP83" s="105">
        <v>100</v>
      </c>
      <c r="BQ83" s="105">
        <v>69.23</v>
      </c>
      <c r="BR83" s="105"/>
      <c r="BS83" s="105"/>
      <c r="BT83" s="105"/>
      <c r="BU83" s="105"/>
      <c r="BV83" s="105">
        <v>96.15</v>
      </c>
      <c r="BW83" s="105">
        <v>100</v>
      </c>
      <c r="BX83" s="105">
        <v>92</v>
      </c>
      <c r="BY83" s="105">
        <v>86.96</v>
      </c>
      <c r="BZ83" s="105">
        <v>80</v>
      </c>
      <c r="CA83" s="105">
        <v>100</v>
      </c>
      <c r="CB83" s="105"/>
      <c r="CC83" s="105">
        <v>92.35</v>
      </c>
      <c r="CD83" s="105">
        <v>95.1</v>
      </c>
      <c r="CE83" s="105">
        <v>90.91</v>
      </c>
      <c r="CF83" s="105">
        <v>98.7</v>
      </c>
      <c r="CG83" s="105">
        <v>89.52</v>
      </c>
      <c r="CH83" s="105">
        <v>93.33</v>
      </c>
      <c r="CI83" s="105">
        <v>90</v>
      </c>
      <c r="CJ83" s="105">
        <v>86.67</v>
      </c>
      <c r="CK83" s="105">
        <v>85.19</v>
      </c>
      <c r="CL83" s="105">
        <v>100</v>
      </c>
      <c r="CM83" s="105">
        <v>73.33</v>
      </c>
      <c r="CN83" s="105">
        <v>95.96</v>
      </c>
      <c r="CO83" s="105">
        <v>67.650000000000006</v>
      </c>
      <c r="CP83" s="105">
        <v>66.11</v>
      </c>
      <c r="CQ83" s="105">
        <v>65.97</v>
      </c>
      <c r="CR83" s="105">
        <v>76.319999999999993</v>
      </c>
      <c r="CS83" s="105">
        <v>50</v>
      </c>
      <c r="CT83" s="105">
        <v>75</v>
      </c>
      <c r="CU83" s="105">
        <v>75.86</v>
      </c>
      <c r="CV83" s="105">
        <v>90</v>
      </c>
      <c r="CW83" s="105">
        <v>89.46</v>
      </c>
      <c r="CX83" s="105">
        <v>89.47</v>
      </c>
      <c r="CY83" s="105">
        <v>86.81</v>
      </c>
      <c r="CZ83" s="105">
        <v>95</v>
      </c>
      <c r="DA83" s="105">
        <v>95.11</v>
      </c>
      <c r="DB83" s="105">
        <v>85.71</v>
      </c>
      <c r="DC83" s="105">
        <v>81.16</v>
      </c>
    </row>
    <row r="84" spans="1:107" ht="14.4" x14ac:dyDescent="0.3">
      <c r="A84" s="104" t="s">
        <v>756</v>
      </c>
      <c r="B84" t="s">
        <v>233</v>
      </c>
      <c r="C84" t="s">
        <v>101</v>
      </c>
      <c r="D84" t="s">
        <v>102</v>
      </c>
      <c r="E84" t="s">
        <v>147</v>
      </c>
      <c r="F84" t="s">
        <v>110</v>
      </c>
      <c r="G84" t="s">
        <v>105</v>
      </c>
      <c r="H84" t="s">
        <v>105</v>
      </c>
      <c r="I84" s="97" t="s">
        <v>536</v>
      </c>
      <c r="J84" s="97">
        <v>1</v>
      </c>
      <c r="K84" t="s">
        <v>672</v>
      </c>
      <c r="L84" s="93" t="s">
        <v>106</v>
      </c>
      <c r="M84" s="105">
        <v>94.45</v>
      </c>
      <c r="N84" s="105">
        <v>95.64</v>
      </c>
      <c r="O84" s="105">
        <v>97.68</v>
      </c>
      <c r="P84" s="105">
        <v>93.63</v>
      </c>
      <c r="Q84" s="105">
        <v>95.87</v>
      </c>
      <c r="R84" s="105">
        <v>89.84</v>
      </c>
      <c r="S84" s="105">
        <v>95.1</v>
      </c>
      <c r="T84" s="105">
        <v>97.7</v>
      </c>
      <c r="U84" s="105">
        <v>92.86</v>
      </c>
      <c r="V84" s="105">
        <v>88.57</v>
      </c>
      <c r="W84" s="105">
        <v>87.5</v>
      </c>
      <c r="X84" s="105">
        <v>98.86</v>
      </c>
      <c r="Y84" s="105">
        <v>66.67</v>
      </c>
      <c r="Z84" s="105">
        <v>98.11</v>
      </c>
      <c r="AA84" s="105">
        <v>100</v>
      </c>
      <c r="AB84" s="105">
        <v>93.94</v>
      </c>
      <c r="AC84" s="105">
        <v>97.44</v>
      </c>
      <c r="AD84" s="105">
        <v>99.28</v>
      </c>
      <c r="AE84" s="105">
        <v>84.85</v>
      </c>
      <c r="AF84" s="105">
        <v>100</v>
      </c>
      <c r="AG84" s="105">
        <v>100</v>
      </c>
      <c r="AH84" s="105">
        <v>100</v>
      </c>
      <c r="AI84" s="105">
        <v>100</v>
      </c>
      <c r="AJ84" s="105">
        <v>93.33</v>
      </c>
      <c r="AK84" s="105">
        <v>88.83</v>
      </c>
      <c r="AL84" s="105">
        <v>100</v>
      </c>
      <c r="AM84" s="105">
        <v>94.5</v>
      </c>
      <c r="AN84" s="105">
        <v>86.49</v>
      </c>
      <c r="AO84" s="105">
        <v>84.5</v>
      </c>
      <c r="AP84" s="105">
        <v>25</v>
      </c>
      <c r="AQ84" s="105">
        <v>100</v>
      </c>
      <c r="AR84" s="105">
        <v>83.33</v>
      </c>
      <c r="AS84" s="105">
        <v>95.12</v>
      </c>
      <c r="AT84" s="105">
        <v>79.31</v>
      </c>
      <c r="AU84" s="105">
        <v>100</v>
      </c>
      <c r="AV84" s="105"/>
      <c r="AW84" s="105">
        <v>91.38</v>
      </c>
      <c r="AX84" s="105">
        <v>88.89</v>
      </c>
      <c r="AY84" s="105">
        <v>90</v>
      </c>
      <c r="AZ84" s="105">
        <v>100</v>
      </c>
      <c r="BA84" s="105">
        <v>100</v>
      </c>
      <c r="BB84" s="105">
        <v>100</v>
      </c>
      <c r="BC84" s="105">
        <v>100</v>
      </c>
      <c r="BD84" s="105">
        <v>100</v>
      </c>
      <c r="BE84" s="105">
        <v>100</v>
      </c>
      <c r="BF84" s="105">
        <v>100</v>
      </c>
      <c r="BG84" s="105">
        <v>100</v>
      </c>
      <c r="BH84" s="105"/>
      <c r="BI84" s="105"/>
      <c r="BJ84" s="105"/>
      <c r="BK84" s="105"/>
      <c r="BL84" s="105">
        <v>99.12</v>
      </c>
      <c r="BM84" s="105">
        <v>100</v>
      </c>
      <c r="BN84" s="105">
        <v>93.75</v>
      </c>
      <c r="BO84" s="105">
        <v>100</v>
      </c>
      <c r="BP84" s="105">
        <v>100</v>
      </c>
      <c r="BQ84" s="105">
        <v>100</v>
      </c>
      <c r="BR84" s="105">
        <v>94.05</v>
      </c>
      <c r="BS84" s="105">
        <v>75</v>
      </c>
      <c r="BT84" s="105">
        <v>100</v>
      </c>
      <c r="BU84" s="105">
        <v>97.73</v>
      </c>
      <c r="BV84" s="105">
        <v>97.03</v>
      </c>
      <c r="BW84" s="105">
        <v>96.43</v>
      </c>
      <c r="BX84" s="105">
        <v>100</v>
      </c>
      <c r="BY84" s="105">
        <v>95.83</v>
      </c>
      <c r="BZ84" s="105">
        <v>85.71</v>
      </c>
      <c r="CA84" s="105">
        <v>100</v>
      </c>
      <c r="CB84" s="105">
        <v>95.21</v>
      </c>
      <c r="CC84" s="105">
        <v>95.87</v>
      </c>
      <c r="CD84" s="105">
        <v>98.62</v>
      </c>
      <c r="CE84" s="105">
        <v>98.48</v>
      </c>
      <c r="CF84" s="105">
        <v>98.73</v>
      </c>
      <c r="CG84" s="105">
        <v>70.53</v>
      </c>
      <c r="CH84" s="105">
        <v>93.33</v>
      </c>
      <c r="CI84" s="105">
        <v>50</v>
      </c>
      <c r="CJ84" s="105">
        <v>81.319999999999993</v>
      </c>
      <c r="CK84" s="105">
        <v>34.26</v>
      </c>
      <c r="CL84" s="105">
        <v>50</v>
      </c>
      <c r="CM84" s="105"/>
      <c r="CN84" s="105"/>
      <c r="CO84" s="105"/>
      <c r="CP84" s="105"/>
      <c r="CQ84" s="105">
        <v>95.1</v>
      </c>
      <c r="CR84" s="105">
        <v>100</v>
      </c>
      <c r="CS84" s="105">
        <v>100</v>
      </c>
      <c r="CT84" s="105">
        <v>100</v>
      </c>
      <c r="CU84" s="105">
        <v>100</v>
      </c>
      <c r="CV84" s="105">
        <v>60</v>
      </c>
      <c r="CW84" s="105">
        <v>97.7</v>
      </c>
      <c r="CX84" s="105">
        <v>98.45</v>
      </c>
      <c r="CY84" s="105">
        <v>99.54</v>
      </c>
      <c r="CZ84" s="105">
        <v>96.67</v>
      </c>
      <c r="DA84" s="105">
        <v>86.76</v>
      </c>
      <c r="DB84" s="105">
        <v>95.94</v>
      </c>
      <c r="DC84" s="105">
        <v>95.1</v>
      </c>
    </row>
    <row r="85" spans="1:107" ht="14.4" x14ac:dyDescent="0.3">
      <c r="A85" s="104" t="s">
        <v>757</v>
      </c>
      <c r="B85" t="s">
        <v>234</v>
      </c>
      <c r="C85" t="s">
        <v>101</v>
      </c>
      <c r="D85" t="s">
        <v>102</v>
      </c>
      <c r="E85" t="s">
        <v>147</v>
      </c>
      <c r="F85" t="s">
        <v>235</v>
      </c>
      <c r="G85" t="s">
        <v>105</v>
      </c>
      <c r="H85" t="s">
        <v>105</v>
      </c>
      <c r="I85" s="97" t="s">
        <v>536</v>
      </c>
      <c r="J85" s="97">
        <v>1</v>
      </c>
      <c r="K85" t="s">
        <v>672</v>
      </c>
      <c r="L85" s="93" t="s">
        <v>106</v>
      </c>
      <c r="M85" s="105">
        <v>94.5</v>
      </c>
      <c r="N85" s="105">
        <v>96.92</v>
      </c>
      <c r="O85" s="105">
        <v>96.67</v>
      </c>
      <c r="P85" s="105">
        <v>93.27</v>
      </c>
      <c r="Q85" s="105">
        <v>96.69</v>
      </c>
      <c r="R85" s="105">
        <v>96.31</v>
      </c>
      <c r="S85" s="105">
        <v>99.02</v>
      </c>
      <c r="T85" s="105">
        <v>95.31</v>
      </c>
      <c r="U85" s="105">
        <v>96.7</v>
      </c>
      <c r="V85" s="105">
        <v>100</v>
      </c>
      <c r="W85" s="105">
        <v>100</v>
      </c>
      <c r="X85" s="105">
        <v>93.18</v>
      </c>
      <c r="Y85" s="105">
        <v>100</v>
      </c>
      <c r="Z85" s="105">
        <v>97.17</v>
      </c>
      <c r="AA85" s="105">
        <v>96.67</v>
      </c>
      <c r="AB85" s="105">
        <v>100</v>
      </c>
      <c r="AC85" s="105">
        <v>96.15</v>
      </c>
      <c r="AD85" s="105">
        <v>98.3</v>
      </c>
      <c r="AE85" s="105">
        <v>81.819999999999993</v>
      </c>
      <c r="AF85" s="105">
        <v>100</v>
      </c>
      <c r="AG85" s="105">
        <v>100</v>
      </c>
      <c r="AH85" s="105">
        <v>100</v>
      </c>
      <c r="AI85" s="105">
        <v>100</v>
      </c>
      <c r="AJ85" s="105">
        <v>98.36</v>
      </c>
      <c r="AK85" s="105">
        <v>90.1</v>
      </c>
      <c r="AL85" s="105">
        <v>100</v>
      </c>
      <c r="AM85" s="105">
        <v>94.5</v>
      </c>
      <c r="AN85" s="105">
        <v>81.08</v>
      </c>
      <c r="AO85" s="105">
        <v>88.07</v>
      </c>
      <c r="AP85" s="105">
        <v>25</v>
      </c>
      <c r="AQ85" s="105">
        <v>100</v>
      </c>
      <c r="AR85" s="105">
        <v>64.290000000000006</v>
      </c>
      <c r="AS85" s="105">
        <v>97.56</v>
      </c>
      <c r="AT85" s="105">
        <v>96.55</v>
      </c>
      <c r="AU85" s="105">
        <v>100</v>
      </c>
      <c r="AV85" s="105"/>
      <c r="AW85" s="105">
        <v>81.03</v>
      </c>
      <c r="AX85" s="105">
        <v>77.78</v>
      </c>
      <c r="AY85" s="105">
        <v>76.67</v>
      </c>
      <c r="AZ85" s="105">
        <v>100</v>
      </c>
      <c r="BA85" s="105">
        <v>100</v>
      </c>
      <c r="BB85" s="105">
        <v>100</v>
      </c>
      <c r="BC85" s="105">
        <v>100</v>
      </c>
      <c r="BD85" s="105">
        <v>100</v>
      </c>
      <c r="BE85" s="105">
        <v>100</v>
      </c>
      <c r="BF85" s="105">
        <v>100</v>
      </c>
      <c r="BG85" s="105">
        <v>100</v>
      </c>
      <c r="BH85" s="105"/>
      <c r="BI85" s="105"/>
      <c r="BJ85" s="105"/>
      <c r="BK85" s="105"/>
      <c r="BL85" s="105">
        <v>94.74</v>
      </c>
      <c r="BM85" s="105">
        <v>100</v>
      </c>
      <c r="BN85" s="105">
        <v>93.75</v>
      </c>
      <c r="BO85" s="105">
        <v>95.65</v>
      </c>
      <c r="BP85" s="105">
        <v>100</v>
      </c>
      <c r="BQ85" s="105">
        <v>88.46</v>
      </c>
      <c r="BR85" s="105">
        <v>80.77</v>
      </c>
      <c r="BS85" s="105">
        <v>50</v>
      </c>
      <c r="BT85" s="105">
        <v>100</v>
      </c>
      <c r="BU85" s="105">
        <v>84.62</v>
      </c>
      <c r="BV85" s="105">
        <v>97.9</v>
      </c>
      <c r="BW85" s="105">
        <v>96.43</v>
      </c>
      <c r="BX85" s="105">
        <v>100</v>
      </c>
      <c r="BY85" s="105">
        <v>100</v>
      </c>
      <c r="BZ85" s="105">
        <v>100</v>
      </c>
      <c r="CA85" s="105">
        <v>100</v>
      </c>
      <c r="CB85" s="105">
        <v>97.87</v>
      </c>
      <c r="CC85" s="105">
        <v>96.69</v>
      </c>
      <c r="CD85" s="105">
        <v>98.62</v>
      </c>
      <c r="CE85" s="105">
        <v>100</v>
      </c>
      <c r="CF85" s="105">
        <v>97.47</v>
      </c>
      <c r="CG85" s="105">
        <v>98.57</v>
      </c>
      <c r="CH85" s="105">
        <v>100</v>
      </c>
      <c r="CI85" s="105">
        <v>100</v>
      </c>
      <c r="CJ85" s="105">
        <v>98.33</v>
      </c>
      <c r="CK85" s="105">
        <v>94.44</v>
      </c>
      <c r="CL85" s="105">
        <v>100</v>
      </c>
      <c r="CM85" s="105">
        <v>92.86</v>
      </c>
      <c r="CN85" s="105">
        <v>93.94</v>
      </c>
      <c r="CO85" s="105">
        <v>79.41</v>
      </c>
      <c r="CP85" s="105">
        <v>95</v>
      </c>
      <c r="CQ85" s="105">
        <v>99.02</v>
      </c>
      <c r="CR85" s="105">
        <v>100</v>
      </c>
      <c r="CS85" s="105">
        <v>100</v>
      </c>
      <c r="CT85" s="105">
        <v>100</v>
      </c>
      <c r="CU85" s="105">
        <v>100</v>
      </c>
      <c r="CV85" s="105">
        <v>100</v>
      </c>
      <c r="CW85" s="105">
        <v>95.31</v>
      </c>
      <c r="CX85" s="105">
        <v>99.22</v>
      </c>
      <c r="CY85" s="105">
        <v>93.06</v>
      </c>
      <c r="CZ85" s="105">
        <v>92.5</v>
      </c>
      <c r="DA85" s="105">
        <v>95.1</v>
      </c>
      <c r="DB85" s="105">
        <v>93.33</v>
      </c>
      <c r="DC85" s="105">
        <v>91.67</v>
      </c>
    </row>
    <row r="86" spans="1:107" ht="14.4" x14ac:dyDescent="0.3">
      <c r="A86" s="104" t="s">
        <v>758</v>
      </c>
      <c r="B86" t="s">
        <v>236</v>
      </c>
      <c r="C86" t="s">
        <v>101</v>
      </c>
      <c r="D86" t="s">
        <v>102</v>
      </c>
      <c r="E86" t="s">
        <v>147</v>
      </c>
      <c r="F86" t="s">
        <v>122</v>
      </c>
      <c r="G86" t="s">
        <v>105</v>
      </c>
      <c r="H86" t="s">
        <v>105</v>
      </c>
      <c r="I86" s="97" t="s">
        <v>536</v>
      </c>
      <c r="J86" s="97">
        <v>1</v>
      </c>
      <c r="K86" t="s">
        <v>672</v>
      </c>
      <c r="L86" s="93" t="s">
        <v>106</v>
      </c>
      <c r="M86" s="105">
        <v>80.989999999999995</v>
      </c>
      <c r="N86" s="105">
        <v>64.319999999999993</v>
      </c>
      <c r="O86" s="105">
        <v>88.55</v>
      </c>
      <c r="P86" s="105">
        <v>84.17</v>
      </c>
      <c r="Q86" s="105">
        <v>91.42</v>
      </c>
      <c r="R86" s="105">
        <v>81.2</v>
      </c>
      <c r="S86" s="105">
        <v>71.08</v>
      </c>
      <c r="T86" s="105">
        <v>81.81</v>
      </c>
      <c r="U86" s="105">
        <v>66.48</v>
      </c>
      <c r="V86" s="105">
        <v>67.650000000000006</v>
      </c>
      <c r="W86" s="105">
        <v>64.290000000000006</v>
      </c>
      <c r="X86" s="105">
        <v>69.05</v>
      </c>
      <c r="Y86" s="105">
        <v>50</v>
      </c>
      <c r="Z86" s="105">
        <v>63.21</v>
      </c>
      <c r="AA86" s="105">
        <v>46.67</v>
      </c>
      <c r="AB86" s="105">
        <v>81.819999999999993</v>
      </c>
      <c r="AC86" s="105">
        <v>66.67</v>
      </c>
      <c r="AD86" s="105">
        <v>92.52</v>
      </c>
      <c r="AE86" s="105">
        <v>62.12</v>
      </c>
      <c r="AF86" s="105">
        <v>85.71</v>
      </c>
      <c r="AG86" s="105">
        <v>92.86</v>
      </c>
      <c r="AH86" s="105">
        <v>90.48</v>
      </c>
      <c r="AI86" s="105">
        <v>50</v>
      </c>
      <c r="AJ86" s="105">
        <v>90.16</v>
      </c>
      <c r="AK86" s="105">
        <v>74.88</v>
      </c>
      <c r="AL86" s="105">
        <v>69.44</v>
      </c>
      <c r="AM86" s="105">
        <v>86.17</v>
      </c>
      <c r="AN86" s="105">
        <v>78.38</v>
      </c>
      <c r="AO86" s="105">
        <v>71.77</v>
      </c>
      <c r="AP86" s="105">
        <v>0</v>
      </c>
      <c r="AQ86" s="105">
        <v>87.14</v>
      </c>
      <c r="AR86" s="105">
        <v>47.22</v>
      </c>
      <c r="AS86" s="105">
        <v>86.59</v>
      </c>
      <c r="AT86" s="105">
        <v>48.28</v>
      </c>
      <c r="AU86" s="105">
        <v>100</v>
      </c>
      <c r="AV86" s="105"/>
      <c r="AW86" s="105">
        <v>68.75</v>
      </c>
      <c r="AX86" s="105">
        <v>66.67</v>
      </c>
      <c r="AY86" s="105">
        <v>60.71</v>
      </c>
      <c r="AZ86" s="105">
        <v>82.14</v>
      </c>
      <c r="BA86" s="105">
        <v>94.44</v>
      </c>
      <c r="BB86" s="105">
        <v>100</v>
      </c>
      <c r="BC86" s="105">
        <v>88.89</v>
      </c>
      <c r="BD86" s="105">
        <v>100</v>
      </c>
      <c r="BE86" s="105">
        <v>100</v>
      </c>
      <c r="BF86" s="105">
        <v>100</v>
      </c>
      <c r="BG86" s="105">
        <v>100</v>
      </c>
      <c r="BH86" s="105"/>
      <c r="BI86" s="105"/>
      <c r="BJ86" s="105"/>
      <c r="BK86" s="105"/>
      <c r="BL86" s="105">
        <v>96.49</v>
      </c>
      <c r="BM86" s="105">
        <v>100</v>
      </c>
      <c r="BN86" s="105">
        <v>93.75</v>
      </c>
      <c r="BO86" s="105">
        <v>95.65</v>
      </c>
      <c r="BP86" s="105">
        <v>100</v>
      </c>
      <c r="BQ86" s="105">
        <v>96.15</v>
      </c>
      <c r="BR86" s="105">
        <v>68.239999999999995</v>
      </c>
      <c r="BS86" s="105">
        <v>81.25</v>
      </c>
      <c r="BT86" s="105">
        <v>55.56</v>
      </c>
      <c r="BU86" s="105">
        <v>72.73</v>
      </c>
      <c r="BV86" s="105">
        <v>96.5</v>
      </c>
      <c r="BW86" s="105">
        <v>96.43</v>
      </c>
      <c r="BX86" s="105">
        <v>92.31</v>
      </c>
      <c r="BY86" s="105">
        <v>87.5</v>
      </c>
      <c r="BZ86" s="105">
        <v>100</v>
      </c>
      <c r="CA86" s="105">
        <v>100</v>
      </c>
      <c r="CB86" s="105">
        <v>100</v>
      </c>
      <c r="CC86" s="105">
        <v>91.42</v>
      </c>
      <c r="CD86" s="105">
        <v>88.97</v>
      </c>
      <c r="CE86" s="105">
        <v>89.39</v>
      </c>
      <c r="CF86" s="105">
        <v>88.61</v>
      </c>
      <c r="CG86" s="105">
        <v>73.790000000000006</v>
      </c>
      <c r="CH86" s="105">
        <v>66.67</v>
      </c>
      <c r="CI86" s="105">
        <v>90</v>
      </c>
      <c r="CJ86" s="105">
        <v>76.150000000000006</v>
      </c>
      <c r="CK86" s="105">
        <v>75.930000000000007</v>
      </c>
      <c r="CL86" s="105">
        <v>50</v>
      </c>
      <c r="CM86" s="105">
        <v>77.2</v>
      </c>
      <c r="CN86" s="105">
        <v>73.739999999999995</v>
      </c>
      <c r="CO86" s="105">
        <v>76.47</v>
      </c>
      <c r="CP86" s="105">
        <v>78.61</v>
      </c>
      <c r="CQ86" s="105">
        <v>71.08</v>
      </c>
      <c r="CR86" s="105">
        <v>71.430000000000007</v>
      </c>
      <c r="CS86" s="105">
        <v>85.71</v>
      </c>
      <c r="CT86" s="105">
        <v>71.88</v>
      </c>
      <c r="CU86" s="105">
        <v>89.66</v>
      </c>
      <c r="CV86" s="105">
        <v>50</v>
      </c>
      <c r="CW86" s="105">
        <v>81.81</v>
      </c>
      <c r="CX86" s="105">
        <v>70.930000000000007</v>
      </c>
      <c r="CY86" s="105">
        <v>77.78</v>
      </c>
      <c r="CZ86" s="105">
        <v>93.12</v>
      </c>
      <c r="DA86" s="105">
        <v>83.45</v>
      </c>
      <c r="DB86" s="105">
        <v>86.81</v>
      </c>
      <c r="DC86" s="105">
        <v>91.18</v>
      </c>
    </row>
    <row r="87" spans="1:107" ht="14.4" x14ac:dyDescent="0.3">
      <c r="A87" s="104" t="s">
        <v>759</v>
      </c>
      <c r="B87" t="s">
        <v>237</v>
      </c>
      <c r="C87" t="s">
        <v>101</v>
      </c>
      <c r="D87" t="s">
        <v>102</v>
      </c>
      <c r="E87" t="s">
        <v>176</v>
      </c>
      <c r="F87" t="s">
        <v>108</v>
      </c>
      <c r="G87" t="s">
        <v>105</v>
      </c>
      <c r="H87" t="s">
        <v>105</v>
      </c>
      <c r="I87" s="97" t="s">
        <v>536</v>
      </c>
      <c r="J87" s="97">
        <v>1</v>
      </c>
      <c r="K87" t="s">
        <v>672</v>
      </c>
      <c r="L87" s="93" t="s">
        <v>106</v>
      </c>
      <c r="M87" s="105">
        <v>91.91</v>
      </c>
      <c r="N87" s="105">
        <v>95.9</v>
      </c>
      <c r="O87" s="105">
        <v>96.03</v>
      </c>
      <c r="P87" s="105">
        <v>91.82</v>
      </c>
      <c r="Q87" s="105">
        <v>96.32</v>
      </c>
      <c r="R87" s="105">
        <v>85.98</v>
      </c>
      <c r="S87" s="105">
        <v>95.96</v>
      </c>
      <c r="T87" s="105">
        <v>97.65</v>
      </c>
      <c r="U87" s="105"/>
      <c r="V87" s="105"/>
      <c r="W87" s="105"/>
      <c r="X87" s="105"/>
      <c r="Y87" s="105"/>
      <c r="Z87" s="105">
        <v>95.28</v>
      </c>
      <c r="AA87" s="105">
        <v>93.33</v>
      </c>
      <c r="AB87" s="105">
        <v>100</v>
      </c>
      <c r="AC87" s="105">
        <v>94.87</v>
      </c>
      <c r="AD87" s="105">
        <v>95.24</v>
      </c>
      <c r="AE87" s="105"/>
      <c r="AF87" s="105">
        <v>100</v>
      </c>
      <c r="AG87" s="105">
        <v>100</v>
      </c>
      <c r="AH87" s="105">
        <v>100</v>
      </c>
      <c r="AI87" s="105">
        <v>100</v>
      </c>
      <c r="AJ87" s="105">
        <v>98.11</v>
      </c>
      <c r="AK87" s="105">
        <v>86.43</v>
      </c>
      <c r="AL87" s="105">
        <v>83.33</v>
      </c>
      <c r="AM87" s="105">
        <v>94.5</v>
      </c>
      <c r="AN87" s="105">
        <v>91.89</v>
      </c>
      <c r="AO87" s="105">
        <v>100</v>
      </c>
      <c r="AP87" s="105">
        <v>25</v>
      </c>
      <c r="AQ87" s="105">
        <v>60</v>
      </c>
      <c r="AR87" s="105">
        <v>55.56</v>
      </c>
      <c r="AS87" s="105">
        <v>93.9</v>
      </c>
      <c r="AT87" s="105">
        <v>75.86</v>
      </c>
      <c r="AU87" s="105">
        <v>66.67</v>
      </c>
      <c r="AV87" s="105"/>
      <c r="AW87" s="105">
        <v>100</v>
      </c>
      <c r="AX87" s="105">
        <v>100</v>
      </c>
      <c r="AY87" s="105">
        <v>100</v>
      </c>
      <c r="AZ87" s="105">
        <v>100</v>
      </c>
      <c r="BA87" s="105">
        <v>100</v>
      </c>
      <c r="BB87" s="105">
        <v>100</v>
      </c>
      <c r="BC87" s="105">
        <v>100</v>
      </c>
      <c r="BD87" s="105">
        <v>100</v>
      </c>
      <c r="BE87" s="105">
        <v>100</v>
      </c>
      <c r="BF87" s="105">
        <v>100</v>
      </c>
      <c r="BG87" s="105">
        <v>100</v>
      </c>
      <c r="BH87" s="105"/>
      <c r="BI87" s="105"/>
      <c r="BJ87" s="105"/>
      <c r="BK87" s="105"/>
      <c r="BL87" s="105">
        <v>97.37</v>
      </c>
      <c r="BM87" s="105">
        <v>100</v>
      </c>
      <c r="BN87" s="105">
        <v>87.5</v>
      </c>
      <c r="BO87" s="105">
        <v>97.83</v>
      </c>
      <c r="BP87" s="105">
        <v>100</v>
      </c>
      <c r="BQ87" s="105">
        <v>100</v>
      </c>
      <c r="BR87" s="105">
        <v>90</v>
      </c>
      <c r="BS87" s="105">
        <v>66.67</v>
      </c>
      <c r="BT87" s="105">
        <v>100</v>
      </c>
      <c r="BU87" s="105">
        <v>81.819999999999993</v>
      </c>
      <c r="BV87" s="105">
        <v>92.31</v>
      </c>
      <c r="BW87" s="105">
        <v>96.43</v>
      </c>
      <c r="BX87" s="105">
        <v>92.31</v>
      </c>
      <c r="BY87" s="105">
        <v>79.17</v>
      </c>
      <c r="BZ87" s="105">
        <v>85.71</v>
      </c>
      <c r="CA87" s="105">
        <v>91.67</v>
      </c>
      <c r="CB87" s="105">
        <v>91.49</v>
      </c>
      <c r="CC87" s="105">
        <v>96.32</v>
      </c>
      <c r="CD87" s="105">
        <v>98.62</v>
      </c>
      <c r="CE87" s="105">
        <v>98.48</v>
      </c>
      <c r="CF87" s="105">
        <v>98.73</v>
      </c>
      <c r="CG87" s="105">
        <v>95.24</v>
      </c>
      <c r="CH87" s="105">
        <v>100</v>
      </c>
      <c r="CI87" s="105">
        <v>100</v>
      </c>
      <c r="CJ87" s="105">
        <v>90</v>
      </c>
      <c r="CK87" s="105">
        <v>96.3</v>
      </c>
      <c r="CL87" s="105">
        <v>100</v>
      </c>
      <c r="CM87" s="105">
        <v>68.569999999999993</v>
      </c>
      <c r="CN87" s="105">
        <v>87.88</v>
      </c>
      <c r="CO87" s="105">
        <v>91.18</v>
      </c>
      <c r="CP87" s="105">
        <v>57.22</v>
      </c>
      <c r="CQ87" s="105">
        <v>95.96</v>
      </c>
      <c r="CR87" s="105">
        <v>95.24</v>
      </c>
      <c r="CS87" s="105">
        <v>96.43</v>
      </c>
      <c r="CT87" s="105">
        <v>100</v>
      </c>
      <c r="CU87" s="105">
        <v>100</v>
      </c>
      <c r="CV87" s="105">
        <v>70</v>
      </c>
      <c r="CW87" s="105">
        <v>97.65</v>
      </c>
      <c r="CX87" s="105">
        <v>96.49</v>
      </c>
      <c r="CY87" s="105">
        <v>100</v>
      </c>
      <c r="CZ87" s="105">
        <v>100</v>
      </c>
      <c r="DA87" s="105">
        <v>94.61</v>
      </c>
      <c r="DB87" s="105">
        <v>98.7</v>
      </c>
      <c r="DC87" s="105">
        <v>97.55</v>
      </c>
    </row>
    <row r="88" spans="1:107" ht="14.4" x14ac:dyDescent="0.3">
      <c r="A88" s="104" t="s">
        <v>760</v>
      </c>
      <c r="B88" t="s">
        <v>238</v>
      </c>
      <c r="C88" t="s">
        <v>101</v>
      </c>
      <c r="D88" t="s">
        <v>102</v>
      </c>
      <c r="E88" t="s">
        <v>176</v>
      </c>
      <c r="F88" t="s">
        <v>108</v>
      </c>
      <c r="G88" t="s">
        <v>105</v>
      </c>
      <c r="H88" t="s">
        <v>105</v>
      </c>
      <c r="I88" s="97" t="s">
        <v>536</v>
      </c>
      <c r="J88" s="97">
        <v>1</v>
      </c>
      <c r="K88" t="s">
        <v>672</v>
      </c>
      <c r="L88" s="93" t="s">
        <v>106</v>
      </c>
      <c r="M88" s="105">
        <v>94.34</v>
      </c>
      <c r="N88" s="105">
        <v>93.44</v>
      </c>
      <c r="O88" s="105">
        <v>98.01</v>
      </c>
      <c r="P88" s="105">
        <v>96.75</v>
      </c>
      <c r="Q88" s="105">
        <v>98.53</v>
      </c>
      <c r="R88" s="105">
        <v>88.75</v>
      </c>
      <c r="S88" s="105">
        <v>100</v>
      </c>
      <c r="T88" s="105">
        <v>97.98</v>
      </c>
      <c r="U88" s="105"/>
      <c r="V88" s="105"/>
      <c r="W88" s="105"/>
      <c r="X88" s="105"/>
      <c r="Y88" s="105"/>
      <c r="Z88" s="105">
        <v>92.45</v>
      </c>
      <c r="AA88" s="105">
        <v>86.67</v>
      </c>
      <c r="AB88" s="105">
        <v>100</v>
      </c>
      <c r="AC88" s="105">
        <v>91.03</v>
      </c>
      <c r="AD88" s="105">
        <v>98.43</v>
      </c>
      <c r="AE88" s="105"/>
      <c r="AF88" s="105">
        <v>95.65</v>
      </c>
      <c r="AG88" s="105">
        <v>100</v>
      </c>
      <c r="AH88" s="105">
        <v>92.31</v>
      </c>
      <c r="AI88" s="105">
        <v>100</v>
      </c>
      <c r="AJ88" s="105">
        <v>98.11</v>
      </c>
      <c r="AK88" s="105">
        <v>95.58</v>
      </c>
      <c r="AL88" s="105">
        <v>87.5</v>
      </c>
      <c r="AM88" s="105">
        <v>94.5</v>
      </c>
      <c r="AN88" s="105">
        <v>97.3</v>
      </c>
      <c r="AO88" s="105">
        <v>97.46</v>
      </c>
      <c r="AP88" s="105">
        <v>25</v>
      </c>
      <c r="AQ88" s="105">
        <v>100</v>
      </c>
      <c r="AR88" s="105">
        <v>83.33</v>
      </c>
      <c r="AS88" s="105">
        <v>98.77</v>
      </c>
      <c r="AT88" s="105">
        <v>100</v>
      </c>
      <c r="AU88" s="105">
        <v>100</v>
      </c>
      <c r="AV88" s="105"/>
      <c r="AW88" s="105">
        <v>100</v>
      </c>
      <c r="AX88" s="105">
        <v>100</v>
      </c>
      <c r="AY88" s="105">
        <v>100</v>
      </c>
      <c r="AZ88" s="105">
        <v>100</v>
      </c>
      <c r="BA88" s="105">
        <v>100</v>
      </c>
      <c r="BB88" s="105">
        <v>100</v>
      </c>
      <c r="BC88" s="105">
        <v>100</v>
      </c>
      <c r="BD88" s="105">
        <v>100</v>
      </c>
      <c r="BE88" s="105">
        <v>100</v>
      </c>
      <c r="BF88" s="105">
        <v>100</v>
      </c>
      <c r="BG88" s="105">
        <v>100</v>
      </c>
      <c r="BH88" s="105"/>
      <c r="BI88" s="105"/>
      <c r="BJ88" s="105"/>
      <c r="BK88" s="105"/>
      <c r="BL88" s="105">
        <v>96.49</v>
      </c>
      <c r="BM88" s="105">
        <v>100</v>
      </c>
      <c r="BN88" s="105">
        <v>100</v>
      </c>
      <c r="BO88" s="105">
        <v>100</v>
      </c>
      <c r="BP88" s="105">
        <v>100</v>
      </c>
      <c r="BQ88" s="105">
        <v>84.62</v>
      </c>
      <c r="BR88" s="105">
        <v>97.3</v>
      </c>
      <c r="BS88" s="105">
        <v>100</v>
      </c>
      <c r="BT88" s="105">
        <v>94.44</v>
      </c>
      <c r="BU88" s="105">
        <v>100</v>
      </c>
      <c r="BV88" s="105">
        <v>98.59</v>
      </c>
      <c r="BW88" s="105">
        <v>100</v>
      </c>
      <c r="BX88" s="105">
        <v>100</v>
      </c>
      <c r="BY88" s="105">
        <v>95.83</v>
      </c>
      <c r="BZ88" s="105">
        <v>100</v>
      </c>
      <c r="CA88" s="105">
        <v>100</v>
      </c>
      <c r="CB88" s="105">
        <v>95.65</v>
      </c>
      <c r="CC88" s="105">
        <v>98.53</v>
      </c>
      <c r="CD88" s="105">
        <v>100</v>
      </c>
      <c r="CE88" s="105">
        <v>100</v>
      </c>
      <c r="CF88" s="105">
        <v>100</v>
      </c>
      <c r="CG88" s="105">
        <v>97.14</v>
      </c>
      <c r="CH88" s="105">
        <v>100</v>
      </c>
      <c r="CI88" s="105">
        <v>100</v>
      </c>
      <c r="CJ88" s="105">
        <v>93.33</v>
      </c>
      <c r="CK88" s="105">
        <v>100</v>
      </c>
      <c r="CL88" s="105">
        <v>100</v>
      </c>
      <c r="CM88" s="105">
        <v>73.209999999999994</v>
      </c>
      <c r="CN88" s="105">
        <v>90.91</v>
      </c>
      <c r="CO88" s="105">
        <v>58.82</v>
      </c>
      <c r="CP88" s="105">
        <v>69.44</v>
      </c>
      <c r="CQ88" s="105">
        <v>100</v>
      </c>
      <c r="CR88" s="105">
        <v>100</v>
      </c>
      <c r="CS88" s="105">
        <v>100</v>
      </c>
      <c r="CT88" s="105">
        <v>100</v>
      </c>
      <c r="CU88" s="105">
        <v>100</v>
      </c>
      <c r="CV88" s="105">
        <v>100</v>
      </c>
      <c r="CW88" s="105">
        <v>97.98</v>
      </c>
      <c r="CX88" s="105">
        <v>96.49</v>
      </c>
      <c r="CY88" s="105">
        <v>100</v>
      </c>
      <c r="CZ88" s="105">
        <v>100</v>
      </c>
      <c r="DA88" s="105">
        <v>96.08</v>
      </c>
      <c r="DB88" s="105">
        <v>99.71</v>
      </c>
      <c r="DC88" s="105">
        <v>99.02</v>
      </c>
    </row>
    <row r="89" spans="1:107" ht="14.4" x14ac:dyDescent="0.3">
      <c r="A89" s="104" t="s">
        <v>761</v>
      </c>
      <c r="B89" t="s">
        <v>239</v>
      </c>
      <c r="C89" t="s">
        <v>101</v>
      </c>
      <c r="D89" t="s">
        <v>102</v>
      </c>
      <c r="E89" t="s">
        <v>227</v>
      </c>
      <c r="F89" t="s">
        <v>108</v>
      </c>
      <c r="G89" t="s">
        <v>105</v>
      </c>
      <c r="H89" t="s">
        <v>105</v>
      </c>
      <c r="I89" s="97" t="s">
        <v>536</v>
      </c>
      <c r="J89" s="97">
        <v>1</v>
      </c>
      <c r="K89" t="s">
        <v>672</v>
      </c>
      <c r="L89" s="93" t="s">
        <v>106</v>
      </c>
      <c r="M89" s="105">
        <v>95.15</v>
      </c>
      <c r="N89" s="105">
        <v>99.18</v>
      </c>
      <c r="O89" s="105">
        <v>97.99</v>
      </c>
      <c r="P89" s="105">
        <v>94.11</v>
      </c>
      <c r="Q89" s="105">
        <v>94.07</v>
      </c>
      <c r="R89" s="105">
        <v>93.19</v>
      </c>
      <c r="S89" s="105">
        <v>98.99</v>
      </c>
      <c r="T89" s="105">
        <v>98.57</v>
      </c>
      <c r="U89" s="105"/>
      <c r="V89" s="105"/>
      <c r="W89" s="105"/>
      <c r="X89" s="105"/>
      <c r="Y89" s="105"/>
      <c r="Z89" s="105">
        <v>99.06</v>
      </c>
      <c r="AA89" s="105">
        <v>100</v>
      </c>
      <c r="AB89" s="105">
        <v>100</v>
      </c>
      <c r="AC89" s="105">
        <v>98.72</v>
      </c>
      <c r="AD89" s="105">
        <v>99.21</v>
      </c>
      <c r="AE89" s="105"/>
      <c r="AF89" s="105">
        <v>90.48</v>
      </c>
      <c r="AG89" s="105">
        <v>100</v>
      </c>
      <c r="AH89" s="105">
        <v>81.819999999999993</v>
      </c>
      <c r="AI89" s="105">
        <v>100</v>
      </c>
      <c r="AJ89" s="105">
        <v>98.11</v>
      </c>
      <c r="AK89" s="105">
        <v>92.99</v>
      </c>
      <c r="AL89" s="105">
        <v>87.5</v>
      </c>
      <c r="AM89" s="105">
        <v>100</v>
      </c>
      <c r="AN89" s="105">
        <v>97.22</v>
      </c>
      <c r="AO89" s="105">
        <v>96.43</v>
      </c>
      <c r="AP89" s="105"/>
      <c r="AQ89" s="105">
        <v>100</v>
      </c>
      <c r="AR89" s="105">
        <v>0</v>
      </c>
      <c r="AS89" s="105">
        <v>98.77</v>
      </c>
      <c r="AT89" s="105">
        <v>89.66</v>
      </c>
      <c r="AU89" s="105">
        <v>100</v>
      </c>
      <c r="AV89" s="105"/>
      <c r="AW89" s="105">
        <v>98.28</v>
      </c>
      <c r="AX89" s="105">
        <v>100</v>
      </c>
      <c r="AY89" s="105">
        <v>96.67</v>
      </c>
      <c r="AZ89" s="105">
        <v>100</v>
      </c>
      <c r="BA89" s="105">
        <v>100</v>
      </c>
      <c r="BB89" s="105">
        <v>100</v>
      </c>
      <c r="BC89" s="105">
        <v>100</v>
      </c>
      <c r="BD89" s="105">
        <v>100</v>
      </c>
      <c r="BE89" s="105">
        <v>100</v>
      </c>
      <c r="BF89" s="105">
        <v>100</v>
      </c>
      <c r="BG89" s="105">
        <v>100</v>
      </c>
      <c r="BH89" s="105"/>
      <c r="BI89" s="105"/>
      <c r="BJ89" s="105"/>
      <c r="BK89" s="105"/>
      <c r="BL89" s="105">
        <v>98.23</v>
      </c>
      <c r="BM89" s="105">
        <v>97.3</v>
      </c>
      <c r="BN89" s="105">
        <v>100</v>
      </c>
      <c r="BO89" s="105">
        <v>97.78</v>
      </c>
      <c r="BP89" s="105">
        <v>100</v>
      </c>
      <c r="BQ89" s="105">
        <v>100</v>
      </c>
      <c r="BR89" s="105"/>
      <c r="BS89" s="105"/>
      <c r="BT89" s="105"/>
      <c r="BU89" s="105"/>
      <c r="BV89" s="105">
        <v>98.47</v>
      </c>
      <c r="BW89" s="105">
        <v>100</v>
      </c>
      <c r="BX89" s="105">
        <v>96</v>
      </c>
      <c r="BY89" s="105">
        <v>91.3</v>
      </c>
      <c r="BZ89" s="105">
        <v>100</v>
      </c>
      <c r="CA89" s="105">
        <v>100</v>
      </c>
      <c r="CB89" s="105"/>
      <c r="CC89" s="105">
        <v>94.07</v>
      </c>
      <c r="CD89" s="105">
        <v>97.92</v>
      </c>
      <c r="CE89" s="105">
        <v>95.45</v>
      </c>
      <c r="CF89" s="105">
        <v>100</v>
      </c>
      <c r="CG89" s="105">
        <v>97.98</v>
      </c>
      <c r="CH89" s="105">
        <v>100</v>
      </c>
      <c r="CI89" s="105">
        <v>100</v>
      </c>
      <c r="CJ89" s="105">
        <v>96.11</v>
      </c>
      <c r="CK89" s="105">
        <v>97.22</v>
      </c>
      <c r="CL89" s="105">
        <v>100</v>
      </c>
      <c r="CM89" s="105">
        <v>86.07</v>
      </c>
      <c r="CN89" s="105">
        <v>93.94</v>
      </c>
      <c r="CO89" s="105">
        <v>79.41</v>
      </c>
      <c r="CP89" s="105">
        <v>84.44</v>
      </c>
      <c r="CQ89" s="105">
        <v>98.99</v>
      </c>
      <c r="CR89" s="105">
        <v>100</v>
      </c>
      <c r="CS89" s="105">
        <v>100</v>
      </c>
      <c r="CT89" s="105">
        <v>100</v>
      </c>
      <c r="CU89" s="105">
        <v>96.55</v>
      </c>
      <c r="CV89" s="105">
        <v>100</v>
      </c>
      <c r="CW89" s="105">
        <v>98.57</v>
      </c>
      <c r="CX89" s="105">
        <v>99.12</v>
      </c>
      <c r="CY89" s="105">
        <v>98.61</v>
      </c>
      <c r="CZ89" s="105">
        <v>100</v>
      </c>
      <c r="DA89" s="105">
        <v>99.69</v>
      </c>
      <c r="DB89" s="105">
        <v>96.52</v>
      </c>
      <c r="DC89" s="105">
        <v>97.06</v>
      </c>
    </row>
    <row r="90" spans="1:107" ht="14.4" x14ac:dyDescent="0.3">
      <c r="A90" s="104" t="s">
        <v>762</v>
      </c>
      <c r="B90" t="s">
        <v>240</v>
      </c>
      <c r="C90" t="s">
        <v>101</v>
      </c>
      <c r="D90" t="s">
        <v>102</v>
      </c>
      <c r="E90" t="s">
        <v>227</v>
      </c>
      <c r="F90" t="s">
        <v>108</v>
      </c>
      <c r="G90" t="s">
        <v>105</v>
      </c>
      <c r="H90" t="s">
        <v>105</v>
      </c>
      <c r="I90" s="97" t="s">
        <v>536</v>
      </c>
      <c r="J90" s="97">
        <v>1</v>
      </c>
      <c r="K90" t="s">
        <v>672</v>
      </c>
      <c r="L90" s="93" t="s">
        <v>106</v>
      </c>
      <c r="M90" s="105">
        <v>88.13</v>
      </c>
      <c r="N90" s="105">
        <v>98.36</v>
      </c>
      <c r="O90" s="105">
        <v>94.04</v>
      </c>
      <c r="P90" s="105">
        <v>87.47</v>
      </c>
      <c r="Q90" s="105">
        <v>86.87</v>
      </c>
      <c r="R90" s="105">
        <v>77.09</v>
      </c>
      <c r="S90" s="105">
        <v>89.39</v>
      </c>
      <c r="T90" s="105">
        <v>98.34</v>
      </c>
      <c r="U90" s="105"/>
      <c r="V90" s="105"/>
      <c r="W90" s="105"/>
      <c r="X90" s="105"/>
      <c r="Y90" s="105"/>
      <c r="Z90" s="105">
        <v>98.11</v>
      </c>
      <c r="AA90" s="105">
        <v>96.67</v>
      </c>
      <c r="AB90" s="105">
        <v>100</v>
      </c>
      <c r="AC90" s="105">
        <v>97.44</v>
      </c>
      <c r="AD90" s="105">
        <v>95.28</v>
      </c>
      <c r="AE90" s="105"/>
      <c r="AF90" s="105">
        <v>86.96</v>
      </c>
      <c r="AG90" s="105">
        <v>100</v>
      </c>
      <c r="AH90" s="105">
        <v>83.33</v>
      </c>
      <c r="AI90" s="105">
        <v>75</v>
      </c>
      <c r="AJ90" s="105">
        <v>98.11</v>
      </c>
      <c r="AK90" s="105">
        <v>87.42</v>
      </c>
      <c r="AL90" s="105">
        <v>86.17</v>
      </c>
      <c r="AM90" s="105">
        <v>86.17</v>
      </c>
      <c r="AN90" s="105">
        <v>100</v>
      </c>
      <c r="AO90" s="105">
        <v>94.85</v>
      </c>
      <c r="AP90" s="105"/>
      <c r="AQ90" s="105">
        <v>76</v>
      </c>
      <c r="AR90" s="105">
        <v>0</v>
      </c>
      <c r="AS90" s="105">
        <v>93.83</v>
      </c>
      <c r="AT90" s="105">
        <v>72.41</v>
      </c>
      <c r="AU90" s="105">
        <v>100</v>
      </c>
      <c r="AV90" s="105"/>
      <c r="AW90" s="105">
        <v>100</v>
      </c>
      <c r="AX90" s="105">
        <v>100</v>
      </c>
      <c r="AY90" s="105">
        <v>100</v>
      </c>
      <c r="AZ90" s="105">
        <v>100</v>
      </c>
      <c r="BA90" s="105">
        <v>86.19</v>
      </c>
      <c r="BB90" s="105">
        <v>80</v>
      </c>
      <c r="BC90" s="105">
        <v>90</v>
      </c>
      <c r="BD90" s="105">
        <v>88.75</v>
      </c>
      <c r="BE90" s="105">
        <v>100</v>
      </c>
      <c r="BF90" s="105">
        <v>75</v>
      </c>
      <c r="BG90" s="105">
        <v>80</v>
      </c>
      <c r="BH90" s="105"/>
      <c r="BI90" s="105"/>
      <c r="BJ90" s="105"/>
      <c r="BK90" s="105"/>
      <c r="BL90" s="105">
        <v>88.39</v>
      </c>
      <c r="BM90" s="105">
        <v>88.89</v>
      </c>
      <c r="BN90" s="105">
        <v>100</v>
      </c>
      <c r="BO90" s="105">
        <v>93.33</v>
      </c>
      <c r="BP90" s="105">
        <v>100</v>
      </c>
      <c r="BQ90" s="105">
        <v>69.23</v>
      </c>
      <c r="BR90" s="105"/>
      <c r="BS90" s="105"/>
      <c r="BT90" s="105"/>
      <c r="BU90" s="105"/>
      <c r="BV90" s="105">
        <v>91.28</v>
      </c>
      <c r="BW90" s="105">
        <v>92.73</v>
      </c>
      <c r="BX90" s="105">
        <v>80</v>
      </c>
      <c r="BY90" s="105">
        <v>82.61</v>
      </c>
      <c r="BZ90" s="105">
        <v>73.33</v>
      </c>
      <c r="CA90" s="105">
        <v>95.45</v>
      </c>
      <c r="CB90" s="105"/>
      <c r="CC90" s="105">
        <v>86.87</v>
      </c>
      <c r="CD90" s="105">
        <v>90.28</v>
      </c>
      <c r="CE90" s="105">
        <v>84.09</v>
      </c>
      <c r="CF90" s="105">
        <v>95.51</v>
      </c>
      <c r="CG90" s="105">
        <v>67.87</v>
      </c>
      <c r="CH90" s="105">
        <v>73.33</v>
      </c>
      <c r="CI90" s="105">
        <v>70</v>
      </c>
      <c r="CJ90" s="105">
        <v>67.819999999999993</v>
      </c>
      <c r="CK90" s="105">
        <v>57.41</v>
      </c>
      <c r="CL90" s="105">
        <v>66.67</v>
      </c>
      <c r="CM90" s="105">
        <v>68.37</v>
      </c>
      <c r="CN90" s="105">
        <v>83.84</v>
      </c>
      <c r="CO90" s="105">
        <v>41.18</v>
      </c>
      <c r="CP90" s="105">
        <v>67.819999999999993</v>
      </c>
      <c r="CQ90" s="105">
        <v>89.39</v>
      </c>
      <c r="CR90" s="105">
        <v>97.62</v>
      </c>
      <c r="CS90" s="105">
        <v>85.71</v>
      </c>
      <c r="CT90" s="105">
        <v>93.75</v>
      </c>
      <c r="CU90" s="105">
        <v>86.21</v>
      </c>
      <c r="CV90" s="105">
        <v>80</v>
      </c>
      <c r="CW90" s="105">
        <v>98.34</v>
      </c>
      <c r="CX90" s="105">
        <v>100</v>
      </c>
      <c r="CY90" s="105">
        <v>98.61</v>
      </c>
      <c r="CZ90" s="105">
        <v>97.5</v>
      </c>
      <c r="DA90" s="105">
        <v>84.82</v>
      </c>
      <c r="DB90" s="105">
        <v>97.68</v>
      </c>
      <c r="DC90" s="105">
        <v>98.04</v>
      </c>
    </row>
    <row r="91" spans="1:107" ht="14.4" x14ac:dyDescent="0.3">
      <c r="A91" s="104" t="s">
        <v>763</v>
      </c>
      <c r="B91" t="s">
        <v>241</v>
      </c>
      <c r="C91" t="s">
        <v>101</v>
      </c>
      <c r="D91" t="s">
        <v>102</v>
      </c>
      <c r="E91" t="s">
        <v>227</v>
      </c>
      <c r="F91" t="s">
        <v>108</v>
      </c>
      <c r="G91" t="s">
        <v>105</v>
      </c>
      <c r="H91" t="s">
        <v>105</v>
      </c>
      <c r="I91" s="97" t="s">
        <v>536</v>
      </c>
      <c r="J91" s="97">
        <v>1</v>
      </c>
      <c r="K91" t="s">
        <v>672</v>
      </c>
      <c r="L91" s="93" t="s">
        <v>106</v>
      </c>
      <c r="M91" s="105">
        <v>77.13</v>
      </c>
      <c r="N91" s="105">
        <v>72.95</v>
      </c>
      <c r="O91" s="105">
        <v>87.07</v>
      </c>
      <c r="P91" s="105">
        <v>79.89</v>
      </c>
      <c r="Q91" s="105">
        <v>86.74</v>
      </c>
      <c r="R91" s="105">
        <v>78.8</v>
      </c>
      <c r="S91" s="105">
        <v>71.77</v>
      </c>
      <c r="T91" s="105">
        <v>76.56</v>
      </c>
      <c r="U91" s="105"/>
      <c r="V91" s="105"/>
      <c r="W91" s="105"/>
      <c r="X91" s="105"/>
      <c r="Y91" s="105"/>
      <c r="Z91" s="105">
        <v>74.53</v>
      </c>
      <c r="AA91" s="105">
        <v>93.33</v>
      </c>
      <c r="AB91" s="105">
        <v>78.790000000000006</v>
      </c>
      <c r="AC91" s="105">
        <v>70.510000000000005</v>
      </c>
      <c r="AD91" s="105">
        <v>90.24</v>
      </c>
      <c r="AE91" s="105"/>
      <c r="AF91" s="105">
        <v>79.17</v>
      </c>
      <c r="AG91" s="105">
        <v>71.430000000000007</v>
      </c>
      <c r="AH91" s="105">
        <v>85.71</v>
      </c>
      <c r="AI91" s="105">
        <v>75</v>
      </c>
      <c r="AJ91" s="105">
        <v>98.08</v>
      </c>
      <c r="AK91" s="105">
        <v>79.010000000000005</v>
      </c>
      <c r="AL91" s="105">
        <v>75</v>
      </c>
      <c r="AM91" s="105">
        <v>77.67</v>
      </c>
      <c r="AN91" s="105">
        <v>28.89</v>
      </c>
      <c r="AO91" s="105">
        <v>96.15</v>
      </c>
      <c r="AP91" s="105">
        <v>0</v>
      </c>
      <c r="AQ91" s="105">
        <v>80</v>
      </c>
      <c r="AR91" s="105">
        <v>16.670000000000002</v>
      </c>
      <c r="AS91" s="105">
        <v>94.67</v>
      </c>
      <c r="AT91" s="105">
        <v>86.21</v>
      </c>
      <c r="AU91" s="105">
        <v>66.67</v>
      </c>
      <c r="AV91" s="105"/>
      <c r="AW91" s="105">
        <v>82.14</v>
      </c>
      <c r="AX91" s="105">
        <v>88.89</v>
      </c>
      <c r="AY91" s="105">
        <v>71.430000000000007</v>
      </c>
      <c r="AZ91" s="105">
        <v>100</v>
      </c>
      <c r="BA91" s="105">
        <v>95.24</v>
      </c>
      <c r="BB91" s="105">
        <v>100</v>
      </c>
      <c r="BC91" s="105">
        <v>100</v>
      </c>
      <c r="BD91" s="105">
        <v>100</v>
      </c>
      <c r="BE91" s="105">
        <v>66.67</v>
      </c>
      <c r="BF91" s="105">
        <v>100</v>
      </c>
      <c r="BG91" s="105">
        <v>100</v>
      </c>
      <c r="BH91" s="105"/>
      <c r="BI91" s="105"/>
      <c r="BJ91" s="105"/>
      <c r="BK91" s="105"/>
      <c r="BL91" s="105">
        <v>91.26</v>
      </c>
      <c r="BM91" s="105">
        <v>91.89</v>
      </c>
      <c r="BN91" s="105">
        <v>100</v>
      </c>
      <c r="BO91" s="105">
        <v>95.12</v>
      </c>
      <c r="BP91" s="105">
        <v>94.12</v>
      </c>
      <c r="BQ91" s="105">
        <v>80</v>
      </c>
      <c r="BR91" s="105">
        <v>40.54</v>
      </c>
      <c r="BS91" s="105">
        <v>25</v>
      </c>
      <c r="BT91" s="105">
        <v>27.78</v>
      </c>
      <c r="BU91" s="105">
        <v>36.36</v>
      </c>
      <c r="BV91" s="105">
        <v>76</v>
      </c>
      <c r="BW91" s="105">
        <v>80</v>
      </c>
      <c r="BX91" s="105">
        <v>64</v>
      </c>
      <c r="BY91" s="105">
        <v>43.48</v>
      </c>
      <c r="BZ91" s="105">
        <v>80</v>
      </c>
      <c r="CA91" s="105">
        <v>72.73</v>
      </c>
      <c r="CB91" s="105"/>
      <c r="CC91" s="105">
        <v>86.74</v>
      </c>
      <c r="CD91" s="105">
        <v>93.88</v>
      </c>
      <c r="CE91" s="105">
        <v>92.42</v>
      </c>
      <c r="CF91" s="105">
        <v>95.21</v>
      </c>
      <c r="CG91" s="105">
        <v>89.86</v>
      </c>
      <c r="CH91" s="105">
        <v>100</v>
      </c>
      <c r="CI91" s="105">
        <v>100</v>
      </c>
      <c r="CJ91" s="105">
        <v>93.1</v>
      </c>
      <c r="CK91" s="105">
        <v>100</v>
      </c>
      <c r="CL91" s="105">
        <v>16.670000000000002</v>
      </c>
      <c r="CM91" s="105">
        <v>57.66</v>
      </c>
      <c r="CN91" s="105">
        <v>66.67</v>
      </c>
      <c r="CO91" s="105">
        <v>32.35</v>
      </c>
      <c r="CP91" s="105">
        <v>59.2</v>
      </c>
      <c r="CQ91" s="105">
        <v>71.77</v>
      </c>
      <c r="CR91" s="105">
        <v>66.67</v>
      </c>
      <c r="CS91" s="105">
        <v>75</v>
      </c>
      <c r="CT91" s="105">
        <v>84.38</v>
      </c>
      <c r="CU91" s="105">
        <v>68.97</v>
      </c>
      <c r="CV91" s="105">
        <v>70</v>
      </c>
      <c r="CW91" s="105">
        <v>76.56</v>
      </c>
      <c r="CX91" s="105">
        <v>68.42</v>
      </c>
      <c r="CY91" s="105">
        <v>89.86</v>
      </c>
      <c r="CZ91" s="105">
        <v>75.680000000000007</v>
      </c>
      <c r="DA91" s="105">
        <v>87.5</v>
      </c>
      <c r="DB91" s="105">
        <v>71.790000000000006</v>
      </c>
      <c r="DC91" s="105"/>
    </row>
    <row r="92" spans="1:107" ht="14.4" x14ac:dyDescent="0.3">
      <c r="A92" s="104" t="s">
        <v>764</v>
      </c>
      <c r="B92" t="s">
        <v>242</v>
      </c>
      <c r="C92" t="s">
        <v>101</v>
      </c>
      <c r="D92" t="s">
        <v>102</v>
      </c>
      <c r="E92" t="s">
        <v>103</v>
      </c>
      <c r="F92" t="s">
        <v>243</v>
      </c>
      <c r="G92" t="s">
        <v>105</v>
      </c>
      <c r="H92" t="s">
        <v>105</v>
      </c>
      <c r="I92" s="97" t="s">
        <v>536</v>
      </c>
      <c r="J92" s="97">
        <v>1</v>
      </c>
      <c r="K92" t="s">
        <v>672</v>
      </c>
      <c r="L92" s="93" t="s">
        <v>106</v>
      </c>
      <c r="M92" s="105">
        <v>95.65</v>
      </c>
      <c r="N92" s="105">
        <v>97.18</v>
      </c>
      <c r="O92" s="105">
        <v>96.29</v>
      </c>
      <c r="P92" s="105">
        <v>93.63</v>
      </c>
      <c r="Q92" s="105">
        <v>96.64</v>
      </c>
      <c r="R92" s="105">
        <v>95.9</v>
      </c>
      <c r="S92" s="105">
        <v>98.04</v>
      </c>
      <c r="T92" s="105">
        <v>98.19</v>
      </c>
      <c r="U92" s="105">
        <v>96.15</v>
      </c>
      <c r="V92" s="105">
        <v>94.29</v>
      </c>
      <c r="W92" s="105">
        <v>100</v>
      </c>
      <c r="X92" s="105">
        <v>94.32</v>
      </c>
      <c r="Y92" s="105">
        <v>100</v>
      </c>
      <c r="Z92" s="105">
        <v>97.17</v>
      </c>
      <c r="AA92" s="105">
        <v>100</v>
      </c>
      <c r="AB92" s="105">
        <v>100</v>
      </c>
      <c r="AC92" s="105">
        <v>96.15</v>
      </c>
      <c r="AD92" s="105">
        <v>98.38</v>
      </c>
      <c r="AE92" s="105">
        <v>81.819999999999993</v>
      </c>
      <c r="AF92" s="105">
        <v>97.14</v>
      </c>
      <c r="AG92" s="105">
        <v>100</v>
      </c>
      <c r="AH92" s="105">
        <v>95.24</v>
      </c>
      <c r="AI92" s="105">
        <v>100</v>
      </c>
      <c r="AJ92" s="105">
        <v>96.72</v>
      </c>
      <c r="AK92" s="105">
        <v>90.26</v>
      </c>
      <c r="AL92" s="105">
        <v>91.67</v>
      </c>
      <c r="AM92" s="105">
        <v>100</v>
      </c>
      <c r="AN92" s="105">
        <v>100</v>
      </c>
      <c r="AO92" s="105">
        <v>86.93</v>
      </c>
      <c r="AP92" s="105">
        <v>0</v>
      </c>
      <c r="AQ92" s="105">
        <v>100</v>
      </c>
      <c r="AR92" s="105">
        <v>89.29</v>
      </c>
      <c r="AS92" s="105">
        <v>96.65</v>
      </c>
      <c r="AT92" s="105">
        <v>65.52</v>
      </c>
      <c r="AU92" s="105">
        <v>100</v>
      </c>
      <c r="AV92" s="105"/>
      <c r="AW92" s="105">
        <v>89.66</v>
      </c>
      <c r="AX92" s="105">
        <v>83.33</v>
      </c>
      <c r="AY92" s="105">
        <v>90</v>
      </c>
      <c r="AZ92" s="105">
        <v>100</v>
      </c>
      <c r="BA92" s="105">
        <v>95</v>
      </c>
      <c r="BB92" s="105">
        <v>80</v>
      </c>
      <c r="BC92" s="105">
        <v>90</v>
      </c>
      <c r="BD92" s="105">
        <v>100</v>
      </c>
      <c r="BE92" s="105">
        <v>100</v>
      </c>
      <c r="BF92" s="105">
        <v>100</v>
      </c>
      <c r="BG92" s="105">
        <v>100</v>
      </c>
      <c r="BH92" s="105">
        <v>97.16</v>
      </c>
      <c r="BI92" s="105">
        <v>100</v>
      </c>
      <c r="BJ92" s="105">
        <v>98.77</v>
      </c>
      <c r="BK92" s="105">
        <v>97.14</v>
      </c>
      <c r="BL92" s="105">
        <v>93.42</v>
      </c>
      <c r="BM92" s="105">
        <v>98.65</v>
      </c>
      <c r="BN92" s="105">
        <v>100</v>
      </c>
      <c r="BO92" s="105">
        <v>95.65</v>
      </c>
      <c r="BP92" s="105">
        <v>100</v>
      </c>
      <c r="BQ92" s="105">
        <v>80.77</v>
      </c>
      <c r="BR92" s="105">
        <v>92.86</v>
      </c>
      <c r="BS92" s="105">
        <v>100</v>
      </c>
      <c r="BT92" s="105">
        <v>84.21</v>
      </c>
      <c r="BU92" s="105">
        <v>100</v>
      </c>
      <c r="BV92" s="105">
        <v>98.96</v>
      </c>
      <c r="BW92" s="105">
        <v>99.11</v>
      </c>
      <c r="BX92" s="105">
        <v>100</v>
      </c>
      <c r="BY92" s="105">
        <v>100</v>
      </c>
      <c r="BZ92" s="105">
        <v>100</v>
      </c>
      <c r="CA92" s="105">
        <v>100</v>
      </c>
      <c r="CB92" s="105">
        <v>97.92</v>
      </c>
      <c r="CC92" s="105">
        <v>96.64</v>
      </c>
      <c r="CD92" s="105">
        <v>100</v>
      </c>
      <c r="CE92" s="105">
        <v>100</v>
      </c>
      <c r="CF92" s="105">
        <v>100</v>
      </c>
      <c r="CG92" s="105">
        <v>99.64</v>
      </c>
      <c r="CH92" s="105">
        <v>100</v>
      </c>
      <c r="CI92" s="105">
        <v>100</v>
      </c>
      <c r="CJ92" s="105">
        <v>100</v>
      </c>
      <c r="CK92" s="105">
        <v>97.22</v>
      </c>
      <c r="CL92" s="105">
        <v>100</v>
      </c>
      <c r="CM92" s="105">
        <v>89.88</v>
      </c>
      <c r="CN92" s="105">
        <v>91.92</v>
      </c>
      <c r="CO92" s="105">
        <v>79.41</v>
      </c>
      <c r="CP92" s="105">
        <v>91.11</v>
      </c>
      <c r="CQ92" s="105">
        <v>98.04</v>
      </c>
      <c r="CR92" s="105">
        <v>100</v>
      </c>
      <c r="CS92" s="105">
        <v>100</v>
      </c>
      <c r="CT92" s="105">
        <v>100</v>
      </c>
      <c r="CU92" s="105">
        <v>100</v>
      </c>
      <c r="CV92" s="105">
        <v>80</v>
      </c>
      <c r="CW92" s="105">
        <v>98.19</v>
      </c>
      <c r="CX92" s="105">
        <v>96.9</v>
      </c>
      <c r="CY92" s="105">
        <v>98.61</v>
      </c>
      <c r="CZ92" s="105">
        <v>100</v>
      </c>
      <c r="DA92" s="105">
        <v>99.57</v>
      </c>
      <c r="DB92" s="105">
        <v>98.41</v>
      </c>
      <c r="DC92" s="105">
        <v>96.57</v>
      </c>
    </row>
    <row r="93" spans="1:107" ht="14.4" x14ac:dyDescent="0.3">
      <c r="A93" s="104" t="s">
        <v>765</v>
      </c>
      <c r="B93" t="s">
        <v>244</v>
      </c>
      <c r="C93" t="s">
        <v>101</v>
      </c>
      <c r="D93" t="s">
        <v>102</v>
      </c>
      <c r="E93" t="s">
        <v>147</v>
      </c>
      <c r="F93" t="s">
        <v>134</v>
      </c>
      <c r="G93" t="s">
        <v>105</v>
      </c>
      <c r="H93" t="s">
        <v>105</v>
      </c>
      <c r="I93" s="97" t="s">
        <v>536</v>
      </c>
      <c r="J93" s="97">
        <v>1</v>
      </c>
      <c r="K93" t="s">
        <v>672</v>
      </c>
      <c r="L93" s="93" t="s">
        <v>106</v>
      </c>
      <c r="M93" s="105">
        <v>82.76</v>
      </c>
      <c r="N93" s="105">
        <v>81.150000000000006</v>
      </c>
      <c r="O93" s="105">
        <v>89.8</v>
      </c>
      <c r="P93" s="105">
        <v>81.92</v>
      </c>
      <c r="Q93" s="105">
        <v>78.92</v>
      </c>
      <c r="R93" s="105">
        <v>82.13</v>
      </c>
      <c r="S93" s="105">
        <v>92.16</v>
      </c>
      <c r="T93" s="105">
        <v>83.51</v>
      </c>
      <c r="U93" s="105">
        <v>88.19</v>
      </c>
      <c r="V93" s="105">
        <v>93.57</v>
      </c>
      <c r="W93" s="105">
        <v>81.25</v>
      </c>
      <c r="X93" s="105">
        <v>84.09</v>
      </c>
      <c r="Y93" s="105">
        <v>83.33</v>
      </c>
      <c r="Z93" s="105">
        <v>73.58</v>
      </c>
      <c r="AA93" s="105">
        <v>80</v>
      </c>
      <c r="AB93" s="105">
        <v>54.55</v>
      </c>
      <c r="AC93" s="105">
        <v>74.36</v>
      </c>
      <c r="AD93" s="105">
        <v>91.84</v>
      </c>
      <c r="AE93" s="105">
        <v>81.819999999999993</v>
      </c>
      <c r="AF93" s="105">
        <v>83.33</v>
      </c>
      <c r="AG93" s="105">
        <v>85.71</v>
      </c>
      <c r="AH93" s="105">
        <v>90.48</v>
      </c>
      <c r="AI93" s="105">
        <v>77.78</v>
      </c>
      <c r="AJ93" s="105">
        <v>97.95</v>
      </c>
      <c r="AK93" s="105">
        <v>78.83</v>
      </c>
      <c r="AL93" s="105">
        <v>88.83</v>
      </c>
      <c r="AM93" s="105">
        <v>94.5</v>
      </c>
      <c r="AN93" s="105">
        <v>45.05</v>
      </c>
      <c r="AO93" s="105">
        <v>90.91</v>
      </c>
      <c r="AP93" s="105">
        <v>10</v>
      </c>
      <c r="AQ93" s="105">
        <v>100</v>
      </c>
      <c r="AR93" s="105">
        <v>60.71</v>
      </c>
      <c r="AS93" s="105">
        <v>97.56</v>
      </c>
      <c r="AT93" s="105">
        <v>72.41</v>
      </c>
      <c r="AU93" s="105">
        <v>100</v>
      </c>
      <c r="AV93" s="105"/>
      <c r="AW93" s="105">
        <v>67.31</v>
      </c>
      <c r="AX93" s="105">
        <v>57.14</v>
      </c>
      <c r="AY93" s="105">
        <v>64.290000000000006</v>
      </c>
      <c r="AZ93" s="105">
        <v>92.86</v>
      </c>
      <c r="BA93" s="105">
        <v>100</v>
      </c>
      <c r="BB93" s="105">
        <v>100</v>
      </c>
      <c r="BC93" s="105">
        <v>100</v>
      </c>
      <c r="BD93" s="105">
        <v>100</v>
      </c>
      <c r="BE93" s="105">
        <v>100</v>
      </c>
      <c r="BF93" s="105">
        <v>100</v>
      </c>
      <c r="BG93" s="105">
        <v>100</v>
      </c>
      <c r="BH93" s="105"/>
      <c r="BI93" s="105"/>
      <c r="BJ93" s="105"/>
      <c r="BK93" s="105"/>
      <c r="BL93" s="105">
        <v>81.58</v>
      </c>
      <c r="BM93" s="105">
        <v>83.78</v>
      </c>
      <c r="BN93" s="105">
        <v>75</v>
      </c>
      <c r="BO93" s="105">
        <v>93.48</v>
      </c>
      <c r="BP93" s="105">
        <v>88.89</v>
      </c>
      <c r="BQ93" s="105">
        <v>57.69</v>
      </c>
      <c r="BR93" s="105">
        <v>76.19</v>
      </c>
      <c r="BS93" s="105">
        <v>66.67</v>
      </c>
      <c r="BT93" s="105">
        <v>78.95</v>
      </c>
      <c r="BU93" s="105">
        <v>69.23</v>
      </c>
      <c r="BV93" s="105">
        <v>83.92</v>
      </c>
      <c r="BW93" s="105">
        <v>80.36</v>
      </c>
      <c r="BX93" s="105">
        <v>61.54</v>
      </c>
      <c r="BY93" s="105">
        <v>79.17</v>
      </c>
      <c r="BZ93" s="105">
        <v>85.71</v>
      </c>
      <c r="CA93" s="105">
        <v>87.5</v>
      </c>
      <c r="CB93" s="105">
        <v>93.62</v>
      </c>
      <c r="CC93" s="105">
        <v>78.92</v>
      </c>
      <c r="CD93" s="105">
        <v>88.45</v>
      </c>
      <c r="CE93" s="105">
        <v>75.760000000000005</v>
      </c>
      <c r="CF93" s="105">
        <v>99.05</v>
      </c>
      <c r="CG93" s="105">
        <v>94.29</v>
      </c>
      <c r="CH93" s="105">
        <v>100</v>
      </c>
      <c r="CI93" s="105">
        <v>90</v>
      </c>
      <c r="CJ93" s="105">
        <v>90</v>
      </c>
      <c r="CK93" s="105">
        <v>100</v>
      </c>
      <c r="CL93" s="105">
        <v>100</v>
      </c>
      <c r="CM93" s="105">
        <v>69.88</v>
      </c>
      <c r="CN93" s="105">
        <v>73.739999999999995</v>
      </c>
      <c r="CO93" s="105">
        <v>61.76</v>
      </c>
      <c r="CP93" s="105">
        <v>70</v>
      </c>
      <c r="CQ93" s="105">
        <v>92.16</v>
      </c>
      <c r="CR93" s="105">
        <v>100</v>
      </c>
      <c r="CS93" s="105">
        <v>92.86</v>
      </c>
      <c r="CT93" s="105">
        <v>100</v>
      </c>
      <c r="CU93" s="105">
        <v>96.55</v>
      </c>
      <c r="CV93" s="105">
        <v>70</v>
      </c>
      <c r="CW93" s="105">
        <v>83.51</v>
      </c>
      <c r="CX93" s="105">
        <v>81.400000000000006</v>
      </c>
      <c r="CY93" s="105">
        <v>88.89</v>
      </c>
      <c r="CZ93" s="105">
        <v>83.75</v>
      </c>
      <c r="DA93" s="105">
        <v>93.52</v>
      </c>
      <c r="DB93" s="105">
        <v>83.33</v>
      </c>
      <c r="DC93" s="105">
        <v>81.37</v>
      </c>
    </row>
    <row r="94" spans="1:107" ht="14.4" x14ac:dyDescent="0.3">
      <c r="A94" s="104" t="s">
        <v>766</v>
      </c>
      <c r="B94" t="s">
        <v>767</v>
      </c>
      <c r="C94" t="s">
        <v>101</v>
      </c>
      <c r="D94" t="s">
        <v>102</v>
      </c>
      <c r="E94" t="s">
        <v>158</v>
      </c>
      <c r="F94" t="s">
        <v>118</v>
      </c>
      <c r="G94" t="s">
        <v>162</v>
      </c>
      <c r="H94" t="s">
        <v>105</v>
      </c>
      <c r="I94" s="97" t="s">
        <v>536</v>
      </c>
      <c r="J94" s="97">
        <v>1</v>
      </c>
      <c r="K94" t="s">
        <v>672</v>
      </c>
      <c r="L94" s="93" t="s">
        <v>106</v>
      </c>
      <c r="M94" s="105">
        <v>92.74</v>
      </c>
      <c r="N94" s="105">
        <v>90.98</v>
      </c>
      <c r="O94" s="105">
        <v>97.5</v>
      </c>
      <c r="P94" s="105">
        <v>92.14</v>
      </c>
      <c r="Q94" s="105">
        <v>97.62</v>
      </c>
      <c r="R94" s="105">
        <v>92.35</v>
      </c>
      <c r="S94" s="105">
        <v>85.86</v>
      </c>
      <c r="T94" s="105">
        <v>96.4</v>
      </c>
      <c r="U94" s="105"/>
      <c r="V94" s="105"/>
      <c r="W94" s="105"/>
      <c r="X94" s="105"/>
      <c r="Y94" s="105"/>
      <c r="Z94" s="105">
        <v>89.62</v>
      </c>
      <c r="AA94" s="105">
        <v>90</v>
      </c>
      <c r="AB94" s="105">
        <v>93.94</v>
      </c>
      <c r="AC94" s="105">
        <v>85.9</v>
      </c>
      <c r="AD94" s="105">
        <v>98.73</v>
      </c>
      <c r="AE94" s="105"/>
      <c r="AF94" s="105">
        <v>95.24</v>
      </c>
      <c r="AG94" s="105">
        <v>92.86</v>
      </c>
      <c r="AH94" s="105">
        <v>100</v>
      </c>
      <c r="AI94" s="105">
        <v>100</v>
      </c>
      <c r="AJ94" s="105">
        <v>100</v>
      </c>
      <c r="AK94" s="105">
        <v>88.61</v>
      </c>
      <c r="AL94" s="105">
        <v>86.17</v>
      </c>
      <c r="AM94" s="105">
        <v>100</v>
      </c>
      <c r="AN94" s="105">
        <v>97.22</v>
      </c>
      <c r="AO94" s="105">
        <v>97.46</v>
      </c>
      <c r="AP94" s="105"/>
      <c r="AQ94" s="105">
        <v>100</v>
      </c>
      <c r="AR94" s="105">
        <v>0</v>
      </c>
      <c r="AS94" s="105">
        <v>91.05</v>
      </c>
      <c r="AT94" s="105">
        <v>82.76</v>
      </c>
      <c r="AU94" s="105">
        <v>100</v>
      </c>
      <c r="AV94" s="105"/>
      <c r="AW94" s="105">
        <v>96.43</v>
      </c>
      <c r="AX94" s="105">
        <v>94.44</v>
      </c>
      <c r="AY94" s="105">
        <v>96.43</v>
      </c>
      <c r="AZ94" s="105">
        <v>100</v>
      </c>
      <c r="BA94" s="105"/>
      <c r="BB94" s="105"/>
      <c r="BC94" s="105"/>
      <c r="BD94" s="105"/>
      <c r="BE94" s="105"/>
      <c r="BF94" s="105"/>
      <c r="BG94" s="105"/>
      <c r="BH94" s="105"/>
      <c r="BI94" s="105"/>
      <c r="BJ94" s="105"/>
      <c r="BK94" s="105"/>
      <c r="BL94" s="105">
        <v>95.54</v>
      </c>
      <c r="BM94" s="105">
        <v>100</v>
      </c>
      <c r="BN94" s="105">
        <v>100</v>
      </c>
      <c r="BO94" s="105">
        <v>95.56</v>
      </c>
      <c r="BP94" s="105">
        <v>100</v>
      </c>
      <c r="BQ94" s="105">
        <v>88.46</v>
      </c>
      <c r="BR94" s="105"/>
      <c r="BS94" s="105"/>
      <c r="BT94" s="105"/>
      <c r="BU94" s="105"/>
      <c r="BV94" s="105">
        <v>99.23</v>
      </c>
      <c r="BW94" s="105">
        <v>98.18</v>
      </c>
      <c r="BX94" s="105">
        <v>100</v>
      </c>
      <c r="BY94" s="105">
        <v>100</v>
      </c>
      <c r="BZ94" s="105">
        <v>100</v>
      </c>
      <c r="CA94" s="105">
        <v>100</v>
      </c>
      <c r="CB94" s="105"/>
      <c r="CC94" s="105">
        <v>97.62</v>
      </c>
      <c r="CD94" s="105">
        <v>99.3</v>
      </c>
      <c r="CE94" s="105">
        <v>100</v>
      </c>
      <c r="CF94" s="105">
        <v>98.7</v>
      </c>
      <c r="CG94" s="105">
        <v>77.86</v>
      </c>
      <c r="CH94" s="105">
        <v>100</v>
      </c>
      <c r="CI94" s="105">
        <v>90</v>
      </c>
      <c r="CJ94" s="105">
        <v>61.11</v>
      </c>
      <c r="CK94" s="105">
        <v>79.63</v>
      </c>
      <c r="CL94" s="105">
        <v>83.33</v>
      </c>
      <c r="CM94" s="105"/>
      <c r="CN94" s="105"/>
      <c r="CO94" s="105"/>
      <c r="CP94" s="105"/>
      <c r="CQ94" s="105">
        <v>85.86</v>
      </c>
      <c r="CR94" s="105">
        <v>80.95</v>
      </c>
      <c r="CS94" s="105">
        <v>92.86</v>
      </c>
      <c r="CT94" s="105">
        <v>81.25</v>
      </c>
      <c r="CU94" s="105">
        <v>82.76</v>
      </c>
      <c r="CV94" s="105">
        <v>70</v>
      </c>
      <c r="CW94" s="105">
        <v>96.4</v>
      </c>
      <c r="CX94" s="105">
        <v>92.98</v>
      </c>
      <c r="CY94" s="105">
        <v>98.61</v>
      </c>
      <c r="CZ94" s="105">
        <v>100</v>
      </c>
      <c r="DA94" s="105">
        <v>89.6</v>
      </c>
      <c r="DB94" s="105">
        <v>97.1</v>
      </c>
      <c r="DC94" s="105">
        <v>91.18</v>
      </c>
    </row>
    <row r="95" spans="1:107" ht="14.4" x14ac:dyDescent="0.3">
      <c r="A95" s="104" t="s">
        <v>768</v>
      </c>
      <c r="B95" t="s">
        <v>246</v>
      </c>
      <c r="C95" t="s">
        <v>101</v>
      </c>
      <c r="D95" t="s">
        <v>102</v>
      </c>
      <c r="E95" t="s">
        <v>143</v>
      </c>
      <c r="F95" t="s">
        <v>120</v>
      </c>
      <c r="G95" t="s">
        <v>105</v>
      </c>
      <c r="H95" t="s">
        <v>105</v>
      </c>
      <c r="I95" s="97" t="s">
        <v>536</v>
      </c>
      <c r="J95" s="97">
        <v>1</v>
      </c>
      <c r="K95" t="s">
        <v>672</v>
      </c>
      <c r="L95" s="93" t="s">
        <v>106</v>
      </c>
      <c r="M95" s="105">
        <v>87.64</v>
      </c>
      <c r="N95" s="105">
        <v>93.72</v>
      </c>
      <c r="O95" s="105">
        <v>91.92</v>
      </c>
      <c r="P95" s="105">
        <v>84.7</v>
      </c>
      <c r="Q95" s="105">
        <v>90.65</v>
      </c>
      <c r="R95" s="105">
        <v>88.65</v>
      </c>
      <c r="S95" s="105">
        <v>90.58</v>
      </c>
      <c r="T95" s="105">
        <v>92.62</v>
      </c>
      <c r="U95" s="105">
        <v>95.33</v>
      </c>
      <c r="V95" s="105">
        <v>93.57</v>
      </c>
      <c r="W95" s="105">
        <v>100</v>
      </c>
      <c r="X95" s="105">
        <v>95.45</v>
      </c>
      <c r="Y95" s="105">
        <v>83.33</v>
      </c>
      <c r="Z95" s="105">
        <v>91.51</v>
      </c>
      <c r="AA95" s="105">
        <v>96.67</v>
      </c>
      <c r="AB95" s="105">
        <v>87.88</v>
      </c>
      <c r="AC95" s="105">
        <v>89.74</v>
      </c>
      <c r="AD95" s="105">
        <v>95.33</v>
      </c>
      <c r="AE95" s="105">
        <v>68.180000000000007</v>
      </c>
      <c r="AF95" s="105">
        <v>94.29</v>
      </c>
      <c r="AG95" s="105">
        <v>100</v>
      </c>
      <c r="AH95" s="105">
        <v>90.48</v>
      </c>
      <c r="AI95" s="105">
        <v>100</v>
      </c>
      <c r="AJ95" s="105">
        <v>89.75</v>
      </c>
      <c r="AK95" s="105">
        <v>83.99</v>
      </c>
      <c r="AL95" s="105">
        <v>77.83</v>
      </c>
      <c r="AM95" s="105">
        <v>71</v>
      </c>
      <c r="AN95" s="105">
        <v>71.11</v>
      </c>
      <c r="AO95" s="105">
        <v>75</v>
      </c>
      <c r="AP95" s="105">
        <v>51.6</v>
      </c>
      <c r="AQ95" s="105">
        <v>75.709999999999994</v>
      </c>
      <c r="AR95" s="105">
        <v>55.56</v>
      </c>
      <c r="AS95" s="105">
        <v>92.68</v>
      </c>
      <c r="AT95" s="105">
        <v>89.66</v>
      </c>
      <c r="AU95" s="105">
        <v>83.33</v>
      </c>
      <c r="AV95" s="105"/>
      <c r="AW95" s="105">
        <v>79.17</v>
      </c>
      <c r="AX95" s="105">
        <v>70.83</v>
      </c>
      <c r="AY95" s="105">
        <v>80</v>
      </c>
      <c r="AZ95" s="105">
        <v>92.86</v>
      </c>
      <c r="BA95" s="105">
        <v>92.86</v>
      </c>
      <c r="BB95" s="105">
        <v>100</v>
      </c>
      <c r="BC95" s="105">
        <v>100</v>
      </c>
      <c r="BD95" s="105">
        <v>100</v>
      </c>
      <c r="BE95" s="105">
        <v>100</v>
      </c>
      <c r="BF95" s="105">
        <v>62.5</v>
      </c>
      <c r="BG95" s="105">
        <v>100</v>
      </c>
      <c r="BH95" s="105">
        <v>84.21</v>
      </c>
      <c r="BI95" s="105">
        <v>100</v>
      </c>
      <c r="BJ95" s="105">
        <v>96.43</v>
      </c>
      <c r="BK95" s="105">
        <v>65.52</v>
      </c>
      <c r="BL95" s="105">
        <v>88.07</v>
      </c>
      <c r="BM95" s="105">
        <v>94.59</v>
      </c>
      <c r="BN95" s="105">
        <v>81.25</v>
      </c>
      <c r="BO95" s="105">
        <v>90.24</v>
      </c>
      <c r="BP95" s="105">
        <v>100</v>
      </c>
      <c r="BQ95" s="105">
        <v>80.77</v>
      </c>
      <c r="BR95" s="105">
        <v>81.08</v>
      </c>
      <c r="BS95" s="105">
        <v>100</v>
      </c>
      <c r="BT95" s="105">
        <v>77.78</v>
      </c>
      <c r="BU95" s="105">
        <v>81.819999999999993</v>
      </c>
      <c r="BV95" s="105">
        <v>82.64</v>
      </c>
      <c r="BW95" s="105">
        <v>80.36</v>
      </c>
      <c r="BX95" s="105">
        <v>88.46</v>
      </c>
      <c r="BY95" s="105">
        <v>79.17</v>
      </c>
      <c r="BZ95" s="105">
        <v>71.430000000000007</v>
      </c>
      <c r="CA95" s="105">
        <v>79.17</v>
      </c>
      <c r="CB95" s="105">
        <v>81.25</v>
      </c>
      <c r="CC95" s="105">
        <v>90.65</v>
      </c>
      <c r="CD95" s="105">
        <v>91.38</v>
      </c>
      <c r="CE95" s="105">
        <v>90.91</v>
      </c>
      <c r="CF95" s="105">
        <v>91.77</v>
      </c>
      <c r="CG95" s="105">
        <v>87.2</v>
      </c>
      <c r="CH95" s="105">
        <v>100</v>
      </c>
      <c r="CI95" s="105">
        <v>100</v>
      </c>
      <c r="CJ95" s="105">
        <v>77.59</v>
      </c>
      <c r="CK95" s="105">
        <v>85.19</v>
      </c>
      <c r="CL95" s="105">
        <v>83.33</v>
      </c>
      <c r="CM95" s="105">
        <v>86.79</v>
      </c>
      <c r="CN95" s="105">
        <v>93.94</v>
      </c>
      <c r="CO95" s="105">
        <v>73.53</v>
      </c>
      <c r="CP95" s="105">
        <v>86.67</v>
      </c>
      <c r="CQ95" s="105">
        <v>90.58</v>
      </c>
      <c r="CR95" s="105">
        <v>97.62</v>
      </c>
      <c r="CS95" s="105">
        <v>85.71</v>
      </c>
      <c r="CT95" s="105">
        <v>93.75</v>
      </c>
      <c r="CU95" s="105">
        <v>89.66</v>
      </c>
      <c r="CV95" s="105">
        <v>100</v>
      </c>
      <c r="CW95" s="105">
        <v>92.62</v>
      </c>
      <c r="CX95" s="105">
        <v>92.25</v>
      </c>
      <c r="CY95" s="105">
        <v>92.36</v>
      </c>
      <c r="CZ95" s="105">
        <v>93.75</v>
      </c>
      <c r="DA95" s="105">
        <v>88.36</v>
      </c>
      <c r="DB95" s="105">
        <v>93.19</v>
      </c>
      <c r="DC95" s="105">
        <v>91.34</v>
      </c>
    </row>
    <row r="96" spans="1:107" ht="14.4" x14ac:dyDescent="0.3">
      <c r="A96" s="104" t="s">
        <v>769</v>
      </c>
      <c r="B96" t="s">
        <v>247</v>
      </c>
      <c r="C96" t="s">
        <v>101</v>
      </c>
      <c r="D96" t="s">
        <v>102</v>
      </c>
      <c r="E96" t="s">
        <v>227</v>
      </c>
      <c r="F96" t="s">
        <v>140</v>
      </c>
      <c r="G96" t="s">
        <v>105</v>
      </c>
      <c r="H96" t="s">
        <v>105</v>
      </c>
      <c r="I96" s="97" t="s">
        <v>536</v>
      </c>
      <c r="J96" s="97">
        <v>1</v>
      </c>
      <c r="K96" t="s">
        <v>672</v>
      </c>
      <c r="L96" s="93" t="s">
        <v>106</v>
      </c>
      <c r="M96" s="105">
        <v>78.709999999999994</v>
      </c>
      <c r="N96" s="105">
        <v>80.33</v>
      </c>
      <c r="O96" s="105">
        <v>90.48</v>
      </c>
      <c r="P96" s="105">
        <v>79.63</v>
      </c>
      <c r="Q96" s="105">
        <v>80.05</v>
      </c>
      <c r="R96" s="105">
        <v>71.459999999999994</v>
      </c>
      <c r="S96" s="105">
        <v>63.74</v>
      </c>
      <c r="T96" s="105">
        <v>90.81</v>
      </c>
      <c r="U96" s="105"/>
      <c r="V96" s="105"/>
      <c r="W96" s="105"/>
      <c r="X96" s="105"/>
      <c r="Y96" s="105"/>
      <c r="Z96" s="105">
        <v>79.25</v>
      </c>
      <c r="AA96" s="105">
        <v>83.33</v>
      </c>
      <c r="AB96" s="105">
        <v>87.88</v>
      </c>
      <c r="AC96" s="105">
        <v>79.489999999999995</v>
      </c>
      <c r="AD96" s="105">
        <v>91.87</v>
      </c>
      <c r="AE96" s="105"/>
      <c r="AF96" s="105">
        <v>69.569999999999993</v>
      </c>
      <c r="AG96" s="105">
        <v>57.14</v>
      </c>
      <c r="AH96" s="105">
        <v>92.31</v>
      </c>
      <c r="AI96" s="105">
        <v>100</v>
      </c>
      <c r="AJ96" s="105">
        <v>98.08</v>
      </c>
      <c r="AK96" s="105">
        <v>66.459999999999994</v>
      </c>
      <c r="AL96" s="105">
        <v>73.61</v>
      </c>
      <c r="AM96" s="105">
        <v>0</v>
      </c>
      <c r="AN96" s="105">
        <v>52.38</v>
      </c>
      <c r="AO96" s="105">
        <v>77.36</v>
      </c>
      <c r="AP96" s="105"/>
      <c r="AQ96" s="105">
        <v>68</v>
      </c>
      <c r="AR96" s="105">
        <v>82.14</v>
      </c>
      <c r="AS96" s="105">
        <v>71.34</v>
      </c>
      <c r="AT96" s="105">
        <v>55.17</v>
      </c>
      <c r="AU96" s="105"/>
      <c r="AV96" s="105"/>
      <c r="AW96" s="105">
        <v>87.93</v>
      </c>
      <c r="AX96" s="105">
        <v>77.78</v>
      </c>
      <c r="AY96" s="105">
        <v>90</v>
      </c>
      <c r="AZ96" s="105">
        <v>100</v>
      </c>
      <c r="BA96" s="105">
        <v>99</v>
      </c>
      <c r="BB96" s="105">
        <v>100</v>
      </c>
      <c r="BC96" s="105">
        <v>100</v>
      </c>
      <c r="BD96" s="105">
        <v>97.5</v>
      </c>
      <c r="BE96" s="105">
        <v>100</v>
      </c>
      <c r="BF96" s="105">
        <v>100</v>
      </c>
      <c r="BG96" s="105">
        <v>90</v>
      </c>
      <c r="BH96" s="105"/>
      <c r="BI96" s="105"/>
      <c r="BJ96" s="105"/>
      <c r="BK96" s="105"/>
      <c r="BL96" s="105">
        <v>91.23</v>
      </c>
      <c r="BM96" s="105">
        <v>94.59</v>
      </c>
      <c r="BN96" s="105">
        <v>93.75</v>
      </c>
      <c r="BO96" s="105">
        <v>95.65</v>
      </c>
      <c r="BP96" s="105">
        <v>88.89</v>
      </c>
      <c r="BQ96" s="105">
        <v>84.62</v>
      </c>
      <c r="BR96" s="105">
        <v>71.430000000000007</v>
      </c>
      <c r="BS96" s="105">
        <v>83.33</v>
      </c>
      <c r="BT96" s="105">
        <v>68.42</v>
      </c>
      <c r="BU96" s="105">
        <v>53.85</v>
      </c>
      <c r="BV96" s="105">
        <v>87.02</v>
      </c>
      <c r="BW96" s="105">
        <v>87.5</v>
      </c>
      <c r="BX96" s="105">
        <v>84</v>
      </c>
      <c r="BY96" s="105">
        <v>78.260000000000005</v>
      </c>
      <c r="BZ96" s="105">
        <v>100</v>
      </c>
      <c r="CA96" s="105">
        <v>77.27</v>
      </c>
      <c r="CB96" s="105"/>
      <c r="CC96" s="105">
        <v>80.05</v>
      </c>
      <c r="CD96" s="105">
        <v>89.66</v>
      </c>
      <c r="CE96" s="105">
        <v>77.27</v>
      </c>
      <c r="CF96" s="105">
        <v>100</v>
      </c>
      <c r="CG96" s="105">
        <v>76.09</v>
      </c>
      <c r="CH96" s="105">
        <v>73.33</v>
      </c>
      <c r="CI96" s="105">
        <v>70</v>
      </c>
      <c r="CJ96" s="105">
        <v>85.63</v>
      </c>
      <c r="CK96" s="105">
        <v>85.19</v>
      </c>
      <c r="CL96" s="105">
        <v>33.33</v>
      </c>
      <c r="CM96" s="105">
        <v>50.49</v>
      </c>
      <c r="CN96" s="105">
        <v>56.57</v>
      </c>
      <c r="CO96" s="105">
        <v>23.53</v>
      </c>
      <c r="CP96" s="105">
        <v>53.45</v>
      </c>
      <c r="CQ96" s="105">
        <v>63.74</v>
      </c>
      <c r="CR96" s="105">
        <v>63.16</v>
      </c>
      <c r="CS96" s="105">
        <v>79.17</v>
      </c>
      <c r="CT96" s="105">
        <v>53.12</v>
      </c>
      <c r="CU96" s="105">
        <v>62.07</v>
      </c>
      <c r="CV96" s="105">
        <v>40</v>
      </c>
      <c r="CW96" s="105">
        <v>90.81</v>
      </c>
      <c r="CX96" s="105">
        <v>84.21</v>
      </c>
      <c r="CY96" s="105">
        <v>85.65</v>
      </c>
      <c r="CZ96" s="105">
        <v>96.67</v>
      </c>
      <c r="DA96" s="105">
        <v>90.24</v>
      </c>
      <c r="DB96" s="105">
        <v>95.94</v>
      </c>
      <c r="DC96" s="105">
        <v>90.2</v>
      </c>
    </row>
    <row r="97" spans="1:107" ht="14.4" x14ac:dyDescent="0.3">
      <c r="A97" s="104" t="s">
        <v>770</v>
      </c>
      <c r="B97" t="s">
        <v>248</v>
      </c>
      <c r="C97" t="s">
        <v>101</v>
      </c>
      <c r="D97" t="s">
        <v>102</v>
      </c>
      <c r="E97" t="s">
        <v>227</v>
      </c>
      <c r="F97" t="s">
        <v>108</v>
      </c>
      <c r="G97" t="s">
        <v>105</v>
      </c>
      <c r="H97" t="s">
        <v>105</v>
      </c>
      <c r="I97" s="97" t="s">
        <v>536</v>
      </c>
      <c r="J97" s="97">
        <v>1</v>
      </c>
      <c r="K97" t="s">
        <v>672</v>
      </c>
      <c r="L97" s="93" t="s">
        <v>106</v>
      </c>
      <c r="M97" s="105">
        <v>92.22</v>
      </c>
      <c r="N97" s="105">
        <v>92.62</v>
      </c>
      <c r="O97" s="105">
        <v>97.99</v>
      </c>
      <c r="P97" s="105">
        <v>93.15</v>
      </c>
      <c r="Q97" s="105">
        <v>90.84</v>
      </c>
      <c r="R97" s="105">
        <v>90.11</v>
      </c>
      <c r="S97" s="105">
        <v>98.98</v>
      </c>
      <c r="T97" s="105">
        <v>92.47</v>
      </c>
      <c r="U97" s="105"/>
      <c r="V97" s="105"/>
      <c r="W97" s="105"/>
      <c r="X97" s="105"/>
      <c r="Y97" s="105"/>
      <c r="Z97" s="105">
        <v>91.51</v>
      </c>
      <c r="AA97" s="105">
        <v>96.67</v>
      </c>
      <c r="AB97" s="105">
        <v>100</v>
      </c>
      <c r="AC97" s="105">
        <v>89.74</v>
      </c>
      <c r="AD97" s="105">
        <v>98.4</v>
      </c>
      <c r="AE97" s="105"/>
      <c r="AF97" s="105">
        <v>95.65</v>
      </c>
      <c r="AG97" s="105">
        <v>100</v>
      </c>
      <c r="AH97" s="105">
        <v>92.31</v>
      </c>
      <c r="AI97" s="105">
        <v>100</v>
      </c>
      <c r="AJ97" s="105">
        <v>100</v>
      </c>
      <c r="AK97" s="105">
        <v>94.51</v>
      </c>
      <c r="AL97" s="105">
        <v>100</v>
      </c>
      <c r="AM97" s="105">
        <v>100</v>
      </c>
      <c r="AN97" s="105">
        <v>91.89</v>
      </c>
      <c r="AO97" s="105">
        <v>91</v>
      </c>
      <c r="AP97" s="105">
        <v>0</v>
      </c>
      <c r="AQ97" s="105">
        <v>82.86</v>
      </c>
      <c r="AR97" s="105">
        <v>83.33</v>
      </c>
      <c r="AS97" s="105">
        <v>96.3</v>
      </c>
      <c r="AT97" s="105">
        <v>100</v>
      </c>
      <c r="AU97" s="105">
        <v>100</v>
      </c>
      <c r="AV97" s="105"/>
      <c r="AW97" s="105">
        <v>89.29</v>
      </c>
      <c r="AX97" s="105">
        <v>94.44</v>
      </c>
      <c r="AY97" s="105">
        <v>82.14</v>
      </c>
      <c r="AZ97" s="105">
        <v>100</v>
      </c>
      <c r="BA97" s="105">
        <v>100</v>
      </c>
      <c r="BB97" s="105">
        <v>100</v>
      </c>
      <c r="BC97" s="105">
        <v>100</v>
      </c>
      <c r="BD97" s="105">
        <v>100</v>
      </c>
      <c r="BE97" s="105">
        <v>100</v>
      </c>
      <c r="BF97" s="105">
        <v>100</v>
      </c>
      <c r="BG97" s="105">
        <v>100</v>
      </c>
      <c r="BH97" s="105"/>
      <c r="BI97" s="105"/>
      <c r="BJ97" s="105"/>
      <c r="BK97" s="105"/>
      <c r="BL97" s="105">
        <v>91.15</v>
      </c>
      <c r="BM97" s="105">
        <v>91.67</v>
      </c>
      <c r="BN97" s="105">
        <v>87.5</v>
      </c>
      <c r="BO97" s="105">
        <v>100</v>
      </c>
      <c r="BP97" s="105">
        <v>83.33</v>
      </c>
      <c r="BQ97" s="105">
        <v>84.62</v>
      </c>
      <c r="BR97" s="105">
        <v>88.89</v>
      </c>
      <c r="BS97" s="105">
        <v>100</v>
      </c>
      <c r="BT97" s="105">
        <v>0</v>
      </c>
      <c r="BU97" s="105">
        <v>100</v>
      </c>
      <c r="BV97" s="105">
        <v>89.92</v>
      </c>
      <c r="BW97" s="105">
        <v>89.29</v>
      </c>
      <c r="BX97" s="105">
        <v>79.17</v>
      </c>
      <c r="BY97" s="105">
        <v>86.36</v>
      </c>
      <c r="BZ97" s="105">
        <v>80</v>
      </c>
      <c r="CA97" s="105">
        <v>90.48</v>
      </c>
      <c r="CB97" s="105"/>
      <c r="CC97" s="105">
        <v>90.84</v>
      </c>
      <c r="CD97" s="105">
        <v>92.25</v>
      </c>
      <c r="CE97" s="105">
        <v>84.38</v>
      </c>
      <c r="CF97" s="105">
        <v>98.72</v>
      </c>
      <c r="CG97" s="105">
        <v>91.43</v>
      </c>
      <c r="CH97" s="105">
        <v>93.33</v>
      </c>
      <c r="CI97" s="105">
        <v>100</v>
      </c>
      <c r="CJ97" s="105">
        <v>83.33</v>
      </c>
      <c r="CK97" s="105">
        <v>100</v>
      </c>
      <c r="CL97" s="105">
        <v>100</v>
      </c>
      <c r="CM97" s="105">
        <v>86.79</v>
      </c>
      <c r="CN97" s="105">
        <v>96.97</v>
      </c>
      <c r="CO97" s="105">
        <v>79.41</v>
      </c>
      <c r="CP97" s="105">
        <v>84.44</v>
      </c>
      <c r="CQ97" s="105">
        <v>98.98</v>
      </c>
      <c r="CR97" s="105">
        <v>97.62</v>
      </c>
      <c r="CS97" s="105">
        <v>100</v>
      </c>
      <c r="CT97" s="105">
        <v>100</v>
      </c>
      <c r="CU97" s="105">
        <v>100</v>
      </c>
      <c r="CV97" s="105">
        <v>100</v>
      </c>
      <c r="CW97" s="105">
        <v>92.47</v>
      </c>
      <c r="CX97" s="105">
        <v>94.74</v>
      </c>
      <c r="CY97" s="105">
        <v>90.28</v>
      </c>
      <c r="CZ97" s="105">
        <v>92.5</v>
      </c>
      <c r="DA97" s="105">
        <v>90.24</v>
      </c>
      <c r="DB97" s="105">
        <v>95.07</v>
      </c>
      <c r="DC97" s="105">
        <v>86.76</v>
      </c>
    </row>
    <row r="98" spans="1:107" ht="14.4" x14ac:dyDescent="0.3">
      <c r="A98" s="104" t="s">
        <v>771</v>
      </c>
      <c r="B98" t="s">
        <v>249</v>
      </c>
      <c r="C98" t="s">
        <v>101</v>
      </c>
      <c r="D98" t="s">
        <v>102</v>
      </c>
      <c r="E98" t="s">
        <v>158</v>
      </c>
      <c r="F98" t="s">
        <v>118</v>
      </c>
      <c r="G98" t="s">
        <v>188</v>
      </c>
      <c r="H98" t="s">
        <v>407</v>
      </c>
      <c r="I98" s="97" t="s">
        <v>536</v>
      </c>
      <c r="J98" s="97">
        <v>0</v>
      </c>
      <c r="K98" t="s">
        <v>672</v>
      </c>
      <c r="L98" s="93" t="s">
        <v>106</v>
      </c>
      <c r="M98" s="105">
        <v>69.900000000000006</v>
      </c>
      <c r="N98" s="105">
        <v>68.849999999999994</v>
      </c>
      <c r="O98" s="105">
        <v>86.38</v>
      </c>
      <c r="P98" s="105">
        <v>63.55</v>
      </c>
      <c r="Q98" s="105">
        <v>69.84</v>
      </c>
      <c r="R98" s="105">
        <v>67.040000000000006</v>
      </c>
      <c r="S98" s="105">
        <v>62.5</v>
      </c>
      <c r="T98" s="105">
        <v>79.14</v>
      </c>
      <c r="U98" s="105"/>
      <c r="V98" s="105"/>
      <c r="W98" s="105"/>
      <c r="X98" s="105"/>
      <c r="Y98" s="105"/>
      <c r="Z98" s="105">
        <v>68.87</v>
      </c>
      <c r="AA98" s="105">
        <v>73.33</v>
      </c>
      <c r="AB98" s="105">
        <v>75.760000000000005</v>
      </c>
      <c r="AC98" s="105">
        <v>66.67</v>
      </c>
      <c r="AD98" s="105">
        <v>87.01</v>
      </c>
      <c r="AE98" s="105"/>
      <c r="AF98" s="105">
        <v>82.61</v>
      </c>
      <c r="AG98" s="105">
        <v>85.71</v>
      </c>
      <c r="AH98" s="105">
        <v>91.67</v>
      </c>
      <c r="AI98" s="105">
        <v>66.67</v>
      </c>
      <c r="AJ98" s="105">
        <v>91.82</v>
      </c>
      <c r="AK98" s="105">
        <v>65.23</v>
      </c>
      <c r="AL98" s="105">
        <v>83.33</v>
      </c>
      <c r="AM98" s="105">
        <v>0</v>
      </c>
      <c r="AN98" s="105">
        <v>35</v>
      </c>
      <c r="AO98" s="105">
        <v>63.64</v>
      </c>
      <c r="AP98" s="105"/>
      <c r="AQ98" s="105">
        <v>44</v>
      </c>
      <c r="AR98" s="105">
        <v>0</v>
      </c>
      <c r="AS98" s="105">
        <v>81.08</v>
      </c>
      <c r="AT98" s="105">
        <v>64</v>
      </c>
      <c r="AU98" s="105"/>
      <c r="AV98" s="105"/>
      <c r="AW98" s="105">
        <v>66.67</v>
      </c>
      <c r="AX98" s="105">
        <v>62.5</v>
      </c>
      <c r="AY98" s="105">
        <v>71.430000000000007</v>
      </c>
      <c r="AZ98" s="105">
        <v>57.14</v>
      </c>
      <c r="BA98" s="105"/>
      <c r="BB98" s="105"/>
      <c r="BC98" s="105"/>
      <c r="BD98" s="105"/>
      <c r="BE98" s="105"/>
      <c r="BF98" s="105"/>
      <c r="BG98" s="105"/>
      <c r="BH98" s="105"/>
      <c r="BI98" s="105"/>
      <c r="BJ98" s="105"/>
      <c r="BK98" s="105"/>
      <c r="BL98" s="105">
        <v>67.03</v>
      </c>
      <c r="BM98" s="105">
        <v>71.17</v>
      </c>
      <c r="BN98" s="105">
        <v>42.86</v>
      </c>
      <c r="BO98" s="105">
        <v>85</v>
      </c>
      <c r="BP98" s="105">
        <v>77.08</v>
      </c>
      <c r="BQ98" s="105">
        <v>20</v>
      </c>
      <c r="BR98" s="105"/>
      <c r="BS98" s="105"/>
      <c r="BT98" s="105"/>
      <c r="BU98" s="105"/>
      <c r="BV98" s="105">
        <v>60.01</v>
      </c>
      <c r="BW98" s="105">
        <v>78.91</v>
      </c>
      <c r="BX98" s="105">
        <v>44</v>
      </c>
      <c r="BY98" s="105">
        <v>34.78</v>
      </c>
      <c r="BZ98" s="105">
        <v>55</v>
      </c>
      <c r="CA98" s="105">
        <v>40.909999999999997</v>
      </c>
      <c r="CB98" s="105"/>
      <c r="CC98" s="105">
        <v>69.84</v>
      </c>
      <c r="CD98" s="105">
        <v>72.34</v>
      </c>
      <c r="CE98" s="105">
        <v>77.53</v>
      </c>
      <c r="CF98" s="105">
        <v>67.95</v>
      </c>
      <c r="CG98" s="105">
        <v>48.57</v>
      </c>
      <c r="CH98" s="105">
        <v>42.22</v>
      </c>
      <c r="CI98" s="105">
        <v>40</v>
      </c>
      <c r="CJ98" s="105">
        <v>53.33</v>
      </c>
      <c r="CK98" s="105">
        <v>40.74</v>
      </c>
      <c r="CL98" s="105">
        <v>66.67</v>
      </c>
      <c r="CM98" s="105"/>
      <c r="CN98" s="105"/>
      <c r="CO98" s="105"/>
      <c r="CP98" s="105"/>
      <c r="CQ98" s="105">
        <v>62.5</v>
      </c>
      <c r="CR98" s="105">
        <v>71.430000000000007</v>
      </c>
      <c r="CS98" s="105">
        <v>53.57</v>
      </c>
      <c r="CT98" s="105">
        <v>78.12</v>
      </c>
      <c r="CU98" s="105">
        <v>72.41</v>
      </c>
      <c r="CV98" s="105">
        <v>30</v>
      </c>
      <c r="CW98" s="105">
        <v>79.14</v>
      </c>
      <c r="CX98" s="105">
        <v>75.44</v>
      </c>
      <c r="CY98" s="105">
        <v>86.11</v>
      </c>
      <c r="CZ98" s="105">
        <v>77.5</v>
      </c>
      <c r="DA98" s="105">
        <v>63.47</v>
      </c>
      <c r="DB98" s="105">
        <v>81.290000000000006</v>
      </c>
      <c r="DC98" s="105">
        <v>68.790000000000006</v>
      </c>
    </row>
    <row r="99" spans="1:107" ht="14.4" x14ac:dyDescent="0.3">
      <c r="A99" s="104" t="s">
        <v>772</v>
      </c>
      <c r="B99" t="s">
        <v>250</v>
      </c>
      <c r="C99" t="s">
        <v>101</v>
      </c>
      <c r="D99" t="s">
        <v>102</v>
      </c>
      <c r="E99" t="s">
        <v>176</v>
      </c>
      <c r="F99" t="s">
        <v>108</v>
      </c>
      <c r="G99" t="s">
        <v>105</v>
      </c>
      <c r="H99" t="s">
        <v>105</v>
      </c>
      <c r="I99" s="97" t="s">
        <v>536</v>
      </c>
      <c r="J99" s="97">
        <v>1</v>
      </c>
      <c r="K99" t="s">
        <v>672</v>
      </c>
      <c r="L99" s="93" t="s">
        <v>106</v>
      </c>
      <c r="M99" s="105">
        <v>92.32</v>
      </c>
      <c r="N99" s="105">
        <v>81.97</v>
      </c>
      <c r="O99" s="105">
        <v>98.67</v>
      </c>
      <c r="P99" s="105">
        <v>94.87</v>
      </c>
      <c r="Q99" s="105">
        <v>97.04</v>
      </c>
      <c r="R99" s="105">
        <v>89.19</v>
      </c>
      <c r="S99" s="105">
        <v>95.96</v>
      </c>
      <c r="T99" s="105">
        <v>92.57</v>
      </c>
      <c r="U99" s="105"/>
      <c r="V99" s="105"/>
      <c r="W99" s="105"/>
      <c r="X99" s="105"/>
      <c r="Y99" s="105"/>
      <c r="Z99" s="105">
        <v>80.19</v>
      </c>
      <c r="AA99" s="105">
        <v>93.33</v>
      </c>
      <c r="AB99" s="105">
        <v>72.73</v>
      </c>
      <c r="AC99" s="105">
        <v>75.64</v>
      </c>
      <c r="AD99" s="105">
        <v>100</v>
      </c>
      <c r="AE99" s="105"/>
      <c r="AF99" s="105">
        <v>95.65</v>
      </c>
      <c r="AG99" s="105">
        <v>100</v>
      </c>
      <c r="AH99" s="105">
        <v>92.31</v>
      </c>
      <c r="AI99" s="105">
        <v>100</v>
      </c>
      <c r="AJ99" s="105">
        <v>98.08</v>
      </c>
      <c r="AK99" s="105">
        <v>92.37</v>
      </c>
      <c r="AL99" s="105">
        <v>88.89</v>
      </c>
      <c r="AM99" s="105">
        <v>100</v>
      </c>
      <c r="AN99" s="105">
        <v>97.3</v>
      </c>
      <c r="AO99" s="105">
        <v>86.93</v>
      </c>
      <c r="AP99" s="105">
        <v>50</v>
      </c>
      <c r="AQ99" s="105">
        <v>100</v>
      </c>
      <c r="AR99" s="105">
        <v>85.71</v>
      </c>
      <c r="AS99" s="105">
        <v>96.3</v>
      </c>
      <c r="AT99" s="105">
        <v>86.21</v>
      </c>
      <c r="AU99" s="105">
        <v>100</v>
      </c>
      <c r="AV99" s="105"/>
      <c r="AW99" s="105">
        <v>93.1</v>
      </c>
      <c r="AX99" s="105">
        <v>100</v>
      </c>
      <c r="AY99" s="105">
        <v>86.67</v>
      </c>
      <c r="AZ99" s="105">
        <v>100</v>
      </c>
      <c r="BA99" s="105">
        <v>100</v>
      </c>
      <c r="BB99" s="105">
        <v>100</v>
      </c>
      <c r="BC99" s="105">
        <v>100</v>
      </c>
      <c r="BD99" s="105">
        <v>100</v>
      </c>
      <c r="BE99" s="105">
        <v>100</v>
      </c>
      <c r="BF99" s="105">
        <v>100</v>
      </c>
      <c r="BG99" s="105">
        <v>100</v>
      </c>
      <c r="BH99" s="105"/>
      <c r="BI99" s="105"/>
      <c r="BJ99" s="105"/>
      <c r="BK99" s="105"/>
      <c r="BL99" s="105">
        <v>95.61</v>
      </c>
      <c r="BM99" s="105">
        <v>100</v>
      </c>
      <c r="BN99" s="105">
        <v>100</v>
      </c>
      <c r="BO99" s="105">
        <v>97.83</v>
      </c>
      <c r="BP99" s="105">
        <v>100</v>
      </c>
      <c r="BQ99" s="105">
        <v>84.62</v>
      </c>
      <c r="BR99" s="105">
        <v>92.86</v>
      </c>
      <c r="BS99" s="105">
        <v>100</v>
      </c>
      <c r="BT99" s="105">
        <v>84.21</v>
      </c>
      <c r="BU99" s="105">
        <v>100</v>
      </c>
      <c r="BV99" s="105">
        <v>99.23</v>
      </c>
      <c r="BW99" s="105">
        <v>100</v>
      </c>
      <c r="BX99" s="105">
        <v>100</v>
      </c>
      <c r="BY99" s="105">
        <v>95.65</v>
      </c>
      <c r="BZ99" s="105">
        <v>100</v>
      </c>
      <c r="CA99" s="105">
        <v>100</v>
      </c>
      <c r="CB99" s="105"/>
      <c r="CC99" s="105">
        <v>97.04</v>
      </c>
      <c r="CD99" s="105">
        <v>97.92</v>
      </c>
      <c r="CE99" s="105">
        <v>95.45</v>
      </c>
      <c r="CF99" s="105">
        <v>100</v>
      </c>
      <c r="CG99" s="105">
        <v>78.5</v>
      </c>
      <c r="CH99" s="105">
        <v>100</v>
      </c>
      <c r="CI99" s="105">
        <v>100</v>
      </c>
      <c r="CJ99" s="105">
        <v>70.69</v>
      </c>
      <c r="CK99" s="105">
        <v>62.96</v>
      </c>
      <c r="CL99" s="105">
        <v>50</v>
      </c>
      <c r="CM99" s="105">
        <v>85.71</v>
      </c>
      <c r="CN99" s="105">
        <v>90.91</v>
      </c>
      <c r="CO99" s="105">
        <v>94.12</v>
      </c>
      <c r="CP99" s="105">
        <v>82.22</v>
      </c>
      <c r="CQ99" s="105">
        <v>95.96</v>
      </c>
      <c r="CR99" s="105">
        <v>97.62</v>
      </c>
      <c r="CS99" s="105">
        <v>92.86</v>
      </c>
      <c r="CT99" s="105">
        <v>96.88</v>
      </c>
      <c r="CU99" s="105">
        <v>100</v>
      </c>
      <c r="CV99" s="105">
        <v>90</v>
      </c>
      <c r="CW99" s="105">
        <v>92.57</v>
      </c>
      <c r="CX99" s="105">
        <v>85.09</v>
      </c>
      <c r="CY99" s="105">
        <v>97.22</v>
      </c>
      <c r="CZ99" s="105">
        <v>97.5</v>
      </c>
      <c r="DA99" s="105">
        <v>88.77</v>
      </c>
      <c r="DB99" s="105">
        <v>93.63</v>
      </c>
      <c r="DC99" s="105">
        <v>86.27</v>
      </c>
    </row>
    <row r="100" spans="1:107" ht="14.4" x14ac:dyDescent="0.3">
      <c r="A100" s="104" t="s">
        <v>773</v>
      </c>
      <c r="B100" t="s">
        <v>251</v>
      </c>
      <c r="C100" t="s">
        <v>101</v>
      </c>
      <c r="D100" t="s">
        <v>102</v>
      </c>
      <c r="E100" t="s">
        <v>227</v>
      </c>
      <c r="F100" t="s">
        <v>108</v>
      </c>
      <c r="G100" t="s">
        <v>105</v>
      </c>
      <c r="H100" t="s">
        <v>105</v>
      </c>
      <c r="I100" s="97" t="s">
        <v>536</v>
      </c>
      <c r="J100" s="97">
        <v>1</v>
      </c>
      <c r="K100" t="s">
        <v>672</v>
      </c>
      <c r="L100" s="93" t="s">
        <v>106</v>
      </c>
      <c r="M100" s="105">
        <v>69.61</v>
      </c>
      <c r="N100" s="105">
        <v>56.52</v>
      </c>
      <c r="O100" s="105">
        <v>77.33</v>
      </c>
      <c r="P100" s="105">
        <v>73.02</v>
      </c>
      <c r="Q100" s="105">
        <v>77.44</v>
      </c>
      <c r="R100" s="105">
        <v>56.47</v>
      </c>
      <c r="S100" s="105">
        <v>33.72</v>
      </c>
      <c r="T100" s="105">
        <v>81.97</v>
      </c>
      <c r="U100" s="105"/>
      <c r="V100" s="105"/>
      <c r="W100" s="105"/>
      <c r="X100" s="105"/>
      <c r="Y100" s="105"/>
      <c r="Z100" s="105">
        <v>50.51</v>
      </c>
      <c r="AA100" s="105">
        <v>46.43</v>
      </c>
      <c r="AB100" s="105">
        <v>53.33</v>
      </c>
      <c r="AC100" s="105">
        <v>53.42</v>
      </c>
      <c r="AD100" s="105">
        <v>76.38</v>
      </c>
      <c r="AE100" s="105"/>
      <c r="AF100" s="105">
        <v>86.36</v>
      </c>
      <c r="AG100" s="105">
        <v>100</v>
      </c>
      <c r="AH100" s="105">
        <v>75</v>
      </c>
      <c r="AI100" s="105">
        <v>100</v>
      </c>
      <c r="AJ100" s="105">
        <v>86.79</v>
      </c>
      <c r="AK100" s="105">
        <v>73.47</v>
      </c>
      <c r="AL100" s="105">
        <v>41.67</v>
      </c>
      <c r="AM100" s="105">
        <v>55.67</v>
      </c>
      <c r="AN100" s="105">
        <v>66.67</v>
      </c>
      <c r="AO100" s="105">
        <v>87.15</v>
      </c>
      <c r="AP100" s="105">
        <v>0</v>
      </c>
      <c r="AQ100" s="105">
        <v>56</v>
      </c>
      <c r="AR100" s="105">
        <v>36.11</v>
      </c>
      <c r="AS100" s="105">
        <v>77.44</v>
      </c>
      <c r="AT100" s="105">
        <v>93.1</v>
      </c>
      <c r="AU100" s="105">
        <v>100</v>
      </c>
      <c r="AV100" s="105"/>
      <c r="AW100" s="105">
        <v>91.67</v>
      </c>
      <c r="AX100" s="105">
        <v>90.74</v>
      </c>
      <c r="AY100" s="105">
        <v>89.29</v>
      </c>
      <c r="AZ100" s="105">
        <v>100</v>
      </c>
      <c r="BA100" s="105">
        <v>100</v>
      </c>
      <c r="BB100" s="105">
        <v>100</v>
      </c>
      <c r="BC100" s="105">
        <v>100</v>
      </c>
      <c r="BD100" s="105">
        <v>100</v>
      </c>
      <c r="BE100" s="105">
        <v>100</v>
      </c>
      <c r="BF100" s="105">
        <v>100</v>
      </c>
      <c r="BG100" s="105">
        <v>100</v>
      </c>
      <c r="BH100" s="105"/>
      <c r="BI100" s="105"/>
      <c r="BJ100" s="105"/>
      <c r="BK100" s="105"/>
      <c r="BL100" s="105">
        <v>76.319999999999993</v>
      </c>
      <c r="BM100" s="105">
        <v>78.38</v>
      </c>
      <c r="BN100" s="105">
        <v>75</v>
      </c>
      <c r="BO100" s="105">
        <v>84.78</v>
      </c>
      <c r="BP100" s="105">
        <v>88.89</v>
      </c>
      <c r="BQ100" s="105">
        <v>69.23</v>
      </c>
      <c r="BR100" s="105">
        <v>50</v>
      </c>
      <c r="BS100" s="105">
        <v>100</v>
      </c>
      <c r="BT100" s="105">
        <v>38.89</v>
      </c>
      <c r="BU100" s="105">
        <v>20</v>
      </c>
      <c r="BV100" s="105">
        <v>60.44</v>
      </c>
      <c r="BW100" s="105">
        <v>58.33</v>
      </c>
      <c r="BX100" s="105">
        <v>50</v>
      </c>
      <c r="BY100" s="105">
        <v>33.33</v>
      </c>
      <c r="BZ100" s="105">
        <v>33.33</v>
      </c>
      <c r="CA100" s="105">
        <v>81.25</v>
      </c>
      <c r="CB100" s="105"/>
      <c r="CC100" s="105">
        <v>77.44</v>
      </c>
      <c r="CD100" s="105">
        <v>54.5</v>
      </c>
      <c r="CE100" s="105">
        <v>46.62</v>
      </c>
      <c r="CF100" s="105">
        <v>61.39</v>
      </c>
      <c r="CG100" s="105">
        <v>42.75</v>
      </c>
      <c r="CH100" s="105">
        <v>28.89</v>
      </c>
      <c r="CI100" s="105">
        <v>50</v>
      </c>
      <c r="CJ100" s="105">
        <v>45.69</v>
      </c>
      <c r="CK100" s="105">
        <v>65.739999999999995</v>
      </c>
      <c r="CL100" s="105">
        <v>16.670000000000002</v>
      </c>
      <c r="CM100" s="105">
        <v>66.31</v>
      </c>
      <c r="CN100" s="105">
        <v>71.72</v>
      </c>
      <c r="CO100" s="105">
        <v>58.82</v>
      </c>
      <c r="CP100" s="105">
        <v>65.73</v>
      </c>
      <c r="CQ100" s="105">
        <v>33.72</v>
      </c>
      <c r="CR100" s="105">
        <v>22.86</v>
      </c>
      <c r="CS100" s="105">
        <v>50</v>
      </c>
      <c r="CT100" s="105">
        <v>11.11</v>
      </c>
      <c r="CU100" s="105">
        <v>14.81</v>
      </c>
      <c r="CV100" s="105">
        <v>90</v>
      </c>
      <c r="CW100" s="105">
        <v>81.97</v>
      </c>
      <c r="CX100" s="105">
        <v>63.81</v>
      </c>
      <c r="CY100" s="105">
        <v>93.06</v>
      </c>
      <c r="CZ100" s="105">
        <v>90.48</v>
      </c>
      <c r="DA100" s="105">
        <v>55.55</v>
      </c>
      <c r="DB100" s="105">
        <v>94.2</v>
      </c>
      <c r="DC100" s="105">
        <v>95.1</v>
      </c>
    </row>
    <row r="101" spans="1:107" ht="14.4" x14ac:dyDescent="0.3">
      <c r="A101" s="104" t="s">
        <v>774</v>
      </c>
      <c r="B101" t="s">
        <v>252</v>
      </c>
      <c r="C101" t="s">
        <v>101</v>
      </c>
      <c r="D101" t="s">
        <v>102</v>
      </c>
      <c r="E101" t="s">
        <v>158</v>
      </c>
      <c r="F101" t="s">
        <v>118</v>
      </c>
      <c r="G101" t="s">
        <v>253</v>
      </c>
      <c r="H101" t="s">
        <v>254</v>
      </c>
      <c r="I101" s="97" t="s">
        <v>536</v>
      </c>
      <c r="J101" s="97">
        <v>0</v>
      </c>
      <c r="K101" t="s">
        <v>672</v>
      </c>
      <c r="L101" s="93" t="s">
        <v>106</v>
      </c>
      <c r="M101" s="105">
        <v>73.3</v>
      </c>
      <c r="N101" s="105">
        <v>57.27</v>
      </c>
      <c r="O101" s="105">
        <v>79.430000000000007</v>
      </c>
      <c r="P101" s="105">
        <v>70.38</v>
      </c>
      <c r="Q101" s="105">
        <v>84.26</v>
      </c>
      <c r="R101" s="105">
        <v>77.22</v>
      </c>
      <c r="S101" s="105">
        <v>26.58</v>
      </c>
      <c r="T101" s="105">
        <v>84.46</v>
      </c>
      <c r="U101" s="105"/>
      <c r="V101" s="105"/>
      <c r="W101" s="105"/>
      <c r="X101" s="105"/>
      <c r="Y101" s="105"/>
      <c r="Z101" s="105">
        <v>52.13</v>
      </c>
      <c r="AA101" s="105">
        <v>42.86</v>
      </c>
      <c r="AB101" s="105">
        <v>30.43</v>
      </c>
      <c r="AC101" s="105">
        <v>55.88</v>
      </c>
      <c r="AD101" s="105">
        <v>79.819999999999993</v>
      </c>
      <c r="AE101" s="105"/>
      <c r="AF101" s="105">
        <v>80.77</v>
      </c>
      <c r="AG101" s="105">
        <v>100</v>
      </c>
      <c r="AH101" s="105">
        <v>64.290000000000006</v>
      </c>
      <c r="AI101" s="105">
        <v>66.67</v>
      </c>
      <c r="AJ101" s="105">
        <v>98.08</v>
      </c>
      <c r="AK101" s="105">
        <v>63.75</v>
      </c>
      <c r="AL101" s="105">
        <v>84.83</v>
      </c>
      <c r="AM101" s="105">
        <v>0</v>
      </c>
      <c r="AN101" s="105">
        <v>16.670000000000002</v>
      </c>
      <c r="AO101" s="105">
        <v>85.92</v>
      </c>
      <c r="AP101" s="105"/>
      <c r="AQ101" s="105">
        <v>0</v>
      </c>
      <c r="AR101" s="105">
        <v>0</v>
      </c>
      <c r="AS101" s="105">
        <v>73.42</v>
      </c>
      <c r="AT101" s="105">
        <v>65.52</v>
      </c>
      <c r="AU101" s="105"/>
      <c r="AV101" s="105"/>
      <c r="AW101" s="105">
        <v>66.069999999999993</v>
      </c>
      <c r="AX101" s="105">
        <v>50</v>
      </c>
      <c r="AY101" s="105">
        <v>64.290000000000006</v>
      </c>
      <c r="AZ101" s="105">
        <v>100</v>
      </c>
      <c r="BA101" s="105"/>
      <c r="BB101" s="105"/>
      <c r="BC101" s="105"/>
      <c r="BD101" s="105"/>
      <c r="BE101" s="105"/>
      <c r="BF101" s="105"/>
      <c r="BG101" s="105"/>
      <c r="BH101" s="105"/>
      <c r="BI101" s="105"/>
      <c r="BJ101" s="105"/>
      <c r="BK101" s="105"/>
      <c r="BL101" s="105">
        <v>70</v>
      </c>
      <c r="BM101" s="105">
        <v>77.78</v>
      </c>
      <c r="BN101" s="105">
        <v>60</v>
      </c>
      <c r="BO101" s="105">
        <v>76.47</v>
      </c>
      <c r="BP101" s="105">
        <v>52.94</v>
      </c>
      <c r="BQ101" s="105">
        <v>60</v>
      </c>
      <c r="BR101" s="105"/>
      <c r="BS101" s="105"/>
      <c r="BT101" s="105"/>
      <c r="BU101" s="105"/>
      <c r="BV101" s="105">
        <v>67.58</v>
      </c>
      <c r="BW101" s="105">
        <v>71.319999999999993</v>
      </c>
      <c r="BX101" s="105">
        <v>72</v>
      </c>
      <c r="BY101" s="105">
        <v>52.17</v>
      </c>
      <c r="BZ101" s="105">
        <v>41.67</v>
      </c>
      <c r="CA101" s="105">
        <v>71.209999999999994</v>
      </c>
      <c r="CB101" s="105"/>
      <c r="CC101" s="105">
        <v>84.26</v>
      </c>
      <c r="CD101" s="105">
        <v>75.92</v>
      </c>
      <c r="CE101" s="105">
        <v>79.239999999999995</v>
      </c>
      <c r="CF101" s="105">
        <v>73.209999999999994</v>
      </c>
      <c r="CG101" s="105">
        <v>78.81</v>
      </c>
      <c r="CH101" s="105">
        <v>64.44</v>
      </c>
      <c r="CI101" s="105">
        <v>90</v>
      </c>
      <c r="CJ101" s="105">
        <v>77.22</v>
      </c>
      <c r="CK101" s="105">
        <v>92.59</v>
      </c>
      <c r="CL101" s="105">
        <v>83.33</v>
      </c>
      <c r="CM101" s="105"/>
      <c r="CN101" s="105"/>
      <c r="CO101" s="105"/>
      <c r="CP101" s="105"/>
      <c r="CQ101" s="105">
        <v>26.58</v>
      </c>
      <c r="CR101" s="105">
        <v>29.03</v>
      </c>
      <c r="CS101" s="105">
        <v>33.33</v>
      </c>
      <c r="CT101" s="105">
        <v>14.81</v>
      </c>
      <c r="CU101" s="105">
        <v>18.52</v>
      </c>
      <c r="CV101" s="105">
        <v>60</v>
      </c>
      <c r="CW101" s="105">
        <v>84.46</v>
      </c>
      <c r="CX101" s="105">
        <v>73</v>
      </c>
      <c r="CY101" s="105">
        <v>79.17</v>
      </c>
      <c r="CZ101" s="105">
        <v>100</v>
      </c>
      <c r="DA101" s="105">
        <v>87.83</v>
      </c>
      <c r="DB101" s="105">
        <v>91.02</v>
      </c>
      <c r="DC101" s="105">
        <v>85.29</v>
      </c>
    </row>
    <row r="102" spans="1:107" ht="14.4" x14ac:dyDescent="0.3">
      <c r="A102" s="104" t="s">
        <v>775</v>
      </c>
      <c r="B102" t="s">
        <v>255</v>
      </c>
      <c r="C102" t="s">
        <v>101</v>
      </c>
      <c r="D102" t="s">
        <v>102</v>
      </c>
      <c r="E102" t="s">
        <v>227</v>
      </c>
      <c r="F102" t="s">
        <v>118</v>
      </c>
      <c r="G102" t="s">
        <v>105</v>
      </c>
      <c r="H102" t="s">
        <v>105</v>
      </c>
      <c r="I102" s="97" t="s">
        <v>536</v>
      </c>
      <c r="J102" s="97">
        <v>1</v>
      </c>
      <c r="K102" t="s">
        <v>672</v>
      </c>
      <c r="L102" s="93" t="s">
        <v>106</v>
      </c>
      <c r="M102" s="105">
        <v>89.22</v>
      </c>
      <c r="N102" s="105">
        <v>96.72</v>
      </c>
      <c r="O102" s="105">
        <v>95.86</v>
      </c>
      <c r="P102" s="105">
        <v>89.41</v>
      </c>
      <c r="Q102" s="105">
        <v>85.98</v>
      </c>
      <c r="R102" s="105">
        <v>87.32</v>
      </c>
      <c r="S102" s="105">
        <v>86.49</v>
      </c>
      <c r="T102" s="105">
        <v>87.23</v>
      </c>
      <c r="U102" s="105"/>
      <c r="V102" s="105"/>
      <c r="W102" s="105"/>
      <c r="X102" s="105"/>
      <c r="Y102" s="105"/>
      <c r="Z102" s="105">
        <v>96.23</v>
      </c>
      <c r="AA102" s="105">
        <v>100</v>
      </c>
      <c r="AB102" s="105">
        <v>90.91</v>
      </c>
      <c r="AC102" s="105">
        <v>94.87</v>
      </c>
      <c r="AD102" s="105">
        <v>97.46</v>
      </c>
      <c r="AE102" s="105"/>
      <c r="AF102" s="105">
        <v>92.31</v>
      </c>
      <c r="AG102" s="105">
        <v>92.86</v>
      </c>
      <c r="AH102" s="105">
        <v>85.71</v>
      </c>
      <c r="AI102" s="105">
        <v>83.33</v>
      </c>
      <c r="AJ102" s="105">
        <v>96.23</v>
      </c>
      <c r="AK102" s="105">
        <v>82.86</v>
      </c>
      <c r="AL102" s="105">
        <v>88.83</v>
      </c>
      <c r="AM102" s="105">
        <v>80.67</v>
      </c>
      <c r="AN102" s="105">
        <v>67.569999999999993</v>
      </c>
      <c r="AO102" s="105">
        <v>75.62</v>
      </c>
      <c r="AP102" s="105">
        <v>33.33</v>
      </c>
      <c r="AQ102" s="105">
        <v>44</v>
      </c>
      <c r="AR102" s="105">
        <v>92.86</v>
      </c>
      <c r="AS102" s="105">
        <v>95.12</v>
      </c>
      <c r="AT102" s="105">
        <v>0</v>
      </c>
      <c r="AU102" s="105"/>
      <c r="AV102" s="105"/>
      <c r="AW102" s="105">
        <v>86.61</v>
      </c>
      <c r="AX102" s="105">
        <v>83.33</v>
      </c>
      <c r="AY102" s="105">
        <v>85.71</v>
      </c>
      <c r="AZ102" s="105">
        <v>96.43</v>
      </c>
      <c r="BA102" s="105">
        <v>82.22</v>
      </c>
      <c r="BB102" s="105">
        <v>40</v>
      </c>
      <c r="BC102" s="105">
        <v>62.5</v>
      </c>
      <c r="BD102" s="105">
        <v>96.67</v>
      </c>
      <c r="BE102" s="105">
        <v>100</v>
      </c>
      <c r="BF102" s="105">
        <v>100</v>
      </c>
      <c r="BG102" s="105">
        <v>90</v>
      </c>
      <c r="BH102" s="105"/>
      <c r="BI102" s="105"/>
      <c r="BJ102" s="105"/>
      <c r="BK102" s="105"/>
      <c r="BL102" s="105">
        <v>92.98</v>
      </c>
      <c r="BM102" s="105">
        <v>100</v>
      </c>
      <c r="BN102" s="105">
        <v>100</v>
      </c>
      <c r="BO102" s="105">
        <v>93.48</v>
      </c>
      <c r="BP102" s="105">
        <v>100</v>
      </c>
      <c r="BQ102" s="105">
        <v>76.92</v>
      </c>
      <c r="BR102" s="105">
        <v>97.62</v>
      </c>
      <c r="BS102" s="105">
        <v>100</v>
      </c>
      <c r="BT102" s="105">
        <v>94.74</v>
      </c>
      <c r="BU102" s="105">
        <v>100</v>
      </c>
      <c r="BV102" s="105">
        <v>96.95</v>
      </c>
      <c r="BW102" s="105">
        <v>98.21</v>
      </c>
      <c r="BX102" s="105">
        <v>100</v>
      </c>
      <c r="BY102" s="105">
        <v>95.65</v>
      </c>
      <c r="BZ102" s="105">
        <v>100</v>
      </c>
      <c r="CA102" s="105">
        <v>90.91</v>
      </c>
      <c r="CB102" s="105"/>
      <c r="CC102" s="105">
        <v>85.98</v>
      </c>
      <c r="CD102" s="105">
        <v>88.62</v>
      </c>
      <c r="CE102" s="105">
        <v>80.3</v>
      </c>
      <c r="CF102" s="105">
        <v>95.57</v>
      </c>
      <c r="CG102" s="105">
        <v>87.74</v>
      </c>
      <c r="CH102" s="105">
        <v>100</v>
      </c>
      <c r="CI102" s="105">
        <v>80</v>
      </c>
      <c r="CJ102" s="105">
        <v>94.17</v>
      </c>
      <c r="CK102" s="105">
        <v>46.3</v>
      </c>
      <c r="CL102" s="105">
        <v>100</v>
      </c>
      <c r="CM102" s="105"/>
      <c r="CN102" s="105"/>
      <c r="CO102" s="105"/>
      <c r="CP102" s="105"/>
      <c r="CQ102" s="105">
        <v>86.49</v>
      </c>
      <c r="CR102" s="105">
        <v>92.86</v>
      </c>
      <c r="CS102" s="105">
        <v>89.29</v>
      </c>
      <c r="CT102" s="105">
        <v>84.38</v>
      </c>
      <c r="CU102" s="105">
        <v>96.55</v>
      </c>
      <c r="CV102" s="105">
        <v>66.67</v>
      </c>
      <c r="CW102" s="105">
        <v>87.23</v>
      </c>
      <c r="CX102" s="105">
        <v>90.35</v>
      </c>
      <c r="CY102" s="105">
        <v>90.97</v>
      </c>
      <c r="CZ102" s="105">
        <v>85</v>
      </c>
      <c r="DA102" s="105">
        <v>86.23</v>
      </c>
      <c r="DB102" s="105">
        <v>80.95</v>
      </c>
      <c r="DC102" s="105">
        <v>75.91</v>
      </c>
    </row>
    <row r="103" spans="1:107" ht="14.4" x14ac:dyDescent="0.3">
      <c r="A103" s="104" t="s">
        <v>776</v>
      </c>
      <c r="B103" t="s">
        <v>256</v>
      </c>
      <c r="C103" t="s">
        <v>101</v>
      </c>
      <c r="D103" t="s">
        <v>102</v>
      </c>
      <c r="E103" t="s">
        <v>133</v>
      </c>
      <c r="F103" t="s">
        <v>108</v>
      </c>
      <c r="G103" t="s">
        <v>105</v>
      </c>
      <c r="H103" t="s">
        <v>105</v>
      </c>
      <c r="I103" s="97" t="s">
        <v>536</v>
      </c>
      <c r="J103" s="97">
        <v>1</v>
      </c>
      <c r="K103" t="s">
        <v>672</v>
      </c>
      <c r="L103" s="93" t="s">
        <v>106</v>
      </c>
      <c r="M103" s="105">
        <v>93.91</v>
      </c>
      <c r="N103" s="105">
        <v>94.62</v>
      </c>
      <c r="O103" s="105">
        <v>94.88</v>
      </c>
      <c r="P103" s="105">
        <v>92.63</v>
      </c>
      <c r="Q103" s="105">
        <v>98.65</v>
      </c>
      <c r="R103" s="105">
        <v>94.27</v>
      </c>
      <c r="S103" s="105">
        <v>97.06</v>
      </c>
      <c r="T103" s="105">
        <v>96.37</v>
      </c>
      <c r="U103" s="105">
        <v>97.25</v>
      </c>
      <c r="V103" s="105">
        <v>100</v>
      </c>
      <c r="W103" s="105">
        <v>100</v>
      </c>
      <c r="X103" s="105">
        <v>96.59</v>
      </c>
      <c r="Y103" s="105">
        <v>83.33</v>
      </c>
      <c r="Z103" s="105">
        <v>92.45</v>
      </c>
      <c r="AA103" s="105">
        <v>96.67</v>
      </c>
      <c r="AB103" s="105">
        <v>96.97</v>
      </c>
      <c r="AC103" s="105">
        <v>89.74</v>
      </c>
      <c r="AD103" s="105">
        <v>98.05</v>
      </c>
      <c r="AE103" s="105">
        <v>71.209999999999994</v>
      </c>
      <c r="AF103" s="105">
        <v>97.14</v>
      </c>
      <c r="AG103" s="105">
        <v>92.86</v>
      </c>
      <c r="AH103" s="105">
        <v>95.24</v>
      </c>
      <c r="AI103" s="105">
        <v>87.5</v>
      </c>
      <c r="AJ103" s="105">
        <v>100</v>
      </c>
      <c r="AK103" s="105">
        <v>85.82</v>
      </c>
      <c r="AL103" s="105">
        <v>94.44</v>
      </c>
      <c r="AM103" s="105">
        <v>100</v>
      </c>
      <c r="AN103" s="105">
        <v>86.49</v>
      </c>
      <c r="AO103" s="105">
        <v>88.07</v>
      </c>
      <c r="AP103" s="105">
        <v>25</v>
      </c>
      <c r="AQ103" s="105">
        <v>48</v>
      </c>
      <c r="AR103" s="105">
        <v>75</v>
      </c>
      <c r="AS103" s="105">
        <v>87.5</v>
      </c>
      <c r="AT103" s="105">
        <v>93.1</v>
      </c>
      <c r="AU103" s="105">
        <v>100</v>
      </c>
      <c r="AV103" s="105"/>
      <c r="AW103" s="105">
        <v>96.55</v>
      </c>
      <c r="AX103" s="105">
        <v>100</v>
      </c>
      <c r="AY103" s="105">
        <v>93.33</v>
      </c>
      <c r="AZ103" s="105">
        <v>100</v>
      </c>
      <c r="BA103" s="105">
        <v>95.24</v>
      </c>
      <c r="BB103" s="105">
        <v>100</v>
      </c>
      <c r="BC103" s="105">
        <v>90</v>
      </c>
      <c r="BD103" s="105">
        <v>87.5</v>
      </c>
      <c r="BE103" s="105">
        <v>100</v>
      </c>
      <c r="BF103" s="105">
        <v>100</v>
      </c>
      <c r="BG103" s="105">
        <v>100</v>
      </c>
      <c r="BH103" s="105">
        <v>89.91</v>
      </c>
      <c r="BI103" s="105">
        <v>98.04</v>
      </c>
      <c r="BJ103" s="105">
        <v>95.24</v>
      </c>
      <c r="BK103" s="105">
        <v>75.86</v>
      </c>
      <c r="BL103" s="105">
        <v>97.37</v>
      </c>
      <c r="BM103" s="105">
        <v>100</v>
      </c>
      <c r="BN103" s="105">
        <v>87.5</v>
      </c>
      <c r="BO103" s="105">
        <v>97.83</v>
      </c>
      <c r="BP103" s="105">
        <v>94.44</v>
      </c>
      <c r="BQ103" s="105">
        <v>100</v>
      </c>
      <c r="BR103" s="105">
        <v>100</v>
      </c>
      <c r="BS103" s="105">
        <v>100</v>
      </c>
      <c r="BT103" s="105">
        <v>100</v>
      </c>
      <c r="BU103" s="105">
        <v>100</v>
      </c>
      <c r="BV103" s="105">
        <v>95.83</v>
      </c>
      <c r="BW103" s="105">
        <v>92.86</v>
      </c>
      <c r="BX103" s="105">
        <v>96.15</v>
      </c>
      <c r="BY103" s="105">
        <v>100</v>
      </c>
      <c r="BZ103" s="105">
        <v>100</v>
      </c>
      <c r="CA103" s="105">
        <v>100</v>
      </c>
      <c r="CB103" s="105">
        <v>97.92</v>
      </c>
      <c r="CC103" s="105">
        <v>98.65</v>
      </c>
      <c r="CD103" s="105">
        <v>98.62</v>
      </c>
      <c r="CE103" s="105">
        <v>98.48</v>
      </c>
      <c r="CF103" s="105">
        <v>98.73</v>
      </c>
      <c r="CG103" s="105">
        <v>87.38</v>
      </c>
      <c r="CH103" s="105">
        <v>100</v>
      </c>
      <c r="CI103" s="105">
        <v>90</v>
      </c>
      <c r="CJ103" s="105">
        <v>78.33</v>
      </c>
      <c r="CK103" s="105">
        <v>85.19</v>
      </c>
      <c r="CL103" s="105">
        <v>100</v>
      </c>
      <c r="CM103" s="105">
        <v>93.33</v>
      </c>
      <c r="CN103" s="105">
        <v>89.9</v>
      </c>
      <c r="CO103" s="105">
        <v>100</v>
      </c>
      <c r="CP103" s="105">
        <v>93.33</v>
      </c>
      <c r="CQ103" s="105">
        <v>97.06</v>
      </c>
      <c r="CR103" s="105">
        <v>97.62</v>
      </c>
      <c r="CS103" s="105">
        <v>100</v>
      </c>
      <c r="CT103" s="105">
        <v>100</v>
      </c>
      <c r="CU103" s="105">
        <v>100</v>
      </c>
      <c r="CV103" s="105">
        <v>100</v>
      </c>
      <c r="CW103" s="105">
        <v>96.37</v>
      </c>
      <c r="CX103" s="105">
        <v>96.12</v>
      </c>
      <c r="CY103" s="105">
        <v>95.14</v>
      </c>
      <c r="CZ103" s="105">
        <v>97.5</v>
      </c>
      <c r="DA103" s="105">
        <v>93.75</v>
      </c>
      <c r="DB103" s="105">
        <v>96.81</v>
      </c>
      <c r="DC103" s="105">
        <v>89.71</v>
      </c>
    </row>
    <row r="104" spans="1:107" ht="14.4" x14ac:dyDescent="0.3">
      <c r="A104" s="104" t="s">
        <v>777</v>
      </c>
      <c r="B104" t="s">
        <v>257</v>
      </c>
      <c r="C104" t="s">
        <v>101</v>
      </c>
      <c r="D104" t="s">
        <v>102</v>
      </c>
      <c r="E104" t="s">
        <v>147</v>
      </c>
      <c r="F104" t="s">
        <v>110</v>
      </c>
      <c r="G104" t="s">
        <v>105</v>
      </c>
      <c r="H104" t="s">
        <v>105</v>
      </c>
      <c r="I104" s="97" t="s">
        <v>536</v>
      </c>
      <c r="J104" s="97">
        <v>1</v>
      </c>
      <c r="K104" t="s">
        <v>672</v>
      </c>
      <c r="L104" s="93" t="s">
        <v>106</v>
      </c>
      <c r="M104" s="105">
        <v>82.95</v>
      </c>
      <c r="N104" s="105">
        <v>76.680000000000007</v>
      </c>
      <c r="O104" s="105">
        <v>92.34</v>
      </c>
      <c r="P104" s="105">
        <v>82.92</v>
      </c>
      <c r="Q104" s="105">
        <v>80.430000000000007</v>
      </c>
      <c r="R104" s="105">
        <v>85.27</v>
      </c>
      <c r="S104" s="105">
        <v>81.37</v>
      </c>
      <c r="T104" s="105">
        <v>82.28</v>
      </c>
      <c r="U104" s="105">
        <v>83.06</v>
      </c>
      <c r="V104" s="105">
        <v>75.739999999999995</v>
      </c>
      <c r="W104" s="105">
        <v>100</v>
      </c>
      <c r="X104" s="105">
        <v>84.09</v>
      </c>
      <c r="Y104" s="105">
        <v>83.33</v>
      </c>
      <c r="Z104" s="105">
        <v>70.75</v>
      </c>
      <c r="AA104" s="105">
        <v>80</v>
      </c>
      <c r="AB104" s="105">
        <v>78.790000000000006</v>
      </c>
      <c r="AC104" s="105">
        <v>69.23</v>
      </c>
      <c r="AD104" s="105">
        <v>96.14</v>
      </c>
      <c r="AE104" s="105">
        <v>63.64</v>
      </c>
      <c r="AF104" s="105">
        <v>97.22</v>
      </c>
      <c r="AG104" s="105">
        <v>100</v>
      </c>
      <c r="AH104" s="105">
        <v>100</v>
      </c>
      <c r="AI104" s="105">
        <v>88.89</v>
      </c>
      <c r="AJ104" s="105">
        <v>93.85</v>
      </c>
      <c r="AK104" s="105">
        <v>83.73</v>
      </c>
      <c r="AL104" s="105">
        <v>77.83</v>
      </c>
      <c r="AM104" s="105">
        <v>100</v>
      </c>
      <c r="AN104" s="105">
        <v>64.52</v>
      </c>
      <c r="AO104" s="105">
        <v>88.07</v>
      </c>
      <c r="AP104" s="105">
        <v>0</v>
      </c>
      <c r="AQ104" s="105">
        <v>68</v>
      </c>
      <c r="AR104" s="105">
        <v>61.11</v>
      </c>
      <c r="AS104" s="105">
        <v>98.78</v>
      </c>
      <c r="AT104" s="105">
        <v>75.86</v>
      </c>
      <c r="AU104" s="105"/>
      <c r="AV104" s="105"/>
      <c r="AW104" s="105">
        <v>86.78</v>
      </c>
      <c r="AX104" s="105">
        <v>68.52</v>
      </c>
      <c r="AY104" s="105">
        <v>93.33</v>
      </c>
      <c r="AZ104" s="105">
        <v>100</v>
      </c>
      <c r="BA104" s="105">
        <v>100</v>
      </c>
      <c r="BB104" s="105">
        <v>100</v>
      </c>
      <c r="BC104" s="105">
        <v>100</v>
      </c>
      <c r="BD104" s="105">
        <v>100</v>
      </c>
      <c r="BE104" s="105">
        <v>100</v>
      </c>
      <c r="BF104" s="105">
        <v>100</v>
      </c>
      <c r="BG104" s="105">
        <v>100</v>
      </c>
      <c r="BH104" s="105"/>
      <c r="BI104" s="105"/>
      <c r="BJ104" s="105"/>
      <c r="BK104" s="105"/>
      <c r="BL104" s="105">
        <v>86.55</v>
      </c>
      <c r="BM104" s="105">
        <v>85.59</v>
      </c>
      <c r="BN104" s="105">
        <v>81.25</v>
      </c>
      <c r="BO104" s="105">
        <v>91.3</v>
      </c>
      <c r="BP104" s="105">
        <v>72.22</v>
      </c>
      <c r="BQ104" s="105">
        <v>92.31</v>
      </c>
      <c r="BR104" s="105">
        <v>52.7</v>
      </c>
      <c r="BS104" s="105">
        <v>100</v>
      </c>
      <c r="BT104" s="105">
        <v>33.33</v>
      </c>
      <c r="BU104" s="105">
        <v>59.09</v>
      </c>
      <c r="BV104" s="105">
        <v>83.74</v>
      </c>
      <c r="BW104" s="105">
        <v>83.93</v>
      </c>
      <c r="BX104" s="105">
        <v>84.62</v>
      </c>
      <c r="BY104" s="105">
        <v>87.5</v>
      </c>
      <c r="BZ104" s="105">
        <v>71.430000000000007</v>
      </c>
      <c r="CA104" s="105">
        <v>75</v>
      </c>
      <c r="CB104" s="105">
        <v>84.57</v>
      </c>
      <c r="CC104" s="105">
        <v>80.430000000000007</v>
      </c>
      <c r="CD104" s="105">
        <v>87.76</v>
      </c>
      <c r="CE104" s="105">
        <v>73.91</v>
      </c>
      <c r="CF104" s="105">
        <v>100</v>
      </c>
      <c r="CG104" s="105">
        <v>75.48</v>
      </c>
      <c r="CH104" s="105">
        <v>100</v>
      </c>
      <c r="CI104" s="105">
        <v>100</v>
      </c>
      <c r="CJ104" s="105">
        <v>71.260000000000005</v>
      </c>
      <c r="CK104" s="105">
        <v>37.96</v>
      </c>
      <c r="CL104" s="105">
        <v>50</v>
      </c>
      <c r="CM104" s="105"/>
      <c r="CN104" s="105"/>
      <c r="CO104" s="105"/>
      <c r="CP104" s="105"/>
      <c r="CQ104" s="105">
        <v>81.37</v>
      </c>
      <c r="CR104" s="105">
        <v>76.19</v>
      </c>
      <c r="CS104" s="105">
        <v>78.569999999999993</v>
      </c>
      <c r="CT104" s="105">
        <v>78.12</v>
      </c>
      <c r="CU104" s="105">
        <v>89.66</v>
      </c>
      <c r="CV104" s="105">
        <v>90</v>
      </c>
      <c r="CW104" s="105">
        <v>82.28</v>
      </c>
      <c r="CX104" s="105">
        <v>66.67</v>
      </c>
      <c r="CY104" s="105">
        <v>89.58</v>
      </c>
      <c r="CZ104" s="105">
        <v>85.71</v>
      </c>
      <c r="DA104" s="105">
        <v>83.76</v>
      </c>
      <c r="DB104" s="105">
        <v>89.56</v>
      </c>
      <c r="DC104" s="105">
        <v>74.349999999999994</v>
      </c>
    </row>
    <row r="105" spans="1:107" ht="14.4" x14ac:dyDescent="0.3">
      <c r="A105" s="104" t="s">
        <v>778</v>
      </c>
      <c r="B105" t="s">
        <v>258</v>
      </c>
      <c r="C105" t="s">
        <v>101</v>
      </c>
      <c r="D105" t="s">
        <v>102</v>
      </c>
      <c r="E105" t="s">
        <v>259</v>
      </c>
      <c r="F105" t="s">
        <v>118</v>
      </c>
      <c r="G105" t="s">
        <v>105</v>
      </c>
      <c r="H105" t="s">
        <v>105</v>
      </c>
      <c r="I105" s="97" t="s">
        <v>536</v>
      </c>
      <c r="J105" s="97">
        <v>1</v>
      </c>
      <c r="K105" t="s">
        <v>672</v>
      </c>
      <c r="L105" s="93" t="s">
        <v>106</v>
      </c>
      <c r="M105" s="105">
        <v>83.24</v>
      </c>
      <c r="N105" s="105">
        <v>89.34</v>
      </c>
      <c r="O105" s="105">
        <v>90.07</v>
      </c>
      <c r="P105" s="105">
        <v>83</v>
      </c>
      <c r="Q105" s="105">
        <v>94.44</v>
      </c>
      <c r="R105" s="105">
        <v>77.5</v>
      </c>
      <c r="S105" s="105">
        <v>72.39</v>
      </c>
      <c r="T105" s="105">
        <v>89.93</v>
      </c>
      <c r="U105" s="105"/>
      <c r="V105" s="105"/>
      <c r="W105" s="105"/>
      <c r="X105" s="105"/>
      <c r="Y105" s="105"/>
      <c r="Z105" s="105">
        <v>90.57</v>
      </c>
      <c r="AA105" s="105">
        <v>93.33</v>
      </c>
      <c r="AB105" s="105">
        <v>90.91</v>
      </c>
      <c r="AC105" s="105">
        <v>88.46</v>
      </c>
      <c r="AD105" s="105">
        <v>91.27</v>
      </c>
      <c r="AE105" s="105"/>
      <c r="AF105" s="105">
        <v>83.33</v>
      </c>
      <c r="AG105" s="105">
        <v>85.71</v>
      </c>
      <c r="AH105" s="105">
        <v>84.62</v>
      </c>
      <c r="AI105" s="105">
        <v>100</v>
      </c>
      <c r="AJ105" s="105">
        <v>100</v>
      </c>
      <c r="AK105" s="105">
        <v>78.09</v>
      </c>
      <c r="AL105" s="105">
        <v>100</v>
      </c>
      <c r="AM105" s="105">
        <v>94.5</v>
      </c>
      <c r="AN105" s="105">
        <v>83.87</v>
      </c>
      <c r="AO105" s="105">
        <v>87.15</v>
      </c>
      <c r="AP105" s="105">
        <v>25</v>
      </c>
      <c r="AQ105" s="105">
        <v>56</v>
      </c>
      <c r="AR105" s="105">
        <v>88.89</v>
      </c>
      <c r="AS105" s="105">
        <v>79.27</v>
      </c>
      <c r="AT105" s="105">
        <v>62.07</v>
      </c>
      <c r="AU105" s="105">
        <v>100</v>
      </c>
      <c r="AV105" s="105"/>
      <c r="AW105" s="105">
        <v>92.86</v>
      </c>
      <c r="AX105" s="105">
        <v>94.44</v>
      </c>
      <c r="AY105" s="105">
        <v>89.29</v>
      </c>
      <c r="AZ105" s="105">
        <v>100</v>
      </c>
      <c r="BA105" s="105">
        <v>95.24</v>
      </c>
      <c r="BB105" s="105">
        <v>100</v>
      </c>
      <c r="BC105" s="105">
        <v>100</v>
      </c>
      <c r="BD105" s="105">
        <v>100</v>
      </c>
      <c r="BE105" s="105">
        <v>100</v>
      </c>
      <c r="BF105" s="105">
        <v>75</v>
      </c>
      <c r="BG105" s="105">
        <v>100</v>
      </c>
      <c r="BH105" s="105"/>
      <c r="BI105" s="105"/>
      <c r="BJ105" s="105"/>
      <c r="BK105" s="105"/>
      <c r="BL105" s="105">
        <v>69.52</v>
      </c>
      <c r="BM105" s="105">
        <v>78.38</v>
      </c>
      <c r="BN105" s="105">
        <v>42.86</v>
      </c>
      <c r="BO105" s="105">
        <v>71.739999999999995</v>
      </c>
      <c r="BP105" s="105">
        <v>64.709999999999994</v>
      </c>
      <c r="BQ105" s="105">
        <v>53.85</v>
      </c>
      <c r="BR105" s="105">
        <v>85</v>
      </c>
      <c r="BS105" s="105">
        <v>100</v>
      </c>
      <c r="BT105" s="105">
        <v>50</v>
      </c>
      <c r="BU105" s="105">
        <v>100</v>
      </c>
      <c r="BV105" s="105">
        <v>83.87</v>
      </c>
      <c r="BW105" s="105">
        <v>79.59</v>
      </c>
      <c r="BX105" s="105">
        <v>76</v>
      </c>
      <c r="BY105" s="105">
        <v>91.3</v>
      </c>
      <c r="BZ105" s="105">
        <v>60</v>
      </c>
      <c r="CA105" s="105">
        <v>95.45</v>
      </c>
      <c r="CB105" s="105"/>
      <c r="CC105" s="105">
        <v>94.44</v>
      </c>
      <c r="CD105" s="105">
        <v>87.85</v>
      </c>
      <c r="CE105" s="105">
        <v>96.97</v>
      </c>
      <c r="CF105" s="105">
        <v>80.13</v>
      </c>
      <c r="CG105" s="105">
        <v>39.49</v>
      </c>
      <c r="CH105" s="105">
        <v>35.56</v>
      </c>
      <c r="CI105" s="105">
        <v>40</v>
      </c>
      <c r="CJ105" s="105">
        <v>44.54</v>
      </c>
      <c r="CK105" s="105">
        <v>44.44</v>
      </c>
      <c r="CL105" s="105">
        <v>16.670000000000002</v>
      </c>
      <c r="CM105" s="105">
        <v>86.07</v>
      </c>
      <c r="CN105" s="105">
        <v>87.88</v>
      </c>
      <c r="CO105" s="105">
        <v>100</v>
      </c>
      <c r="CP105" s="105">
        <v>82.78</v>
      </c>
      <c r="CQ105" s="105">
        <v>72.39</v>
      </c>
      <c r="CR105" s="105">
        <v>66.67</v>
      </c>
      <c r="CS105" s="105">
        <v>75</v>
      </c>
      <c r="CT105" s="105">
        <v>65.62</v>
      </c>
      <c r="CU105" s="105">
        <v>79.31</v>
      </c>
      <c r="CV105" s="105">
        <v>90</v>
      </c>
      <c r="CW105" s="105">
        <v>89.93</v>
      </c>
      <c r="CX105" s="105">
        <v>85.09</v>
      </c>
      <c r="CY105" s="105">
        <v>90.28</v>
      </c>
      <c r="CZ105" s="105">
        <v>87.5</v>
      </c>
      <c r="DA105" s="105">
        <v>68.47</v>
      </c>
      <c r="DB105" s="105">
        <v>91.74</v>
      </c>
      <c r="DC105" s="105">
        <v>77.61</v>
      </c>
    </row>
    <row r="106" spans="1:107" ht="14.4" x14ac:dyDescent="0.3">
      <c r="A106" s="104" t="s">
        <v>780</v>
      </c>
      <c r="B106" t="s">
        <v>260</v>
      </c>
      <c r="C106" t="s">
        <v>101</v>
      </c>
      <c r="D106" t="s">
        <v>102</v>
      </c>
      <c r="E106" t="s">
        <v>227</v>
      </c>
      <c r="F106" t="s">
        <v>108</v>
      </c>
      <c r="G106" t="s">
        <v>105</v>
      </c>
      <c r="H106" t="s">
        <v>105</v>
      </c>
      <c r="I106" s="97" t="s">
        <v>536</v>
      </c>
      <c r="J106" s="97">
        <v>1</v>
      </c>
      <c r="K106" t="s">
        <v>672</v>
      </c>
      <c r="L106" s="93" t="s">
        <v>106</v>
      </c>
      <c r="M106" s="105">
        <v>77.72</v>
      </c>
      <c r="N106" s="105">
        <v>54.62</v>
      </c>
      <c r="O106" s="105">
        <v>86.75</v>
      </c>
      <c r="P106" s="105">
        <v>77.44</v>
      </c>
      <c r="Q106" s="105">
        <v>88.4</v>
      </c>
      <c r="R106" s="105">
        <v>77.900000000000006</v>
      </c>
      <c r="S106" s="105">
        <v>54.62</v>
      </c>
      <c r="T106" s="105">
        <v>86.26</v>
      </c>
      <c r="U106" s="105"/>
      <c r="V106" s="105"/>
      <c r="W106" s="105"/>
      <c r="X106" s="105"/>
      <c r="Y106" s="105"/>
      <c r="Z106" s="105">
        <v>55.34</v>
      </c>
      <c r="AA106" s="105">
        <v>33.33</v>
      </c>
      <c r="AB106" s="105">
        <v>56.67</v>
      </c>
      <c r="AC106" s="105">
        <v>62.67</v>
      </c>
      <c r="AD106" s="105">
        <v>85.83</v>
      </c>
      <c r="AE106" s="105"/>
      <c r="AF106" s="105">
        <v>91.3</v>
      </c>
      <c r="AG106" s="105">
        <v>100</v>
      </c>
      <c r="AH106" s="105">
        <v>84.62</v>
      </c>
      <c r="AI106" s="105">
        <v>100</v>
      </c>
      <c r="AJ106" s="105">
        <v>91.51</v>
      </c>
      <c r="AK106" s="105">
        <v>81.010000000000005</v>
      </c>
      <c r="AL106" s="105">
        <v>55.61</v>
      </c>
      <c r="AM106" s="105">
        <v>72.33</v>
      </c>
      <c r="AN106" s="105">
        <v>63.96</v>
      </c>
      <c r="AO106" s="105">
        <v>77.36</v>
      </c>
      <c r="AP106" s="105"/>
      <c r="AQ106" s="105">
        <v>56</v>
      </c>
      <c r="AR106" s="105">
        <v>0</v>
      </c>
      <c r="AS106" s="105">
        <v>93.83</v>
      </c>
      <c r="AT106" s="105">
        <v>100</v>
      </c>
      <c r="AU106" s="105">
        <v>77.67</v>
      </c>
      <c r="AV106" s="105"/>
      <c r="AW106" s="105">
        <v>89.66</v>
      </c>
      <c r="AX106" s="105">
        <v>94.44</v>
      </c>
      <c r="AY106" s="105">
        <v>83.33</v>
      </c>
      <c r="AZ106" s="105">
        <v>100</v>
      </c>
      <c r="BA106" s="105">
        <v>98.95</v>
      </c>
      <c r="BB106" s="105">
        <v>100</v>
      </c>
      <c r="BC106" s="105">
        <v>100</v>
      </c>
      <c r="BD106" s="105">
        <v>97.5</v>
      </c>
      <c r="BE106" s="105">
        <v>100</v>
      </c>
      <c r="BF106" s="105">
        <v>100</v>
      </c>
      <c r="BG106" s="105">
        <v>90</v>
      </c>
      <c r="BH106" s="105"/>
      <c r="BI106" s="105"/>
      <c r="BJ106" s="105"/>
      <c r="BK106" s="105"/>
      <c r="BL106" s="105">
        <v>84.82</v>
      </c>
      <c r="BM106" s="105">
        <v>86.11</v>
      </c>
      <c r="BN106" s="105">
        <v>87.5</v>
      </c>
      <c r="BO106" s="105">
        <v>82.22</v>
      </c>
      <c r="BP106" s="105">
        <v>100</v>
      </c>
      <c r="BQ106" s="105">
        <v>92.31</v>
      </c>
      <c r="BR106" s="105"/>
      <c r="BS106" s="105"/>
      <c r="BT106" s="105"/>
      <c r="BU106" s="105"/>
      <c r="BV106" s="105">
        <v>63.08</v>
      </c>
      <c r="BW106" s="105">
        <v>70.3</v>
      </c>
      <c r="BX106" s="105">
        <v>52</v>
      </c>
      <c r="BY106" s="105">
        <v>30.43</v>
      </c>
      <c r="BZ106" s="105">
        <v>66.67</v>
      </c>
      <c r="CA106" s="105">
        <v>50</v>
      </c>
      <c r="CB106" s="105"/>
      <c r="CC106" s="105">
        <v>88.4</v>
      </c>
      <c r="CD106" s="105">
        <v>84.84</v>
      </c>
      <c r="CE106" s="105">
        <v>70.709999999999994</v>
      </c>
      <c r="CF106" s="105">
        <v>96.79</v>
      </c>
      <c r="CG106" s="105">
        <v>76.33</v>
      </c>
      <c r="CH106" s="105">
        <v>100</v>
      </c>
      <c r="CI106" s="105">
        <v>90</v>
      </c>
      <c r="CJ106" s="105">
        <v>62.07</v>
      </c>
      <c r="CK106" s="105">
        <v>85.19</v>
      </c>
      <c r="CL106" s="105">
        <v>50</v>
      </c>
      <c r="CM106" s="105">
        <v>72.02</v>
      </c>
      <c r="CN106" s="105">
        <v>88.89</v>
      </c>
      <c r="CO106" s="105">
        <v>70.59</v>
      </c>
      <c r="CP106" s="105">
        <v>66.11</v>
      </c>
      <c r="CQ106" s="105">
        <v>54.62</v>
      </c>
      <c r="CR106" s="105">
        <v>52.38</v>
      </c>
      <c r="CS106" s="105">
        <v>60.71</v>
      </c>
      <c r="CT106" s="105">
        <v>48.15</v>
      </c>
      <c r="CU106" s="105">
        <v>51.85</v>
      </c>
      <c r="CV106" s="105">
        <v>100</v>
      </c>
      <c r="CW106" s="105">
        <v>86.26</v>
      </c>
      <c r="CX106" s="105">
        <v>65.14</v>
      </c>
      <c r="CY106" s="105">
        <v>100</v>
      </c>
      <c r="CZ106" s="105">
        <v>91.88</v>
      </c>
      <c r="DA106" s="105">
        <v>84.89</v>
      </c>
      <c r="DB106" s="105">
        <v>95.07</v>
      </c>
      <c r="DC106" s="105">
        <v>84.31</v>
      </c>
    </row>
    <row r="107" spans="1:107" ht="14.4" x14ac:dyDescent="0.3">
      <c r="A107" s="104" t="s">
        <v>781</v>
      </c>
      <c r="B107" t="s">
        <v>261</v>
      </c>
      <c r="C107" t="s">
        <v>101</v>
      </c>
      <c r="D107" t="s">
        <v>102</v>
      </c>
      <c r="E107" t="s">
        <v>227</v>
      </c>
      <c r="F107" t="s">
        <v>676</v>
      </c>
      <c r="G107" t="s">
        <v>105</v>
      </c>
      <c r="H107" t="s">
        <v>105</v>
      </c>
      <c r="I107" s="97" t="s">
        <v>536</v>
      </c>
      <c r="J107" s="97">
        <v>1</v>
      </c>
      <c r="K107" t="s">
        <v>672</v>
      </c>
      <c r="L107" s="93" t="s">
        <v>106</v>
      </c>
      <c r="M107" s="105">
        <v>76.739999999999995</v>
      </c>
      <c r="N107" s="105">
        <v>73.95</v>
      </c>
      <c r="O107" s="105">
        <v>82.39</v>
      </c>
      <c r="P107" s="105">
        <v>72.290000000000006</v>
      </c>
      <c r="Q107" s="105">
        <v>77.650000000000006</v>
      </c>
      <c r="R107" s="105">
        <v>66.56</v>
      </c>
      <c r="S107" s="105">
        <v>93.02</v>
      </c>
      <c r="T107" s="105">
        <v>89.46</v>
      </c>
      <c r="U107" s="105"/>
      <c r="V107" s="105"/>
      <c r="W107" s="105"/>
      <c r="X107" s="105"/>
      <c r="Y107" s="105"/>
      <c r="Z107" s="105">
        <v>76.7</v>
      </c>
      <c r="AA107" s="105">
        <v>73.33</v>
      </c>
      <c r="AB107" s="105">
        <v>73.33</v>
      </c>
      <c r="AC107" s="105">
        <v>80</v>
      </c>
      <c r="AD107" s="105">
        <v>86.18</v>
      </c>
      <c r="AE107" s="105"/>
      <c r="AF107" s="105">
        <v>27.78</v>
      </c>
      <c r="AG107" s="105">
        <v>25</v>
      </c>
      <c r="AH107" s="105">
        <v>50</v>
      </c>
      <c r="AI107" s="105">
        <v>100</v>
      </c>
      <c r="AJ107" s="105">
        <v>86.54</v>
      </c>
      <c r="AK107" s="105">
        <v>68.959999999999994</v>
      </c>
      <c r="AL107" s="105">
        <v>77.72</v>
      </c>
      <c r="AM107" s="105">
        <v>58.17</v>
      </c>
      <c r="AN107" s="105">
        <v>30.95</v>
      </c>
      <c r="AO107" s="105">
        <v>38.83</v>
      </c>
      <c r="AP107" s="105"/>
      <c r="AQ107" s="105">
        <v>0</v>
      </c>
      <c r="AR107" s="105">
        <v>0</v>
      </c>
      <c r="AS107" s="105">
        <v>76.540000000000006</v>
      </c>
      <c r="AT107" s="105">
        <v>96.55</v>
      </c>
      <c r="AU107" s="105"/>
      <c r="AV107" s="105"/>
      <c r="AW107" s="105">
        <v>73.08</v>
      </c>
      <c r="AX107" s="105">
        <v>72.22</v>
      </c>
      <c r="AY107" s="105">
        <v>67.86</v>
      </c>
      <c r="AZ107" s="105">
        <v>100</v>
      </c>
      <c r="BA107" s="105">
        <v>93.33</v>
      </c>
      <c r="BB107" s="105">
        <v>100</v>
      </c>
      <c r="BC107" s="105">
        <v>100</v>
      </c>
      <c r="BD107" s="105">
        <v>96.67</v>
      </c>
      <c r="BE107" s="105">
        <v>100</v>
      </c>
      <c r="BF107" s="105">
        <v>100</v>
      </c>
      <c r="BG107" s="105">
        <v>40</v>
      </c>
      <c r="BH107" s="105"/>
      <c r="BI107" s="105"/>
      <c r="BJ107" s="105"/>
      <c r="BK107" s="105"/>
      <c r="BL107" s="105">
        <v>78.3</v>
      </c>
      <c r="BM107" s="105">
        <v>83.33</v>
      </c>
      <c r="BN107" s="105">
        <v>43.75</v>
      </c>
      <c r="BO107" s="105">
        <v>95.56</v>
      </c>
      <c r="BP107" s="105">
        <v>88.89</v>
      </c>
      <c r="BQ107" s="105">
        <v>70</v>
      </c>
      <c r="BR107" s="105"/>
      <c r="BS107" s="105"/>
      <c r="BT107" s="105"/>
      <c r="BU107" s="105"/>
      <c r="BV107" s="105">
        <v>65.59</v>
      </c>
      <c r="BW107" s="105">
        <v>61.9</v>
      </c>
      <c r="BX107" s="105">
        <v>72</v>
      </c>
      <c r="BY107" s="105">
        <v>60.87</v>
      </c>
      <c r="BZ107" s="105">
        <v>100</v>
      </c>
      <c r="CA107" s="105">
        <v>60.61</v>
      </c>
      <c r="CB107" s="105"/>
      <c r="CC107" s="105">
        <v>77.650000000000006</v>
      </c>
      <c r="CD107" s="105">
        <v>72.34</v>
      </c>
      <c r="CE107" s="105">
        <v>74.75</v>
      </c>
      <c r="CF107" s="105">
        <v>70.14</v>
      </c>
      <c r="CG107" s="105">
        <v>61.52</v>
      </c>
      <c r="CH107" s="105">
        <v>61.9</v>
      </c>
      <c r="CI107" s="105">
        <v>60</v>
      </c>
      <c r="CJ107" s="105">
        <v>56.9</v>
      </c>
      <c r="CK107" s="105">
        <v>96.3</v>
      </c>
      <c r="CL107" s="105">
        <v>33.33</v>
      </c>
      <c r="CM107" s="105">
        <v>63.71</v>
      </c>
      <c r="CN107" s="105">
        <v>63.64</v>
      </c>
      <c r="CO107" s="105">
        <v>0</v>
      </c>
      <c r="CP107" s="105">
        <v>67.44</v>
      </c>
      <c r="CQ107" s="105">
        <v>93.02</v>
      </c>
      <c r="CR107" s="105">
        <v>97.62</v>
      </c>
      <c r="CS107" s="105">
        <v>100</v>
      </c>
      <c r="CT107" s="105">
        <v>96.88</v>
      </c>
      <c r="CU107" s="105">
        <v>89.66</v>
      </c>
      <c r="CV107" s="105">
        <v>80</v>
      </c>
      <c r="CW107" s="105">
        <v>89.46</v>
      </c>
      <c r="CX107" s="105">
        <v>82.46</v>
      </c>
      <c r="CY107" s="105">
        <v>90.28</v>
      </c>
      <c r="CZ107" s="105">
        <v>97.37</v>
      </c>
      <c r="DA107" s="105">
        <v>71.05</v>
      </c>
      <c r="DB107" s="105">
        <v>95.07</v>
      </c>
      <c r="DC107" s="105">
        <v>89.22</v>
      </c>
    </row>
    <row r="108" spans="1:107" ht="14.4" x14ac:dyDescent="0.3">
      <c r="A108" s="104" t="s">
        <v>782</v>
      </c>
      <c r="B108" t="s">
        <v>262</v>
      </c>
      <c r="C108" t="s">
        <v>101</v>
      </c>
      <c r="D108" t="s">
        <v>102</v>
      </c>
      <c r="E108" t="s">
        <v>227</v>
      </c>
      <c r="F108" t="s">
        <v>108</v>
      </c>
      <c r="G108" t="s">
        <v>105</v>
      </c>
      <c r="H108" t="s">
        <v>105</v>
      </c>
      <c r="I108" s="97" t="s">
        <v>536</v>
      </c>
      <c r="J108" s="97">
        <v>1</v>
      </c>
      <c r="K108" t="s">
        <v>672</v>
      </c>
      <c r="L108" s="93" t="s">
        <v>106</v>
      </c>
      <c r="M108" s="105">
        <v>75.540000000000006</v>
      </c>
      <c r="N108" s="105">
        <v>59.02</v>
      </c>
      <c r="O108" s="105">
        <v>78.73</v>
      </c>
      <c r="P108" s="105">
        <v>74.91</v>
      </c>
      <c r="Q108" s="105">
        <v>76.3</v>
      </c>
      <c r="R108" s="105">
        <v>68.09</v>
      </c>
      <c r="S108" s="105">
        <v>72.41</v>
      </c>
      <c r="T108" s="105">
        <v>85.35</v>
      </c>
      <c r="U108" s="105"/>
      <c r="V108" s="105"/>
      <c r="W108" s="105"/>
      <c r="X108" s="105"/>
      <c r="Y108" s="105"/>
      <c r="Z108" s="105">
        <v>58.49</v>
      </c>
      <c r="AA108" s="105">
        <v>46.67</v>
      </c>
      <c r="AB108" s="105">
        <v>60.61</v>
      </c>
      <c r="AC108" s="105">
        <v>60.26</v>
      </c>
      <c r="AD108" s="105">
        <v>76.12</v>
      </c>
      <c r="AE108" s="105"/>
      <c r="AF108" s="105">
        <v>91.67</v>
      </c>
      <c r="AG108" s="105">
        <v>92.86</v>
      </c>
      <c r="AH108" s="105">
        <v>92.86</v>
      </c>
      <c r="AI108" s="105">
        <v>100</v>
      </c>
      <c r="AJ108" s="105">
        <v>88.05</v>
      </c>
      <c r="AK108" s="105">
        <v>74.819999999999993</v>
      </c>
      <c r="AL108" s="105">
        <v>52.72</v>
      </c>
      <c r="AM108" s="105">
        <v>0</v>
      </c>
      <c r="AN108" s="105">
        <v>60</v>
      </c>
      <c r="AO108" s="105">
        <v>78.23</v>
      </c>
      <c r="AP108" s="105"/>
      <c r="AQ108" s="105">
        <v>52</v>
      </c>
      <c r="AR108" s="105">
        <v>0</v>
      </c>
      <c r="AS108" s="105">
        <v>84.18</v>
      </c>
      <c r="AT108" s="105">
        <v>89.66</v>
      </c>
      <c r="AU108" s="105">
        <v>100</v>
      </c>
      <c r="AV108" s="105"/>
      <c r="AW108" s="105">
        <v>84.82</v>
      </c>
      <c r="AX108" s="105">
        <v>83.33</v>
      </c>
      <c r="AY108" s="105">
        <v>92.86</v>
      </c>
      <c r="AZ108" s="105">
        <v>75</v>
      </c>
      <c r="BA108" s="105">
        <v>67</v>
      </c>
      <c r="BB108" s="105">
        <v>60</v>
      </c>
      <c r="BC108" s="105">
        <v>75</v>
      </c>
      <c r="BD108" s="105">
        <v>67.5</v>
      </c>
      <c r="BE108" s="105">
        <v>100</v>
      </c>
      <c r="BF108" s="105">
        <v>50</v>
      </c>
      <c r="BG108" s="105">
        <v>70</v>
      </c>
      <c r="BH108" s="105"/>
      <c r="BI108" s="105"/>
      <c r="BJ108" s="105"/>
      <c r="BK108" s="105"/>
      <c r="BL108" s="105">
        <v>82.3</v>
      </c>
      <c r="BM108" s="105">
        <v>81.08</v>
      </c>
      <c r="BN108" s="105">
        <v>75</v>
      </c>
      <c r="BO108" s="105">
        <v>91.11</v>
      </c>
      <c r="BP108" s="105">
        <v>77.78</v>
      </c>
      <c r="BQ108" s="105">
        <v>80.77</v>
      </c>
      <c r="BR108" s="105"/>
      <c r="BS108" s="105"/>
      <c r="BT108" s="105"/>
      <c r="BU108" s="105"/>
      <c r="BV108" s="105">
        <v>70.67</v>
      </c>
      <c r="BW108" s="105">
        <v>78</v>
      </c>
      <c r="BX108" s="105">
        <v>48</v>
      </c>
      <c r="BY108" s="105">
        <v>52.17</v>
      </c>
      <c r="BZ108" s="105">
        <v>46.67</v>
      </c>
      <c r="CA108" s="105">
        <v>63.64</v>
      </c>
      <c r="CB108" s="105"/>
      <c r="CC108" s="105">
        <v>76.3</v>
      </c>
      <c r="CD108" s="105">
        <v>69.12</v>
      </c>
      <c r="CE108" s="105">
        <v>46.97</v>
      </c>
      <c r="CF108" s="105">
        <v>88.57</v>
      </c>
      <c r="CG108" s="105">
        <v>59.54</v>
      </c>
      <c r="CH108" s="105">
        <v>46.67</v>
      </c>
      <c r="CI108" s="105">
        <v>70</v>
      </c>
      <c r="CJ108" s="105">
        <v>58.33</v>
      </c>
      <c r="CK108" s="105">
        <v>68.52</v>
      </c>
      <c r="CL108" s="105">
        <v>66.67</v>
      </c>
      <c r="CM108" s="105">
        <v>72.08</v>
      </c>
      <c r="CN108" s="105">
        <v>69.7</v>
      </c>
      <c r="CO108" s="105">
        <v>100</v>
      </c>
      <c r="CP108" s="105">
        <v>67.53</v>
      </c>
      <c r="CQ108" s="105">
        <v>72.41</v>
      </c>
      <c r="CR108" s="105">
        <v>76.319999999999993</v>
      </c>
      <c r="CS108" s="105">
        <v>79.17</v>
      </c>
      <c r="CT108" s="105">
        <v>70.37</v>
      </c>
      <c r="CU108" s="105">
        <v>74.069999999999993</v>
      </c>
      <c r="CV108" s="105">
        <v>60</v>
      </c>
      <c r="CW108" s="105">
        <v>85.35</v>
      </c>
      <c r="CX108" s="105">
        <v>69.72</v>
      </c>
      <c r="CY108" s="105">
        <v>97.22</v>
      </c>
      <c r="CZ108" s="105">
        <v>97.5</v>
      </c>
      <c r="DA108" s="105">
        <v>73.61</v>
      </c>
      <c r="DB108" s="105">
        <v>91.89</v>
      </c>
      <c r="DC108" s="105">
        <v>93.14</v>
      </c>
    </row>
    <row r="109" spans="1:107" ht="14.4" x14ac:dyDescent="0.3">
      <c r="A109" s="104" t="s">
        <v>783</v>
      </c>
      <c r="B109" t="s">
        <v>263</v>
      </c>
      <c r="C109" t="s">
        <v>101</v>
      </c>
      <c r="D109" t="s">
        <v>102</v>
      </c>
      <c r="E109" t="s">
        <v>227</v>
      </c>
      <c r="F109" t="s">
        <v>108</v>
      </c>
      <c r="G109" t="s">
        <v>105</v>
      </c>
      <c r="H109" t="s">
        <v>105</v>
      </c>
      <c r="I109" s="97" t="s">
        <v>536</v>
      </c>
      <c r="J109" s="97">
        <v>1</v>
      </c>
      <c r="K109" t="s">
        <v>672</v>
      </c>
      <c r="L109" s="93" t="s">
        <v>106</v>
      </c>
      <c r="M109" s="105">
        <v>87.8</v>
      </c>
      <c r="N109" s="105">
        <v>89.34</v>
      </c>
      <c r="O109" s="105">
        <v>96.67</v>
      </c>
      <c r="P109" s="105">
        <v>87.84</v>
      </c>
      <c r="Q109" s="105">
        <v>83.7</v>
      </c>
      <c r="R109" s="105">
        <v>89.03</v>
      </c>
      <c r="S109" s="105">
        <v>81.150000000000006</v>
      </c>
      <c r="T109" s="105">
        <v>89.11</v>
      </c>
      <c r="U109" s="105"/>
      <c r="V109" s="105"/>
      <c r="W109" s="105"/>
      <c r="X109" s="105"/>
      <c r="Y109" s="105"/>
      <c r="Z109" s="105">
        <v>88.68</v>
      </c>
      <c r="AA109" s="105">
        <v>90</v>
      </c>
      <c r="AB109" s="105">
        <v>93.94</v>
      </c>
      <c r="AC109" s="105">
        <v>89.74</v>
      </c>
      <c r="AD109" s="105">
        <v>98.43</v>
      </c>
      <c r="AE109" s="105"/>
      <c r="AF109" s="105">
        <v>90.91</v>
      </c>
      <c r="AG109" s="105">
        <v>100</v>
      </c>
      <c r="AH109" s="105">
        <v>83.33</v>
      </c>
      <c r="AI109" s="105">
        <v>100</v>
      </c>
      <c r="AJ109" s="105">
        <v>96.23</v>
      </c>
      <c r="AK109" s="105">
        <v>87.74</v>
      </c>
      <c r="AL109" s="105">
        <v>77.83</v>
      </c>
      <c r="AM109" s="105">
        <v>80.67</v>
      </c>
      <c r="AN109" s="105">
        <v>94.59</v>
      </c>
      <c r="AO109" s="105">
        <v>89.77</v>
      </c>
      <c r="AP109" s="105">
        <v>14.29</v>
      </c>
      <c r="AQ109" s="105">
        <v>82.86</v>
      </c>
      <c r="AR109" s="105">
        <v>50</v>
      </c>
      <c r="AS109" s="105">
        <v>93.9</v>
      </c>
      <c r="AT109" s="105">
        <v>100</v>
      </c>
      <c r="AU109" s="105">
        <v>100</v>
      </c>
      <c r="AV109" s="105"/>
      <c r="AW109" s="105">
        <v>92.86</v>
      </c>
      <c r="AX109" s="105">
        <v>94.44</v>
      </c>
      <c r="AY109" s="105">
        <v>89.29</v>
      </c>
      <c r="AZ109" s="105">
        <v>100</v>
      </c>
      <c r="BA109" s="105">
        <v>100</v>
      </c>
      <c r="BB109" s="105">
        <v>100</v>
      </c>
      <c r="BC109" s="105">
        <v>100</v>
      </c>
      <c r="BD109" s="105">
        <v>100</v>
      </c>
      <c r="BE109" s="105">
        <v>100</v>
      </c>
      <c r="BF109" s="105">
        <v>100</v>
      </c>
      <c r="BG109" s="105">
        <v>100</v>
      </c>
      <c r="BH109" s="105"/>
      <c r="BI109" s="105"/>
      <c r="BJ109" s="105"/>
      <c r="BK109" s="105"/>
      <c r="BL109" s="105">
        <v>96.49</v>
      </c>
      <c r="BM109" s="105">
        <v>100</v>
      </c>
      <c r="BN109" s="105">
        <v>93.75</v>
      </c>
      <c r="BO109" s="105">
        <v>97.83</v>
      </c>
      <c r="BP109" s="105">
        <v>94.44</v>
      </c>
      <c r="BQ109" s="105">
        <v>92.31</v>
      </c>
      <c r="BR109" s="105">
        <v>42.86</v>
      </c>
      <c r="BS109" s="105">
        <v>16.670000000000002</v>
      </c>
      <c r="BT109" s="105">
        <v>31.58</v>
      </c>
      <c r="BU109" s="105">
        <v>46.15</v>
      </c>
      <c r="BV109" s="105">
        <v>90.08</v>
      </c>
      <c r="BW109" s="105">
        <v>92.86</v>
      </c>
      <c r="BX109" s="105">
        <v>96</v>
      </c>
      <c r="BY109" s="105">
        <v>78.260000000000005</v>
      </c>
      <c r="BZ109" s="105">
        <v>80</v>
      </c>
      <c r="CA109" s="105">
        <v>90.91</v>
      </c>
      <c r="CB109" s="105"/>
      <c r="CC109" s="105">
        <v>83.7</v>
      </c>
      <c r="CD109" s="105">
        <v>85.86</v>
      </c>
      <c r="CE109" s="105">
        <v>71.209999999999994</v>
      </c>
      <c r="CF109" s="105">
        <v>98.1</v>
      </c>
      <c r="CG109" s="105">
        <v>85.51</v>
      </c>
      <c r="CH109" s="105">
        <v>93.33</v>
      </c>
      <c r="CI109" s="105">
        <v>80</v>
      </c>
      <c r="CJ109" s="105">
        <v>89.66</v>
      </c>
      <c r="CK109" s="105">
        <v>100</v>
      </c>
      <c r="CL109" s="105">
        <v>33.33</v>
      </c>
      <c r="CM109" s="105">
        <v>94.29</v>
      </c>
      <c r="CN109" s="105">
        <v>93.94</v>
      </c>
      <c r="CO109" s="105">
        <v>100</v>
      </c>
      <c r="CP109" s="105">
        <v>93.33</v>
      </c>
      <c r="CQ109" s="105">
        <v>81.150000000000006</v>
      </c>
      <c r="CR109" s="105">
        <v>80.95</v>
      </c>
      <c r="CS109" s="105">
        <v>82.14</v>
      </c>
      <c r="CT109" s="105">
        <v>75</v>
      </c>
      <c r="CU109" s="105">
        <v>89.66</v>
      </c>
      <c r="CV109" s="105">
        <v>100</v>
      </c>
      <c r="CW109" s="105">
        <v>89.11</v>
      </c>
      <c r="CX109" s="105">
        <v>94.74</v>
      </c>
      <c r="CY109" s="105">
        <v>65.28</v>
      </c>
      <c r="CZ109" s="105">
        <v>85</v>
      </c>
      <c r="DA109" s="105">
        <v>93.46</v>
      </c>
      <c r="DB109" s="105">
        <v>97.1</v>
      </c>
      <c r="DC109" s="105">
        <v>94.12</v>
      </c>
    </row>
    <row r="110" spans="1:107" ht="14.4" x14ac:dyDescent="0.3">
      <c r="A110" s="104" t="s">
        <v>784</v>
      </c>
      <c r="B110" t="s">
        <v>264</v>
      </c>
      <c r="C110" t="s">
        <v>101</v>
      </c>
      <c r="D110" t="s">
        <v>102</v>
      </c>
      <c r="E110" t="s">
        <v>176</v>
      </c>
      <c r="F110" t="s">
        <v>108</v>
      </c>
      <c r="G110" t="s">
        <v>105</v>
      </c>
      <c r="H110" t="s">
        <v>105</v>
      </c>
      <c r="I110" s="97" t="s">
        <v>536</v>
      </c>
      <c r="J110" s="97">
        <v>1</v>
      </c>
      <c r="K110" t="s">
        <v>672</v>
      </c>
      <c r="L110" s="93" t="s">
        <v>106</v>
      </c>
      <c r="M110" s="105">
        <v>70.95</v>
      </c>
      <c r="N110" s="105">
        <v>66.39</v>
      </c>
      <c r="O110" s="105">
        <v>84.21</v>
      </c>
      <c r="P110" s="105">
        <v>68.44</v>
      </c>
      <c r="Q110" s="105">
        <v>68.12</v>
      </c>
      <c r="R110" s="105">
        <v>65.569999999999993</v>
      </c>
      <c r="S110" s="105">
        <v>52.02</v>
      </c>
      <c r="T110" s="105">
        <v>88.04</v>
      </c>
      <c r="U110" s="105"/>
      <c r="V110" s="105"/>
      <c r="W110" s="105"/>
      <c r="X110" s="105"/>
      <c r="Y110" s="105"/>
      <c r="Z110" s="105">
        <v>62.14</v>
      </c>
      <c r="AA110" s="105">
        <v>53.33</v>
      </c>
      <c r="AB110" s="105">
        <v>50</v>
      </c>
      <c r="AC110" s="105">
        <v>68</v>
      </c>
      <c r="AD110" s="105">
        <v>81.89</v>
      </c>
      <c r="AE110" s="105"/>
      <c r="AF110" s="105">
        <v>91.67</v>
      </c>
      <c r="AG110" s="105">
        <v>92.86</v>
      </c>
      <c r="AH110" s="105">
        <v>92.86</v>
      </c>
      <c r="AI110" s="105">
        <v>100</v>
      </c>
      <c r="AJ110" s="105">
        <v>98.11</v>
      </c>
      <c r="AK110" s="105">
        <v>72.94</v>
      </c>
      <c r="AL110" s="105">
        <v>75</v>
      </c>
      <c r="AM110" s="105">
        <v>33.33</v>
      </c>
      <c r="AN110" s="105">
        <v>66.67</v>
      </c>
      <c r="AO110" s="105">
        <v>75.569999999999993</v>
      </c>
      <c r="AP110" s="105"/>
      <c r="AQ110" s="105">
        <v>68</v>
      </c>
      <c r="AR110" s="105">
        <v>25</v>
      </c>
      <c r="AS110" s="105">
        <v>96.34</v>
      </c>
      <c r="AT110" s="105">
        <v>51.72</v>
      </c>
      <c r="AU110" s="105">
        <v>33.33</v>
      </c>
      <c r="AV110" s="105"/>
      <c r="AW110" s="105">
        <v>89.66</v>
      </c>
      <c r="AX110" s="105">
        <v>88.89</v>
      </c>
      <c r="AY110" s="105">
        <v>86.67</v>
      </c>
      <c r="AZ110" s="105">
        <v>100</v>
      </c>
      <c r="BA110" s="105">
        <v>97.5</v>
      </c>
      <c r="BB110" s="105">
        <v>100</v>
      </c>
      <c r="BC110" s="105">
        <v>100</v>
      </c>
      <c r="BD110" s="105">
        <v>93.75</v>
      </c>
      <c r="BE110" s="105">
        <v>100</v>
      </c>
      <c r="BF110" s="105">
        <v>100</v>
      </c>
      <c r="BG110" s="105">
        <v>100</v>
      </c>
      <c r="BH110" s="105"/>
      <c r="BI110" s="105"/>
      <c r="BJ110" s="105"/>
      <c r="BK110" s="105"/>
      <c r="BL110" s="105">
        <v>45.74</v>
      </c>
      <c r="BM110" s="105">
        <v>41.38</v>
      </c>
      <c r="BN110" s="105">
        <v>33.33</v>
      </c>
      <c r="BO110" s="105">
        <v>54.29</v>
      </c>
      <c r="BP110" s="105">
        <v>53.85</v>
      </c>
      <c r="BQ110" s="105">
        <v>32</v>
      </c>
      <c r="BR110" s="105">
        <v>38.1</v>
      </c>
      <c r="BS110" s="105">
        <v>33.33</v>
      </c>
      <c r="BT110" s="105">
        <v>26.32</v>
      </c>
      <c r="BU110" s="105">
        <v>38.46</v>
      </c>
      <c r="BV110" s="105">
        <v>62.71</v>
      </c>
      <c r="BW110" s="105">
        <v>55.81</v>
      </c>
      <c r="BX110" s="105">
        <v>31.58</v>
      </c>
      <c r="BY110" s="105">
        <v>47.83</v>
      </c>
      <c r="BZ110" s="105">
        <v>60</v>
      </c>
      <c r="CA110" s="105">
        <v>63.64</v>
      </c>
      <c r="CB110" s="105"/>
      <c r="CC110" s="105">
        <v>68.12</v>
      </c>
      <c r="CD110" s="105">
        <v>81.03</v>
      </c>
      <c r="CE110" s="105">
        <v>63.64</v>
      </c>
      <c r="CF110" s="105">
        <v>95.57</v>
      </c>
      <c r="CG110" s="105">
        <v>61.11</v>
      </c>
      <c r="CH110" s="105">
        <v>50</v>
      </c>
      <c r="CI110" s="105">
        <v>50</v>
      </c>
      <c r="CJ110" s="105">
        <v>58.33</v>
      </c>
      <c r="CK110" s="105">
        <v>85.19</v>
      </c>
      <c r="CL110" s="105">
        <v>83.33</v>
      </c>
      <c r="CM110" s="105">
        <v>52.5</v>
      </c>
      <c r="CN110" s="105">
        <v>63.64</v>
      </c>
      <c r="CO110" s="105">
        <v>32.35</v>
      </c>
      <c r="CP110" s="105">
        <v>52.22</v>
      </c>
      <c r="CQ110" s="105">
        <v>52.02</v>
      </c>
      <c r="CR110" s="105">
        <v>59.52</v>
      </c>
      <c r="CS110" s="105">
        <v>57.14</v>
      </c>
      <c r="CT110" s="105">
        <v>56.25</v>
      </c>
      <c r="CU110" s="105">
        <v>79.31</v>
      </c>
      <c r="CV110" s="105">
        <v>30</v>
      </c>
      <c r="CW110" s="105">
        <v>88.04</v>
      </c>
      <c r="CX110" s="105">
        <v>76.319999999999993</v>
      </c>
      <c r="CY110" s="105">
        <v>88.89</v>
      </c>
      <c r="CZ110" s="105">
        <v>100</v>
      </c>
      <c r="DA110" s="105">
        <v>82.46</v>
      </c>
      <c r="DB110" s="105">
        <v>95.07</v>
      </c>
      <c r="DC110" s="105">
        <v>98.04</v>
      </c>
    </row>
    <row r="111" spans="1:107" ht="14.4" x14ac:dyDescent="0.3">
      <c r="A111" s="104" t="s">
        <v>785</v>
      </c>
      <c r="B111" t="s">
        <v>265</v>
      </c>
      <c r="C111" t="s">
        <v>101</v>
      </c>
      <c r="D111" t="s">
        <v>102</v>
      </c>
      <c r="E111" t="s">
        <v>158</v>
      </c>
      <c r="F111" t="s">
        <v>136</v>
      </c>
      <c r="G111" t="s">
        <v>105</v>
      </c>
      <c r="H111" t="s">
        <v>105</v>
      </c>
      <c r="I111" s="97" t="s">
        <v>536</v>
      </c>
      <c r="J111" s="97">
        <v>1</v>
      </c>
      <c r="K111" t="s">
        <v>672</v>
      </c>
      <c r="L111" s="93" t="s">
        <v>106</v>
      </c>
      <c r="M111" s="105">
        <v>95.84</v>
      </c>
      <c r="N111" s="105">
        <v>90.16</v>
      </c>
      <c r="O111" s="105">
        <v>100</v>
      </c>
      <c r="P111" s="105">
        <v>95.94</v>
      </c>
      <c r="Q111" s="105">
        <v>97.45</v>
      </c>
      <c r="R111" s="105">
        <v>96.75</v>
      </c>
      <c r="S111" s="105">
        <v>96.88</v>
      </c>
      <c r="T111" s="105">
        <v>94.9</v>
      </c>
      <c r="U111" s="105"/>
      <c r="V111" s="105"/>
      <c r="W111" s="105"/>
      <c r="X111" s="105"/>
      <c r="Y111" s="105"/>
      <c r="Z111" s="105">
        <v>92.45</v>
      </c>
      <c r="AA111" s="105">
        <v>93.33</v>
      </c>
      <c r="AB111" s="105">
        <v>90.91</v>
      </c>
      <c r="AC111" s="105">
        <v>91.03</v>
      </c>
      <c r="AD111" s="105">
        <v>100</v>
      </c>
      <c r="AE111" s="105"/>
      <c r="AF111" s="105">
        <v>100</v>
      </c>
      <c r="AG111" s="105">
        <v>100</v>
      </c>
      <c r="AH111" s="105">
        <v>100</v>
      </c>
      <c r="AI111" s="105">
        <v>100</v>
      </c>
      <c r="AJ111" s="105">
        <v>100</v>
      </c>
      <c r="AK111" s="105">
        <v>92.83</v>
      </c>
      <c r="AL111" s="105">
        <v>91.67</v>
      </c>
      <c r="AM111" s="105">
        <v>0</v>
      </c>
      <c r="AN111" s="105">
        <v>93.55</v>
      </c>
      <c r="AO111" s="105">
        <v>85.71</v>
      </c>
      <c r="AP111" s="105">
        <v>25</v>
      </c>
      <c r="AQ111" s="105">
        <v>97.14</v>
      </c>
      <c r="AR111" s="105">
        <v>85.71</v>
      </c>
      <c r="AS111" s="105">
        <v>98.78</v>
      </c>
      <c r="AT111" s="105">
        <v>93.1</v>
      </c>
      <c r="AU111" s="105">
        <v>100</v>
      </c>
      <c r="AV111" s="105"/>
      <c r="AW111" s="105">
        <v>96.55</v>
      </c>
      <c r="AX111" s="105">
        <v>94.44</v>
      </c>
      <c r="AY111" s="105">
        <v>96.67</v>
      </c>
      <c r="AZ111" s="105">
        <v>100</v>
      </c>
      <c r="BA111" s="105">
        <v>97.62</v>
      </c>
      <c r="BB111" s="105">
        <v>100</v>
      </c>
      <c r="BC111" s="105">
        <v>100</v>
      </c>
      <c r="BD111" s="105">
        <v>93.75</v>
      </c>
      <c r="BE111" s="105">
        <v>100</v>
      </c>
      <c r="BF111" s="105">
        <v>100</v>
      </c>
      <c r="BG111" s="105">
        <v>100</v>
      </c>
      <c r="BH111" s="105"/>
      <c r="BI111" s="105"/>
      <c r="BJ111" s="105"/>
      <c r="BK111" s="105"/>
      <c r="BL111" s="105">
        <v>98.25</v>
      </c>
      <c r="BM111" s="105">
        <v>100</v>
      </c>
      <c r="BN111" s="105">
        <v>100</v>
      </c>
      <c r="BO111" s="105">
        <v>100</v>
      </c>
      <c r="BP111" s="105">
        <v>100</v>
      </c>
      <c r="BQ111" s="105">
        <v>92.31</v>
      </c>
      <c r="BR111" s="105">
        <v>90.48</v>
      </c>
      <c r="BS111" s="105">
        <v>100</v>
      </c>
      <c r="BT111" s="105">
        <v>89.47</v>
      </c>
      <c r="BU111" s="105">
        <v>84.62</v>
      </c>
      <c r="BV111" s="105">
        <v>100</v>
      </c>
      <c r="BW111" s="105">
        <v>100</v>
      </c>
      <c r="BX111" s="105">
        <v>100</v>
      </c>
      <c r="BY111" s="105">
        <v>100</v>
      </c>
      <c r="BZ111" s="105">
        <v>100</v>
      </c>
      <c r="CA111" s="105">
        <v>100</v>
      </c>
      <c r="CB111" s="105"/>
      <c r="CC111" s="105">
        <v>97.45</v>
      </c>
      <c r="CD111" s="105">
        <v>97.97</v>
      </c>
      <c r="CE111" s="105">
        <v>95.65</v>
      </c>
      <c r="CF111" s="105">
        <v>100</v>
      </c>
      <c r="CG111" s="105">
        <v>93.48</v>
      </c>
      <c r="CH111" s="105">
        <v>100</v>
      </c>
      <c r="CI111" s="105">
        <v>100</v>
      </c>
      <c r="CJ111" s="105">
        <v>100</v>
      </c>
      <c r="CK111" s="105">
        <v>94.44</v>
      </c>
      <c r="CL111" s="105">
        <v>33.33</v>
      </c>
      <c r="CM111" s="105">
        <v>97.14</v>
      </c>
      <c r="CN111" s="105">
        <v>100</v>
      </c>
      <c r="CO111" s="105">
        <v>100</v>
      </c>
      <c r="CP111" s="105">
        <v>95.56</v>
      </c>
      <c r="CQ111" s="105">
        <v>96.88</v>
      </c>
      <c r="CR111" s="105">
        <v>100</v>
      </c>
      <c r="CS111" s="105">
        <v>89.29</v>
      </c>
      <c r="CT111" s="105">
        <v>100</v>
      </c>
      <c r="CU111" s="105">
        <v>96.55</v>
      </c>
      <c r="CV111" s="105">
        <v>100</v>
      </c>
      <c r="CW111" s="105">
        <v>94.9</v>
      </c>
      <c r="CX111" s="105">
        <v>90.35</v>
      </c>
      <c r="CY111" s="105">
        <v>97.92</v>
      </c>
      <c r="CZ111" s="105">
        <v>95.24</v>
      </c>
      <c r="DA111" s="105">
        <v>95.56</v>
      </c>
      <c r="DB111" s="105">
        <v>96.96</v>
      </c>
      <c r="DC111" s="105">
        <v>86.76</v>
      </c>
    </row>
    <row r="112" spans="1:107" ht="14.4" x14ac:dyDescent="0.3">
      <c r="A112" s="104" t="s">
        <v>786</v>
      </c>
      <c r="B112" t="s">
        <v>266</v>
      </c>
      <c r="C112" t="s">
        <v>101</v>
      </c>
      <c r="D112" t="s">
        <v>102</v>
      </c>
      <c r="E112" t="s">
        <v>143</v>
      </c>
      <c r="F112" t="s">
        <v>118</v>
      </c>
      <c r="G112" t="s">
        <v>105</v>
      </c>
      <c r="H112" t="s">
        <v>105</v>
      </c>
      <c r="I112" s="97" t="s">
        <v>536</v>
      </c>
      <c r="J112" s="97">
        <v>1</v>
      </c>
      <c r="K112" t="s">
        <v>672</v>
      </c>
      <c r="L112" s="93" t="s">
        <v>106</v>
      </c>
      <c r="M112" s="105">
        <v>89.11</v>
      </c>
      <c r="N112" s="105">
        <v>91.49</v>
      </c>
      <c r="O112" s="105">
        <v>92.04</v>
      </c>
      <c r="P112" s="105">
        <v>88.71</v>
      </c>
      <c r="Q112" s="105">
        <v>80.489999999999995</v>
      </c>
      <c r="R112" s="105">
        <v>89.08</v>
      </c>
      <c r="S112" s="105">
        <v>88.24</v>
      </c>
      <c r="T112" s="105">
        <v>94.83</v>
      </c>
      <c r="U112" s="105">
        <v>97.22</v>
      </c>
      <c r="V112" s="105">
        <v>95.71</v>
      </c>
      <c r="W112" s="105">
        <v>100</v>
      </c>
      <c r="X112" s="105">
        <v>97.73</v>
      </c>
      <c r="Y112" s="105">
        <v>100</v>
      </c>
      <c r="Z112" s="105">
        <v>86.79</v>
      </c>
      <c r="AA112" s="105">
        <v>83.33</v>
      </c>
      <c r="AB112" s="105">
        <v>96.97</v>
      </c>
      <c r="AC112" s="105">
        <v>82.05</v>
      </c>
      <c r="AD112" s="105">
        <v>92.21</v>
      </c>
      <c r="AE112" s="105">
        <v>81.819999999999993</v>
      </c>
      <c r="AF112" s="105">
        <v>100</v>
      </c>
      <c r="AG112" s="105">
        <v>100</v>
      </c>
      <c r="AH112" s="105">
        <v>100</v>
      </c>
      <c r="AI112" s="105">
        <v>100</v>
      </c>
      <c r="AJ112" s="105">
        <v>94.17</v>
      </c>
      <c r="AK112" s="105">
        <v>95.16</v>
      </c>
      <c r="AL112" s="105">
        <v>100</v>
      </c>
      <c r="AM112" s="105">
        <v>100</v>
      </c>
      <c r="AN112" s="105">
        <v>100</v>
      </c>
      <c r="AO112" s="105">
        <v>84.5</v>
      </c>
      <c r="AP112" s="105">
        <v>89.29</v>
      </c>
      <c r="AQ112" s="105">
        <v>100</v>
      </c>
      <c r="AR112" s="105">
        <v>85.71</v>
      </c>
      <c r="AS112" s="105">
        <v>93.9</v>
      </c>
      <c r="AT112" s="105">
        <v>100</v>
      </c>
      <c r="AU112" s="105">
        <v>100</v>
      </c>
      <c r="AV112" s="105"/>
      <c r="AW112" s="105">
        <v>94.83</v>
      </c>
      <c r="AX112" s="105">
        <v>100</v>
      </c>
      <c r="AY112" s="105">
        <v>90</v>
      </c>
      <c r="AZ112" s="105">
        <v>100</v>
      </c>
      <c r="BA112" s="105">
        <v>100</v>
      </c>
      <c r="BB112" s="105">
        <v>100</v>
      </c>
      <c r="BC112" s="105">
        <v>100</v>
      </c>
      <c r="BD112" s="105">
        <v>100</v>
      </c>
      <c r="BE112" s="105">
        <v>100</v>
      </c>
      <c r="BF112" s="105">
        <v>100</v>
      </c>
      <c r="BG112" s="105">
        <v>100</v>
      </c>
      <c r="BH112" s="105">
        <v>82.47</v>
      </c>
      <c r="BI112" s="105">
        <v>90.69</v>
      </c>
      <c r="BJ112" s="105">
        <v>80.25</v>
      </c>
      <c r="BK112" s="105">
        <v>86.47</v>
      </c>
      <c r="BL112" s="105">
        <v>77.290000000000006</v>
      </c>
      <c r="BM112" s="105">
        <v>79.44</v>
      </c>
      <c r="BN112" s="105">
        <v>81.25</v>
      </c>
      <c r="BO112" s="105">
        <v>78.05</v>
      </c>
      <c r="BP112" s="105">
        <v>71.790000000000006</v>
      </c>
      <c r="BQ112" s="105">
        <v>73.08</v>
      </c>
      <c r="BR112" s="105">
        <v>76.92</v>
      </c>
      <c r="BS112" s="105">
        <v>66.67</v>
      </c>
      <c r="BT112" s="105">
        <v>33.33</v>
      </c>
      <c r="BU112" s="105">
        <v>84.62</v>
      </c>
      <c r="BV112" s="105">
        <v>84.9</v>
      </c>
      <c r="BW112" s="105">
        <v>84.33</v>
      </c>
      <c r="BX112" s="105">
        <v>90</v>
      </c>
      <c r="BY112" s="105">
        <v>83.33</v>
      </c>
      <c r="BZ112" s="105">
        <v>71.430000000000007</v>
      </c>
      <c r="CA112" s="105">
        <v>75</v>
      </c>
      <c r="CB112" s="105">
        <v>85.42</v>
      </c>
      <c r="CC112" s="105">
        <v>80.489999999999995</v>
      </c>
      <c r="CD112" s="105">
        <v>90.11</v>
      </c>
      <c r="CE112" s="105">
        <v>82.83</v>
      </c>
      <c r="CF112" s="105">
        <v>96.2</v>
      </c>
      <c r="CG112" s="105">
        <v>85.27</v>
      </c>
      <c r="CH112" s="105">
        <v>93.33</v>
      </c>
      <c r="CI112" s="105">
        <v>90</v>
      </c>
      <c r="CJ112" s="105">
        <v>93.68</v>
      </c>
      <c r="CK112" s="105">
        <v>85.19</v>
      </c>
      <c r="CL112" s="105">
        <v>16.670000000000002</v>
      </c>
      <c r="CM112" s="105">
        <v>90.12</v>
      </c>
      <c r="CN112" s="105">
        <v>95.96</v>
      </c>
      <c r="CO112" s="105">
        <v>88.24</v>
      </c>
      <c r="CP112" s="105">
        <v>88.33</v>
      </c>
      <c r="CQ112" s="105">
        <v>88.24</v>
      </c>
      <c r="CR112" s="105">
        <v>90.48</v>
      </c>
      <c r="CS112" s="105">
        <v>82.14</v>
      </c>
      <c r="CT112" s="105">
        <v>93.75</v>
      </c>
      <c r="CU112" s="105">
        <v>89.66</v>
      </c>
      <c r="CV112" s="105">
        <v>100</v>
      </c>
      <c r="CW112" s="105">
        <v>94.83</v>
      </c>
      <c r="CX112" s="105">
        <v>96.9</v>
      </c>
      <c r="CY112" s="105">
        <v>93.06</v>
      </c>
      <c r="CZ112" s="105">
        <v>95</v>
      </c>
      <c r="DA112" s="105">
        <v>92.03</v>
      </c>
      <c r="DB112" s="105">
        <v>95.07</v>
      </c>
      <c r="DC112" s="105">
        <v>97.06</v>
      </c>
    </row>
    <row r="113" spans="1:107" ht="14.4" x14ac:dyDescent="0.3">
      <c r="A113" s="104" t="s">
        <v>787</v>
      </c>
      <c r="B113" t="s">
        <v>267</v>
      </c>
      <c r="C113" t="s">
        <v>101</v>
      </c>
      <c r="D113" t="s">
        <v>102</v>
      </c>
      <c r="E113" t="s">
        <v>143</v>
      </c>
      <c r="F113" t="s">
        <v>108</v>
      </c>
      <c r="G113" t="s">
        <v>105</v>
      </c>
      <c r="H113" t="s">
        <v>105</v>
      </c>
      <c r="I113" s="97" t="s">
        <v>536</v>
      </c>
      <c r="J113" s="97">
        <v>1</v>
      </c>
      <c r="K113" t="s">
        <v>672</v>
      </c>
      <c r="L113" s="93" t="s">
        <v>106</v>
      </c>
      <c r="M113" s="105">
        <v>93.22</v>
      </c>
      <c r="N113" s="105">
        <v>98.97</v>
      </c>
      <c r="O113" s="105">
        <v>97.19</v>
      </c>
      <c r="P113" s="105">
        <v>92.11</v>
      </c>
      <c r="Q113" s="105">
        <v>92.81</v>
      </c>
      <c r="R113" s="105">
        <v>90.46</v>
      </c>
      <c r="S113" s="105">
        <v>92.08</v>
      </c>
      <c r="T113" s="105">
        <v>98.94</v>
      </c>
      <c r="U113" s="105">
        <v>98.9</v>
      </c>
      <c r="V113" s="105">
        <v>97.14</v>
      </c>
      <c r="W113" s="105">
        <v>100</v>
      </c>
      <c r="X113" s="105">
        <v>100</v>
      </c>
      <c r="Y113" s="105">
        <v>100</v>
      </c>
      <c r="Z113" s="105">
        <v>99.06</v>
      </c>
      <c r="AA113" s="105">
        <v>100</v>
      </c>
      <c r="AB113" s="105">
        <v>100</v>
      </c>
      <c r="AC113" s="105">
        <v>98.72</v>
      </c>
      <c r="AD113" s="105">
        <v>99.3</v>
      </c>
      <c r="AE113" s="105">
        <v>80.3</v>
      </c>
      <c r="AF113" s="105">
        <v>100</v>
      </c>
      <c r="AG113" s="105">
        <v>100</v>
      </c>
      <c r="AH113" s="105">
        <v>100</v>
      </c>
      <c r="AI113" s="105">
        <v>100</v>
      </c>
      <c r="AJ113" s="105">
        <v>96.72</v>
      </c>
      <c r="AK113" s="105">
        <v>87.83</v>
      </c>
      <c r="AL113" s="105">
        <v>83.33</v>
      </c>
      <c r="AM113" s="105">
        <v>100</v>
      </c>
      <c r="AN113" s="105">
        <v>76.19</v>
      </c>
      <c r="AO113" s="105">
        <v>92.31</v>
      </c>
      <c r="AP113" s="105">
        <v>73.400000000000006</v>
      </c>
      <c r="AQ113" s="105">
        <v>56</v>
      </c>
      <c r="AR113" s="105">
        <v>44.44</v>
      </c>
      <c r="AS113" s="105">
        <v>94.82</v>
      </c>
      <c r="AT113" s="105">
        <v>93.1</v>
      </c>
      <c r="AU113" s="105">
        <v>100</v>
      </c>
      <c r="AV113" s="105"/>
      <c r="AW113" s="105">
        <v>95.4</v>
      </c>
      <c r="AX113" s="105">
        <v>96.3</v>
      </c>
      <c r="AY113" s="105">
        <v>93.33</v>
      </c>
      <c r="AZ113" s="105">
        <v>100</v>
      </c>
      <c r="BA113" s="105">
        <v>92.86</v>
      </c>
      <c r="BB113" s="105">
        <v>100</v>
      </c>
      <c r="BC113" s="105">
        <v>95</v>
      </c>
      <c r="BD113" s="105">
        <v>87.5</v>
      </c>
      <c r="BE113" s="105">
        <v>100</v>
      </c>
      <c r="BF113" s="105">
        <v>100</v>
      </c>
      <c r="BG113" s="105">
        <v>100</v>
      </c>
      <c r="BH113" s="105"/>
      <c r="BI113" s="105"/>
      <c r="BJ113" s="105"/>
      <c r="BK113" s="105"/>
      <c r="BL113" s="105">
        <v>93.86</v>
      </c>
      <c r="BM113" s="105">
        <v>97.3</v>
      </c>
      <c r="BN113" s="105">
        <v>93.75</v>
      </c>
      <c r="BO113" s="105">
        <v>97.83</v>
      </c>
      <c r="BP113" s="105">
        <v>100</v>
      </c>
      <c r="BQ113" s="105">
        <v>84.62</v>
      </c>
      <c r="BR113" s="105">
        <v>93.92</v>
      </c>
      <c r="BS113" s="105">
        <v>50</v>
      </c>
      <c r="BT113" s="105">
        <v>100</v>
      </c>
      <c r="BU113" s="105">
        <v>88.64</v>
      </c>
      <c r="BV113" s="105">
        <v>94.23</v>
      </c>
      <c r="BW113" s="105">
        <v>96.43</v>
      </c>
      <c r="BX113" s="105">
        <v>88.46</v>
      </c>
      <c r="BY113" s="105">
        <v>87.5</v>
      </c>
      <c r="BZ113" s="105">
        <v>85.71</v>
      </c>
      <c r="CA113" s="105">
        <v>95.83</v>
      </c>
      <c r="CB113" s="105">
        <v>93.09</v>
      </c>
      <c r="CC113" s="105">
        <v>92.81</v>
      </c>
      <c r="CD113" s="105">
        <v>96.21</v>
      </c>
      <c r="CE113" s="105">
        <v>92.42</v>
      </c>
      <c r="CF113" s="105">
        <v>99.37</v>
      </c>
      <c r="CG113" s="105">
        <v>93.72</v>
      </c>
      <c r="CH113" s="105">
        <v>100</v>
      </c>
      <c r="CI113" s="105">
        <v>100</v>
      </c>
      <c r="CJ113" s="105">
        <v>100</v>
      </c>
      <c r="CK113" s="105">
        <v>96.3</v>
      </c>
      <c r="CL113" s="105">
        <v>33.33</v>
      </c>
      <c r="CM113" s="105">
        <v>83.1</v>
      </c>
      <c r="CN113" s="105">
        <v>85.86</v>
      </c>
      <c r="CO113" s="105">
        <v>100</v>
      </c>
      <c r="CP113" s="105">
        <v>78.89</v>
      </c>
      <c r="CQ113" s="105">
        <v>92.08</v>
      </c>
      <c r="CR113" s="105">
        <v>92.86</v>
      </c>
      <c r="CS113" s="105">
        <v>85.71</v>
      </c>
      <c r="CT113" s="105">
        <v>93.75</v>
      </c>
      <c r="CU113" s="105">
        <v>86.21</v>
      </c>
      <c r="CV113" s="105">
        <v>100</v>
      </c>
      <c r="CW113" s="105">
        <v>98.94</v>
      </c>
      <c r="CX113" s="105">
        <v>100</v>
      </c>
      <c r="CY113" s="105">
        <v>98.61</v>
      </c>
      <c r="CZ113" s="105">
        <v>97.5</v>
      </c>
      <c r="DA113" s="105">
        <v>96.05</v>
      </c>
      <c r="DB113" s="105">
        <v>98.25</v>
      </c>
      <c r="DC113" s="105">
        <v>97.06</v>
      </c>
    </row>
    <row r="114" spans="1:107" ht="14.4" x14ac:dyDescent="0.3">
      <c r="A114" s="104" t="s">
        <v>788</v>
      </c>
      <c r="B114" t="s">
        <v>268</v>
      </c>
      <c r="C114" t="s">
        <v>101</v>
      </c>
      <c r="D114" t="s">
        <v>102</v>
      </c>
      <c r="E114" t="s">
        <v>103</v>
      </c>
      <c r="F114" t="s">
        <v>235</v>
      </c>
      <c r="G114" t="s">
        <v>105</v>
      </c>
      <c r="H114" t="s">
        <v>105</v>
      </c>
      <c r="I114" s="97" t="s">
        <v>536</v>
      </c>
      <c r="J114" s="97">
        <v>1</v>
      </c>
      <c r="K114" t="s">
        <v>672</v>
      </c>
      <c r="L114" s="93" t="s">
        <v>106</v>
      </c>
      <c r="M114" s="105">
        <v>92.79</v>
      </c>
      <c r="N114" s="105">
        <v>95.1</v>
      </c>
      <c r="O114" s="105">
        <v>94.88</v>
      </c>
      <c r="P114" s="105">
        <v>91.44</v>
      </c>
      <c r="Q114" s="105">
        <v>96.16</v>
      </c>
      <c r="R114" s="105">
        <v>94.15</v>
      </c>
      <c r="S114" s="105">
        <v>96.08</v>
      </c>
      <c r="T114" s="105">
        <v>96.24</v>
      </c>
      <c r="U114" s="105">
        <v>92.78</v>
      </c>
      <c r="V114" s="105">
        <v>97.14</v>
      </c>
      <c r="W114" s="105">
        <v>100</v>
      </c>
      <c r="X114" s="105">
        <v>96.51</v>
      </c>
      <c r="Y114" s="105">
        <v>33.33</v>
      </c>
      <c r="Z114" s="105">
        <v>97.17</v>
      </c>
      <c r="AA114" s="105">
        <v>93.33</v>
      </c>
      <c r="AB114" s="105">
        <v>96.97</v>
      </c>
      <c r="AC114" s="105">
        <v>96.15</v>
      </c>
      <c r="AD114" s="105">
        <v>98.7</v>
      </c>
      <c r="AE114" s="105">
        <v>62.12</v>
      </c>
      <c r="AF114" s="105">
        <v>100</v>
      </c>
      <c r="AG114" s="105">
        <v>100</v>
      </c>
      <c r="AH114" s="105">
        <v>100</v>
      </c>
      <c r="AI114" s="105">
        <v>100</v>
      </c>
      <c r="AJ114" s="105">
        <v>93.44</v>
      </c>
      <c r="AK114" s="105">
        <v>89.16</v>
      </c>
      <c r="AL114" s="105">
        <v>91.67</v>
      </c>
      <c r="AM114" s="105">
        <v>100</v>
      </c>
      <c r="AN114" s="105">
        <v>94.59</v>
      </c>
      <c r="AO114" s="105">
        <v>84.5</v>
      </c>
      <c r="AP114" s="105">
        <v>33.4</v>
      </c>
      <c r="AQ114" s="105">
        <v>100</v>
      </c>
      <c r="AR114" s="105">
        <v>50</v>
      </c>
      <c r="AS114" s="105">
        <v>91.46</v>
      </c>
      <c r="AT114" s="105">
        <v>100</v>
      </c>
      <c r="AU114" s="105">
        <v>100</v>
      </c>
      <c r="AV114" s="105"/>
      <c r="AW114" s="105">
        <v>93.1</v>
      </c>
      <c r="AX114" s="105">
        <v>100</v>
      </c>
      <c r="AY114" s="105">
        <v>86.67</v>
      </c>
      <c r="AZ114" s="105">
        <v>100</v>
      </c>
      <c r="BA114" s="105">
        <v>87.5</v>
      </c>
      <c r="BB114" s="105">
        <v>80</v>
      </c>
      <c r="BC114" s="105">
        <v>80</v>
      </c>
      <c r="BD114" s="105">
        <v>100</v>
      </c>
      <c r="BE114" s="105">
        <v>83.33</v>
      </c>
      <c r="BF114" s="105">
        <v>100</v>
      </c>
      <c r="BG114" s="105">
        <v>100</v>
      </c>
      <c r="BH114" s="105">
        <v>96.14</v>
      </c>
      <c r="BI114" s="105">
        <v>94.12</v>
      </c>
      <c r="BJ114" s="105">
        <v>98.81</v>
      </c>
      <c r="BK114" s="105">
        <v>94.48</v>
      </c>
      <c r="BL114" s="105">
        <v>91.23</v>
      </c>
      <c r="BM114" s="105">
        <v>97.3</v>
      </c>
      <c r="BN114" s="105">
        <v>93.75</v>
      </c>
      <c r="BO114" s="105">
        <v>97.83</v>
      </c>
      <c r="BP114" s="105">
        <v>94.44</v>
      </c>
      <c r="BQ114" s="105">
        <v>76.92</v>
      </c>
      <c r="BR114" s="105">
        <v>75</v>
      </c>
      <c r="BS114" s="105">
        <v>66.67</v>
      </c>
      <c r="BT114" s="105">
        <v>84.21</v>
      </c>
      <c r="BU114" s="105">
        <v>57.69</v>
      </c>
      <c r="BV114" s="105">
        <v>97.69</v>
      </c>
      <c r="BW114" s="105">
        <v>95.83</v>
      </c>
      <c r="BX114" s="105">
        <v>96.15</v>
      </c>
      <c r="BY114" s="105">
        <v>100</v>
      </c>
      <c r="BZ114" s="105">
        <v>100</v>
      </c>
      <c r="CA114" s="105">
        <v>98.61</v>
      </c>
      <c r="CB114" s="105">
        <v>100</v>
      </c>
      <c r="CC114" s="105">
        <v>96.16</v>
      </c>
      <c r="CD114" s="105">
        <v>98.74</v>
      </c>
      <c r="CE114" s="105">
        <v>97.98</v>
      </c>
      <c r="CF114" s="105">
        <v>99.37</v>
      </c>
      <c r="CG114" s="105">
        <v>94.64</v>
      </c>
      <c r="CH114" s="105">
        <v>100</v>
      </c>
      <c r="CI114" s="105">
        <v>90</v>
      </c>
      <c r="CJ114" s="105">
        <v>95</v>
      </c>
      <c r="CK114" s="105">
        <v>86.11</v>
      </c>
      <c r="CL114" s="105">
        <v>100</v>
      </c>
      <c r="CM114" s="105">
        <v>89.29</v>
      </c>
      <c r="CN114" s="105">
        <v>96.97</v>
      </c>
      <c r="CO114" s="105">
        <v>82.35</v>
      </c>
      <c r="CP114" s="105">
        <v>87.78</v>
      </c>
      <c r="CQ114" s="105">
        <v>96.08</v>
      </c>
      <c r="CR114" s="105">
        <v>97.62</v>
      </c>
      <c r="CS114" s="105">
        <v>100</v>
      </c>
      <c r="CT114" s="105">
        <v>100</v>
      </c>
      <c r="CU114" s="105">
        <v>96.55</v>
      </c>
      <c r="CV114" s="105">
        <v>100</v>
      </c>
      <c r="CW114" s="105">
        <v>96.24</v>
      </c>
      <c r="CX114" s="105">
        <v>98.84</v>
      </c>
      <c r="CY114" s="105">
        <v>95.14</v>
      </c>
      <c r="CZ114" s="105">
        <v>92.5</v>
      </c>
      <c r="DA114" s="105">
        <v>96.75</v>
      </c>
      <c r="DB114" s="105">
        <v>94.63</v>
      </c>
      <c r="DC114" s="105">
        <v>91.67</v>
      </c>
    </row>
    <row r="115" spans="1:107" ht="14.4" x14ac:dyDescent="0.3">
      <c r="A115" s="104" t="s">
        <v>789</v>
      </c>
      <c r="B115" t="s">
        <v>269</v>
      </c>
      <c r="C115" t="s">
        <v>101</v>
      </c>
      <c r="D115" t="s">
        <v>102</v>
      </c>
      <c r="E115" t="s">
        <v>103</v>
      </c>
      <c r="F115" t="s">
        <v>151</v>
      </c>
      <c r="G115" t="s">
        <v>105</v>
      </c>
      <c r="H115" t="s">
        <v>105</v>
      </c>
      <c r="I115" s="97" t="s">
        <v>536</v>
      </c>
      <c r="J115" s="97">
        <v>1</v>
      </c>
      <c r="K115" t="s">
        <v>672</v>
      </c>
      <c r="L115" s="93" t="s">
        <v>106</v>
      </c>
      <c r="M115" s="105">
        <v>96.56</v>
      </c>
      <c r="N115" s="105">
        <v>99.49</v>
      </c>
      <c r="O115" s="105">
        <v>96.55</v>
      </c>
      <c r="P115" s="105">
        <v>96.5</v>
      </c>
      <c r="Q115" s="105">
        <v>97.48</v>
      </c>
      <c r="R115" s="105">
        <v>99.03</v>
      </c>
      <c r="S115" s="105">
        <v>98.04</v>
      </c>
      <c r="T115" s="105">
        <v>95.84</v>
      </c>
      <c r="U115" s="105">
        <v>100</v>
      </c>
      <c r="V115" s="105">
        <v>100</v>
      </c>
      <c r="W115" s="105">
        <v>100</v>
      </c>
      <c r="X115" s="105">
        <v>100</v>
      </c>
      <c r="Y115" s="105">
        <v>100</v>
      </c>
      <c r="Z115" s="105">
        <v>99.06</v>
      </c>
      <c r="AA115" s="105">
        <v>100</v>
      </c>
      <c r="AB115" s="105">
        <v>96.97</v>
      </c>
      <c r="AC115" s="105">
        <v>98.72</v>
      </c>
      <c r="AD115" s="105">
        <v>100</v>
      </c>
      <c r="AE115" s="105">
        <v>72.73</v>
      </c>
      <c r="AF115" s="105">
        <v>97.22</v>
      </c>
      <c r="AG115" s="105">
        <v>100</v>
      </c>
      <c r="AH115" s="105">
        <v>100</v>
      </c>
      <c r="AI115" s="105">
        <v>88.89</v>
      </c>
      <c r="AJ115" s="105">
        <v>100</v>
      </c>
      <c r="AK115" s="105">
        <v>93.51</v>
      </c>
      <c r="AL115" s="105">
        <v>88.83</v>
      </c>
      <c r="AM115" s="105">
        <v>91.67</v>
      </c>
      <c r="AN115" s="105">
        <v>100</v>
      </c>
      <c r="AO115" s="105">
        <v>76.92</v>
      </c>
      <c r="AP115" s="105">
        <v>66.67</v>
      </c>
      <c r="AQ115" s="105">
        <v>100</v>
      </c>
      <c r="AR115" s="105">
        <v>71.430000000000007</v>
      </c>
      <c r="AS115" s="105">
        <v>96.34</v>
      </c>
      <c r="AT115" s="105">
        <v>100</v>
      </c>
      <c r="AU115" s="105">
        <v>100</v>
      </c>
      <c r="AV115" s="105"/>
      <c r="AW115" s="105">
        <v>83.93</v>
      </c>
      <c r="AX115" s="105">
        <v>77.78</v>
      </c>
      <c r="AY115" s="105">
        <v>82.14</v>
      </c>
      <c r="AZ115" s="105">
        <v>100</v>
      </c>
      <c r="BA115" s="105">
        <v>100</v>
      </c>
      <c r="BB115" s="105">
        <v>100</v>
      </c>
      <c r="BC115" s="105">
        <v>100</v>
      </c>
      <c r="BD115" s="105">
        <v>100</v>
      </c>
      <c r="BE115" s="105">
        <v>100</v>
      </c>
      <c r="BF115" s="105">
        <v>100</v>
      </c>
      <c r="BG115" s="105">
        <v>100</v>
      </c>
      <c r="BH115" s="105">
        <v>99.56</v>
      </c>
      <c r="BI115" s="105">
        <v>100</v>
      </c>
      <c r="BJ115" s="105">
        <v>98.81</v>
      </c>
      <c r="BK115" s="105">
        <v>100</v>
      </c>
      <c r="BL115" s="105">
        <v>96.93</v>
      </c>
      <c r="BM115" s="105">
        <v>98.65</v>
      </c>
      <c r="BN115" s="105">
        <v>100</v>
      </c>
      <c r="BO115" s="105">
        <v>95.65</v>
      </c>
      <c r="BP115" s="105">
        <v>100</v>
      </c>
      <c r="BQ115" s="105">
        <v>96.15</v>
      </c>
      <c r="BR115" s="105">
        <v>90.48</v>
      </c>
      <c r="BS115" s="105">
        <v>66.67</v>
      </c>
      <c r="BT115" s="105">
        <v>94.74</v>
      </c>
      <c r="BU115" s="105">
        <v>92.31</v>
      </c>
      <c r="BV115" s="105">
        <v>99.65</v>
      </c>
      <c r="BW115" s="105">
        <v>99.11</v>
      </c>
      <c r="BX115" s="105">
        <v>100</v>
      </c>
      <c r="BY115" s="105">
        <v>100</v>
      </c>
      <c r="BZ115" s="105">
        <v>100</v>
      </c>
      <c r="CA115" s="105">
        <v>100</v>
      </c>
      <c r="CB115" s="105">
        <v>100</v>
      </c>
      <c r="CC115" s="105">
        <v>97.48</v>
      </c>
      <c r="CD115" s="105">
        <v>99.83</v>
      </c>
      <c r="CE115" s="105">
        <v>100</v>
      </c>
      <c r="CF115" s="105">
        <v>99.68</v>
      </c>
      <c r="CG115" s="105">
        <v>98.33</v>
      </c>
      <c r="CH115" s="105">
        <v>100</v>
      </c>
      <c r="CI115" s="105">
        <v>100</v>
      </c>
      <c r="CJ115" s="105">
        <v>96.11</v>
      </c>
      <c r="CK115" s="105">
        <v>100</v>
      </c>
      <c r="CL115" s="105">
        <v>100</v>
      </c>
      <c r="CM115" s="105">
        <v>98.57</v>
      </c>
      <c r="CN115" s="105">
        <v>100</v>
      </c>
      <c r="CO115" s="105">
        <v>100</v>
      </c>
      <c r="CP115" s="105">
        <v>97.78</v>
      </c>
      <c r="CQ115" s="105">
        <v>98.04</v>
      </c>
      <c r="CR115" s="105">
        <v>97.62</v>
      </c>
      <c r="CS115" s="105">
        <v>100</v>
      </c>
      <c r="CT115" s="105">
        <v>93.75</v>
      </c>
      <c r="CU115" s="105">
        <v>100</v>
      </c>
      <c r="CV115" s="105">
        <v>100</v>
      </c>
      <c r="CW115" s="105">
        <v>95.84</v>
      </c>
      <c r="CX115" s="105">
        <v>98.45</v>
      </c>
      <c r="CY115" s="105">
        <v>90.97</v>
      </c>
      <c r="CZ115" s="105">
        <v>95</v>
      </c>
      <c r="DA115" s="105">
        <v>96.75</v>
      </c>
      <c r="DB115" s="105">
        <v>95.65</v>
      </c>
      <c r="DC115" s="105">
        <v>92.65</v>
      </c>
    </row>
    <row r="116" spans="1:107" ht="14.4" x14ac:dyDescent="0.3">
      <c r="A116" s="104" t="s">
        <v>790</v>
      </c>
      <c r="B116" t="s">
        <v>270</v>
      </c>
      <c r="C116" t="s">
        <v>101</v>
      </c>
      <c r="D116" t="s">
        <v>102</v>
      </c>
      <c r="E116" t="s">
        <v>103</v>
      </c>
      <c r="F116" t="s">
        <v>134</v>
      </c>
      <c r="G116" t="s">
        <v>105</v>
      </c>
      <c r="H116" t="s">
        <v>105</v>
      </c>
      <c r="I116" s="97" t="s">
        <v>536</v>
      </c>
      <c r="J116" s="97">
        <v>1</v>
      </c>
      <c r="K116" t="s">
        <v>672</v>
      </c>
      <c r="L116" s="93" t="s">
        <v>106</v>
      </c>
      <c r="M116" s="105">
        <v>95.94</v>
      </c>
      <c r="N116" s="105">
        <v>95.64</v>
      </c>
      <c r="O116" s="105">
        <v>95.94</v>
      </c>
      <c r="P116" s="105">
        <v>95.61</v>
      </c>
      <c r="Q116" s="105">
        <v>98.44</v>
      </c>
      <c r="R116" s="105">
        <v>96.92</v>
      </c>
      <c r="S116" s="105">
        <v>92.16</v>
      </c>
      <c r="T116" s="105">
        <v>98.01</v>
      </c>
      <c r="U116" s="105">
        <v>98.35</v>
      </c>
      <c r="V116" s="105">
        <v>100</v>
      </c>
      <c r="W116" s="105">
        <v>100</v>
      </c>
      <c r="X116" s="105">
        <v>98.86</v>
      </c>
      <c r="Y116" s="105">
        <v>83.33</v>
      </c>
      <c r="Z116" s="105">
        <v>93.4</v>
      </c>
      <c r="AA116" s="105">
        <v>90</v>
      </c>
      <c r="AB116" s="105">
        <v>100</v>
      </c>
      <c r="AC116" s="105">
        <v>97.44</v>
      </c>
      <c r="AD116" s="105">
        <v>97.08</v>
      </c>
      <c r="AE116" s="105">
        <v>83.33</v>
      </c>
      <c r="AF116" s="105">
        <v>100</v>
      </c>
      <c r="AG116" s="105">
        <v>100</v>
      </c>
      <c r="AH116" s="105">
        <v>100</v>
      </c>
      <c r="AI116" s="105">
        <v>100</v>
      </c>
      <c r="AJ116" s="105">
        <v>98.36</v>
      </c>
      <c r="AK116" s="105">
        <v>95.2</v>
      </c>
      <c r="AL116" s="105">
        <v>91.67</v>
      </c>
      <c r="AM116" s="105">
        <v>100</v>
      </c>
      <c r="AN116" s="105">
        <v>97.3</v>
      </c>
      <c r="AO116" s="105">
        <v>90.5</v>
      </c>
      <c r="AP116" s="105">
        <v>46.6</v>
      </c>
      <c r="AQ116" s="105">
        <v>100</v>
      </c>
      <c r="AR116" s="105">
        <v>88.89</v>
      </c>
      <c r="AS116" s="105">
        <v>96.34</v>
      </c>
      <c r="AT116" s="105">
        <v>100</v>
      </c>
      <c r="AU116" s="105">
        <v>100</v>
      </c>
      <c r="AV116" s="105"/>
      <c r="AW116" s="105">
        <v>94.83</v>
      </c>
      <c r="AX116" s="105">
        <v>88.89</v>
      </c>
      <c r="AY116" s="105">
        <v>96.67</v>
      </c>
      <c r="AZ116" s="105">
        <v>100</v>
      </c>
      <c r="BA116" s="105">
        <v>98</v>
      </c>
      <c r="BB116" s="105">
        <v>100</v>
      </c>
      <c r="BC116" s="105">
        <v>100</v>
      </c>
      <c r="BD116" s="105">
        <v>95</v>
      </c>
      <c r="BE116" s="105">
        <v>100</v>
      </c>
      <c r="BF116" s="105">
        <v>100</v>
      </c>
      <c r="BG116" s="105">
        <v>80</v>
      </c>
      <c r="BH116" s="105">
        <v>93.73</v>
      </c>
      <c r="BI116" s="105">
        <v>100</v>
      </c>
      <c r="BJ116" s="105">
        <v>97.53</v>
      </c>
      <c r="BK116" s="105">
        <v>97.14</v>
      </c>
      <c r="BL116" s="105">
        <v>96.05</v>
      </c>
      <c r="BM116" s="105">
        <v>98.65</v>
      </c>
      <c r="BN116" s="105">
        <v>100</v>
      </c>
      <c r="BO116" s="105">
        <v>91.3</v>
      </c>
      <c r="BP116" s="105">
        <v>100</v>
      </c>
      <c r="BQ116" s="105">
        <v>100</v>
      </c>
      <c r="BR116" s="105">
        <v>87.84</v>
      </c>
      <c r="BS116" s="105">
        <v>100</v>
      </c>
      <c r="BT116" s="105">
        <v>88.89</v>
      </c>
      <c r="BU116" s="105">
        <v>77.27</v>
      </c>
      <c r="BV116" s="105">
        <v>98.26</v>
      </c>
      <c r="BW116" s="105">
        <v>97.32</v>
      </c>
      <c r="BX116" s="105">
        <v>100</v>
      </c>
      <c r="BY116" s="105">
        <v>100</v>
      </c>
      <c r="BZ116" s="105">
        <v>100</v>
      </c>
      <c r="CA116" s="105">
        <v>100</v>
      </c>
      <c r="CB116" s="105">
        <v>97.92</v>
      </c>
      <c r="CC116" s="105">
        <v>98.44</v>
      </c>
      <c r="CD116" s="105">
        <v>97.93</v>
      </c>
      <c r="CE116" s="105">
        <v>96.97</v>
      </c>
      <c r="CF116" s="105">
        <v>98.73</v>
      </c>
      <c r="CG116" s="105">
        <v>96.19</v>
      </c>
      <c r="CH116" s="105">
        <v>100</v>
      </c>
      <c r="CI116" s="105">
        <v>100</v>
      </c>
      <c r="CJ116" s="105">
        <v>91.94</v>
      </c>
      <c r="CK116" s="105">
        <v>97.22</v>
      </c>
      <c r="CL116" s="105">
        <v>100</v>
      </c>
      <c r="CM116" s="105">
        <v>96.31</v>
      </c>
      <c r="CN116" s="105">
        <v>91.92</v>
      </c>
      <c r="CO116" s="105">
        <v>97.06</v>
      </c>
      <c r="CP116" s="105">
        <v>97.78</v>
      </c>
      <c r="CQ116" s="105">
        <v>92.16</v>
      </c>
      <c r="CR116" s="105">
        <v>88.1</v>
      </c>
      <c r="CS116" s="105">
        <v>100</v>
      </c>
      <c r="CT116" s="105">
        <v>87.5</v>
      </c>
      <c r="CU116" s="105">
        <v>86.21</v>
      </c>
      <c r="CV116" s="105">
        <v>90</v>
      </c>
      <c r="CW116" s="105">
        <v>98.01</v>
      </c>
      <c r="CX116" s="105">
        <v>97.67</v>
      </c>
      <c r="CY116" s="105">
        <v>97.22</v>
      </c>
      <c r="CZ116" s="105">
        <v>100</v>
      </c>
      <c r="DA116" s="105">
        <v>97.06</v>
      </c>
      <c r="DB116" s="105">
        <v>97.97</v>
      </c>
      <c r="DC116" s="105">
        <v>98.04</v>
      </c>
    </row>
    <row r="117" spans="1:107" ht="14.4" x14ac:dyDescent="0.3">
      <c r="A117" s="104" t="s">
        <v>791</v>
      </c>
      <c r="B117" t="s">
        <v>271</v>
      </c>
      <c r="C117" t="s">
        <v>101</v>
      </c>
      <c r="D117" t="s">
        <v>102</v>
      </c>
      <c r="E117" t="s">
        <v>103</v>
      </c>
      <c r="F117" t="s">
        <v>138</v>
      </c>
      <c r="G117" t="s">
        <v>105</v>
      </c>
      <c r="H117" t="s">
        <v>105</v>
      </c>
      <c r="I117" s="97" t="s">
        <v>536</v>
      </c>
      <c r="J117" s="97">
        <v>1</v>
      </c>
      <c r="K117" t="s">
        <v>672</v>
      </c>
      <c r="L117" s="93" t="s">
        <v>106</v>
      </c>
      <c r="M117" s="105">
        <v>97.85</v>
      </c>
      <c r="N117" s="105">
        <v>98.46</v>
      </c>
      <c r="O117" s="105">
        <v>97.51</v>
      </c>
      <c r="P117" s="105">
        <v>97.9</v>
      </c>
      <c r="Q117" s="105">
        <v>99.04</v>
      </c>
      <c r="R117" s="105">
        <v>98.65</v>
      </c>
      <c r="S117" s="105">
        <v>99.02</v>
      </c>
      <c r="T117" s="105">
        <v>98.23</v>
      </c>
      <c r="U117" s="105">
        <v>98.9</v>
      </c>
      <c r="V117" s="105">
        <v>97.14</v>
      </c>
      <c r="W117" s="105">
        <v>100</v>
      </c>
      <c r="X117" s="105">
        <v>100</v>
      </c>
      <c r="Y117" s="105">
        <v>100</v>
      </c>
      <c r="Z117" s="105">
        <v>98.11</v>
      </c>
      <c r="AA117" s="105">
        <v>100</v>
      </c>
      <c r="AB117" s="105">
        <v>93.94</v>
      </c>
      <c r="AC117" s="105">
        <v>97.44</v>
      </c>
      <c r="AD117" s="105">
        <v>100</v>
      </c>
      <c r="AE117" s="105">
        <v>77.27</v>
      </c>
      <c r="AF117" s="105">
        <v>100</v>
      </c>
      <c r="AG117" s="105">
        <v>100</v>
      </c>
      <c r="AH117" s="105">
        <v>100</v>
      </c>
      <c r="AI117" s="105">
        <v>100</v>
      </c>
      <c r="AJ117" s="105">
        <v>98.36</v>
      </c>
      <c r="AK117" s="105">
        <v>97.19</v>
      </c>
      <c r="AL117" s="105">
        <v>100</v>
      </c>
      <c r="AM117" s="105">
        <v>100</v>
      </c>
      <c r="AN117" s="105">
        <v>100</v>
      </c>
      <c r="AO117" s="105">
        <v>100</v>
      </c>
      <c r="AP117" s="105">
        <v>50</v>
      </c>
      <c r="AQ117" s="105">
        <v>100</v>
      </c>
      <c r="AR117" s="105">
        <v>61.11</v>
      </c>
      <c r="AS117" s="105">
        <v>100</v>
      </c>
      <c r="AT117" s="105">
        <v>100</v>
      </c>
      <c r="AU117" s="105">
        <v>100</v>
      </c>
      <c r="AV117" s="105"/>
      <c r="AW117" s="105">
        <v>100</v>
      </c>
      <c r="AX117" s="105">
        <v>100</v>
      </c>
      <c r="AY117" s="105">
        <v>100</v>
      </c>
      <c r="AZ117" s="105">
        <v>100</v>
      </c>
      <c r="BA117" s="105">
        <v>100</v>
      </c>
      <c r="BB117" s="105">
        <v>100</v>
      </c>
      <c r="BC117" s="105">
        <v>100</v>
      </c>
      <c r="BD117" s="105">
        <v>100</v>
      </c>
      <c r="BE117" s="105">
        <v>100</v>
      </c>
      <c r="BF117" s="105">
        <v>100</v>
      </c>
      <c r="BG117" s="105">
        <v>100</v>
      </c>
      <c r="BH117" s="105">
        <v>96.14</v>
      </c>
      <c r="BI117" s="105">
        <v>100</v>
      </c>
      <c r="BJ117" s="105">
        <v>98.81</v>
      </c>
      <c r="BK117" s="105">
        <v>91.03</v>
      </c>
      <c r="BL117" s="105">
        <v>98.25</v>
      </c>
      <c r="BM117" s="105">
        <v>97.3</v>
      </c>
      <c r="BN117" s="105">
        <v>93.75</v>
      </c>
      <c r="BO117" s="105">
        <v>100</v>
      </c>
      <c r="BP117" s="105">
        <v>100</v>
      </c>
      <c r="BQ117" s="105">
        <v>100</v>
      </c>
      <c r="BR117" s="105">
        <v>97.3</v>
      </c>
      <c r="BS117" s="105">
        <v>100</v>
      </c>
      <c r="BT117" s="105">
        <v>94.44</v>
      </c>
      <c r="BU117" s="105">
        <v>100</v>
      </c>
      <c r="BV117" s="105">
        <v>99.31</v>
      </c>
      <c r="BW117" s="105">
        <v>98.21</v>
      </c>
      <c r="BX117" s="105">
        <v>96.15</v>
      </c>
      <c r="BY117" s="105">
        <v>100</v>
      </c>
      <c r="BZ117" s="105">
        <v>100</v>
      </c>
      <c r="CA117" s="105">
        <v>100</v>
      </c>
      <c r="CB117" s="105">
        <v>100</v>
      </c>
      <c r="CC117" s="105">
        <v>99.04</v>
      </c>
      <c r="CD117" s="105">
        <v>100</v>
      </c>
      <c r="CE117" s="105">
        <v>100</v>
      </c>
      <c r="CF117" s="105">
        <v>100</v>
      </c>
      <c r="CG117" s="105">
        <v>99.4</v>
      </c>
      <c r="CH117" s="105">
        <v>100</v>
      </c>
      <c r="CI117" s="105">
        <v>100</v>
      </c>
      <c r="CJ117" s="105">
        <v>99.44</v>
      </c>
      <c r="CK117" s="105">
        <v>97.22</v>
      </c>
      <c r="CL117" s="105">
        <v>100</v>
      </c>
      <c r="CM117" s="105">
        <v>96.9</v>
      </c>
      <c r="CN117" s="105">
        <v>98.99</v>
      </c>
      <c r="CO117" s="105">
        <v>100</v>
      </c>
      <c r="CP117" s="105">
        <v>95.56</v>
      </c>
      <c r="CQ117" s="105">
        <v>99.02</v>
      </c>
      <c r="CR117" s="105">
        <v>100</v>
      </c>
      <c r="CS117" s="105">
        <v>96.43</v>
      </c>
      <c r="CT117" s="105">
        <v>100</v>
      </c>
      <c r="CU117" s="105">
        <v>100</v>
      </c>
      <c r="CV117" s="105">
        <v>100</v>
      </c>
      <c r="CW117" s="105">
        <v>98.23</v>
      </c>
      <c r="CX117" s="105">
        <v>96.9</v>
      </c>
      <c r="CY117" s="105">
        <v>100</v>
      </c>
      <c r="CZ117" s="105">
        <v>100</v>
      </c>
      <c r="DA117" s="105">
        <v>99.69</v>
      </c>
      <c r="DB117" s="105">
        <v>97.83</v>
      </c>
      <c r="DC117" s="105">
        <v>93.63</v>
      </c>
    </row>
    <row r="118" spans="1:107" ht="14.4" x14ac:dyDescent="0.3">
      <c r="A118" s="104" t="s">
        <v>792</v>
      </c>
      <c r="B118" t="s">
        <v>272</v>
      </c>
      <c r="C118" t="s">
        <v>101</v>
      </c>
      <c r="D118" t="s">
        <v>102</v>
      </c>
      <c r="E118" t="s">
        <v>103</v>
      </c>
      <c r="F118" t="s">
        <v>136</v>
      </c>
      <c r="G118" t="s">
        <v>105</v>
      </c>
      <c r="H118" t="s">
        <v>105</v>
      </c>
      <c r="I118" s="97" t="s">
        <v>536</v>
      </c>
      <c r="J118" s="97">
        <v>1</v>
      </c>
      <c r="K118" t="s">
        <v>672</v>
      </c>
      <c r="L118" s="93" t="s">
        <v>106</v>
      </c>
      <c r="M118" s="105">
        <v>91.04</v>
      </c>
      <c r="N118" s="105">
        <v>92.05</v>
      </c>
      <c r="O118" s="105">
        <v>95.81</v>
      </c>
      <c r="P118" s="105">
        <v>92.54</v>
      </c>
      <c r="Q118" s="105">
        <v>85.11</v>
      </c>
      <c r="R118" s="105">
        <v>85.91</v>
      </c>
      <c r="S118" s="105">
        <v>92.16</v>
      </c>
      <c r="T118" s="105">
        <v>94.78</v>
      </c>
      <c r="U118" s="105">
        <v>89.56</v>
      </c>
      <c r="V118" s="105">
        <v>88.57</v>
      </c>
      <c r="W118" s="105">
        <v>87.5</v>
      </c>
      <c r="X118" s="105">
        <v>94.32</v>
      </c>
      <c r="Y118" s="105">
        <v>66.67</v>
      </c>
      <c r="Z118" s="105">
        <v>94.34</v>
      </c>
      <c r="AA118" s="105">
        <v>96.67</v>
      </c>
      <c r="AB118" s="105">
        <v>93.94</v>
      </c>
      <c r="AC118" s="105">
        <v>94.87</v>
      </c>
      <c r="AD118" s="105">
        <v>97.73</v>
      </c>
      <c r="AE118" s="105">
        <v>77.27</v>
      </c>
      <c r="AF118" s="105">
        <v>100</v>
      </c>
      <c r="AG118" s="105">
        <v>100</v>
      </c>
      <c r="AH118" s="105">
        <v>100</v>
      </c>
      <c r="AI118" s="105">
        <v>100</v>
      </c>
      <c r="AJ118" s="105">
        <v>93.33</v>
      </c>
      <c r="AK118" s="105">
        <v>94.23</v>
      </c>
      <c r="AL118" s="105">
        <v>83.33</v>
      </c>
      <c r="AM118" s="105">
        <v>100</v>
      </c>
      <c r="AN118" s="105">
        <v>100</v>
      </c>
      <c r="AO118" s="105">
        <v>90.5</v>
      </c>
      <c r="AP118" s="105">
        <v>41.75</v>
      </c>
      <c r="AQ118" s="105">
        <v>100</v>
      </c>
      <c r="AR118" s="105">
        <v>78.569999999999993</v>
      </c>
      <c r="AS118" s="105">
        <v>97.56</v>
      </c>
      <c r="AT118" s="105">
        <v>93.1</v>
      </c>
      <c r="AU118" s="105">
        <v>100</v>
      </c>
      <c r="AV118" s="105"/>
      <c r="AW118" s="105">
        <v>94.83</v>
      </c>
      <c r="AX118" s="105">
        <v>94.44</v>
      </c>
      <c r="AY118" s="105">
        <v>93.33</v>
      </c>
      <c r="AZ118" s="105">
        <v>100</v>
      </c>
      <c r="BA118" s="105">
        <v>100</v>
      </c>
      <c r="BB118" s="105">
        <v>100</v>
      </c>
      <c r="BC118" s="105">
        <v>100</v>
      </c>
      <c r="BD118" s="105">
        <v>100</v>
      </c>
      <c r="BE118" s="105">
        <v>100</v>
      </c>
      <c r="BF118" s="105">
        <v>100</v>
      </c>
      <c r="BG118" s="105">
        <v>100</v>
      </c>
      <c r="BH118" s="105">
        <v>87.19</v>
      </c>
      <c r="BI118" s="105">
        <v>88.24</v>
      </c>
      <c r="BJ118" s="105">
        <v>95.24</v>
      </c>
      <c r="BK118" s="105">
        <v>77.930000000000007</v>
      </c>
      <c r="BL118" s="105">
        <v>84.26</v>
      </c>
      <c r="BM118" s="105">
        <v>100</v>
      </c>
      <c r="BN118" s="105">
        <v>62.5</v>
      </c>
      <c r="BO118" s="105">
        <v>84.78</v>
      </c>
      <c r="BP118" s="105">
        <v>100</v>
      </c>
      <c r="BQ118" s="105">
        <v>70</v>
      </c>
      <c r="BR118" s="105">
        <v>97.62</v>
      </c>
      <c r="BS118" s="105">
        <v>100</v>
      </c>
      <c r="BT118" s="105">
        <v>94.74</v>
      </c>
      <c r="BU118" s="105">
        <v>100</v>
      </c>
      <c r="BV118" s="105">
        <v>94.97</v>
      </c>
      <c r="BW118" s="105">
        <v>89.29</v>
      </c>
      <c r="BX118" s="105">
        <v>100</v>
      </c>
      <c r="BY118" s="105">
        <v>100</v>
      </c>
      <c r="BZ118" s="105">
        <v>85.71</v>
      </c>
      <c r="CA118" s="105">
        <v>100</v>
      </c>
      <c r="CB118" s="105">
        <v>99.48</v>
      </c>
      <c r="CC118" s="105">
        <v>85.11</v>
      </c>
      <c r="CD118" s="105">
        <v>91.03</v>
      </c>
      <c r="CE118" s="105">
        <v>80.3</v>
      </c>
      <c r="CF118" s="105">
        <v>100</v>
      </c>
      <c r="CG118" s="105">
        <v>82.62</v>
      </c>
      <c r="CH118" s="105">
        <v>100</v>
      </c>
      <c r="CI118" s="105">
        <v>80</v>
      </c>
      <c r="CJ118" s="105">
        <v>78.89</v>
      </c>
      <c r="CK118" s="105">
        <v>68.52</v>
      </c>
      <c r="CL118" s="105">
        <v>83.33</v>
      </c>
      <c r="CM118" s="105">
        <v>82.48</v>
      </c>
      <c r="CN118" s="105">
        <v>72.73</v>
      </c>
      <c r="CO118" s="105">
        <v>76.47</v>
      </c>
      <c r="CP118" s="105">
        <v>87.36</v>
      </c>
      <c r="CQ118" s="105">
        <v>92.16</v>
      </c>
      <c r="CR118" s="105">
        <v>90.48</v>
      </c>
      <c r="CS118" s="105">
        <v>82.14</v>
      </c>
      <c r="CT118" s="105">
        <v>96.88</v>
      </c>
      <c r="CU118" s="105">
        <v>89.66</v>
      </c>
      <c r="CV118" s="105">
        <v>80</v>
      </c>
      <c r="CW118" s="105">
        <v>94.78</v>
      </c>
      <c r="CX118" s="105">
        <v>96.12</v>
      </c>
      <c r="CY118" s="105">
        <v>86.11</v>
      </c>
      <c r="CZ118" s="105">
        <v>100</v>
      </c>
      <c r="DA118" s="105">
        <v>92.28</v>
      </c>
      <c r="DB118" s="105">
        <v>97.1</v>
      </c>
      <c r="DC118" s="105">
        <v>95.1</v>
      </c>
    </row>
    <row r="119" spans="1:107" ht="14.4" x14ac:dyDescent="0.3">
      <c r="A119" s="104" t="s">
        <v>793</v>
      </c>
      <c r="B119" t="s">
        <v>273</v>
      </c>
      <c r="C119" t="s">
        <v>101</v>
      </c>
      <c r="D119" t="s">
        <v>102</v>
      </c>
      <c r="E119" t="s">
        <v>103</v>
      </c>
      <c r="F119" t="s">
        <v>194</v>
      </c>
      <c r="G119" t="s">
        <v>105</v>
      </c>
      <c r="H119" t="s">
        <v>105</v>
      </c>
      <c r="I119" s="97" t="s">
        <v>536</v>
      </c>
      <c r="J119" s="97">
        <v>1</v>
      </c>
      <c r="K119" t="s">
        <v>672</v>
      </c>
      <c r="L119" s="93" t="s">
        <v>106</v>
      </c>
      <c r="M119" s="105">
        <v>86.09</v>
      </c>
      <c r="N119" s="105">
        <v>72.16</v>
      </c>
      <c r="O119" s="105">
        <v>89.69</v>
      </c>
      <c r="P119" s="105">
        <v>87.86</v>
      </c>
      <c r="Q119" s="105">
        <v>92.45</v>
      </c>
      <c r="R119" s="105">
        <v>83.86</v>
      </c>
      <c r="S119" s="105">
        <v>89.38</v>
      </c>
      <c r="T119" s="105">
        <v>87.51</v>
      </c>
      <c r="U119" s="105">
        <v>87.78</v>
      </c>
      <c r="V119" s="105">
        <v>91.18</v>
      </c>
      <c r="W119" s="105">
        <v>100</v>
      </c>
      <c r="X119" s="105">
        <v>88.64</v>
      </c>
      <c r="Y119" s="105">
        <v>50</v>
      </c>
      <c r="Z119" s="105">
        <v>59.43</v>
      </c>
      <c r="AA119" s="105">
        <v>40</v>
      </c>
      <c r="AB119" s="105">
        <v>63.64</v>
      </c>
      <c r="AC119" s="105">
        <v>60.26</v>
      </c>
      <c r="AD119" s="105">
        <v>92.53</v>
      </c>
      <c r="AE119" s="105">
        <v>57.58</v>
      </c>
      <c r="AF119" s="105">
        <v>94.29</v>
      </c>
      <c r="AG119" s="105">
        <v>100</v>
      </c>
      <c r="AH119" s="105">
        <v>100</v>
      </c>
      <c r="AI119" s="105">
        <v>75</v>
      </c>
      <c r="AJ119" s="105">
        <v>86.89</v>
      </c>
      <c r="AK119" s="105">
        <v>81.44</v>
      </c>
      <c r="AL119" s="105">
        <v>94.44</v>
      </c>
      <c r="AM119" s="105">
        <v>80.67</v>
      </c>
      <c r="AN119" s="105">
        <v>78.38</v>
      </c>
      <c r="AO119" s="105">
        <v>73.69</v>
      </c>
      <c r="AP119" s="105">
        <v>41.75</v>
      </c>
      <c r="AQ119" s="105">
        <v>76</v>
      </c>
      <c r="AR119" s="105">
        <v>82.14</v>
      </c>
      <c r="AS119" s="105">
        <v>86.59</v>
      </c>
      <c r="AT119" s="105">
        <v>75.86</v>
      </c>
      <c r="AU119" s="105">
        <v>100</v>
      </c>
      <c r="AV119" s="105"/>
      <c r="AW119" s="105">
        <v>86.31</v>
      </c>
      <c r="AX119" s="105">
        <v>85.19</v>
      </c>
      <c r="AY119" s="105">
        <v>82.14</v>
      </c>
      <c r="AZ119" s="105">
        <v>100</v>
      </c>
      <c r="BA119" s="105">
        <v>88</v>
      </c>
      <c r="BB119" s="105">
        <v>80</v>
      </c>
      <c r="BC119" s="105">
        <v>90</v>
      </c>
      <c r="BD119" s="105">
        <v>95</v>
      </c>
      <c r="BE119" s="105">
        <v>66.67</v>
      </c>
      <c r="BF119" s="105">
        <v>100</v>
      </c>
      <c r="BG119" s="105">
        <v>80</v>
      </c>
      <c r="BH119" s="105">
        <v>98.6</v>
      </c>
      <c r="BI119" s="105">
        <v>98.04</v>
      </c>
      <c r="BJ119" s="105">
        <v>98.81</v>
      </c>
      <c r="BK119" s="105">
        <v>98.62</v>
      </c>
      <c r="BL119" s="105">
        <v>89.91</v>
      </c>
      <c r="BM119" s="105">
        <v>98.65</v>
      </c>
      <c r="BN119" s="105">
        <v>56.25</v>
      </c>
      <c r="BO119" s="105">
        <v>97.83</v>
      </c>
      <c r="BP119" s="105">
        <v>94.44</v>
      </c>
      <c r="BQ119" s="105">
        <v>88.46</v>
      </c>
      <c r="BR119" s="105">
        <v>76.19</v>
      </c>
      <c r="BS119" s="105">
        <v>100</v>
      </c>
      <c r="BT119" s="105">
        <v>52.63</v>
      </c>
      <c r="BU119" s="105">
        <v>92.31</v>
      </c>
      <c r="BV119" s="105">
        <v>96.88</v>
      </c>
      <c r="BW119" s="105">
        <v>91.96</v>
      </c>
      <c r="BX119" s="105">
        <v>100</v>
      </c>
      <c r="BY119" s="105">
        <v>100</v>
      </c>
      <c r="BZ119" s="105">
        <v>100</v>
      </c>
      <c r="CA119" s="105">
        <v>100</v>
      </c>
      <c r="CB119" s="105">
        <v>100</v>
      </c>
      <c r="CC119" s="105">
        <v>92.45</v>
      </c>
      <c r="CD119" s="105">
        <v>87.24</v>
      </c>
      <c r="CE119" s="105">
        <v>80.3</v>
      </c>
      <c r="CF119" s="105">
        <v>93.04</v>
      </c>
      <c r="CG119" s="105">
        <v>64.98</v>
      </c>
      <c r="CH119" s="105">
        <v>60</v>
      </c>
      <c r="CI119" s="105">
        <v>70</v>
      </c>
      <c r="CJ119" s="105">
        <v>66.67</v>
      </c>
      <c r="CK119" s="105">
        <v>61.11</v>
      </c>
      <c r="CL119" s="105">
        <v>66.67</v>
      </c>
      <c r="CM119" s="105">
        <v>90</v>
      </c>
      <c r="CN119" s="105">
        <v>87.88</v>
      </c>
      <c r="CO119" s="105">
        <v>94.12</v>
      </c>
      <c r="CP119" s="105">
        <v>90</v>
      </c>
      <c r="CQ119" s="105">
        <v>89.38</v>
      </c>
      <c r="CR119" s="105">
        <v>92.86</v>
      </c>
      <c r="CS119" s="105">
        <v>96.43</v>
      </c>
      <c r="CT119" s="105">
        <v>93.75</v>
      </c>
      <c r="CU119" s="105">
        <v>96.55</v>
      </c>
      <c r="CV119" s="105">
        <v>60</v>
      </c>
      <c r="CW119" s="105">
        <v>87.51</v>
      </c>
      <c r="CX119" s="105">
        <v>75.97</v>
      </c>
      <c r="CY119" s="105">
        <v>90.28</v>
      </c>
      <c r="CZ119" s="105">
        <v>88.12</v>
      </c>
      <c r="DA119" s="105">
        <v>78.98</v>
      </c>
      <c r="DB119" s="105">
        <v>95.94</v>
      </c>
      <c r="DC119" s="105">
        <v>94.12</v>
      </c>
    </row>
    <row r="120" spans="1:107" ht="14.4" x14ac:dyDescent="0.3">
      <c r="A120" s="104" t="s">
        <v>794</v>
      </c>
      <c r="B120" t="s">
        <v>274</v>
      </c>
      <c r="C120" t="s">
        <v>101</v>
      </c>
      <c r="D120" t="s">
        <v>102</v>
      </c>
      <c r="E120" t="s">
        <v>176</v>
      </c>
      <c r="F120" t="s">
        <v>110</v>
      </c>
      <c r="G120" t="s">
        <v>105</v>
      </c>
      <c r="H120" t="s">
        <v>105</v>
      </c>
      <c r="I120" s="97" t="s">
        <v>536</v>
      </c>
      <c r="J120" s="97">
        <v>1</v>
      </c>
      <c r="K120" t="s">
        <v>672</v>
      </c>
      <c r="L120" s="93" t="s">
        <v>106</v>
      </c>
      <c r="M120" s="105">
        <v>93</v>
      </c>
      <c r="N120" s="105">
        <v>96.3</v>
      </c>
      <c r="O120" s="105">
        <v>97.69</v>
      </c>
      <c r="P120" s="105">
        <v>92.8</v>
      </c>
      <c r="Q120" s="105">
        <v>96.45</v>
      </c>
      <c r="R120" s="105">
        <v>90.72</v>
      </c>
      <c r="S120" s="105">
        <v>92.16</v>
      </c>
      <c r="T120" s="105">
        <v>94.83</v>
      </c>
      <c r="U120" s="105">
        <v>97.65</v>
      </c>
      <c r="V120" s="105">
        <v>97.14</v>
      </c>
      <c r="W120" s="105">
        <v>100</v>
      </c>
      <c r="X120" s="105">
        <v>95.24</v>
      </c>
      <c r="Y120" s="105">
        <v>100</v>
      </c>
      <c r="Z120" s="105">
        <v>94.34</v>
      </c>
      <c r="AA120" s="105">
        <v>100</v>
      </c>
      <c r="AB120" s="105">
        <v>100</v>
      </c>
      <c r="AC120" s="105">
        <v>92.31</v>
      </c>
      <c r="AD120" s="105">
        <v>100</v>
      </c>
      <c r="AE120" s="105">
        <v>78.790000000000006</v>
      </c>
      <c r="AF120" s="105">
        <v>100</v>
      </c>
      <c r="AG120" s="105">
        <v>100</v>
      </c>
      <c r="AH120" s="105">
        <v>100</v>
      </c>
      <c r="AI120" s="105">
        <v>100</v>
      </c>
      <c r="AJ120" s="105">
        <v>99.18</v>
      </c>
      <c r="AK120" s="105">
        <v>88.24</v>
      </c>
      <c r="AL120" s="105">
        <v>87.5</v>
      </c>
      <c r="AM120" s="105">
        <v>91.67</v>
      </c>
      <c r="AN120" s="105">
        <v>97.3</v>
      </c>
      <c r="AO120" s="105">
        <v>91</v>
      </c>
      <c r="AP120" s="105">
        <v>45</v>
      </c>
      <c r="AQ120" s="105">
        <v>100</v>
      </c>
      <c r="AR120" s="105">
        <v>33.33</v>
      </c>
      <c r="AS120" s="105">
        <v>96.95</v>
      </c>
      <c r="AT120" s="105">
        <v>72.41</v>
      </c>
      <c r="AU120" s="105">
        <v>83.33</v>
      </c>
      <c r="AV120" s="105"/>
      <c r="AW120" s="105">
        <v>98.21</v>
      </c>
      <c r="AX120" s="105">
        <v>100</v>
      </c>
      <c r="AY120" s="105">
        <v>96.43</v>
      </c>
      <c r="AZ120" s="105">
        <v>100</v>
      </c>
      <c r="BA120" s="105"/>
      <c r="BB120" s="105"/>
      <c r="BC120" s="105"/>
      <c r="BD120" s="105"/>
      <c r="BE120" s="105"/>
      <c r="BF120" s="105"/>
      <c r="BG120" s="105"/>
      <c r="BH120" s="105">
        <v>95.35</v>
      </c>
      <c r="BI120" s="105">
        <v>100</v>
      </c>
      <c r="BJ120" s="105">
        <v>91.67</v>
      </c>
      <c r="BK120" s="105">
        <v>95.86</v>
      </c>
      <c r="BL120" s="105">
        <v>90.35</v>
      </c>
      <c r="BM120" s="105">
        <v>94.59</v>
      </c>
      <c r="BN120" s="105">
        <v>75</v>
      </c>
      <c r="BO120" s="105">
        <v>97.83</v>
      </c>
      <c r="BP120" s="105">
        <v>88.89</v>
      </c>
      <c r="BQ120" s="105">
        <v>84.62</v>
      </c>
      <c r="BR120" s="105">
        <v>86.49</v>
      </c>
      <c r="BS120" s="105">
        <v>50</v>
      </c>
      <c r="BT120" s="105">
        <v>94.44</v>
      </c>
      <c r="BU120" s="105">
        <v>81.819999999999993</v>
      </c>
      <c r="BV120" s="105">
        <v>93.75</v>
      </c>
      <c r="BW120" s="105">
        <v>89.29</v>
      </c>
      <c r="BX120" s="105">
        <v>88.46</v>
      </c>
      <c r="BY120" s="105">
        <v>95.83</v>
      </c>
      <c r="BZ120" s="105">
        <v>85.71</v>
      </c>
      <c r="CA120" s="105">
        <v>100</v>
      </c>
      <c r="CB120" s="105">
        <v>97.92</v>
      </c>
      <c r="CC120" s="105">
        <v>96.45</v>
      </c>
      <c r="CD120" s="105">
        <v>99.31</v>
      </c>
      <c r="CE120" s="105">
        <v>100</v>
      </c>
      <c r="CF120" s="105">
        <v>98.73</v>
      </c>
      <c r="CG120" s="105">
        <v>80.95</v>
      </c>
      <c r="CH120" s="105">
        <v>86.67</v>
      </c>
      <c r="CI120" s="105">
        <v>100</v>
      </c>
      <c r="CJ120" s="105">
        <v>73.33</v>
      </c>
      <c r="CK120" s="105">
        <v>62.96</v>
      </c>
      <c r="CL120" s="105">
        <v>100</v>
      </c>
      <c r="CM120" s="105">
        <v>86.9</v>
      </c>
      <c r="CN120" s="105">
        <v>80.81</v>
      </c>
      <c r="CO120" s="105">
        <v>94.12</v>
      </c>
      <c r="CP120" s="105">
        <v>87.78</v>
      </c>
      <c r="CQ120" s="105">
        <v>92.16</v>
      </c>
      <c r="CR120" s="105">
        <v>92.86</v>
      </c>
      <c r="CS120" s="105">
        <v>89.29</v>
      </c>
      <c r="CT120" s="105">
        <v>96.88</v>
      </c>
      <c r="CU120" s="105">
        <v>93.1</v>
      </c>
      <c r="CV120" s="105">
        <v>60</v>
      </c>
      <c r="CW120" s="105">
        <v>94.83</v>
      </c>
      <c r="CX120" s="105">
        <v>94.57</v>
      </c>
      <c r="CY120" s="105">
        <v>98.61</v>
      </c>
      <c r="CZ120" s="105">
        <v>100</v>
      </c>
      <c r="DA120" s="105">
        <v>88.23</v>
      </c>
      <c r="DB120" s="105">
        <v>91.74</v>
      </c>
      <c r="DC120" s="105">
        <v>87.42</v>
      </c>
    </row>
    <row r="121" spans="1:107" ht="14.4" x14ac:dyDescent="0.3">
      <c r="A121" s="104" t="s">
        <v>795</v>
      </c>
      <c r="B121" t="s">
        <v>541</v>
      </c>
      <c r="C121" t="s">
        <v>101</v>
      </c>
      <c r="D121" t="s">
        <v>102</v>
      </c>
      <c r="E121" t="s">
        <v>143</v>
      </c>
      <c r="F121" t="s">
        <v>110</v>
      </c>
      <c r="G121" t="s">
        <v>105</v>
      </c>
      <c r="H121" t="s">
        <v>105</v>
      </c>
      <c r="I121" s="97" t="s">
        <v>536</v>
      </c>
      <c r="J121" s="97">
        <v>1</v>
      </c>
      <c r="K121" t="s">
        <v>672</v>
      </c>
      <c r="L121" s="93" t="s">
        <v>106</v>
      </c>
      <c r="M121" s="105">
        <v>77.739999999999995</v>
      </c>
      <c r="N121" s="105">
        <v>77.06</v>
      </c>
      <c r="O121" s="105">
        <v>89.19</v>
      </c>
      <c r="P121" s="105">
        <v>80.8</v>
      </c>
      <c r="Q121" s="105">
        <v>83.46</v>
      </c>
      <c r="R121" s="105">
        <v>82.81</v>
      </c>
      <c r="S121" s="105">
        <v>84.32</v>
      </c>
      <c r="T121" s="105">
        <v>69.36</v>
      </c>
      <c r="U121" s="105">
        <v>76.11</v>
      </c>
      <c r="V121" s="105">
        <v>70</v>
      </c>
      <c r="W121" s="105">
        <v>93.75</v>
      </c>
      <c r="X121" s="105">
        <v>73.260000000000005</v>
      </c>
      <c r="Y121" s="105">
        <v>100</v>
      </c>
      <c r="Z121" s="105">
        <v>77.36</v>
      </c>
      <c r="AA121" s="105">
        <v>93.33</v>
      </c>
      <c r="AB121" s="105">
        <v>84.85</v>
      </c>
      <c r="AC121" s="105">
        <v>70.510000000000005</v>
      </c>
      <c r="AD121" s="105">
        <v>94.78</v>
      </c>
      <c r="AE121" s="105">
        <v>56.06</v>
      </c>
      <c r="AF121" s="105">
        <v>88.57</v>
      </c>
      <c r="AG121" s="105">
        <v>85.71</v>
      </c>
      <c r="AH121" s="105">
        <v>90.48</v>
      </c>
      <c r="AI121" s="105">
        <v>62.5</v>
      </c>
      <c r="AJ121" s="105">
        <v>94.17</v>
      </c>
      <c r="AK121" s="105">
        <v>73.7</v>
      </c>
      <c r="AL121" s="105">
        <v>68.06</v>
      </c>
      <c r="AM121" s="105">
        <v>63.83</v>
      </c>
      <c r="AN121" s="105">
        <v>25.4</v>
      </c>
      <c r="AO121" s="105">
        <v>78.849999999999994</v>
      </c>
      <c r="AP121" s="105"/>
      <c r="AQ121" s="105">
        <v>60</v>
      </c>
      <c r="AR121" s="105">
        <v>0</v>
      </c>
      <c r="AS121" s="105">
        <v>95.12</v>
      </c>
      <c r="AT121" s="105">
        <v>65.52</v>
      </c>
      <c r="AU121" s="105">
        <v>100</v>
      </c>
      <c r="AV121" s="105"/>
      <c r="AW121" s="105">
        <v>86.21</v>
      </c>
      <c r="AX121" s="105">
        <v>88.89</v>
      </c>
      <c r="AY121" s="105">
        <v>80</v>
      </c>
      <c r="AZ121" s="105">
        <v>100</v>
      </c>
      <c r="BA121" s="105"/>
      <c r="BB121" s="105"/>
      <c r="BC121" s="105"/>
      <c r="BD121" s="105"/>
      <c r="BE121" s="105"/>
      <c r="BF121" s="105"/>
      <c r="BG121" s="105"/>
      <c r="BH121" s="105"/>
      <c r="BI121" s="105"/>
      <c r="BJ121" s="105"/>
      <c r="BK121" s="105"/>
      <c r="BL121" s="105">
        <v>93.86</v>
      </c>
      <c r="BM121" s="105">
        <v>94.59</v>
      </c>
      <c r="BN121" s="105">
        <v>87.5</v>
      </c>
      <c r="BO121" s="105">
        <v>97.83</v>
      </c>
      <c r="BP121" s="105">
        <v>88.89</v>
      </c>
      <c r="BQ121" s="105">
        <v>88.46</v>
      </c>
      <c r="BR121" s="105"/>
      <c r="BS121" s="105"/>
      <c r="BT121" s="105"/>
      <c r="BU121" s="105"/>
      <c r="BV121" s="105">
        <v>85.78</v>
      </c>
      <c r="BW121" s="105">
        <v>91.07</v>
      </c>
      <c r="BX121" s="105">
        <v>84.62</v>
      </c>
      <c r="BY121" s="105">
        <v>66.67</v>
      </c>
      <c r="BZ121" s="105">
        <v>85.71</v>
      </c>
      <c r="CA121" s="105">
        <v>83.33</v>
      </c>
      <c r="CB121" s="105">
        <v>80.14</v>
      </c>
      <c r="CC121" s="105">
        <v>83.46</v>
      </c>
      <c r="CD121" s="105">
        <v>84.48</v>
      </c>
      <c r="CE121" s="105">
        <v>78.790000000000006</v>
      </c>
      <c r="CF121" s="105">
        <v>89.24</v>
      </c>
      <c r="CG121" s="105">
        <v>76.81</v>
      </c>
      <c r="CH121" s="105">
        <v>100</v>
      </c>
      <c r="CI121" s="105">
        <v>90</v>
      </c>
      <c r="CJ121" s="105">
        <v>63.33</v>
      </c>
      <c r="CK121" s="105">
        <v>50</v>
      </c>
      <c r="CL121" s="105">
        <v>100</v>
      </c>
      <c r="CM121" s="105"/>
      <c r="CN121" s="105"/>
      <c r="CO121" s="105"/>
      <c r="CP121" s="105"/>
      <c r="CQ121" s="105">
        <v>84.32</v>
      </c>
      <c r="CR121" s="105">
        <v>92.86</v>
      </c>
      <c r="CS121" s="105">
        <v>78.569999999999993</v>
      </c>
      <c r="CT121" s="105">
        <v>90.62</v>
      </c>
      <c r="CU121" s="105">
        <v>82.76</v>
      </c>
      <c r="CV121" s="105">
        <v>90</v>
      </c>
      <c r="CW121" s="105">
        <v>69.36</v>
      </c>
      <c r="CX121" s="105">
        <v>65.12</v>
      </c>
      <c r="CY121" s="105">
        <v>74.31</v>
      </c>
      <c r="CZ121" s="105">
        <v>72.5</v>
      </c>
      <c r="DA121" s="105">
        <v>75.19</v>
      </c>
      <c r="DB121" s="105">
        <v>62.18</v>
      </c>
      <c r="DC121" s="105">
        <v>34.25</v>
      </c>
    </row>
    <row r="122" spans="1:107" ht="14.4" x14ac:dyDescent="0.3">
      <c r="A122" s="104" t="s">
        <v>796</v>
      </c>
      <c r="B122" t="s">
        <v>275</v>
      </c>
      <c r="C122" t="s">
        <v>101</v>
      </c>
      <c r="D122" t="s">
        <v>102</v>
      </c>
      <c r="E122" t="s">
        <v>176</v>
      </c>
      <c r="F122" t="s">
        <v>110</v>
      </c>
      <c r="G122" t="s">
        <v>105</v>
      </c>
      <c r="H122" t="s">
        <v>105</v>
      </c>
      <c r="I122" s="97" t="s">
        <v>536</v>
      </c>
      <c r="J122" s="97">
        <v>1</v>
      </c>
      <c r="K122" t="s">
        <v>672</v>
      </c>
      <c r="L122" s="93" t="s">
        <v>106</v>
      </c>
      <c r="M122" s="105">
        <v>90.91</v>
      </c>
      <c r="N122" s="105">
        <v>95.77</v>
      </c>
      <c r="O122" s="105">
        <v>94.56</v>
      </c>
      <c r="P122" s="105">
        <v>90.86</v>
      </c>
      <c r="Q122" s="105">
        <v>92.52</v>
      </c>
      <c r="R122" s="105">
        <v>84.97</v>
      </c>
      <c r="S122" s="105">
        <v>86.93</v>
      </c>
      <c r="T122" s="105">
        <v>97.13</v>
      </c>
      <c r="U122" s="105">
        <v>95.29</v>
      </c>
      <c r="V122" s="105">
        <v>97.14</v>
      </c>
      <c r="W122" s="105">
        <v>100</v>
      </c>
      <c r="X122" s="105">
        <v>95.24</v>
      </c>
      <c r="Y122" s="105">
        <v>83.33</v>
      </c>
      <c r="Z122" s="105">
        <v>96.23</v>
      </c>
      <c r="AA122" s="105">
        <v>100</v>
      </c>
      <c r="AB122" s="105">
        <v>93.94</v>
      </c>
      <c r="AC122" s="105">
        <v>94.87</v>
      </c>
      <c r="AD122" s="105">
        <v>96.6</v>
      </c>
      <c r="AE122" s="105">
        <v>74.239999999999995</v>
      </c>
      <c r="AF122" s="105">
        <v>100</v>
      </c>
      <c r="AG122" s="105">
        <v>100</v>
      </c>
      <c r="AH122" s="105">
        <v>100</v>
      </c>
      <c r="AI122" s="105">
        <v>100</v>
      </c>
      <c r="AJ122" s="105">
        <v>95.9</v>
      </c>
      <c r="AK122" s="105">
        <v>88.39</v>
      </c>
      <c r="AL122" s="105">
        <v>88.83</v>
      </c>
      <c r="AM122" s="105">
        <v>86.17</v>
      </c>
      <c r="AN122" s="105">
        <v>97.3</v>
      </c>
      <c r="AO122" s="105">
        <v>83.36</v>
      </c>
      <c r="AP122" s="105">
        <v>0</v>
      </c>
      <c r="AQ122" s="105">
        <v>100</v>
      </c>
      <c r="AR122" s="105">
        <v>60.71</v>
      </c>
      <c r="AS122" s="105">
        <v>95.12</v>
      </c>
      <c r="AT122" s="105">
        <v>79.31</v>
      </c>
      <c r="AU122" s="105">
        <v>100</v>
      </c>
      <c r="AV122" s="105"/>
      <c r="AW122" s="105">
        <v>89.66</v>
      </c>
      <c r="AX122" s="105">
        <v>88.89</v>
      </c>
      <c r="AY122" s="105">
        <v>86.67</v>
      </c>
      <c r="AZ122" s="105">
        <v>100</v>
      </c>
      <c r="BA122" s="105"/>
      <c r="BB122" s="105"/>
      <c r="BC122" s="105"/>
      <c r="BD122" s="105"/>
      <c r="BE122" s="105"/>
      <c r="BF122" s="105"/>
      <c r="BG122" s="105"/>
      <c r="BH122" s="105"/>
      <c r="BI122" s="105"/>
      <c r="BJ122" s="105"/>
      <c r="BK122" s="105"/>
      <c r="BL122" s="105">
        <v>95.61</v>
      </c>
      <c r="BM122" s="105">
        <v>94.59</v>
      </c>
      <c r="BN122" s="105">
        <v>93.75</v>
      </c>
      <c r="BO122" s="105">
        <v>95.65</v>
      </c>
      <c r="BP122" s="105">
        <v>94.44</v>
      </c>
      <c r="BQ122" s="105">
        <v>92.31</v>
      </c>
      <c r="BR122" s="105">
        <v>67.86</v>
      </c>
      <c r="BS122" s="105">
        <v>66.67</v>
      </c>
      <c r="BT122" s="105">
        <v>52.63</v>
      </c>
      <c r="BU122" s="105">
        <v>80.77</v>
      </c>
      <c r="BV122" s="105">
        <v>95.8</v>
      </c>
      <c r="BW122" s="105">
        <v>96.43</v>
      </c>
      <c r="BX122" s="105">
        <v>88.46</v>
      </c>
      <c r="BY122" s="105">
        <v>87.5</v>
      </c>
      <c r="BZ122" s="105">
        <v>100</v>
      </c>
      <c r="CA122" s="105">
        <v>100</v>
      </c>
      <c r="CB122" s="105">
        <v>95.74</v>
      </c>
      <c r="CC122" s="105">
        <v>92.52</v>
      </c>
      <c r="CD122" s="105">
        <v>93.79</v>
      </c>
      <c r="CE122" s="105">
        <v>89.39</v>
      </c>
      <c r="CF122" s="105">
        <v>97.47</v>
      </c>
      <c r="CG122" s="105">
        <v>86.84</v>
      </c>
      <c r="CH122" s="105">
        <v>100</v>
      </c>
      <c r="CI122" s="105">
        <v>100</v>
      </c>
      <c r="CJ122" s="105">
        <v>81.900000000000006</v>
      </c>
      <c r="CK122" s="105">
        <v>79.63</v>
      </c>
      <c r="CL122" s="105">
        <v>66.67</v>
      </c>
      <c r="CM122" s="105">
        <v>75.239999999999995</v>
      </c>
      <c r="CN122" s="105">
        <v>82.83</v>
      </c>
      <c r="CO122" s="105">
        <v>82.35</v>
      </c>
      <c r="CP122" s="105">
        <v>71.11</v>
      </c>
      <c r="CQ122" s="105">
        <v>86.93</v>
      </c>
      <c r="CR122" s="105">
        <v>95.24</v>
      </c>
      <c r="CS122" s="105">
        <v>85.71</v>
      </c>
      <c r="CT122" s="105">
        <v>90.62</v>
      </c>
      <c r="CU122" s="105">
        <v>96.55</v>
      </c>
      <c r="CV122" s="105">
        <v>80</v>
      </c>
      <c r="CW122" s="105">
        <v>97.13</v>
      </c>
      <c r="CX122" s="105">
        <v>95.35</v>
      </c>
      <c r="CY122" s="105">
        <v>97.22</v>
      </c>
      <c r="CZ122" s="105">
        <v>95</v>
      </c>
      <c r="DA122" s="105">
        <v>92.34</v>
      </c>
      <c r="DB122" s="105">
        <v>98.41</v>
      </c>
      <c r="DC122" s="105">
        <v>94.61</v>
      </c>
    </row>
    <row r="123" spans="1:107" ht="14.4" x14ac:dyDescent="0.3">
      <c r="A123" s="104" t="s">
        <v>797</v>
      </c>
      <c r="B123" t="s">
        <v>276</v>
      </c>
      <c r="C123" t="s">
        <v>101</v>
      </c>
      <c r="D123" t="s">
        <v>102</v>
      </c>
      <c r="E123" t="s">
        <v>176</v>
      </c>
      <c r="F123" t="s">
        <v>110</v>
      </c>
      <c r="G123" t="s">
        <v>105</v>
      </c>
      <c r="H123" t="s">
        <v>105</v>
      </c>
      <c r="I123" s="97" t="s">
        <v>536</v>
      </c>
      <c r="J123" s="97">
        <v>1</v>
      </c>
      <c r="K123" t="s">
        <v>672</v>
      </c>
      <c r="L123" s="93" t="s">
        <v>106</v>
      </c>
      <c r="M123" s="105">
        <v>93.55</v>
      </c>
      <c r="N123" s="105">
        <v>93.39</v>
      </c>
      <c r="O123" s="105">
        <v>96.24</v>
      </c>
      <c r="P123" s="105">
        <v>95.01</v>
      </c>
      <c r="Q123" s="105">
        <v>94.91</v>
      </c>
      <c r="R123" s="105">
        <v>90.43</v>
      </c>
      <c r="S123" s="105">
        <v>98.04</v>
      </c>
      <c r="T123" s="105">
        <v>96.46</v>
      </c>
      <c r="U123" s="105">
        <v>97.06</v>
      </c>
      <c r="V123" s="105">
        <v>97.14</v>
      </c>
      <c r="W123" s="105">
        <v>100</v>
      </c>
      <c r="X123" s="105">
        <v>98.81</v>
      </c>
      <c r="Y123" s="105">
        <v>83.33</v>
      </c>
      <c r="Z123" s="105">
        <v>90.57</v>
      </c>
      <c r="AA123" s="105">
        <v>100</v>
      </c>
      <c r="AB123" s="105">
        <v>81.819999999999993</v>
      </c>
      <c r="AC123" s="105">
        <v>91.03</v>
      </c>
      <c r="AD123" s="105">
        <v>99.32</v>
      </c>
      <c r="AE123" s="105">
        <v>71.209999999999994</v>
      </c>
      <c r="AF123" s="105">
        <v>100</v>
      </c>
      <c r="AG123" s="105">
        <v>100</v>
      </c>
      <c r="AH123" s="105">
        <v>100</v>
      </c>
      <c r="AI123" s="105">
        <v>100</v>
      </c>
      <c r="AJ123" s="105">
        <v>95</v>
      </c>
      <c r="AK123" s="105">
        <v>95.77</v>
      </c>
      <c r="AL123" s="105">
        <v>100</v>
      </c>
      <c r="AM123" s="105">
        <v>100</v>
      </c>
      <c r="AN123" s="105">
        <v>100</v>
      </c>
      <c r="AO123" s="105">
        <v>97.46</v>
      </c>
      <c r="AP123" s="105">
        <v>40</v>
      </c>
      <c r="AQ123" s="105">
        <v>100</v>
      </c>
      <c r="AR123" s="105">
        <v>88.89</v>
      </c>
      <c r="AS123" s="105">
        <v>100</v>
      </c>
      <c r="AT123" s="105">
        <v>86.21</v>
      </c>
      <c r="AU123" s="105">
        <v>100</v>
      </c>
      <c r="AV123" s="105"/>
      <c r="AW123" s="105">
        <v>94.44</v>
      </c>
      <c r="AX123" s="105">
        <v>100</v>
      </c>
      <c r="AY123" s="105">
        <v>89.29</v>
      </c>
      <c r="AZ123" s="105">
        <v>100</v>
      </c>
      <c r="BA123" s="105"/>
      <c r="BB123" s="105"/>
      <c r="BC123" s="105"/>
      <c r="BD123" s="105"/>
      <c r="BE123" s="105"/>
      <c r="BF123" s="105"/>
      <c r="BG123" s="105"/>
      <c r="BH123" s="105"/>
      <c r="BI123" s="105"/>
      <c r="BJ123" s="105"/>
      <c r="BK123" s="105"/>
      <c r="BL123" s="105">
        <v>95.61</v>
      </c>
      <c r="BM123" s="105">
        <v>100</v>
      </c>
      <c r="BN123" s="105">
        <v>75</v>
      </c>
      <c r="BO123" s="105">
        <v>100</v>
      </c>
      <c r="BP123" s="105">
        <v>94.44</v>
      </c>
      <c r="BQ123" s="105">
        <v>96.15</v>
      </c>
      <c r="BR123" s="105">
        <v>100</v>
      </c>
      <c r="BS123" s="105">
        <v>100</v>
      </c>
      <c r="BT123" s="105">
        <v>100</v>
      </c>
      <c r="BU123" s="105">
        <v>100</v>
      </c>
      <c r="BV123" s="105">
        <v>94.23</v>
      </c>
      <c r="BW123" s="105">
        <v>94.64</v>
      </c>
      <c r="BX123" s="105">
        <v>100</v>
      </c>
      <c r="BY123" s="105">
        <v>91.67</v>
      </c>
      <c r="BZ123" s="105">
        <v>85.71</v>
      </c>
      <c r="CA123" s="105">
        <v>95.83</v>
      </c>
      <c r="CB123" s="105">
        <v>88.83</v>
      </c>
      <c r="CC123" s="105">
        <v>94.91</v>
      </c>
      <c r="CD123" s="105">
        <v>96.53</v>
      </c>
      <c r="CE123" s="105">
        <v>93.94</v>
      </c>
      <c r="CF123" s="105">
        <v>98.72</v>
      </c>
      <c r="CG123" s="105">
        <v>90.82</v>
      </c>
      <c r="CH123" s="105">
        <v>93.33</v>
      </c>
      <c r="CI123" s="105">
        <v>100</v>
      </c>
      <c r="CJ123" s="105">
        <v>89.66</v>
      </c>
      <c r="CK123" s="105">
        <v>96.3</v>
      </c>
      <c r="CL123" s="105">
        <v>66.67</v>
      </c>
      <c r="CM123" s="105">
        <v>84.17</v>
      </c>
      <c r="CN123" s="105">
        <v>91.92</v>
      </c>
      <c r="CO123" s="105">
        <v>79.41</v>
      </c>
      <c r="CP123" s="105">
        <v>82.22</v>
      </c>
      <c r="CQ123" s="105">
        <v>98.04</v>
      </c>
      <c r="CR123" s="105">
        <v>100</v>
      </c>
      <c r="CS123" s="105">
        <v>96.43</v>
      </c>
      <c r="CT123" s="105">
        <v>100</v>
      </c>
      <c r="CU123" s="105">
        <v>100</v>
      </c>
      <c r="CV123" s="105">
        <v>90</v>
      </c>
      <c r="CW123" s="105">
        <v>96.46</v>
      </c>
      <c r="CX123" s="105">
        <v>96.12</v>
      </c>
      <c r="CY123" s="105">
        <v>90.28</v>
      </c>
      <c r="CZ123" s="105">
        <v>97.5</v>
      </c>
      <c r="DA123" s="105">
        <v>95.8</v>
      </c>
      <c r="DB123" s="105">
        <v>98.84</v>
      </c>
      <c r="DC123" s="105">
        <v>96.08</v>
      </c>
    </row>
    <row r="124" spans="1:107" ht="14.4" x14ac:dyDescent="0.3">
      <c r="A124" s="104" t="s">
        <v>798</v>
      </c>
      <c r="B124" t="s">
        <v>277</v>
      </c>
      <c r="C124" t="s">
        <v>101</v>
      </c>
      <c r="D124" t="s">
        <v>102</v>
      </c>
      <c r="E124" t="s">
        <v>176</v>
      </c>
      <c r="F124" t="s">
        <v>110</v>
      </c>
      <c r="G124" t="s">
        <v>105</v>
      </c>
      <c r="H124" t="s">
        <v>105</v>
      </c>
      <c r="I124" s="97" t="s">
        <v>536</v>
      </c>
      <c r="J124" s="97">
        <v>1</v>
      </c>
      <c r="K124" t="s">
        <v>672</v>
      </c>
      <c r="L124" s="93" t="s">
        <v>106</v>
      </c>
      <c r="M124" s="105">
        <v>96.74</v>
      </c>
      <c r="N124" s="105">
        <v>94.15</v>
      </c>
      <c r="O124" s="105">
        <v>97.26</v>
      </c>
      <c r="P124" s="105">
        <v>97.72</v>
      </c>
      <c r="Q124" s="105">
        <v>100</v>
      </c>
      <c r="R124" s="105">
        <v>95.37</v>
      </c>
      <c r="S124" s="105">
        <v>100</v>
      </c>
      <c r="T124" s="105">
        <v>96.68</v>
      </c>
      <c r="U124" s="105">
        <v>90.48</v>
      </c>
      <c r="V124" s="105">
        <v>88.57</v>
      </c>
      <c r="W124" s="105">
        <v>66.67</v>
      </c>
      <c r="X124" s="105">
        <v>95.24</v>
      </c>
      <c r="Y124" s="105">
        <v>83.33</v>
      </c>
      <c r="Z124" s="105">
        <v>96.23</v>
      </c>
      <c r="AA124" s="105">
        <v>100</v>
      </c>
      <c r="AB124" s="105">
        <v>100</v>
      </c>
      <c r="AC124" s="105">
        <v>94.87</v>
      </c>
      <c r="AD124" s="105">
        <v>99.09</v>
      </c>
      <c r="AE124" s="105">
        <v>81.819999999999993</v>
      </c>
      <c r="AF124" s="105">
        <v>100</v>
      </c>
      <c r="AG124" s="105">
        <v>100</v>
      </c>
      <c r="AH124" s="105">
        <v>100</v>
      </c>
      <c r="AI124" s="105">
        <v>100</v>
      </c>
      <c r="AJ124" s="105">
        <v>94.54</v>
      </c>
      <c r="AK124" s="105">
        <v>97.12</v>
      </c>
      <c r="AL124" s="105">
        <v>100</v>
      </c>
      <c r="AM124" s="105">
        <v>100</v>
      </c>
      <c r="AN124" s="105">
        <v>99.1</v>
      </c>
      <c r="AO124" s="105">
        <v>96.43</v>
      </c>
      <c r="AP124" s="105">
        <v>70.290000000000006</v>
      </c>
      <c r="AQ124" s="105">
        <v>100</v>
      </c>
      <c r="AR124" s="105">
        <v>92.86</v>
      </c>
      <c r="AS124" s="105">
        <v>97.56</v>
      </c>
      <c r="AT124" s="105">
        <v>100</v>
      </c>
      <c r="AU124" s="105">
        <v>100</v>
      </c>
      <c r="AV124" s="105"/>
      <c r="AW124" s="105">
        <v>98.28</v>
      </c>
      <c r="AX124" s="105">
        <v>100</v>
      </c>
      <c r="AY124" s="105">
        <v>96.67</v>
      </c>
      <c r="AZ124" s="105">
        <v>100</v>
      </c>
      <c r="BA124" s="105"/>
      <c r="BB124" s="105"/>
      <c r="BC124" s="105"/>
      <c r="BD124" s="105"/>
      <c r="BE124" s="105"/>
      <c r="BF124" s="105"/>
      <c r="BG124" s="105"/>
      <c r="BH124" s="105"/>
      <c r="BI124" s="105"/>
      <c r="BJ124" s="105"/>
      <c r="BK124" s="105"/>
      <c r="BL124" s="105">
        <v>99.12</v>
      </c>
      <c r="BM124" s="105">
        <v>100</v>
      </c>
      <c r="BN124" s="105">
        <v>100</v>
      </c>
      <c r="BO124" s="105">
        <v>97.83</v>
      </c>
      <c r="BP124" s="105">
        <v>100</v>
      </c>
      <c r="BQ124" s="105">
        <v>100</v>
      </c>
      <c r="BR124" s="105">
        <v>96</v>
      </c>
      <c r="BS124" s="105">
        <v>100</v>
      </c>
      <c r="BT124" s="105">
        <v>100</v>
      </c>
      <c r="BU124" s="105">
        <v>92.31</v>
      </c>
      <c r="BV124" s="105">
        <v>100</v>
      </c>
      <c r="BW124" s="105">
        <v>100</v>
      </c>
      <c r="BX124" s="105">
        <v>100</v>
      </c>
      <c r="BY124" s="105">
        <v>100</v>
      </c>
      <c r="BZ124" s="105">
        <v>100</v>
      </c>
      <c r="CA124" s="105">
        <v>100</v>
      </c>
      <c r="CB124" s="105">
        <v>100</v>
      </c>
      <c r="CC124" s="105">
        <v>100</v>
      </c>
      <c r="CD124" s="105">
        <v>99.31</v>
      </c>
      <c r="CE124" s="105">
        <v>100</v>
      </c>
      <c r="CF124" s="105">
        <v>98.73</v>
      </c>
      <c r="CG124" s="105">
        <v>85.14</v>
      </c>
      <c r="CH124" s="105">
        <v>100</v>
      </c>
      <c r="CI124" s="105">
        <v>90</v>
      </c>
      <c r="CJ124" s="105">
        <v>82.76</v>
      </c>
      <c r="CK124" s="105">
        <v>63.89</v>
      </c>
      <c r="CL124" s="105">
        <v>83.33</v>
      </c>
      <c r="CM124" s="105">
        <v>96.43</v>
      </c>
      <c r="CN124" s="105">
        <v>100</v>
      </c>
      <c r="CO124" s="105">
        <v>94.12</v>
      </c>
      <c r="CP124" s="105">
        <v>95.56</v>
      </c>
      <c r="CQ124" s="105">
        <v>100</v>
      </c>
      <c r="CR124" s="105">
        <v>100</v>
      </c>
      <c r="CS124" s="105">
        <v>100</v>
      </c>
      <c r="CT124" s="105">
        <v>100</v>
      </c>
      <c r="CU124" s="105">
        <v>100</v>
      </c>
      <c r="CV124" s="105">
        <v>100</v>
      </c>
      <c r="CW124" s="105">
        <v>96.68</v>
      </c>
      <c r="CX124" s="105">
        <v>93.8</v>
      </c>
      <c r="CY124" s="105">
        <v>98.61</v>
      </c>
      <c r="CZ124" s="105">
        <v>100</v>
      </c>
      <c r="DA124" s="105">
        <v>91.36</v>
      </c>
      <c r="DB124" s="105">
        <v>97.39</v>
      </c>
      <c r="DC124" s="105">
        <v>94.12</v>
      </c>
    </row>
    <row r="125" spans="1:107" ht="14.4" x14ac:dyDescent="0.3">
      <c r="A125" s="104" t="s">
        <v>799</v>
      </c>
      <c r="B125" t="s">
        <v>278</v>
      </c>
      <c r="C125" t="s">
        <v>101</v>
      </c>
      <c r="D125" t="s">
        <v>102</v>
      </c>
      <c r="E125" t="s">
        <v>176</v>
      </c>
      <c r="F125" t="s">
        <v>110</v>
      </c>
      <c r="G125" t="s">
        <v>105</v>
      </c>
      <c r="H125" t="s">
        <v>105</v>
      </c>
      <c r="I125" s="97" t="s">
        <v>536</v>
      </c>
      <c r="J125" s="97">
        <v>1</v>
      </c>
      <c r="K125" t="s">
        <v>672</v>
      </c>
      <c r="L125" s="93" t="s">
        <v>106</v>
      </c>
      <c r="M125" s="105">
        <v>92.4</v>
      </c>
      <c r="N125" s="105">
        <v>96.03</v>
      </c>
      <c r="O125" s="105">
        <v>96.6</v>
      </c>
      <c r="P125" s="105">
        <v>93.47</v>
      </c>
      <c r="Q125" s="105">
        <v>95.4</v>
      </c>
      <c r="R125" s="105">
        <v>84.1</v>
      </c>
      <c r="S125" s="105">
        <v>93.14</v>
      </c>
      <c r="T125" s="105">
        <v>99.2</v>
      </c>
      <c r="U125" s="105">
        <v>93.53</v>
      </c>
      <c r="V125" s="105">
        <v>97.14</v>
      </c>
      <c r="W125" s="105">
        <v>62.5</v>
      </c>
      <c r="X125" s="105">
        <v>90.48</v>
      </c>
      <c r="Y125" s="105">
        <v>100</v>
      </c>
      <c r="Z125" s="105">
        <v>98.11</v>
      </c>
      <c r="AA125" s="105">
        <v>100</v>
      </c>
      <c r="AB125" s="105">
        <v>96.97</v>
      </c>
      <c r="AC125" s="105">
        <v>97.44</v>
      </c>
      <c r="AD125" s="105">
        <v>99.32</v>
      </c>
      <c r="AE125" s="105">
        <v>74.239999999999995</v>
      </c>
      <c r="AF125" s="105">
        <v>100</v>
      </c>
      <c r="AG125" s="105">
        <v>100</v>
      </c>
      <c r="AH125" s="105">
        <v>100</v>
      </c>
      <c r="AI125" s="105">
        <v>100</v>
      </c>
      <c r="AJ125" s="105">
        <v>95.9</v>
      </c>
      <c r="AK125" s="105">
        <v>90.19</v>
      </c>
      <c r="AL125" s="105">
        <v>100</v>
      </c>
      <c r="AM125" s="105">
        <v>100</v>
      </c>
      <c r="AN125" s="105">
        <v>97.3</v>
      </c>
      <c r="AO125" s="105">
        <v>96.15</v>
      </c>
      <c r="AP125" s="105">
        <v>33.4</v>
      </c>
      <c r="AQ125" s="105">
        <v>78.569999999999993</v>
      </c>
      <c r="AR125" s="105">
        <v>77.78</v>
      </c>
      <c r="AS125" s="105">
        <v>92.68</v>
      </c>
      <c r="AT125" s="105">
        <v>82.76</v>
      </c>
      <c r="AU125" s="105">
        <v>100</v>
      </c>
      <c r="AV125" s="105"/>
      <c r="AW125" s="105">
        <v>86.31</v>
      </c>
      <c r="AX125" s="105">
        <v>68.52</v>
      </c>
      <c r="AY125" s="105">
        <v>92.86</v>
      </c>
      <c r="AZ125" s="105">
        <v>100</v>
      </c>
      <c r="BA125" s="105"/>
      <c r="BB125" s="105"/>
      <c r="BC125" s="105"/>
      <c r="BD125" s="105"/>
      <c r="BE125" s="105"/>
      <c r="BF125" s="105"/>
      <c r="BG125" s="105"/>
      <c r="BH125" s="105"/>
      <c r="BI125" s="105"/>
      <c r="BJ125" s="105"/>
      <c r="BK125" s="105"/>
      <c r="BL125" s="105">
        <v>98.25</v>
      </c>
      <c r="BM125" s="105">
        <v>100</v>
      </c>
      <c r="BN125" s="105">
        <v>93.75</v>
      </c>
      <c r="BO125" s="105">
        <v>97.83</v>
      </c>
      <c r="BP125" s="105">
        <v>100</v>
      </c>
      <c r="BQ125" s="105">
        <v>100</v>
      </c>
      <c r="BR125" s="105">
        <v>94.59</v>
      </c>
      <c r="BS125" s="105">
        <v>100</v>
      </c>
      <c r="BT125" s="105">
        <v>88.89</v>
      </c>
      <c r="BU125" s="105">
        <v>100</v>
      </c>
      <c r="BV125" s="105">
        <v>93.98</v>
      </c>
      <c r="BW125" s="105">
        <v>96</v>
      </c>
      <c r="BX125" s="105">
        <v>100</v>
      </c>
      <c r="BY125" s="105">
        <v>83.33</v>
      </c>
      <c r="BZ125" s="105">
        <v>85.71</v>
      </c>
      <c r="CA125" s="105">
        <v>95.83</v>
      </c>
      <c r="CB125" s="105">
        <v>92.93</v>
      </c>
      <c r="CC125" s="105">
        <v>95.4</v>
      </c>
      <c r="CD125" s="105">
        <v>94.96</v>
      </c>
      <c r="CE125" s="105">
        <v>96.97</v>
      </c>
      <c r="CF125" s="105">
        <v>93.15</v>
      </c>
      <c r="CG125" s="105">
        <v>67.86</v>
      </c>
      <c r="CH125" s="105">
        <v>73.33</v>
      </c>
      <c r="CI125" s="105">
        <v>90</v>
      </c>
      <c r="CJ125" s="105">
        <v>63.33</v>
      </c>
      <c r="CK125" s="105">
        <v>27.78</v>
      </c>
      <c r="CL125" s="105">
        <v>100</v>
      </c>
      <c r="CM125" s="105">
        <v>81.790000000000006</v>
      </c>
      <c r="CN125" s="105">
        <v>84.85</v>
      </c>
      <c r="CO125" s="105">
        <v>52.94</v>
      </c>
      <c r="CP125" s="105">
        <v>86.11</v>
      </c>
      <c r="CQ125" s="105">
        <v>93.14</v>
      </c>
      <c r="CR125" s="105">
        <v>100</v>
      </c>
      <c r="CS125" s="105">
        <v>100</v>
      </c>
      <c r="CT125" s="105">
        <v>90.62</v>
      </c>
      <c r="CU125" s="105">
        <v>100</v>
      </c>
      <c r="CV125" s="105">
        <v>70</v>
      </c>
      <c r="CW125" s="105">
        <v>99.2</v>
      </c>
      <c r="CX125" s="105">
        <v>99.22</v>
      </c>
      <c r="CY125" s="105">
        <v>98.61</v>
      </c>
      <c r="CZ125" s="105">
        <v>100</v>
      </c>
      <c r="DA125" s="105">
        <v>81.92</v>
      </c>
      <c r="DB125" s="105">
        <v>99.13</v>
      </c>
      <c r="DC125" s="105">
        <v>99.02</v>
      </c>
    </row>
    <row r="126" spans="1:107" ht="14.4" x14ac:dyDescent="0.3">
      <c r="A126" s="104" t="s">
        <v>800</v>
      </c>
      <c r="B126" t="s">
        <v>279</v>
      </c>
      <c r="C126" t="s">
        <v>101</v>
      </c>
      <c r="D126" t="s">
        <v>102</v>
      </c>
      <c r="E126" t="s">
        <v>176</v>
      </c>
      <c r="F126" t="s">
        <v>110</v>
      </c>
      <c r="G126" t="s">
        <v>105</v>
      </c>
      <c r="H126" t="s">
        <v>105</v>
      </c>
      <c r="I126" s="97" t="s">
        <v>536</v>
      </c>
      <c r="J126" s="97">
        <v>1</v>
      </c>
      <c r="K126" t="s">
        <v>672</v>
      </c>
      <c r="L126" s="93" t="s">
        <v>106</v>
      </c>
      <c r="M126" s="105">
        <v>94.99</v>
      </c>
      <c r="N126" s="105">
        <v>100</v>
      </c>
      <c r="O126" s="105">
        <v>94.73</v>
      </c>
      <c r="P126" s="105">
        <v>96.8</v>
      </c>
      <c r="Q126" s="105">
        <v>95.59</v>
      </c>
      <c r="R126" s="105">
        <v>90.91</v>
      </c>
      <c r="S126" s="105">
        <v>98.04</v>
      </c>
      <c r="T126" s="105">
        <v>97.52</v>
      </c>
      <c r="U126" s="105">
        <v>100</v>
      </c>
      <c r="V126" s="105">
        <v>100</v>
      </c>
      <c r="W126" s="105">
        <v>100</v>
      </c>
      <c r="X126" s="105">
        <v>100</v>
      </c>
      <c r="Y126" s="105">
        <v>100</v>
      </c>
      <c r="Z126" s="105">
        <v>100</v>
      </c>
      <c r="AA126" s="105">
        <v>100</v>
      </c>
      <c r="AB126" s="105">
        <v>100</v>
      </c>
      <c r="AC126" s="105">
        <v>100</v>
      </c>
      <c r="AD126" s="105">
        <v>98.41</v>
      </c>
      <c r="AE126" s="105">
        <v>63.64</v>
      </c>
      <c r="AF126" s="105">
        <v>100</v>
      </c>
      <c r="AG126" s="105">
        <v>100</v>
      </c>
      <c r="AH126" s="105">
        <v>100</v>
      </c>
      <c r="AI126" s="105">
        <v>100</v>
      </c>
      <c r="AJ126" s="105">
        <v>96.17</v>
      </c>
      <c r="AK126" s="105">
        <v>95.56</v>
      </c>
      <c r="AL126" s="105">
        <v>87.5</v>
      </c>
      <c r="AM126" s="105">
        <v>100</v>
      </c>
      <c r="AN126" s="105">
        <v>97.3</v>
      </c>
      <c r="AO126" s="105">
        <v>91</v>
      </c>
      <c r="AP126" s="105">
        <v>33.4</v>
      </c>
      <c r="AQ126" s="105">
        <v>100</v>
      </c>
      <c r="AR126" s="105">
        <v>100</v>
      </c>
      <c r="AS126" s="105">
        <v>97.56</v>
      </c>
      <c r="AT126" s="105">
        <v>100</v>
      </c>
      <c r="AU126" s="105">
        <v>83.33</v>
      </c>
      <c r="AV126" s="105"/>
      <c r="AW126" s="105">
        <v>98.21</v>
      </c>
      <c r="AX126" s="105">
        <v>100</v>
      </c>
      <c r="AY126" s="105">
        <v>96.43</v>
      </c>
      <c r="AZ126" s="105">
        <v>100</v>
      </c>
      <c r="BA126" s="105"/>
      <c r="BB126" s="105"/>
      <c r="BC126" s="105"/>
      <c r="BD126" s="105"/>
      <c r="BE126" s="105"/>
      <c r="BF126" s="105"/>
      <c r="BG126" s="105"/>
      <c r="BH126" s="105"/>
      <c r="BI126" s="105"/>
      <c r="BJ126" s="105"/>
      <c r="BK126" s="105"/>
      <c r="BL126" s="105">
        <v>97.37</v>
      </c>
      <c r="BM126" s="105">
        <v>97.3</v>
      </c>
      <c r="BN126" s="105">
        <v>100</v>
      </c>
      <c r="BO126" s="105">
        <v>97.83</v>
      </c>
      <c r="BP126" s="105">
        <v>100</v>
      </c>
      <c r="BQ126" s="105">
        <v>96.15</v>
      </c>
      <c r="BR126" s="105">
        <v>97.3</v>
      </c>
      <c r="BS126" s="105">
        <v>100</v>
      </c>
      <c r="BT126" s="105">
        <v>94.44</v>
      </c>
      <c r="BU126" s="105">
        <v>100</v>
      </c>
      <c r="BV126" s="105">
        <v>99.3</v>
      </c>
      <c r="BW126" s="105">
        <v>98.21</v>
      </c>
      <c r="BX126" s="105">
        <v>96.15</v>
      </c>
      <c r="BY126" s="105">
        <v>100</v>
      </c>
      <c r="BZ126" s="105">
        <v>100</v>
      </c>
      <c r="CA126" s="105">
        <v>100</v>
      </c>
      <c r="CB126" s="105">
        <v>100</v>
      </c>
      <c r="CC126" s="105">
        <v>95.59</v>
      </c>
      <c r="CD126" s="105">
        <v>97.24</v>
      </c>
      <c r="CE126" s="105">
        <v>93.94</v>
      </c>
      <c r="CF126" s="105">
        <v>100</v>
      </c>
      <c r="CG126" s="105">
        <v>99.29</v>
      </c>
      <c r="CH126" s="105">
        <v>100</v>
      </c>
      <c r="CI126" s="105">
        <v>100</v>
      </c>
      <c r="CJ126" s="105">
        <v>99.44</v>
      </c>
      <c r="CK126" s="105">
        <v>96.3</v>
      </c>
      <c r="CL126" s="105">
        <v>100</v>
      </c>
      <c r="CM126" s="105">
        <v>80.36</v>
      </c>
      <c r="CN126" s="105">
        <v>100</v>
      </c>
      <c r="CO126" s="105">
        <v>55.88</v>
      </c>
      <c r="CP126" s="105">
        <v>77.78</v>
      </c>
      <c r="CQ126" s="105">
        <v>98.04</v>
      </c>
      <c r="CR126" s="105">
        <v>95.24</v>
      </c>
      <c r="CS126" s="105">
        <v>100</v>
      </c>
      <c r="CT126" s="105">
        <v>96.88</v>
      </c>
      <c r="CU126" s="105">
        <v>100</v>
      </c>
      <c r="CV126" s="105">
        <v>100</v>
      </c>
      <c r="CW126" s="105">
        <v>97.52</v>
      </c>
      <c r="CX126" s="105">
        <v>99.22</v>
      </c>
      <c r="CY126" s="105">
        <v>93.06</v>
      </c>
      <c r="CZ126" s="105">
        <v>100</v>
      </c>
      <c r="DA126" s="105">
        <v>99.14</v>
      </c>
      <c r="DB126" s="105">
        <v>97.24</v>
      </c>
      <c r="DC126" s="105">
        <v>96.57</v>
      </c>
    </row>
    <row r="127" spans="1:107" ht="14.4" x14ac:dyDescent="0.3">
      <c r="A127" s="104" t="s">
        <v>801</v>
      </c>
      <c r="B127" t="s">
        <v>280</v>
      </c>
      <c r="C127" t="s">
        <v>101</v>
      </c>
      <c r="D127" t="s">
        <v>102</v>
      </c>
      <c r="E127" t="s">
        <v>176</v>
      </c>
      <c r="F127" t="s">
        <v>110</v>
      </c>
      <c r="G127" t="s">
        <v>105</v>
      </c>
      <c r="H127" t="s">
        <v>105</v>
      </c>
      <c r="I127" s="97" t="s">
        <v>536</v>
      </c>
      <c r="J127" s="97">
        <v>1</v>
      </c>
      <c r="K127" t="s">
        <v>672</v>
      </c>
      <c r="L127" s="93" t="s">
        <v>106</v>
      </c>
      <c r="M127" s="105">
        <v>95.06</v>
      </c>
      <c r="N127" s="105">
        <v>98.15</v>
      </c>
      <c r="O127" s="105">
        <v>96.77</v>
      </c>
      <c r="P127" s="105">
        <v>94.03</v>
      </c>
      <c r="Q127" s="105">
        <v>94.57</v>
      </c>
      <c r="R127" s="105">
        <v>97.04</v>
      </c>
      <c r="S127" s="105">
        <v>89.69</v>
      </c>
      <c r="T127" s="105">
        <v>97.19</v>
      </c>
      <c r="U127" s="105">
        <v>97.06</v>
      </c>
      <c r="V127" s="105">
        <v>97.14</v>
      </c>
      <c r="W127" s="105">
        <v>100</v>
      </c>
      <c r="X127" s="105">
        <v>96.43</v>
      </c>
      <c r="Y127" s="105">
        <v>100</v>
      </c>
      <c r="Z127" s="105">
        <v>99.06</v>
      </c>
      <c r="AA127" s="105">
        <v>96.67</v>
      </c>
      <c r="AB127" s="105">
        <v>100</v>
      </c>
      <c r="AC127" s="105">
        <v>100</v>
      </c>
      <c r="AD127" s="105">
        <v>99.32</v>
      </c>
      <c r="AE127" s="105">
        <v>75.760000000000005</v>
      </c>
      <c r="AF127" s="105">
        <v>100</v>
      </c>
      <c r="AG127" s="105">
        <v>100</v>
      </c>
      <c r="AH127" s="105">
        <v>100</v>
      </c>
      <c r="AI127" s="105">
        <v>100</v>
      </c>
      <c r="AJ127" s="105">
        <v>96.72</v>
      </c>
      <c r="AK127" s="105">
        <v>92.28</v>
      </c>
      <c r="AL127" s="105">
        <v>91.67</v>
      </c>
      <c r="AM127" s="105">
        <v>100</v>
      </c>
      <c r="AN127" s="105">
        <v>93.69</v>
      </c>
      <c r="AO127" s="105">
        <v>92.86</v>
      </c>
      <c r="AP127" s="105">
        <v>33.4</v>
      </c>
      <c r="AQ127" s="105">
        <v>100</v>
      </c>
      <c r="AR127" s="105">
        <v>67.86</v>
      </c>
      <c r="AS127" s="105">
        <v>98.78</v>
      </c>
      <c r="AT127" s="105">
        <v>89.66</v>
      </c>
      <c r="AU127" s="105">
        <v>100</v>
      </c>
      <c r="AV127" s="105"/>
      <c r="AW127" s="105">
        <v>96.55</v>
      </c>
      <c r="AX127" s="105">
        <v>100</v>
      </c>
      <c r="AY127" s="105">
        <v>93.33</v>
      </c>
      <c r="AZ127" s="105">
        <v>100</v>
      </c>
      <c r="BA127" s="105"/>
      <c r="BB127" s="105"/>
      <c r="BC127" s="105"/>
      <c r="BD127" s="105"/>
      <c r="BE127" s="105"/>
      <c r="BF127" s="105"/>
      <c r="BG127" s="105"/>
      <c r="BH127" s="105"/>
      <c r="BI127" s="105"/>
      <c r="BJ127" s="105"/>
      <c r="BK127" s="105"/>
      <c r="BL127" s="105">
        <v>99.12</v>
      </c>
      <c r="BM127" s="105">
        <v>100</v>
      </c>
      <c r="BN127" s="105">
        <v>100</v>
      </c>
      <c r="BO127" s="105">
        <v>100</v>
      </c>
      <c r="BP127" s="105">
        <v>94.44</v>
      </c>
      <c r="BQ127" s="105">
        <v>100</v>
      </c>
      <c r="BR127" s="105">
        <v>79.760000000000005</v>
      </c>
      <c r="BS127" s="105">
        <v>91.67</v>
      </c>
      <c r="BT127" s="105">
        <v>68.42</v>
      </c>
      <c r="BU127" s="105">
        <v>84.62</v>
      </c>
      <c r="BV127" s="105">
        <v>95.1</v>
      </c>
      <c r="BW127" s="105">
        <v>94.64</v>
      </c>
      <c r="BX127" s="105">
        <v>96.15</v>
      </c>
      <c r="BY127" s="105">
        <v>95.83</v>
      </c>
      <c r="BZ127" s="105">
        <v>100</v>
      </c>
      <c r="CA127" s="105">
        <v>95.83</v>
      </c>
      <c r="CB127" s="105">
        <v>93.62</v>
      </c>
      <c r="CC127" s="105">
        <v>94.57</v>
      </c>
      <c r="CD127" s="105">
        <v>97.97</v>
      </c>
      <c r="CE127" s="105">
        <v>95.65</v>
      </c>
      <c r="CF127" s="105">
        <v>100</v>
      </c>
      <c r="CG127" s="105">
        <v>93.57</v>
      </c>
      <c r="CH127" s="105">
        <v>100</v>
      </c>
      <c r="CI127" s="105">
        <v>90</v>
      </c>
      <c r="CJ127" s="105">
        <v>91.67</v>
      </c>
      <c r="CK127" s="105">
        <v>88.89</v>
      </c>
      <c r="CL127" s="105">
        <v>100</v>
      </c>
      <c r="CM127" s="105">
        <v>97.86</v>
      </c>
      <c r="CN127" s="105">
        <v>96.97</v>
      </c>
      <c r="CO127" s="105">
        <v>100</v>
      </c>
      <c r="CP127" s="105">
        <v>97.78</v>
      </c>
      <c r="CQ127" s="105">
        <v>89.69</v>
      </c>
      <c r="CR127" s="105">
        <v>85.71</v>
      </c>
      <c r="CS127" s="105">
        <v>96.43</v>
      </c>
      <c r="CT127" s="105">
        <v>81.48</v>
      </c>
      <c r="CU127" s="105">
        <v>92.59</v>
      </c>
      <c r="CV127" s="105">
        <v>100</v>
      </c>
      <c r="CW127" s="105">
        <v>97.19</v>
      </c>
      <c r="CX127" s="105">
        <v>98.39</v>
      </c>
      <c r="CY127" s="105">
        <v>98.61</v>
      </c>
      <c r="CZ127" s="105">
        <v>88.1</v>
      </c>
      <c r="DA127" s="105">
        <v>96.69</v>
      </c>
      <c r="DB127" s="105">
        <v>96.96</v>
      </c>
      <c r="DC127" s="105">
        <v>95.59</v>
      </c>
    </row>
    <row r="128" spans="1:107" ht="14.4" x14ac:dyDescent="0.3">
      <c r="A128" s="104" t="s">
        <v>802</v>
      </c>
      <c r="B128" t="s">
        <v>281</v>
      </c>
      <c r="C128" t="s">
        <v>101</v>
      </c>
      <c r="D128" t="s">
        <v>102</v>
      </c>
      <c r="E128" t="s">
        <v>149</v>
      </c>
      <c r="F128" t="s">
        <v>235</v>
      </c>
      <c r="G128" t="s">
        <v>105</v>
      </c>
      <c r="H128" t="s">
        <v>105</v>
      </c>
      <c r="I128" s="97" t="s">
        <v>536</v>
      </c>
      <c r="J128" s="97">
        <v>1</v>
      </c>
      <c r="K128" t="s">
        <v>672</v>
      </c>
      <c r="L128" s="93" t="s">
        <v>106</v>
      </c>
      <c r="M128" s="105">
        <v>94.29</v>
      </c>
      <c r="N128" s="105">
        <v>93.33</v>
      </c>
      <c r="O128" s="105">
        <v>94.24</v>
      </c>
      <c r="P128" s="105">
        <v>93.38</v>
      </c>
      <c r="Q128" s="105">
        <v>97.06</v>
      </c>
      <c r="R128" s="105">
        <v>94.29</v>
      </c>
      <c r="S128" s="105">
        <v>90.82</v>
      </c>
      <c r="T128" s="105">
        <v>98.1</v>
      </c>
      <c r="U128" s="105">
        <v>91.21</v>
      </c>
      <c r="V128" s="105">
        <v>88.57</v>
      </c>
      <c r="W128" s="105">
        <v>75</v>
      </c>
      <c r="X128" s="105">
        <v>95.45</v>
      </c>
      <c r="Y128" s="105">
        <v>100</v>
      </c>
      <c r="Z128" s="105">
        <v>95.28</v>
      </c>
      <c r="AA128" s="105">
        <v>93.33</v>
      </c>
      <c r="AB128" s="105">
        <v>96.97</v>
      </c>
      <c r="AC128" s="105">
        <v>97.44</v>
      </c>
      <c r="AD128" s="105">
        <v>97.62</v>
      </c>
      <c r="AE128" s="105">
        <v>65.150000000000006</v>
      </c>
      <c r="AF128" s="105">
        <v>94.12</v>
      </c>
      <c r="AG128" s="105">
        <v>100</v>
      </c>
      <c r="AH128" s="105">
        <v>100</v>
      </c>
      <c r="AI128" s="105">
        <v>71.430000000000007</v>
      </c>
      <c r="AJ128" s="105">
        <v>96.67</v>
      </c>
      <c r="AK128" s="105">
        <v>91.58</v>
      </c>
      <c r="AL128" s="105">
        <v>87.5</v>
      </c>
      <c r="AM128" s="105">
        <v>100</v>
      </c>
      <c r="AN128" s="105">
        <v>97.3</v>
      </c>
      <c r="AO128" s="105">
        <v>81.38</v>
      </c>
      <c r="AP128" s="105">
        <v>75</v>
      </c>
      <c r="AQ128" s="105">
        <v>100</v>
      </c>
      <c r="AR128" s="105">
        <v>75</v>
      </c>
      <c r="AS128" s="105">
        <v>96.04</v>
      </c>
      <c r="AT128" s="105">
        <v>82.76</v>
      </c>
      <c r="AU128" s="105">
        <v>100</v>
      </c>
      <c r="AV128" s="105"/>
      <c r="AW128" s="105">
        <v>91.96</v>
      </c>
      <c r="AX128" s="105">
        <v>83.33</v>
      </c>
      <c r="AY128" s="105">
        <v>100</v>
      </c>
      <c r="AZ128" s="105">
        <v>89.29</v>
      </c>
      <c r="BA128" s="105">
        <v>90</v>
      </c>
      <c r="BB128" s="105">
        <v>80</v>
      </c>
      <c r="BC128" s="105">
        <v>90</v>
      </c>
      <c r="BD128" s="105">
        <v>100</v>
      </c>
      <c r="BE128" s="105">
        <v>66.67</v>
      </c>
      <c r="BF128" s="105">
        <v>100</v>
      </c>
      <c r="BG128" s="105">
        <v>100</v>
      </c>
      <c r="BH128" s="105"/>
      <c r="BI128" s="105"/>
      <c r="BJ128" s="105"/>
      <c r="BK128" s="105"/>
      <c r="BL128" s="105">
        <v>89.81</v>
      </c>
      <c r="BM128" s="105">
        <v>97.3</v>
      </c>
      <c r="BN128" s="105">
        <v>87.5</v>
      </c>
      <c r="BO128" s="105">
        <v>91.3</v>
      </c>
      <c r="BP128" s="105">
        <v>88.89</v>
      </c>
      <c r="BQ128" s="105">
        <v>85</v>
      </c>
      <c r="BR128" s="105">
        <v>95.24</v>
      </c>
      <c r="BS128" s="105">
        <v>100</v>
      </c>
      <c r="BT128" s="105">
        <v>89.47</v>
      </c>
      <c r="BU128" s="105">
        <v>100</v>
      </c>
      <c r="BV128" s="105">
        <v>97.9</v>
      </c>
      <c r="BW128" s="105">
        <v>96.43</v>
      </c>
      <c r="BX128" s="105">
        <v>100</v>
      </c>
      <c r="BY128" s="105">
        <v>100</v>
      </c>
      <c r="BZ128" s="105">
        <v>85.71</v>
      </c>
      <c r="CA128" s="105">
        <v>95.83</v>
      </c>
      <c r="CB128" s="105">
        <v>100</v>
      </c>
      <c r="CC128" s="105">
        <v>97.06</v>
      </c>
      <c r="CD128" s="105">
        <v>98.28</v>
      </c>
      <c r="CE128" s="105">
        <v>98.48</v>
      </c>
      <c r="CF128" s="105">
        <v>98.1</v>
      </c>
      <c r="CG128" s="105">
        <v>81.67</v>
      </c>
      <c r="CH128" s="105">
        <v>100</v>
      </c>
      <c r="CI128" s="105">
        <v>90</v>
      </c>
      <c r="CJ128" s="105">
        <v>61.67</v>
      </c>
      <c r="CK128" s="105">
        <v>96.3</v>
      </c>
      <c r="CL128" s="105">
        <v>100</v>
      </c>
      <c r="CM128" s="105">
        <v>96.61</v>
      </c>
      <c r="CN128" s="105">
        <v>90.91</v>
      </c>
      <c r="CO128" s="105">
        <v>100</v>
      </c>
      <c r="CP128" s="105">
        <v>98.06</v>
      </c>
      <c r="CQ128" s="105">
        <v>90.82</v>
      </c>
      <c r="CR128" s="105">
        <v>94.74</v>
      </c>
      <c r="CS128" s="105">
        <v>87.5</v>
      </c>
      <c r="CT128" s="105">
        <v>96.88</v>
      </c>
      <c r="CU128" s="105">
        <v>96.55</v>
      </c>
      <c r="CV128" s="105">
        <v>60</v>
      </c>
      <c r="CW128" s="105">
        <v>98.1</v>
      </c>
      <c r="CX128" s="105">
        <v>96.9</v>
      </c>
      <c r="CY128" s="105">
        <v>100</v>
      </c>
      <c r="CZ128" s="105">
        <v>100</v>
      </c>
      <c r="DA128" s="105">
        <v>90.07</v>
      </c>
      <c r="DB128" s="105">
        <v>97.24</v>
      </c>
      <c r="DC128" s="105">
        <v>98.53</v>
      </c>
    </row>
    <row r="129" spans="1:107" ht="14.4" x14ac:dyDescent="0.3">
      <c r="A129" s="104" t="s">
        <v>803</v>
      </c>
      <c r="B129" t="s">
        <v>282</v>
      </c>
      <c r="C129" t="s">
        <v>101</v>
      </c>
      <c r="D129" t="s">
        <v>102</v>
      </c>
      <c r="E129" t="s">
        <v>149</v>
      </c>
      <c r="F129" t="s">
        <v>235</v>
      </c>
      <c r="G129" t="s">
        <v>105</v>
      </c>
      <c r="H129" t="s">
        <v>105</v>
      </c>
      <c r="I129" s="97" t="s">
        <v>536</v>
      </c>
      <c r="J129" s="97">
        <v>1</v>
      </c>
      <c r="K129" t="s">
        <v>672</v>
      </c>
      <c r="L129" s="93" t="s">
        <v>106</v>
      </c>
      <c r="M129" s="105">
        <v>94.31</v>
      </c>
      <c r="N129" s="105">
        <v>96.92</v>
      </c>
      <c r="O129" s="105">
        <v>97.95</v>
      </c>
      <c r="P129" s="105">
        <v>92.07</v>
      </c>
      <c r="Q129" s="105">
        <v>99.75</v>
      </c>
      <c r="R129" s="105">
        <v>94.4</v>
      </c>
      <c r="S129" s="105">
        <v>97.06</v>
      </c>
      <c r="T129" s="105">
        <v>96.77</v>
      </c>
      <c r="U129" s="105">
        <v>100</v>
      </c>
      <c r="V129" s="105">
        <v>100</v>
      </c>
      <c r="W129" s="105">
        <v>100</v>
      </c>
      <c r="X129" s="105">
        <v>100</v>
      </c>
      <c r="Y129" s="105">
        <v>100</v>
      </c>
      <c r="Z129" s="105">
        <v>94.34</v>
      </c>
      <c r="AA129" s="105">
        <v>93.33</v>
      </c>
      <c r="AB129" s="105">
        <v>93.94</v>
      </c>
      <c r="AC129" s="105">
        <v>94.87</v>
      </c>
      <c r="AD129" s="105">
        <v>99.32</v>
      </c>
      <c r="AE129" s="105">
        <v>86.36</v>
      </c>
      <c r="AF129" s="105">
        <v>100</v>
      </c>
      <c r="AG129" s="105">
        <v>100</v>
      </c>
      <c r="AH129" s="105">
        <v>100</v>
      </c>
      <c r="AI129" s="105">
        <v>100</v>
      </c>
      <c r="AJ129" s="105">
        <v>100</v>
      </c>
      <c r="AK129" s="105">
        <v>87.56</v>
      </c>
      <c r="AL129" s="105">
        <v>100</v>
      </c>
      <c r="AM129" s="105">
        <v>100</v>
      </c>
      <c r="AN129" s="105">
        <v>88.29</v>
      </c>
      <c r="AO129" s="105">
        <v>91</v>
      </c>
      <c r="AP129" s="105">
        <v>20</v>
      </c>
      <c r="AQ129" s="105">
        <v>80</v>
      </c>
      <c r="AR129" s="105">
        <v>69.44</v>
      </c>
      <c r="AS129" s="105">
        <v>93.9</v>
      </c>
      <c r="AT129" s="105">
        <v>79.31</v>
      </c>
      <c r="AU129" s="105">
        <v>100</v>
      </c>
      <c r="AV129" s="105"/>
      <c r="AW129" s="105">
        <v>98.21</v>
      </c>
      <c r="AX129" s="105">
        <v>94.44</v>
      </c>
      <c r="AY129" s="105">
        <v>100</v>
      </c>
      <c r="AZ129" s="105">
        <v>100</v>
      </c>
      <c r="BA129" s="105">
        <v>100</v>
      </c>
      <c r="BB129" s="105">
        <v>100</v>
      </c>
      <c r="BC129" s="105">
        <v>100</v>
      </c>
      <c r="BD129" s="105">
        <v>100</v>
      </c>
      <c r="BE129" s="105">
        <v>100</v>
      </c>
      <c r="BF129" s="105">
        <v>100</v>
      </c>
      <c r="BG129" s="105">
        <v>100</v>
      </c>
      <c r="BH129" s="105"/>
      <c r="BI129" s="105"/>
      <c r="BJ129" s="105"/>
      <c r="BK129" s="105"/>
      <c r="BL129" s="105">
        <v>95.61</v>
      </c>
      <c r="BM129" s="105">
        <v>100</v>
      </c>
      <c r="BN129" s="105">
        <v>93.75</v>
      </c>
      <c r="BO129" s="105">
        <v>97.83</v>
      </c>
      <c r="BP129" s="105">
        <v>100</v>
      </c>
      <c r="BQ129" s="105">
        <v>88.46</v>
      </c>
      <c r="BR129" s="105">
        <v>72.97</v>
      </c>
      <c r="BS129" s="105">
        <v>100</v>
      </c>
      <c r="BT129" s="105">
        <v>44.44</v>
      </c>
      <c r="BU129" s="105">
        <v>100</v>
      </c>
      <c r="BV129" s="105">
        <v>98.6</v>
      </c>
      <c r="BW129" s="105">
        <v>98.21</v>
      </c>
      <c r="BX129" s="105">
        <v>100</v>
      </c>
      <c r="BY129" s="105">
        <v>100</v>
      </c>
      <c r="BZ129" s="105">
        <v>85.71</v>
      </c>
      <c r="CA129" s="105">
        <v>100</v>
      </c>
      <c r="CB129" s="105">
        <v>97.87</v>
      </c>
      <c r="CC129" s="105">
        <v>99.75</v>
      </c>
      <c r="CD129" s="105">
        <v>98.97</v>
      </c>
      <c r="CE129" s="105">
        <v>99.24</v>
      </c>
      <c r="CF129" s="105">
        <v>98.73</v>
      </c>
      <c r="CG129" s="105">
        <v>82.85</v>
      </c>
      <c r="CH129" s="105">
        <v>86.67</v>
      </c>
      <c r="CI129" s="105">
        <v>90</v>
      </c>
      <c r="CJ129" s="105">
        <v>93.1</v>
      </c>
      <c r="CK129" s="105">
        <v>68.52</v>
      </c>
      <c r="CL129" s="105">
        <v>33.33</v>
      </c>
      <c r="CM129" s="105">
        <v>95.48</v>
      </c>
      <c r="CN129" s="105">
        <v>98.99</v>
      </c>
      <c r="CO129" s="105">
        <v>100</v>
      </c>
      <c r="CP129" s="105">
        <v>93.33</v>
      </c>
      <c r="CQ129" s="105">
        <v>97.06</v>
      </c>
      <c r="CR129" s="105">
        <v>97.62</v>
      </c>
      <c r="CS129" s="105">
        <v>96.43</v>
      </c>
      <c r="CT129" s="105">
        <v>100</v>
      </c>
      <c r="CU129" s="105">
        <v>96.55</v>
      </c>
      <c r="CV129" s="105">
        <v>90</v>
      </c>
      <c r="CW129" s="105">
        <v>96.77</v>
      </c>
      <c r="CX129" s="105">
        <v>96.12</v>
      </c>
      <c r="CY129" s="105">
        <v>100</v>
      </c>
      <c r="CZ129" s="105">
        <v>92.5</v>
      </c>
      <c r="DA129" s="105">
        <v>87.5</v>
      </c>
      <c r="DB129" s="105">
        <v>99.42</v>
      </c>
      <c r="DC129" s="105">
        <v>98.04</v>
      </c>
    </row>
    <row r="130" spans="1:107" ht="14.4" x14ac:dyDescent="0.3">
      <c r="A130" s="104" t="s">
        <v>804</v>
      </c>
      <c r="B130" t="s">
        <v>283</v>
      </c>
      <c r="C130" t="s">
        <v>101</v>
      </c>
      <c r="D130" t="s">
        <v>102</v>
      </c>
      <c r="E130" t="s">
        <v>143</v>
      </c>
      <c r="F130" t="s">
        <v>104</v>
      </c>
      <c r="G130" t="s">
        <v>105</v>
      </c>
      <c r="H130" t="s">
        <v>105</v>
      </c>
      <c r="I130" s="97" t="s">
        <v>536</v>
      </c>
      <c r="J130" s="97">
        <v>1</v>
      </c>
      <c r="K130" t="s">
        <v>672</v>
      </c>
      <c r="L130" s="93" t="s">
        <v>106</v>
      </c>
      <c r="M130" s="105">
        <v>83.62</v>
      </c>
      <c r="N130" s="105">
        <v>75.900000000000006</v>
      </c>
      <c r="O130" s="105">
        <v>94.07</v>
      </c>
      <c r="P130" s="105">
        <v>79.349999999999994</v>
      </c>
      <c r="Q130" s="105">
        <v>82.27</v>
      </c>
      <c r="R130" s="105">
        <v>85.15</v>
      </c>
      <c r="S130" s="105">
        <v>94.12</v>
      </c>
      <c r="T130" s="105">
        <v>85.23</v>
      </c>
      <c r="U130" s="105">
        <v>80.22</v>
      </c>
      <c r="V130" s="105">
        <v>97.14</v>
      </c>
      <c r="W130" s="105">
        <v>75</v>
      </c>
      <c r="X130" s="105">
        <v>72.73</v>
      </c>
      <c r="Y130" s="105">
        <v>50</v>
      </c>
      <c r="Z130" s="105">
        <v>72.64</v>
      </c>
      <c r="AA130" s="105">
        <v>83.33</v>
      </c>
      <c r="AB130" s="105">
        <v>69.7</v>
      </c>
      <c r="AC130" s="105">
        <v>69.23</v>
      </c>
      <c r="AD130" s="105">
        <v>97.29</v>
      </c>
      <c r="AE130" s="105">
        <v>77.27</v>
      </c>
      <c r="AF130" s="105">
        <v>94.29</v>
      </c>
      <c r="AG130" s="105">
        <v>92.86</v>
      </c>
      <c r="AH130" s="105">
        <v>90.48</v>
      </c>
      <c r="AI130" s="105">
        <v>87.5</v>
      </c>
      <c r="AJ130" s="105">
        <v>94.26</v>
      </c>
      <c r="AK130" s="105">
        <v>78.72</v>
      </c>
      <c r="AL130" s="105">
        <v>61.17</v>
      </c>
      <c r="AM130" s="105">
        <v>94.5</v>
      </c>
      <c r="AN130" s="105">
        <v>56.76</v>
      </c>
      <c r="AO130" s="105">
        <v>90.91</v>
      </c>
      <c r="AP130" s="105">
        <v>20</v>
      </c>
      <c r="AQ130" s="105">
        <v>100</v>
      </c>
      <c r="AR130" s="105">
        <v>50</v>
      </c>
      <c r="AS130" s="105">
        <v>92.68</v>
      </c>
      <c r="AT130" s="105">
        <v>75.86</v>
      </c>
      <c r="AU130" s="105">
        <v>89</v>
      </c>
      <c r="AV130" s="105"/>
      <c r="AW130" s="105">
        <v>83.33</v>
      </c>
      <c r="AX130" s="105">
        <v>68.75</v>
      </c>
      <c r="AY130" s="105">
        <v>85.71</v>
      </c>
      <c r="AZ130" s="105">
        <v>100</v>
      </c>
      <c r="BA130" s="105">
        <v>100</v>
      </c>
      <c r="BB130" s="105">
        <v>100</v>
      </c>
      <c r="BC130" s="105">
        <v>100</v>
      </c>
      <c r="BD130" s="105">
        <v>100</v>
      </c>
      <c r="BE130" s="105">
        <v>100</v>
      </c>
      <c r="BF130" s="105">
        <v>100</v>
      </c>
      <c r="BG130" s="105">
        <v>100</v>
      </c>
      <c r="BH130" s="105"/>
      <c r="BI130" s="105"/>
      <c r="BJ130" s="105"/>
      <c r="BK130" s="105"/>
      <c r="BL130" s="105">
        <v>74.42</v>
      </c>
      <c r="BM130" s="105">
        <v>37.5</v>
      </c>
      <c r="BN130" s="105">
        <v>73.33</v>
      </c>
      <c r="BO130" s="105">
        <v>81.58</v>
      </c>
      <c r="BP130" s="105">
        <v>57.14</v>
      </c>
      <c r="BQ130" s="105">
        <v>82.35</v>
      </c>
      <c r="BR130" s="105">
        <v>81.430000000000007</v>
      </c>
      <c r="BS130" s="105">
        <v>50</v>
      </c>
      <c r="BT130" s="105">
        <v>77.78</v>
      </c>
      <c r="BU130" s="105">
        <v>95.45</v>
      </c>
      <c r="BV130" s="105">
        <v>70.77</v>
      </c>
      <c r="BW130" s="105">
        <v>59.26</v>
      </c>
      <c r="BX130" s="105">
        <v>50</v>
      </c>
      <c r="BY130" s="105">
        <v>77.78</v>
      </c>
      <c r="BZ130" s="105">
        <v>66.67</v>
      </c>
      <c r="CA130" s="105">
        <v>70.83</v>
      </c>
      <c r="CB130" s="105">
        <v>71.63</v>
      </c>
      <c r="CC130" s="105">
        <v>82.27</v>
      </c>
      <c r="CD130" s="105">
        <v>85.3</v>
      </c>
      <c r="CE130" s="105">
        <v>71.010000000000005</v>
      </c>
      <c r="CF130" s="105">
        <v>97.78</v>
      </c>
      <c r="CG130" s="105">
        <v>84.3</v>
      </c>
      <c r="CH130" s="105">
        <v>100</v>
      </c>
      <c r="CI130" s="105">
        <v>100</v>
      </c>
      <c r="CJ130" s="105">
        <v>97.41</v>
      </c>
      <c r="CK130" s="105">
        <v>43.52</v>
      </c>
      <c r="CL130" s="105">
        <v>16.670000000000002</v>
      </c>
      <c r="CM130" s="105">
        <v>85.71</v>
      </c>
      <c r="CN130" s="105">
        <v>90.91</v>
      </c>
      <c r="CO130" s="105">
        <v>100</v>
      </c>
      <c r="CP130" s="105">
        <v>81.11</v>
      </c>
      <c r="CQ130" s="105">
        <v>94.12</v>
      </c>
      <c r="CR130" s="105">
        <v>97.62</v>
      </c>
      <c r="CS130" s="105">
        <v>96.43</v>
      </c>
      <c r="CT130" s="105">
        <v>93.75</v>
      </c>
      <c r="CU130" s="105">
        <v>96.55</v>
      </c>
      <c r="CV130" s="105">
        <v>90</v>
      </c>
      <c r="CW130" s="105">
        <v>85.23</v>
      </c>
      <c r="CX130" s="105">
        <v>72.87</v>
      </c>
      <c r="CY130" s="105">
        <v>91.67</v>
      </c>
      <c r="CZ130" s="105">
        <v>88.1</v>
      </c>
      <c r="DA130" s="105">
        <v>89.32</v>
      </c>
      <c r="DB130" s="105">
        <v>91.67</v>
      </c>
      <c r="DC130" s="105">
        <v>78.92</v>
      </c>
    </row>
    <row r="131" spans="1:107" ht="14.4" x14ac:dyDescent="0.3">
      <c r="A131" s="104" t="s">
        <v>805</v>
      </c>
      <c r="B131" t="s">
        <v>284</v>
      </c>
      <c r="C131" t="s">
        <v>101</v>
      </c>
      <c r="D131" t="s">
        <v>102</v>
      </c>
      <c r="E131" t="s">
        <v>143</v>
      </c>
      <c r="F131" t="s">
        <v>194</v>
      </c>
      <c r="G131" t="s">
        <v>105</v>
      </c>
      <c r="H131" t="s">
        <v>105</v>
      </c>
      <c r="I131" s="97" t="s">
        <v>536</v>
      </c>
      <c r="J131" s="97">
        <v>1</v>
      </c>
      <c r="K131" t="s">
        <v>672</v>
      </c>
      <c r="L131" s="93" t="s">
        <v>106</v>
      </c>
      <c r="M131" s="105">
        <v>92.04</v>
      </c>
      <c r="N131" s="105">
        <v>100</v>
      </c>
      <c r="O131" s="105">
        <v>92.74</v>
      </c>
      <c r="P131" s="105">
        <v>91.48</v>
      </c>
      <c r="Q131" s="105">
        <v>89.74</v>
      </c>
      <c r="R131" s="105">
        <v>85.09</v>
      </c>
      <c r="S131" s="105">
        <v>97.06</v>
      </c>
      <c r="T131" s="105">
        <v>99.16</v>
      </c>
      <c r="U131" s="105">
        <v>100</v>
      </c>
      <c r="V131" s="105">
        <v>100</v>
      </c>
      <c r="W131" s="105">
        <v>100</v>
      </c>
      <c r="X131" s="105">
        <v>100</v>
      </c>
      <c r="Y131" s="105">
        <v>100</v>
      </c>
      <c r="Z131" s="105">
        <v>100</v>
      </c>
      <c r="AA131" s="105">
        <v>100</v>
      </c>
      <c r="AB131" s="105">
        <v>100</v>
      </c>
      <c r="AC131" s="105">
        <v>100</v>
      </c>
      <c r="AD131" s="105">
        <v>94.9</v>
      </c>
      <c r="AE131" s="105">
        <v>78.790000000000006</v>
      </c>
      <c r="AF131" s="105">
        <v>88.57</v>
      </c>
      <c r="AG131" s="105">
        <v>78.569999999999993</v>
      </c>
      <c r="AH131" s="105">
        <v>95.24</v>
      </c>
      <c r="AI131" s="105">
        <v>100</v>
      </c>
      <c r="AJ131" s="105">
        <v>98.36</v>
      </c>
      <c r="AK131" s="105">
        <v>91.25</v>
      </c>
      <c r="AL131" s="105">
        <v>100</v>
      </c>
      <c r="AM131" s="105">
        <v>100</v>
      </c>
      <c r="AN131" s="105">
        <v>81.98</v>
      </c>
      <c r="AO131" s="105">
        <v>92.86</v>
      </c>
      <c r="AP131" s="105">
        <v>50</v>
      </c>
      <c r="AQ131" s="105">
        <v>100</v>
      </c>
      <c r="AR131" s="105">
        <v>57.14</v>
      </c>
      <c r="AS131" s="105">
        <v>97.56</v>
      </c>
      <c r="AT131" s="105">
        <v>100</v>
      </c>
      <c r="AU131" s="105">
        <v>100</v>
      </c>
      <c r="AV131" s="105"/>
      <c r="AW131" s="105">
        <v>94.83</v>
      </c>
      <c r="AX131" s="105">
        <v>94.44</v>
      </c>
      <c r="AY131" s="105">
        <v>93.33</v>
      </c>
      <c r="AZ131" s="105">
        <v>100</v>
      </c>
      <c r="BA131" s="105">
        <v>100</v>
      </c>
      <c r="BB131" s="105">
        <v>100</v>
      </c>
      <c r="BC131" s="105">
        <v>100</v>
      </c>
      <c r="BD131" s="105">
        <v>100</v>
      </c>
      <c r="BE131" s="105">
        <v>100</v>
      </c>
      <c r="BF131" s="105">
        <v>100</v>
      </c>
      <c r="BG131" s="105">
        <v>100</v>
      </c>
      <c r="BH131" s="105"/>
      <c r="BI131" s="105"/>
      <c r="BJ131" s="105"/>
      <c r="BK131" s="105"/>
      <c r="BL131" s="105">
        <v>98.15</v>
      </c>
      <c r="BM131" s="105">
        <v>100</v>
      </c>
      <c r="BN131" s="105">
        <v>100</v>
      </c>
      <c r="BO131" s="105">
        <v>97.83</v>
      </c>
      <c r="BP131" s="105">
        <v>100</v>
      </c>
      <c r="BQ131" s="105">
        <v>95</v>
      </c>
      <c r="BR131" s="105">
        <v>60</v>
      </c>
      <c r="BS131" s="105">
        <v>60</v>
      </c>
      <c r="BT131" s="105">
        <v>100</v>
      </c>
      <c r="BU131" s="105">
        <v>33.33</v>
      </c>
      <c r="BV131" s="105">
        <v>90.76</v>
      </c>
      <c r="BW131" s="105">
        <v>91.07</v>
      </c>
      <c r="BX131" s="105">
        <v>80</v>
      </c>
      <c r="BY131" s="105">
        <v>84.62</v>
      </c>
      <c r="BZ131" s="105">
        <v>100</v>
      </c>
      <c r="CA131" s="105">
        <v>100</v>
      </c>
      <c r="CB131" s="105">
        <v>84.78</v>
      </c>
      <c r="CC131" s="105">
        <v>89.74</v>
      </c>
      <c r="CD131" s="105">
        <v>92.41</v>
      </c>
      <c r="CE131" s="105">
        <v>83.33</v>
      </c>
      <c r="CF131" s="105">
        <v>100</v>
      </c>
      <c r="CG131" s="105">
        <v>55.07</v>
      </c>
      <c r="CH131" s="105">
        <v>66.67</v>
      </c>
      <c r="CI131" s="105">
        <v>90</v>
      </c>
      <c r="CJ131" s="105">
        <v>33.049999999999997</v>
      </c>
      <c r="CK131" s="105">
        <v>60.19</v>
      </c>
      <c r="CL131" s="105">
        <v>66.67</v>
      </c>
      <c r="CM131" s="105">
        <v>92.62</v>
      </c>
      <c r="CN131" s="105">
        <v>98.99</v>
      </c>
      <c r="CO131" s="105">
        <v>94.12</v>
      </c>
      <c r="CP131" s="105">
        <v>90</v>
      </c>
      <c r="CQ131" s="105">
        <v>97.06</v>
      </c>
      <c r="CR131" s="105">
        <v>100</v>
      </c>
      <c r="CS131" s="105">
        <v>100</v>
      </c>
      <c r="CT131" s="105">
        <v>96.88</v>
      </c>
      <c r="CU131" s="105">
        <v>96.55</v>
      </c>
      <c r="CV131" s="105">
        <v>100</v>
      </c>
      <c r="CW131" s="105">
        <v>99.16</v>
      </c>
      <c r="CX131" s="105">
        <v>99.22</v>
      </c>
      <c r="CY131" s="105">
        <v>100</v>
      </c>
      <c r="CZ131" s="105">
        <v>100</v>
      </c>
      <c r="DA131" s="105">
        <v>78.52</v>
      </c>
      <c r="DB131" s="105">
        <v>99.57</v>
      </c>
      <c r="DC131" s="105">
        <v>98.53</v>
      </c>
    </row>
    <row r="132" spans="1:107" ht="14.4" x14ac:dyDescent="0.3">
      <c r="A132" s="104" t="s">
        <v>806</v>
      </c>
      <c r="B132" t="s">
        <v>285</v>
      </c>
      <c r="C132" t="s">
        <v>101</v>
      </c>
      <c r="D132" t="s">
        <v>102</v>
      </c>
      <c r="E132" t="s">
        <v>143</v>
      </c>
      <c r="F132" t="s">
        <v>134</v>
      </c>
      <c r="G132" t="s">
        <v>105</v>
      </c>
      <c r="H132" t="s">
        <v>105</v>
      </c>
      <c r="I132" s="97" t="s">
        <v>536</v>
      </c>
      <c r="J132" s="97">
        <v>1</v>
      </c>
      <c r="K132" t="s">
        <v>672</v>
      </c>
      <c r="L132" s="93" t="s">
        <v>106</v>
      </c>
      <c r="M132" s="105">
        <v>95.79</v>
      </c>
      <c r="N132" s="105">
        <v>97.44</v>
      </c>
      <c r="O132" s="105">
        <v>97.35</v>
      </c>
      <c r="P132" s="105">
        <v>94.5</v>
      </c>
      <c r="Q132" s="105">
        <v>97.79</v>
      </c>
      <c r="R132" s="105">
        <v>94.57</v>
      </c>
      <c r="S132" s="105">
        <v>98.04</v>
      </c>
      <c r="T132" s="105">
        <v>98.89</v>
      </c>
      <c r="U132" s="105">
        <v>100</v>
      </c>
      <c r="V132" s="105">
        <v>100</v>
      </c>
      <c r="W132" s="105">
        <v>100</v>
      </c>
      <c r="X132" s="105">
        <v>100</v>
      </c>
      <c r="Y132" s="105">
        <v>100</v>
      </c>
      <c r="Z132" s="105">
        <v>95.28</v>
      </c>
      <c r="AA132" s="105">
        <v>100</v>
      </c>
      <c r="AB132" s="105">
        <v>90.91</v>
      </c>
      <c r="AC132" s="105">
        <v>94.87</v>
      </c>
      <c r="AD132" s="105">
        <v>98.7</v>
      </c>
      <c r="AE132" s="105">
        <v>84.85</v>
      </c>
      <c r="AF132" s="105">
        <v>100</v>
      </c>
      <c r="AG132" s="105">
        <v>100</v>
      </c>
      <c r="AH132" s="105">
        <v>100</v>
      </c>
      <c r="AI132" s="105">
        <v>100</v>
      </c>
      <c r="AJ132" s="105">
        <v>98.36</v>
      </c>
      <c r="AK132" s="105">
        <v>93.82</v>
      </c>
      <c r="AL132" s="105">
        <v>83.33</v>
      </c>
      <c r="AM132" s="105">
        <v>100</v>
      </c>
      <c r="AN132" s="105">
        <v>100</v>
      </c>
      <c r="AO132" s="105">
        <v>91</v>
      </c>
      <c r="AP132" s="105"/>
      <c r="AQ132" s="105">
        <v>100</v>
      </c>
      <c r="AR132" s="105">
        <v>0</v>
      </c>
      <c r="AS132" s="105">
        <v>98.46</v>
      </c>
      <c r="AT132" s="105">
        <v>93.1</v>
      </c>
      <c r="AU132" s="105">
        <v>100</v>
      </c>
      <c r="AV132" s="105"/>
      <c r="AW132" s="105">
        <v>98.21</v>
      </c>
      <c r="AX132" s="105">
        <v>94.44</v>
      </c>
      <c r="AY132" s="105">
        <v>100</v>
      </c>
      <c r="AZ132" s="105">
        <v>100</v>
      </c>
      <c r="BA132" s="105">
        <v>100</v>
      </c>
      <c r="BB132" s="105">
        <v>100</v>
      </c>
      <c r="BC132" s="105">
        <v>100</v>
      </c>
      <c r="BD132" s="105">
        <v>100</v>
      </c>
      <c r="BE132" s="105">
        <v>100</v>
      </c>
      <c r="BF132" s="105">
        <v>100</v>
      </c>
      <c r="BG132" s="105">
        <v>100</v>
      </c>
      <c r="BH132" s="105">
        <v>91.13</v>
      </c>
      <c r="BI132" s="105">
        <v>100</v>
      </c>
      <c r="BJ132" s="105">
        <v>98.77</v>
      </c>
      <c r="BK132" s="105">
        <v>77.62</v>
      </c>
      <c r="BL132" s="105">
        <v>100</v>
      </c>
      <c r="BM132" s="105">
        <v>100</v>
      </c>
      <c r="BN132" s="105">
        <v>100</v>
      </c>
      <c r="BO132" s="105">
        <v>100</v>
      </c>
      <c r="BP132" s="105">
        <v>100</v>
      </c>
      <c r="BQ132" s="105">
        <v>100</v>
      </c>
      <c r="BR132" s="105"/>
      <c r="BS132" s="105"/>
      <c r="BT132" s="105"/>
      <c r="BU132" s="105"/>
      <c r="BV132" s="105">
        <v>98.61</v>
      </c>
      <c r="BW132" s="105">
        <v>100</v>
      </c>
      <c r="BX132" s="105">
        <v>96.15</v>
      </c>
      <c r="BY132" s="105">
        <v>95.83</v>
      </c>
      <c r="BZ132" s="105">
        <v>100</v>
      </c>
      <c r="CA132" s="105">
        <v>100</v>
      </c>
      <c r="CB132" s="105">
        <v>97.92</v>
      </c>
      <c r="CC132" s="105">
        <v>97.79</v>
      </c>
      <c r="CD132" s="105">
        <v>100</v>
      </c>
      <c r="CE132" s="105">
        <v>100</v>
      </c>
      <c r="CF132" s="105">
        <v>100</v>
      </c>
      <c r="CG132" s="105">
        <v>92.75</v>
      </c>
      <c r="CH132" s="105">
        <v>100</v>
      </c>
      <c r="CI132" s="105">
        <v>100</v>
      </c>
      <c r="CJ132" s="105">
        <v>93.1</v>
      </c>
      <c r="CK132" s="105">
        <v>100</v>
      </c>
      <c r="CL132" s="105">
        <v>50</v>
      </c>
      <c r="CM132" s="105">
        <v>90</v>
      </c>
      <c r="CN132" s="105">
        <v>96.97</v>
      </c>
      <c r="CO132" s="105">
        <v>82.35</v>
      </c>
      <c r="CP132" s="105">
        <v>88.89</v>
      </c>
      <c r="CQ132" s="105">
        <v>98.04</v>
      </c>
      <c r="CR132" s="105">
        <v>100</v>
      </c>
      <c r="CS132" s="105">
        <v>100</v>
      </c>
      <c r="CT132" s="105">
        <v>100</v>
      </c>
      <c r="CU132" s="105">
        <v>96.55</v>
      </c>
      <c r="CV132" s="105">
        <v>90</v>
      </c>
      <c r="CW132" s="105">
        <v>98.89</v>
      </c>
      <c r="CX132" s="105">
        <v>97.67</v>
      </c>
      <c r="CY132" s="105">
        <v>100</v>
      </c>
      <c r="CZ132" s="105">
        <v>100</v>
      </c>
      <c r="DA132" s="105">
        <v>95.8</v>
      </c>
      <c r="DB132" s="105">
        <v>98.98</v>
      </c>
      <c r="DC132" s="105">
        <v>96.57</v>
      </c>
    </row>
    <row r="133" spans="1:107" ht="14.4" x14ac:dyDescent="0.3">
      <c r="A133" s="104" t="s">
        <v>807</v>
      </c>
      <c r="B133" t="s">
        <v>286</v>
      </c>
      <c r="C133" t="s">
        <v>101</v>
      </c>
      <c r="D133" t="s">
        <v>102</v>
      </c>
      <c r="E133" t="s">
        <v>214</v>
      </c>
      <c r="F133" t="s">
        <v>114</v>
      </c>
      <c r="G133" t="s">
        <v>105</v>
      </c>
      <c r="H133" t="s">
        <v>105</v>
      </c>
      <c r="I133" s="97" t="s">
        <v>536</v>
      </c>
      <c r="J133" s="97">
        <v>1</v>
      </c>
      <c r="K133" t="s">
        <v>672</v>
      </c>
      <c r="L133" s="93" t="s">
        <v>106</v>
      </c>
      <c r="M133" s="105">
        <v>76.459999999999994</v>
      </c>
      <c r="N133" s="105">
        <v>91.03</v>
      </c>
      <c r="O133" s="105">
        <v>84.24</v>
      </c>
      <c r="P133" s="105">
        <v>73.7</v>
      </c>
      <c r="Q133" s="105">
        <v>72.64</v>
      </c>
      <c r="R133" s="105">
        <v>64.09</v>
      </c>
      <c r="S133" s="105">
        <v>79.900000000000006</v>
      </c>
      <c r="T133" s="105">
        <v>87.12</v>
      </c>
      <c r="U133" s="105">
        <v>93.96</v>
      </c>
      <c r="V133" s="105">
        <v>88.57</v>
      </c>
      <c r="W133" s="105">
        <v>87.5</v>
      </c>
      <c r="X133" s="105">
        <v>98.86</v>
      </c>
      <c r="Y133" s="105">
        <v>100</v>
      </c>
      <c r="Z133" s="105">
        <v>88.68</v>
      </c>
      <c r="AA133" s="105">
        <v>100</v>
      </c>
      <c r="AB133" s="105">
        <v>84.85</v>
      </c>
      <c r="AC133" s="105">
        <v>85.9</v>
      </c>
      <c r="AD133" s="105">
        <v>85.39</v>
      </c>
      <c r="AE133" s="105">
        <v>62.12</v>
      </c>
      <c r="AF133" s="105">
        <v>94.29</v>
      </c>
      <c r="AG133" s="105">
        <v>92.86</v>
      </c>
      <c r="AH133" s="105">
        <v>95.24</v>
      </c>
      <c r="AI133" s="105">
        <v>75</v>
      </c>
      <c r="AJ133" s="105">
        <v>89.17</v>
      </c>
      <c r="AK133" s="105">
        <v>83.8</v>
      </c>
      <c r="AL133" s="105">
        <v>83.33</v>
      </c>
      <c r="AM133" s="105">
        <v>91.67</v>
      </c>
      <c r="AN133" s="105">
        <v>100</v>
      </c>
      <c r="AO133" s="105">
        <v>86.93</v>
      </c>
      <c r="AP133" s="105">
        <v>80</v>
      </c>
      <c r="AQ133" s="105">
        <v>100</v>
      </c>
      <c r="AR133" s="105">
        <v>75</v>
      </c>
      <c r="AS133" s="105">
        <v>73.78</v>
      </c>
      <c r="AT133" s="105">
        <v>86.21</v>
      </c>
      <c r="AU133" s="105">
        <v>100</v>
      </c>
      <c r="AV133" s="105"/>
      <c r="AW133" s="105">
        <v>88.51</v>
      </c>
      <c r="AX133" s="105">
        <v>74.069999999999993</v>
      </c>
      <c r="AY133" s="105">
        <v>93.33</v>
      </c>
      <c r="AZ133" s="105">
        <v>100</v>
      </c>
      <c r="BA133" s="105">
        <v>90.48</v>
      </c>
      <c r="BB133" s="105">
        <v>100</v>
      </c>
      <c r="BC133" s="105">
        <v>100</v>
      </c>
      <c r="BD133" s="105">
        <v>100</v>
      </c>
      <c r="BE133" s="105">
        <v>66.67</v>
      </c>
      <c r="BF133" s="105">
        <v>75</v>
      </c>
      <c r="BG133" s="105">
        <v>100</v>
      </c>
      <c r="BH133" s="105">
        <v>70.040000000000006</v>
      </c>
      <c r="BI133" s="105">
        <v>56.86</v>
      </c>
      <c r="BJ133" s="105">
        <v>80.95</v>
      </c>
      <c r="BK133" s="105">
        <v>75.52</v>
      </c>
      <c r="BL133" s="105">
        <v>53.54</v>
      </c>
      <c r="BM133" s="105">
        <v>59.46</v>
      </c>
      <c r="BN133" s="105">
        <v>57.14</v>
      </c>
      <c r="BO133" s="105">
        <v>54.35</v>
      </c>
      <c r="BP133" s="105">
        <v>58.82</v>
      </c>
      <c r="BQ133" s="105">
        <v>25</v>
      </c>
      <c r="BR133" s="105">
        <v>59.46</v>
      </c>
      <c r="BS133" s="105">
        <v>75</v>
      </c>
      <c r="BT133" s="105">
        <v>61.11</v>
      </c>
      <c r="BU133" s="105">
        <v>45.45</v>
      </c>
      <c r="BV133" s="105">
        <v>66</v>
      </c>
      <c r="BW133" s="105">
        <v>59.18</v>
      </c>
      <c r="BX133" s="105">
        <v>46.15</v>
      </c>
      <c r="BY133" s="105">
        <v>50</v>
      </c>
      <c r="BZ133" s="105">
        <v>57.14</v>
      </c>
      <c r="CA133" s="105">
        <v>66.67</v>
      </c>
      <c r="CB133" s="105">
        <v>71.7</v>
      </c>
      <c r="CC133" s="105">
        <v>72.64</v>
      </c>
      <c r="CD133" s="105">
        <v>74.83</v>
      </c>
      <c r="CE133" s="105">
        <v>69.569999999999993</v>
      </c>
      <c r="CF133" s="105">
        <v>79.489999999999995</v>
      </c>
      <c r="CG133" s="105">
        <v>43.63</v>
      </c>
      <c r="CH133" s="105">
        <v>35.71</v>
      </c>
      <c r="CI133" s="105">
        <v>60</v>
      </c>
      <c r="CJ133" s="105">
        <v>39.659999999999997</v>
      </c>
      <c r="CK133" s="105">
        <v>68.52</v>
      </c>
      <c r="CL133" s="105">
        <v>16.670000000000002</v>
      </c>
      <c r="CM133" s="105">
        <v>63.5</v>
      </c>
      <c r="CN133" s="105">
        <v>57.58</v>
      </c>
      <c r="CO133" s="105">
        <v>52.94</v>
      </c>
      <c r="CP133" s="105">
        <v>67.819999999999993</v>
      </c>
      <c r="CQ133" s="105">
        <v>79.900000000000006</v>
      </c>
      <c r="CR133" s="105">
        <v>83.33</v>
      </c>
      <c r="CS133" s="105">
        <v>85.71</v>
      </c>
      <c r="CT133" s="105">
        <v>81.25</v>
      </c>
      <c r="CU133" s="105">
        <v>72.41</v>
      </c>
      <c r="CV133" s="105">
        <v>60</v>
      </c>
      <c r="CW133" s="105">
        <v>87.12</v>
      </c>
      <c r="CX133" s="105">
        <v>89.15</v>
      </c>
      <c r="CY133" s="105">
        <v>75.69</v>
      </c>
      <c r="CZ133" s="105">
        <v>83.33</v>
      </c>
      <c r="DA133" s="105">
        <v>66.67</v>
      </c>
      <c r="DB133" s="105">
        <v>91.89</v>
      </c>
      <c r="DC133" s="105">
        <v>87.75</v>
      </c>
    </row>
    <row r="134" spans="1:107" ht="14.4" x14ac:dyDescent="0.3">
      <c r="A134" s="104" t="s">
        <v>808</v>
      </c>
      <c r="B134" t="s">
        <v>287</v>
      </c>
      <c r="C134" t="s">
        <v>101</v>
      </c>
      <c r="D134" t="s">
        <v>102</v>
      </c>
      <c r="E134" t="s">
        <v>143</v>
      </c>
      <c r="F134" t="s">
        <v>125</v>
      </c>
      <c r="G134" t="s">
        <v>105</v>
      </c>
      <c r="H134" t="s">
        <v>105</v>
      </c>
      <c r="I134" s="97" t="s">
        <v>536</v>
      </c>
      <c r="J134" s="97">
        <v>1</v>
      </c>
      <c r="K134" t="s">
        <v>672</v>
      </c>
      <c r="L134" s="93" t="s">
        <v>106</v>
      </c>
      <c r="M134" s="105">
        <v>86.81</v>
      </c>
      <c r="N134" s="105">
        <v>94.1</v>
      </c>
      <c r="O134" s="105">
        <v>95.04</v>
      </c>
      <c r="P134" s="105">
        <v>83.56</v>
      </c>
      <c r="Q134" s="105">
        <v>88.13</v>
      </c>
      <c r="R134" s="105">
        <v>89.13</v>
      </c>
      <c r="S134" s="105">
        <v>77.45</v>
      </c>
      <c r="T134" s="105">
        <v>91.31</v>
      </c>
      <c r="U134" s="105">
        <v>97.25</v>
      </c>
      <c r="V134" s="105">
        <v>100</v>
      </c>
      <c r="W134" s="105">
        <v>100</v>
      </c>
      <c r="X134" s="105">
        <v>94.32</v>
      </c>
      <c r="Y134" s="105">
        <v>100</v>
      </c>
      <c r="Z134" s="105">
        <v>91.51</v>
      </c>
      <c r="AA134" s="105">
        <v>93.33</v>
      </c>
      <c r="AB134" s="105">
        <v>90.91</v>
      </c>
      <c r="AC134" s="105">
        <v>92.31</v>
      </c>
      <c r="AD134" s="105">
        <v>97.73</v>
      </c>
      <c r="AE134" s="105">
        <v>84.85</v>
      </c>
      <c r="AF134" s="105">
        <v>91.43</v>
      </c>
      <c r="AG134" s="105">
        <v>92.86</v>
      </c>
      <c r="AH134" s="105">
        <v>95.24</v>
      </c>
      <c r="AI134" s="105">
        <v>87.5</v>
      </c>
      <c r="AJ134" s="105">
        <v>97.78</v>
      </c>
      <c r="AK134" s="105">
        <v>90.32</v>
      </c>
      <c r="AL134" s="105">
        <v>83.28</v>
      </c>
      <c r="AM134" s="105">
        <v>88.83</v>
      </c>
      <c r="AN134" s="105">
        <v>94.59</v>
      </c>
      <c r="AO134" s="105">
        <v>84.62</v>
      </c>
      <c r="AP134" s="105">
        <v>41.75</v>
      </c>
      <c r="AQ134" s="105">
        <v>80</v>
      </c>
      <c r="AR134" s="105">
        <v>48.21</v>
      </c>
      <c r="AS134" s="105">
        <v>98.78</v>
      </c>
      <c r="AT134" s="105">
        <v>93.1</v>
      </c>
      <c r="AU134" s="105">
        <v>100</v>
      </c>
      <c r="AV134" s="105"/>
      <c r="AW134" s="105">
        <v>80.95</v>
      </c>
      <c r="AX134" s="105">
        <v>79.63</v>
      </c>
      <c r="AY134" s="105">
        <v>75</v>
      </c>
      <c r="AZ134" s="105">
        <v>100</v>
      </c>
      <c r="BA134" s="105">
        <v>100</v>
      </c>
      <c r="BB134" s="105">
        <v>100</v>
      </c>
      <c r="BC134" s="105">
        <v>100</v>
      </c>
      <c r="BD134" s="105">
        <v>100</v>
      </c>
      <c r="BE134" s="105">
        <v>100</v>
      </c>
      <c r="BF134" s="105">
        <v>100</v>
      </c>
      <c r="BG134" s="105">
        <v>100</v>
      </c>
      <c r="BH134" s="105"/>
      <c r="BI134" s="105"/>
      <c r="BJ134" s="105"/>
      <c r="BK134" s="105"/>
      <c r="BL134" s="105">
        <v>68.2</v>
      </c>
      <c r="BM134" s="105">
        <v>81.98</v>
      </c>
      <c r="BN134" s="105">
        <v>68.75</v>
      </c>
      <c r="BO134" s="105">
        <v>78.05</v>
      </c>
      <c r="BP134" s="105">
        <v>72.55</v>
      </c>
      <c r="BQ134" s="105">
        <v>34.619999999999997</v>
      </c>
      <c r="BR134" s="105">
        <v>80.95</v>
      </c>
      <c r="BS134" s="105">
        <v>83.33</v>
      </c>
      <c r="BT134" s="105">
        <v>94.74</v>
      </c>
      <c r="BU134" s="105">
        <v>46.15</v>
      </c>
      <c r="BV134" s="105">
        <v>78.150000000000006</v>
      </c>
      <c r="BW134" s="105">
        <v>76.790000000000006</v>
      </c>
      <c r="BX134" s="105">
        <v>76.92</v>
      </c>
      <c r="BY134" s="105">
        <v>70.83</v>
      </c>
      <c r="BZ134" s="105">
        <v>82.14</v>
      </c>
      <c r="CA134" s="105">
        <v>66.67</v>
      </c>
      <c r="CB134" s="105">
        <v>80.849999999999994</v>
      </c>
      <c r="CC134" s="105">
        <v>88.13</v>
      </c>
      <c r="CD134" s="105">
        <v>94.48</v>
      </c>
      <c r="CE134" s="105">
        <v>90.91</v>
      </c>
      <c r="CF134" s="105">
        <v>97.47</v>
      </c>
      <c r="CG134" s="105">
        <v>67.5</v>
      </c>
      <c r="CH134" s="105">
        <v>73.33</v>
      </c>
      <c r="CI134" s="105">
        <v>70</v>
      </c>
      <c r="CJ134" s="105">
        <v>56.94</v>
      </c>
      <c r="CK134" s="105">
        <v>79.63</v>
      </c>
      <c r="CL134" s="105">
        <v>83.33</v>
      </c>
      <c r="CM134" s="105">
        <v>94.64</v>
      </c>
      <c r="CN134" s="105">
        <v>93.94</v>
      </c>
      <c r="CO134" s="105">
        <v>91.18</v>
      </c>
      <c r="CP134" s="105">
        <v>95.56</v>
      </c>
      <c r="CQ134" s="105">
        <v>77.45</v>
      </c>
      <c r="CR134" s="105">
        <v>78.569999999999993</v>
      </c>
      <c r="CS134" s="105">
        <v>75</v>
      </c>
      <c r="CT134" s="105">
        <v>78.12</v>
      </c>
      <c r="CU134" s="105">
        <v>75.86</v>
      </c>
      <c r="CV134" s="105">
        <v>80</v>
      </c>
      <c r="CW134" s="105">
        <v>91.31</v>
      </c>
      <c r="CX134" s="105">
        <v>90.7</v>
      </c>
      <c r="CY134" s="105">
        <v>84.03</v>
      </c>
      <c r="CZ134" s="105">
        <v>95</v>
      </c>
      <c r="DA134" s="105">
        <v>86.03</v>
      </c>
      <c r="DB134" s="105">
        <v>93.19</v>
      </c>
      <c r="DC134" s="105">
        <v>88.89</v>
      </c>
    </row>
    <row r="135" spans="1:107" ht="14.4" x14ac:dyDescent="0.3">
      <c r="A135" s="104" t="s">
        <v>809</v>
      </c>
      <c r="B135" t="s">
        <v>288</v>
      </c>
      <c r="C135" t="s">
        <v>101</v>
      </c>
      <c r="D135" t="s">
        <v>102</v>
      </c>
      <c r="E135" t="s">
        <v>158</v>
      </c>
      <c r="F135" t="s">
        <v>108</v>
      </c>
      <c r="G135" t="s">
        <v>105</v>
      </c>
      <c r="H135" t="s">
        <v>105</v>
      </c>
      <c r="I135" s="97" t="s">
        <v>536</v>
      </c>
      <c r="J135" s="97">
        <v>1</v>
      </c>
      <c r="K135" t="s">
        <v>672</v>
      </c>
      <c r="L135" s="93" t="s">
        <v>106</v>
      </c>
      <c r="M135" s="105">
        <v>81.39</v>
      </c>
      <c r="N135" s="105">
        <v>74.59</v>
      </c>
      <c r="O135" s="105">
        <v>91.45</v>
      </c>
      <c r="P135" s="105">
        <v>86.98</v>
      </c>
      <c r="Q135" s="105">
        <v>79.290000000000006</v>
      </c>
      <c r="R135" s="105">
        <v>75.89</v>
      </c>
      <c r="S135" s="105">
        <v>83.84</v>
      </c>
      <c r="T135" s="105">
        <v>81.77</v>
      </c>
      <c r="U135" s="105"/>
      <c r="V135" s="105"/>
      <c r="W135" s="105"/>
      <c r="X135" s="105"/>
      <c r="Y135" s="105"/>
      <c r="Z135" s="105">
        <v>77.36</v>
      </c>
      <c r="AA135" s="105">
        <v>80</v>
      </c>
      <c r="AB135" s="105">
        <v>90.91</v>
      </c>
      <c r="AC135" s="105">
        <v>78.209999999999994</v>
      </c>
      <c r="AD135" s="105">
        <v>93.7</v>
      </c>
      <c r="AE135" s="105"/>
      <c r="AF135" s="105">
        <v>91.67</v>
      </c>
      <c r="AG135" s="105">
        <v>92.86</v>
      </c>
      <c r="AH135" s="105">
        <v>85.71</v>
      </c>
      <c r="AI135" s="105">
        <v>75</v>
      </c>
      <c r="AJ135" s="105">
        <v>94.34</v>
      </c>
      <c r="AK135" s="105">
        <v>86.76</v>
      </c>
      <c r="AL135" s="105">
        <v>88.83</v>
      </c>
      <c r="AM135" s="105">
        <v>100</v>
      </c>
      <c r="AN135" s="105">
        <v>81.08</v>
      </c>
      <c r="AO135" s="105">
        <v>92.86</v>
      </c>
      <c r="AP135" s="105">
        <v>50</v>
      </c>
      <c r="AQ135" s="105">
        <v>72</v>
      </c>
      <c r="AR135" s="105">
        <v>86.11</v>
      </c>
      <c r="AS135" s="105">
        <v>84.76</v>
      </c>
      <c r="AT135" s="105">
        <v>100</v>
      </c>
      <c r="AU135" s="105">
        <v>100</v>
      </c>
      <c r="AV135" s="105"/>
      <c r="AW135" s="105">
        <v>93.1</v>
      </c>
      <c r="AX135" s="105">
        <v>83.33</v>
      </c>
      <c r="AY135" s="105">
        <v>96.67</v>
      </c>
      <c r="AZ135" s="105">
        <v>100</v>
      </c>
      <c r="BA135" s="105">
        <v>100</v>
      </c>
      <c r="BB135" s="105">
        <v>100</v>
      </c>
      <c r="BC135" s="105">
        <v>100</v>
      </c>
      <c r="BD135" s="105">
        <v>100</v>
      </c>
      <c r="BE135" s="105">
        <v>100</v>
      </c>
      <c r="BF135" s="105">
        <v>100</v>
      </c>
      <c r="BG135" s="105">
        <v>100</v>
      </c>
      <c r="BH135" s="105"/>
      <c r="BI135" s="105"/>
      <c r="BJ135" s="105"/>
      <c r="BK135" s="105"/>
      <c r="BL135" s="105">
        <v>85.92</v>
      </c>
      <c r="BM135" s="105">
        <v>87.84</v>
      </c>
      <c r="BN135" s="105">
        <v>87.5</v>
      </c>
      <c r="BO135" s="105">
        <v>82.93</v>
      </c>
      <c r="BP135" s="105">
        <v>94.12</v>
      </c>
      <c r="BQ135" s="105">
        <v>85</v>
      </c>
      <c r="BR135" s="105">
        <v>71.430000000000007</v>
      </c>
      <c r="BS135" s="105">
        <v>50</v>
      </c>
      <c r="BT135" s="105">
        <v>100</v>
      </c>
      <c r="BU135" s="105">
        <v>63.64</v>
      </c>
      <c r="BV135" s="105">
        <v>87.98</v>
      </c>
      <c r="BW135" s="105">
        <v>88.39</v>
      </c>
      <c r="BX135" s="105">
        <v>88</v>
      </c>
      <c r="BY135" s="105">
        <v>86.96</v>
      </c>
      <c r="BZ135" s="105">
        <v>95</v>
      </c>
      <c r="CA135" s="105">
        <v>68.180000000000007</v>
      </c>
      <c r="CB135" s="105"/>
      <c r="CC135" s="105">
        <v>79.290000000000006</v>
      </c>
      <c r="CD135" s="105">
        <v>86.81</v>
      </c>
      <c r="CE135" s="105">
        <v>75</v>
      </c>
      <c r="CF135" s="105">
        <v>96.79</v>
      </c>
      <c r="CG135" s="105">
        <v>79.23</v>
      </c>
      <c r="CH135" s="105">
        <v>86.67</v>
      </c>
      <c r="CI135" s="105">
        <v>90</v>
      </c>
      <c r="CJ135" s="105">
        <v>72.41</v>
      </c>
      <c r="CK135" s="105">
        <v>96.3</v>
      </c>
      <c r="CL135" s="105">
        <v>50</v>
      </c>
      <c r="CM135" s="105">
        <v>63.26</v>
      </c>
      <c r="CN135" s="105">
        <v>74.75</v>
      </c>
      <c r="CO135" s="105">
        <v>64.709999999999994</v>
      </c>
      <c r="CP135" s="105">
        <v>58.62</v>
      </c>
      <c r="CQ135" s="105">
        <v>83.84</v>
      </c>
      <c r="CR135" s="105">
        <v>97.62</v>
      </c>
      <c r="CS135" s="105">
        <v>71.430000000000007</v>
      </c>
      <c r="CT135" s="105">
        <v>81.25</v>
      </c>
      <c r="CU135" s="105">
        <v>68.97</v>
      </c>
      <c r="CV135" s="105">
        <v>100</v>
      </c>
      <c r="CW135" s="105">
        <v>81.77</v>
      </c>
      <c r="CX135" s="105">
        <v>73.680000000000007</v>
      </c>
      <c r="CY135" s="105">
        <v>85.51</v>
      </c>
      <c r="CZ135" s="105">
        <v>86.49</v>
      </c>
      <c r="DA135" s="105">
        <v>85.28</v>
      </c>
      <c r="DB135" s="105">
        <v>85.8</v>
      </c>
      <c r="DC135" s="105">
        <v>59.86</v>
      </c>
    </row>
    <row r="136" spans="1:107" ht="14.4" x14ac:dyDescent="0.3">
      <c r="A136" s="104" t="s">
        <v>810</v>
      </c>
      <c r="B136" t="s">
        <v>289</v>
      </c>
      <c r="C136" t="s">
        <v>101</v>
      </c>
      <c r="D136" t="s">
        <v>102</v>
      </c>
      <c r="E136" t="s">
        <v>149</v>
      </c>
      <c r="F136" t="s">
        <v>676</v>
      </c>
      <c r="G136" t="s">
        <v>105</v>
      </c>
      <c r="H136" t="s">
        <v>105</v>
      </c>
      <c r="I136" s="97" t="s">
        <v>536</v>
      </c>
      <c r="J136" s="97">
        <v>1</v>
      </c>
      <c r="K136" t="s">
        <v>672</v>
      </c>
      <c r="L136" s="93" t="s">
        <v>106</v>
      </c>
      <c r="M136" s="105">
        <v>90.16</v>
      </c>
      <c r="N136" s="105">
        <v>92.78</v>
      </c>
      <c r="O136" s="105">
        <v>95.5</v>
      </c>
      <c r="P136" s="105">
        <v>88.29</v>
      </c>
      <c r="Q136" s="105">
        <v>86.17</v>
      </c>
      <c r="R136" s="105">
        <v>85.42</v>
      </c>
      <c r="S136" s="105">
        <v>95.05</v>
      </c>
      <c r="T136" s="105">
        <v>96.29</v>
      </c>
      <c r="U136" s="105">
        <v>96.67</v>
      </c>
      <c r="V136" s="105">
        <v>94.29</v>
      </c>
      <c r="W136" s="105">
        <v>100</v>
      </c>
      <c r="X136" s="105">
        <v>97.67</v>
      </c>
      <c r="Y136" s="105">
        <v>100</v>
      </c>
      <c r="Z136" s="105">
        <v>89.62</v>
      </c>
      <c r="AA136" s="105">
        <v>86.67</v>
      </c>
      <c r="AB136" s="105">
        <v>96.97</v>
      </c>
      <c r="AC136" s="105">
        <v>91.03</v>
      </c>
      <c r="AD136" s="105">
        <v>95.39</v>
      </c>
      <c r="AE136" s="105">
        <v>90.48</v>
      </c>
      <c r="AF136" s="105">
        <v>100</v>
      </c>
      <c r="AG136" s="105">
        <v>100</v>
      </c>
      <c r="AH136" s="105">
        <v>100</v>
      </c>
      <c r="AI136" s="105">
        <v>100</v>
      </c>
      <c r="AJ136" s="105">
        <v>98.36</v>
      </c>
      <c r="AK136" s="105">
        <v>93.17</v>
      </c>
      <c r="AL136" s="105">
        <v>90.28</v>
      </c>
      <c r="AM136" s="105">
        <v>94.5</v>
      </c>
      <c r="AN136" s="105">
        <v>97.3</v>
      </c>
      <c r="AO136" s="105">
        <v>100</v>
      </c>
      <c r="AP136" s="105">
        <v>50</v>
      </c>
      <c r="AQ136" s="105">
        <v>100</v>
      </c>
      <c r="AR136" s="105">
        <v>66.67</v>
      </c>
      <c r="AS136" s="105">
        <v>92.59</v>
      </c>
      <c r="AT136" s="105">
        <v>93.1</v>
      </c>
      <c r="AU136" s="105">
        <v>100</v>
      </c>
      <c r="AV136" s="105"/>
      <c r="AW136" s="105">
        <v>88.89</v>
      </c>
      <c r="AX136" s="105">
        <v>75</v>
      </c>
      <c r="AY136" s="105">
        <v>92.86</v>
      </c>
      <c r="AZ136" s="105">
        <v>100</v>
      </c>
      <c r="BA136" s="105">
        <v>95</v>
      </c>
      <c r="BB136" s="105">
        <v>100</v>
      </c>
      <c r="BC136" s="105">
        <v>90</v>
      </c>
      <c r="BD136" s="105">
        <v>87.5</v>
      </c>
      <c r="BE136" s="105">
        <v>100</v>
      </c>
      <c r="BF136" s="105">
        <v>100</v>
      </c>
      <c r="BG136" s="105">
        <v>100</v>
      </c>
      <c r="BH136" s="105">
        <v>77.040000000000006</v>
      </c>
      <c r="BI136" s="105">
        <v>76.47</v>
      </c>
      <c r="BJ136" s="105">
        <v>90.12</v>
      </c>
      <c r="BK136" s="105">
        <v>76.25</v>
      </c>
      <c r="BL136" s="105">
        <v>74.84</v>
      </c>
      <c r="BM136" s="105">
        <v>84.26</v>
      </c>
      <c r="BN136" s="105">
        <v>75</v>
      </c>
      <c r="BO136" s="105">
        <v>73.17</v>
      </c>
      <c r="BP136" s="105">
        <v>66.67</v>
      </c>
      <c r="BQ136" s="105">
        <v>60</v>
      </c>
      <c r="BR136" s="105">
        <v>77.78</v>
      </c>
      <c r="BS136" s="105">
        <v>100</v>
      </c>
      <c r="BT136" s="105">
        <v>100</v>
      </c>
      <c r="BU136" s="105">
        <v>50</v>
      </c>
      <c r="BV136" s="105">
        <v>89.26</v>
      </c>
      <c r="BW136" s="105">
        <v>82.14</v>
      </c>
      <c r="BX136" s="105">
        <v>92</v>
      </c>
      <c r="BY136" s="105">
        <v>82.61</v>
      </c>
      <c r="BZ136" s="105">
        <v>85.71</v>
      </c>
      <c r="CA136" s="105">
        <v>95.65</v>
      </c>
      <c r="CB136" s="105">
        <v>93.23</v>
      </c>
      <c r="CC136" s="105">
        <v>86.17</v>
      </c>
      <c r="CD136" s="105">
        <v>87.68</v>
      </c>
      <c r="CE136" s="105">
        <v>74.22</v>
      </c>
      <c r="CF136" s="105">
        <v>98.72</v>
      </c>
      <c r="CG136" s="105">
        <v>86.23</v>
      </c>
      <c r="CH136" s="105">
        <v>100</v>
      </c>
      <c r="CI136" s="105">
        <v>90</v>
      </c>
      <c r="CJ136" s="105">
        <v>85.34</v>
      </c>
      <c r="CK136" s="105">
        <v>97.22</v>
      </c>
      <c r="CL136" s="105">
        <v>33.33</v>
      </c>
      <c r="CM136" s="105">
        <v>82.81</v>
      </c>
      <c r="CN136" s="105">
        <v>93.94</v>
      </c>
      <c r="CO136" s="105">
        <v>0</v>
      </c>
      <c r="CP136" s="105">
        <v>83.33</v>
      </c>
      <c r="CQ136" s="105">
        <v>95.05</v>
      </c>
      <c r="CR136" s="105">
        <v>95.24</v>
      </c>
      <c r="CS136" s="105">
        <v>100</v>
      </c>
      <c r="CT136" s="105">
        <v>93.75</v>
      </c>
      <c r="CU136" s="105">
        <v>92.86</v>
      </c>
      <c r="CV136" s="105">
        <v>90</v>
      </c>
      <c r="CW136" s="105">
        <v>96.29</v>
      </c>
      <c r="CX136" s="105">
        <v>95.35</v>
      </c>
      <c r="CY136" s="105">
        <v>97.22</v>
      </c>
      <c r="CZ136" s="105">
        <v>95</v>
      </c>
      <c r="DA136" s="105">
        <v>91.91</v>
      </c>
      <c r="DB136" s="105">
        <v>96.96</v>
      </c>
      <c r="DC136" s="105">
        <v>93.63</v>
      </c>
    </row>
    <row r="137" spans="1:107" ht="14.4" x14ac:dyDescent="0.3">
      <c r="A137" s="104" t="s">
        <v>811</v>
      </c>
      <c r="B137" t="s">
        <v>290</v>
      </c>
      <c r="C137" t="s">
        <v>101</v>
      </c>
      <c r="D137" t="s">
        <v>102</v>
      </c>
      <c r="E137" t="s">
        <v>143</v>
      </c>
      <c r="F137" t="s">
        <v>125</v>
      </c>
      <c r="G137" t="s">
        <v>105</v>
      </c>
      <c r="H137" t="s">
        <v>105</v>
      </c>
      <c r="I137" s="97" t="s">
        <v>536</v>
      </c>
      <c r="J137" s="97">
        <v>1</v>
      </c>
      <c r="K137" t="s">
        <v>672</v>
      </c>
      <c r="L137" s="93" t="s">
        <v>106</v>
      </c>
      <c r="M137" s="105">
        <v>67.37</v>
      </c>
      <c r="N137" s="105">
        <v>74.61</v>
      </c>
      <c r="O137" s="105">
        <v>83.86</v>
      </c>
      <c r="P137" s="105">
        <v>69.569999999999993</v>
      </c>
      <c r="Q137" s="105">
        <v>82.09</v>
      </c>
      <c r="R137" s="105">
        <v>79.11</v>
      </c>
      <c r="S137" s="105">
        <v>20</v>
      </c>
      <c r="T137" s="105">
        <v>62.19</v>
      </c>
      <c r="U137" s="105">
        <v>79.44</v>
      </c>
      <c r="V137" s="105">
        <v>71.430000000000007</v>
      </c>
      <c r="W137" s="105">
        <v>71.430000000000007</v>
      </c>
      <c r="X137" s="105">
        <v>87.5</v>
      </c>
      <c r="Y137" s="105">
        <v>66.67</v>
      </c>
      <c r="Z137" s="105">
        <v>69.900000000000006</v>
      </c>
      <c r="AA137" s="105">
        <v>93.33</v>
      </c>
      <c r="AB137" s="105">
        <v>69.7</v>
      </c>
      <c r="AC137" s="105">
        <v>61.33</v>
      </c>
      <c r="AD137" s="105">
        <v>88.74</v>
      </c>
      <c r="AE137" s="105">
        <v>38.33</v>
      </c>
      <c r="AF137" s="105">
        <v>85.29</v>
      </c>
      <c r="AG137" s="105">
        <v>85.71</v>
      </c>
      <c r="AH137" s="105">
        <v>90.48</v>
      </c>
      <c r="AI137" s="105">
        <v>57.14</v>
      </c>
      <c r="AJ137" s="105">
        <v>76.94</v>
      </c>
      <c r="AK137" s="105">
        <v>64.72</v>
      </c>
      <c r="AL137" s="105">
        <v>69.44</v>
      </c>
      <c r="AM137" s="105">
        <v>0</v>
      </c>
      <c r="AN137" s="105">
        <v>76.67</v>
      </c>
      <c r="AO137" s="105">
        <v>75</v>
      </c>
      <c r="AP137" s="105">
        <v>100</v>
      </c>
      <c r="AQ137" s="105">
        <v>76</v>
      </c>
      <c r="AR137" s="105">
        <v>33.33</v>
      </c>
      <c r="AS137" s="105">
        <v>58.64</v>
      </c>
      <c r="AT137" s="105">
        <v>68.97</v>
      </c>
      <c r="AU137" s="105"/>
      <c r="AV137" s="105"/>
      <c r="AW137" s="105">
        <v>84.48</v>
      </c>
      <c r="AX137" s="105">
        <v>77.78</v>
      </c>
      <c r="AY137" s="105">
        <v>83.33</v>
      </c>
      <c r="AZ137" s="105">
        <v>100</v>
      </c>
      <c r="BA137" s="105">
        <v>97.5</v>
      </c>
      <c r="BB137" s="105">
        <v>100</v>
      </c>
      <c r="BC137" s="105">
        <v>100</v>
      </c>
      <c r="BD137" s="105">
        <v>93.75</v>
      </c>
      <c r="BE137" s="105">
        <v>100</v>
      </c>
      <c r="BF137" s="105">
        <v>100</v>
      </c>
      <c r="BG137" s="105">
        <v>100</v>
      </c>
      <c r="BH137" s="105"/>
      <c r="BI137" s="105"/>
      <c r="BJ137" s="105"/>
      <c r="BK137" s="105"/>
      <c r="BL137" s="105">
        <v>63.52</v>
      </c>
      <c r="BM137" s="105">
        <v>77.010000000000005</v>
      </c>
      <c r="BN137" s="105">
        <v>50</v>
      </c>
      <c r="BO137" s="105">
        <v>67.39</v>
      </c>
      <c r="BP137" s="105">
        <v>73.81</v>
      </c>
      <c r="BQ137" s="105">
        <v>38.46</v>
      </c>
      <c r="BR137" s="105">
        <v>55.56</v>
      </c>
      <c r="BS137" s="105">
        <v>0</v>
      </c>
      <c r="BT137" s="105">
        <v>0</v>
      </c>
      <c r="BU137" s="105">
        <v>50</v>
      </c>
      <c r="BV137" s="105">
        <v>71.459999999999994</v>
      </c>
      <c r="BW137" s="105">
        <v>60</v>
      </c>
      <c r="BX137" s="105">
        <v>84.21</v>
      </c>
      <c r="BY137" s="105">
        <v>81.819999999999993</v>
      </c>
      <c r="BZ137" s="105">
        <v>53.57</v>
      </c>
      <c r="CA137" s="105">
        <v>65.22</v>
      </c>
      <c r="CB137" s="105">
        <v>80.849999999999994</v>
      </c>
      <c r="CC137" s="105">
        <v>82.09</v>
      </c>
      <c r="CD137" s="105">
        <v>84.03</v>
      </c>
      <c r="CE137" s="105">
        <v>91.79</v>
      </c>
      <c r="CF137" s="105">
        <v>77.27</v>
      </c>
      <c r="CG137" s="105">
        <v>53.02</v>
      </c>
      <c r="CH137" s="105">
        <v>66.67</v>
      </c>
      <c r="CI137" s="105">
        <v>70</v>
      </c>
      <c r="CJ137" s="105">
        <v>51.72</v>
      </c>
      <c r="CK137" s="105">
        <v>39.81</v>
      </c>
      <c r="CL137" s="105">
        <v>16.670000000000002</v>
      </c>
      <c r="CM137" s="105">
        <v>87.41</v>
      </c>
      <c r="CN137" s="105">
        <v>84.85</v>
      </c>
      <c r="CO137" s="105">
        <v>94.12</v>
      </c>
      <c r="CP137" s="105">
        <v>87.08</v>
      </c>
      <c r="CQ137" s="105">
        <v>20</v>
      </c>
      <c r="CR137" s="105">
        <v>21.21</v>
      </c>
      <c r="CS137" s="105">
        <v>6.67</v>
      </c>
      <c r="CT137" s="105">
        <v>7.41</v>
      </c>
      <c r="CU137" s="105">
        <v>12.5</v>
      </c>
      <c r="CV137" s="105">
        <v>50</v>
      </c>
      <c r="CW137" s="105">
        <v>62.19</v>
      </c>
      <c r="CX137" s="105">
        <v>67.260000000000005</v>
      </c>
      <c r="CY137" s="105">
        <v>57.49</v>
      </c>
      <c r="CZ137" s="105">
        <v>70.94</v>
      </c>
      <c r="DA137" s="105">
        <v>55.42</v>
      </c>
      <c r="DB137" s="105">
        <v>55.33</v>
      </c>
      <c r="DC137" s="105"/>
    </row>
    <row r="138" spans="1:107" ht="14.4" x14ac:dyDescent="0.3">
      <c r="A138" s="104" t="s">
        <v>812</v>
      </c>
      <c r="B138" t="s">
        <v>291</v>
      </c>
      <c r="C138" t="s">
        <v>101</v>
      </c>
      <c r="D138" t="s">
        <v>102</v>
      </c>
      <c r="E138" t="s">
        <v>143</v>
      </c>
      <c r="F138" t="s">
        <v>134</v>
      </c>
      <c r="G138" t="s">
        <v>105</v>
      </c>
      <c r="H138" t="s">
        <v>105</v>
      </c>
      <c r="I138" s="97" t="s">
        <v>536</v>
      </c>
      <c r="J138" s="97">
        <v>1</v>
      </c>
      <c r="K138" t="s">
        <v>672</v>
      </c>
      <c r="L138" s="93" t="s">
        <v>106</v>
      </c>
      <c r="M138" s="105">
        <v>84.07</v>
      </c>
      <c r="N138" s="105">
        <v>77.05</v>
      </c>
      <c r="O138" s="105">
        <v>91.71</v>
      </c>
      <c r="P138" s="105">
        <v>82.33</v>
      </c>
      <c r="Q138" s="105">
        <v>83.46</v>
      </c>
      <c r="R138" s="105">
        <v>86.41</v>
      </c>
      <c r="S138" s="105">
        <v>79.41</v>
      </c>
      <c r="T138" s="105">
        <v>88.15</v>
      </c>
      <c r="U138" s="105">
        <v>81.59</v>
      </c>
      <c r="V138" s="105">
        <v>79.290000000000006</v>
      </c>
      <c r="W138" s="105">
        <v>81.25</v>
      </c>
      <c r="X138" s="105">
        <v>84.09</v>
      </c>
      <c r="Y138" s="105">
        <v>83.33</v>
      </c>
      <c r="Z138" s="105">
        <v>73.58</v>
      </c>
      <c r="AA138" s="105">
        <v>90</v>
      </c>
      <c r="AB138" s="105">
        <v>63.64</v>
      </c>
      <c r="AC138" s="105">
        <v>70.510000000000005</v>
      </c>
      <c r="AD138" s="105">
        <v>94.57</v>
      </c>
      <c r="AE138" s="105">
        <v>68.180000000000007</v>
      </c>
      <c r="AF138" s="105">
        <v>97.22</v>
      </c>
      <c r="AG138" s="105">
        <v>92.86</v>
      </c>
      <c r="AH138" s="105">
        <v>95.24</v>
      </c>
      <c r="AI138" s="105">
        <v>88.89</v>
      </c>
      <c r="AJ138" s="105">
        <v>86.25</v>
      </c>
      <c r="AK138" s="105">
        <v>84.19</v>
      </c>
      <c r="AL138" s="105">
        <v>94.5</v>
      </c>
      <c r="AM138" s="105">
        <v>88.83</v>
      </c>
      <c r="AN138" s="105">
        <v>70.27</v>
      </c>
      <c r="AO138" s="105">
        <v>85.92</v>
      </c>
      <c r="AP138" s="105"/>
      <c r="AQ138" s="105">
        <v>82.86</v>
      </c>
      <c r="AR138" s="105">
        <v>0</v>
      </c>
      <c r="AS138" s="105">
        <v>93.83</v>
      </c>
      <c r="AT138" s="105">
        <v>89.66</v>
      </c>
      <c r="AU138" s="105">
        <v>100</v>
      </c>
      <c r="AV138" s="105"/>
      <c r="AW138" s="105">
        <v>77.38</v>
      </c>
      <c r="AX138" s="105">
        <v>64.58</v>
      </c>
      <c r="AY138" s="105">
        <v>76.67</v>
      </c>
      <c r="AZ138" s="105">
        <v>100</v>
      </c>
      <c r="BA138" s="105">
        <v>86.19</v>
      </c>
      <c r="BB138" s="105">
        <v>100</v>
      </c>
      <c r="BC138" s="105">
        <v>85</v>
      </c>
      <c r="BD138" s="105">
        <v>88.75</v>
      </c>
      <c r="BE138" s="105">
        <v>100</v>
      </c>
      <c r="BF138" s="105">
        <v>87.5</v>
      </c>
      <c r="BG138" s="105">
        <v>80</v>
      </c>
      <c r="BH138" s="105"/>
      <c r="BI138" s="105"/>
      <c r="BJ138" s="105"/>
      <c r="BK138" s="105"/>
      <c r="BL138" s="105">
        <v>84.07</v>
      </c>
      <c r="BM138" s="105">
        <v>97.3</v>
      </c>
      <c r="BN138" s="105">
        <v>50</v>
      </c>
      <c r="BO138" s="105">
        <v>88.89</v>
      </c>
      <c r="BP138" s="105">
        <v>94.44</v>
      </c>
      <c r="BQ138" s="105">
        <v>80.77</v>
      </c>
      <c r="BR138" s="105"/>
      <c r="BS138" s="105"/>
      <c r="BT138" s="105"/>
      <c r="BU138" s="105"/>
      <c r="BV138" s="105">
        <v>82.98</v>
      </c>
      <c r="BW138" s="105">
        <v>79.760000000000005</v>
      </c>
      <c r="BX138" s="105">
        <v>88.46</v>
      </c>
      <c r="BY138" s="105">
        <v>83.33</v>
      </c>
      <c r="BZ138" s="105">
        <v>85.71</v>
      </c>
      <c r="CA138" s="105">
        <v>75</v>
      </c>
      <c r="CB138" s="105">
        <v>82.98</v>
      </c>
      <c r="CC138" s="105">
        <v>83.46</v>
      </c>
      <c r="CD138" s="105">
        <v>85.53</v>
      </c>
      <c r="CE138" s="105">
        <v>73.739999999999995</v>
      </c>
      <c r="CF138" s="105">
        <v>95.51</v>
      </c>
      <c r="CG138" s="105">
        <v>83.21</v>
      </c>
      <c r="CH138" s="105">
        <v>93.33</v>
      </c>
      <c r="CI138" s="105">
        <v>100</v>
      </c>
      <c r="CJ138" s="105">
        <v>79.31</v>
      </c>
      <c r="CK138" s="105">
        <v>93.52</v>
      </c>
      <c r="CL138" s="105">
        <v>33.33</v>
      </c>
      <c r="CM138" s="105"/>
      <c r="CN138" s="105"/>
      <c r="CO138" s="105"/>
      <c r="CP138" s="105"/>
      <c r="CQ138" s="105">
        <v>79.41</v>
      </c>
      <c r="CR138" s="105">
        <v>83.33</v>
      </c>
      <c r="CS138" s="105">
        <v>82.14</v>
      </c>
      <c r="CT138" s="105">
        <v>81.25</v>
      </c>
      <c r="CU138" s="105">
        <v>72.41</v>
      </c>
      <c r="CV138" s="105">
        <v>60</v>
      </c>
      <c r="CW138" s="105">
        <v>88.15</v>
      </c>
      <c r="CX138" s="105">
        <v>82.95</v>
      </c>
      <c r="CY138" s="105">
        <v>80.790000000000006</v>
      </c>
      <c r="CZ138" s="105">
        <v>94.17</v>
      </c>
      <c r="DA138" s="105">
        <v>88.21</v>
      </c>
      <c r="DB138" s="105">
        <v>94.93</v>
      </c>
      <c r="DC138" s="105">
        <v>86.27</v>
      </c>
    </row>
    <row r="139" spans="1:107" ht="14.4" x14ac:dyDescent="0.3">
      <c r="A139" s="104" t="s">
        <v>813</v>
      </c>
      <c r="B139" t="s">
        <v>292</v>
      </c>
      <c r="C139" t="s">
        <v>101</v>
      </c>
      <c r="D139" t="s">
        <v>102</v>
      </c>
      <c r="E139" t="s">
        <v>124</v>
      </c>
      <c r="F139" t="s">
        <v>170</v>
      </c>
      <c r="G139" t="s">
        <v>105</v>
      </c>
      <c r="H139" t="s">
        <v>105</v>
      </c>
      <c r="I139" s="97" t="s">
        <v>536</v>
      </c>
      <c r="J139" s="97">
        <v>1</v>
      </c>
      <c r="K139" t="s">
        <v>672</v>
      </c>
      <c r="L139" s="93" t="s">
        <v>106</v>
      </c>
      <c r="M139" s="105">
        <v>92.77</v>
      </c>
      <c r="N139" s="105">
        <v>83.33</v>
      </c>
      <c r="O139" s="105">
        <v>95.27</v>
      </c>
      <c r="P139" s="105">
        <v>97.02</v>
      </c>
      <c r="Q139" s="105">
        <v>95.62</v>
      </c>
      <c r="R139" s="105">
        <v>90.21</v>
      </c>
      <c r="S139" s="105">
        <v>90.1</v>
      </c>
      <c r="T139" s="105">
        <v>92.09</v>
      </c>
      <c r="U139" s="105">
        <v>86.81</v>
      </c>
      <c r="V139" s="105">
        <v>94.29</v>
      </c>
      <c r="W139" s="105">
        <v>81.25</v>
      </c>
      <c r="X139" s="105">
        <v>87.5</v>
      </c>
      <c r="Y139" s="105">
        <v>50</v>
      </c>
      <c r="Z139" s="105">
        <v>80.58</v>
      </c>
      <c r="AA139" s="105">
        <v>86.67</v>
      </c>
      <c r="AB139" s="105">
        <v>66.67</v>
      </c>
      <c r="AC139" s="105">
        <v>81.33</v>
      </c>
      <c r="AD139" s="105">
        <v>97.04</v>
      </c>
      <c r="AE139" s="105">
        <v>77.27</v>
      </c>
      <c r="AF139" s="105">
        <v>100</v>
      </c>
      <c r="AG139" s="105">
        <v>100</v>
      </c>
      <c r="AH139" s="105">
        <v>100</v>
      </c>
      <c r="AI139" s="105">
        <v>100</v>
      </c>
      <c r="AJ139" s="105">
        <v>100</v>
      </c>
      <c r="AK139" s="105">
        <v>94.76</v>
      </c>
      <c r="AL139" s="105">
        <v>95.83</v>
      </c>
      <c r="AM139" s="105">
        <v>100</v>
      </c>
      <c r="AN139" s="105">
        <v>100</v>
      </c>
      <c r="AO139" s="105">
        <v>96.43</v>
      </c>
      <c r="AP139" s="105">
        <v>50</v>
      </c>
      <c r="AQ139" s="105">
        <v>78.569999999999993</v>
      </c>
      <c r="AR139" s="105">
        <v>79.17</v>
      </c>
      <c r="AS139" s="105">
        <v>95.68</v>
      </c>
      <c r="AT139" s="105">
        <v>93.1</v>
      </c>
      <c r="AU139" s="105">
        <v>100</v>
      </c>
      <c r="AV139" s="105"/>
      <c r="AW139" s="105">
        <v>93.1</v>
      </c>
      <c r="AX139" s="105">
        <v>83.33</v>
      </c>
      <c r="AY139" s="105">
        <v>96.67</v>
      </c>
      <c r="AZ139" s="105">
        <v>100</v>
      </c>
      <c r="BA139" s="105">
        <v>100</v>
      </c>
      <c r="BB139" s="105">
        <v>100</v>
      </c>
      <c r="BC139" s="105">
        <v>100</v>
      </c>
      <c r="BD139" s="105">
        <v>100</v>
      </c>
      <c r="BE139" s="105">
        <v>100</v>
      </c>
      <c r="BF139" s="105">
        <v>100</v>
      </c>
      <c r="BG139" s="105">
        <v>100</v>
      </c>
      <c r="BH139" s="105">
        <v>96.89</v>
      </c>
      <c r="BI139" s="105">
        <v>100</v>
      </c>
      <c r="BJ139" s="105">
        <v>98.81</v>
      </c>
      <c r="BK139" s="105">
        <v>92.86</v>
      </c>
      <c r="BL139" s="105">
        <v>97.35</v>
      </c>
      <c r="BM139" s="105">
        <v>100</v>
      </c>
      <c r="BN139" s="105">
        <v>93.75</v>
      </c>
      <c r="BO139" s="105">
        <v>100</v>
      </c>
      <c r="BP139" s="105">
        <v>100</v>
      </c>
      <c r="BQ139" s="105">
        <v>92.31</v>
      </c>
      <c r="BR139" s="105">
        <v>100</v>
      </c>
      <c r="BS139" s="105">
        <v>100</v>
      </c>
      <c r="BT139" s="105">
        <v>100</v>
      </c>
      <c r="BU139" s="105">
        <v>100</v>
      </c>
      <c r="BV139" s="105">
        <v>98.42</v>
      </c>
      <c r="BW139" s="105">
        <v>98.21</v>
      </c>
      <c r="BX139" s="105">
        <v>100</v>
      </c>
      <c r="BY139" s="105">
        <v>100</v>
      </c>
      <c r="BZ139" s="105">
        <v>100</v>
      </c>
      <c r="CA139" s="105">
        <v>100</v>
      </c>
      <c r="CB139" s="105">
        <v>97.4</v>
      </c>
      <c r="CC139" s="105">
        <v>95.62</v>
      </c>
      <c r="CD139" s="105">
        <v>92.25</v>
      </c>
      <c r="CE139" s="105">
        <v>89.06</v>
      </c>
      <c r="CF139" s="105">
        <v>94.87</v>
      </c>
      <c r="CG139" s="105">
        <v>73.31</v>
      </c>
      <c r="CH139" s="105">
        <v>86.67</v>
      </c>
      <c r="CI139" s="105">
        <v>90</v>
      </c>
      <c r="CJ139" s="105">
        <v>67.819999999999993</v>
      </c>
      <c r="CK139" s="105">
        <v>65.739999999999995</v>
      </c>
      <c r="CL139" s="105">
        <v>50</v>
      </c>
      <c r="CM139" s="105">
        <v>96.67</v>
      </c>
      <c r="CN139" s="105">
        <v>91.92</v>
      </c>
      <c r="CO139" s="105">
        <v>100</v>
      </c>
      <c r="CP139" s="105">
        <v>97.78</v>
      </c>
      <c r="CQ139" s="105">
        <v>90.1</v>
      </c>
      <c r="CR139" s="105">
        <v>90.48</v>
      </c>
      <c r="CS139" s="105">
        <v>92.86</v>
      </c>
      <c r="CT139" s="105">
        <v>100</v>
      </c>
      <c r="CU139" s="105">
        <v>96.43</v>
      </c>
      <c r="CV139" s="105">
        <v>80</v>
      </c>
      <c r="CW139" s="105">
        <v>92.09</v>
      </c>
      <c r="CX139" s="105">
        <v>86.82</v>
      </c>
      <c r="CY139" s="105">
        <v>91.67</v>
      </c>
      <c r="CZ139" s="105">
        <v>92.5</v>
      </c>
      <c r="DA139" s="105">
        <v>84.25</v>
      </c>
      <c r="DB139" s="105">
        <v>94.35</v>
      </c>
      <c r="DC139" s="105">
        <v>93.63</v>
      </c>
    </row>
    <row r="140" spans="1:107" ht="14.4" x14ac:dyDescent="0.3">
      <c r="A140" s="104" t="s">
        <v>814</v>
      </c>
      <c r="B140" t="s">
        <v>293</v>
      </c>
      <c r="C140" t="s">
        <v>101</v>
      </c>
      <c r="D140" t="s">
        <v>102</v>
      </c>
      <c r="E140" t="s">
        <v>143</v>
      </c>
      <c r="F140" t="s">
        <v>129</v>
      </c>
      <c r="G140" t="s">
        <v>105</v>
      </c>
      <c r="H140" t="s">
        <v>105</v>
      </c>
      <c r="I140" s="97" t="s">
        <v>536</v>
      </c>
      <c r="J140" s="97">
        <v>1</v>
      </c>
      <c r="K140" t="s">
        <v>672</v>
      </c>
      <c r="L140" s="93" t="s">
        <v>106</v>
      </c>
      <c r="M140" s="105">
        <v>85.86</v>
      </c>
      <c r="N140" s="105">
        <v>84.36</v>
      </c>
      <c r="O140" s="105">
        <v>93.04</v>
      </c>
      <c r="P140" s="105">
        <v>90.09</v>
      </c>
      <c r="Q140" s="105">
        <v>91.73</v>
      </c>
      <c r="R140" s="105">
        <v>80.61</v>
      </c>
      <c r="S140" s="105">
        <v>67.650000000000006</v>
      </c>
      <c r="T140" s="105">
        <v>91.87</v>
      </c>
      <c r="U140" s="105">
        <v>87.36</v>
      </c>
      <c r="V140" s="105">
        <v>94.29</v>
      </c>
      <c r="W140" s="105">
        <v>87.5</v>
      </c>
      <c r="X140" s="105">
        <v>82.95</v>
      </c>
      <c r="Y140" s="105">
        <v>83.33</v>
      </c>
      <c r="Z140" s="105">
        <v>82.08</v>
      </c>
      <c r="AA140" s="105">
        <v>90</v>
      </c>
      <c r="AB140" s="105">
        <v>78.790000000000006</v>
      </c>
      <c r="AC140" s="105">
        <v>78.209999999999994</v>
      </c>
      <c r="AD140" s="105">
        <v>96.26</v>
      </c>
      <c r="AE140" s="105">
        <v>68.180000000000007</v>
      </c>
      <c r="AF140" s="105">
        <v>97.06</v>
      </c>
      <c r="AG140" s="105">
        <v>92.86</v>
      </c>
      <c r="AH140" s="105">
        <v>95.24</v>
      </c>
      <c r="AI140" s="105">
        <v>85.71</v>
      </c>
      <c r="AJ140" s="105">
        <v>91.8</v>
      </c>
      <c r="AK140" s="105">
        <v>89.22</v>
      </c>
      <c r="AL140" s="105">
        <v>90.28</v>
      </c>
      <c r="AM140" s="105">
        <v>100</v>
      </c>
      <c r="AN140" s="105">
        <v>78.38</v>
      </c>
      <c r="AO140" s="105">
        <v>93.62</v>
      </c>
      <c r="AP140" s="105">
        <v>33.33</v>
      </c>
      <c r="AQ140" s="105">
        <v>100</v>
      </c>
      <c r="AR140" s="105">
        <v>66.67</v>
      </c>
      <c r="AS140" s="105">
        <v>94.44</v>
      </c>
      <c r="AT140" s="105">
        <v>93.1</v>
      </c>
      <c r="AU140" s="105">
        <v>100</v>
      </c>
      <c r="AV140" s="105"/>
      <c r="AW140" s="105">
        <v>82.14</v>
      </c>
      <c r="AX140" s="105">
        <v>88.89</v>
      </c>
      <c r="AY140" s="105">
        <v>71.430000000000007</v>
      </c>
      <c r="AZ140" s="105">
        <v>100</v>
      </c>
      <c r="BA140" s="105">
        <v>87.62</v>
      </c>
      <c r="BB140" s="105">
        <v>100</v>
      </c>
      <c r="BC140" s="105">
        <v>90</v>
      </c>
      <c r="BD140" s="105">
        <v>80</v>
      </c>
      <c r="BE140" s="105">
        <v>100</v>
      </c>
      <c r="BF140" s="105">
        <v>100</v>
      </c>
      <c r="BG140" s="105">
        <v>20</v>
      </c>
      <c r="BH140" s="105"/>
      <c r="BI140" s="105"/>
      <c r="BJ140" s="105"/>
      <c r="BK140" s="105"/>
      <c r="BL140" s="105">
        <v>92.04</v>
      </c>
      <c r="BM140" s="105">
        <v>100</v>
      </c>
      <c r="BN140" s="105">
        <v>81.25</v>
      </c>
      <c r="BO140" s="105">
        <v>93.33</v>
      </c>
      <c r="BP140" s="105">
        <v>94.44</v>
      </c>
      <c r="BQ140" s="105">
        <v>76.92</v>
      </c>
      <c r="BR140" s="105">
        <v>79.41</v>
      </c>
      <c r="BS140" s="105">
        <v>66.67</v>
      </c>
      <c r="BT140" s="105">
        <v>77.78</v>
      </c>
      <c r="BU140" s="105">
        <v>70</v>
      </c>
      <c r="BV140" s="105">
        <v>92.72</v>
      </c>
      <c r="BW140" s="105">
        <v>92.86</v>
      </c>
      <c r="BX140" s="105">
        <v>100</v>
      </c>
      <c r="BY140" s="105">
        <v>87.5</v>
      </c>
      <c r="BZ140" s="105">
        <v>100</v>
      </c>
      <c r="CA140" s="105">
        <v>91.3</v>
      </c>
      <c r="CB140" s="105">
        <v>92.91</v>
      </c>
      <c r="CC140" s="105">
        <v>91.73</v>
      </c>
      <c r="CD140" s="105">
        <v>93.75</v>
      </c>
      <c r="CE140" s="105">
        <v>92.42</v>
      </c>
      <c r="CF140" s="105">
        <v>94.87</v>
      </c>
      <c r="CG140" s="105">
        <v>53.19</v>
      </c>
      <c r="CH140" s="105">
        <v>100</v>
      </c>
      <c r="CI140" s="105">
        <v>80</v>
      </c>
      <c r="CJ140" s="105">
        <v>29.31</v>
      </c>
      <c r="CK140" s="105">
        <v>20.83</v>
      </c>
      <c r="CL140" s="105">
        <v>50</v>
      </c>
      <c r="CM140" s="105">
        <v>80.83</v>
      </c>
      <c r="CN140" s="105">
        <v>89.9</v>
      </c>
      <c r="CO140" s="105">
        <v>88.24</v>
      </c>
      <c r="CP140" s="105">
        <v>76.11</v>
      </c>
      <c r="CQ140" s="105">
        <v>67.650000000000006</v>
      </c>
      <c r="CR140" s="105">
        <v>71.430000000000007</v>
      </c>
      <c r="CS140" s="105">
        <v>46.43</v>
      </c>
      <c r="CT140" s="105">
        <v>75</v>
      </c>
      <c r="CU140" s="105">
        <v>75.86</v>
      </c>
      <c r="CV140" s="105">
        <v>90</v>
      </c>
      <c r="CW140" s="105">
        <v>91.87</v>
      </c>
      <c r="CX140" s="105">
        <v>86.82</v>
      </c>
      <c r="CY140" s="105">
        <v>95.37</v>
      </c>
      <c r="CZ140" s="105">
        <v>99.17</v>
      </c>
      <c r="DA140" s="105">
        <v>76</v>
      </c>
      <c r="DB140" s="105">
        <v>92.76</v>
      </c>
      <c r="DC140" s="105">
        <v>83.33</v>
      </c>
    </row>
    <row r="141" spans="1:107" ht="14.4" x14ac:dyDescent="0.3">
      <c r="A141" s="104" t="s">
        <v>815</v>
      </c>
      <c r="B141" t="s">
        <v>294</v>
      </c>
      <c r="C141" t="s">
        <v>101</v>
      </c>
      <c r="D141" t="s">
        <v>102</v>
      </c>
      <c r="E141" t="s">
        <v>149</v>
      </c>
      <c r="F141" t="s">
        <v>108</v>
      </c>
      <c r="G141" t="s">
        <v>105</v>
      </c>
      <c r="H141" t="s">
        <v>105</v>
      </c>
      <c r="I141" s="97" t="s">
        <v>536</v>
      </c>
      <c r="J141" s="97">
        <v>1</v>
      </c>
      <c r="K141" t="s">
        <v>672</v>
      </c>
      <c r="L141" s="93" t="s">
        <v>106</v>
      </c>
      <c r="M141" s="105">
        <v>94.88</v>
      </c>
      <c r="N141" s="105">
        <v>96.13</v>
      </c>
      <c r="O141" s="105">
        <v>95.81</v>
      </c>
      <c r="P141" s="105">
        <v>91.17</v>
      </c>
      <c r="Q141" s="105">
        <v>98.43</v>
      </c>
      <c r="R141" s="105">
        <v>96.61</v>
      </c>
      <c r="S141" s="105">
        <v>96.08</v>
      </c>
      <c r="T141" s="105">
        <v>97.39</v>
      </c>
      <c r="U141" s="105">
        <v>99.44</v>
      </c>
      <c r="V141" s="105">
        <v>100</v>
      </c>
      <c r="W141" s="105">
        <v>100</v>
      </c>
      <c r="X141" s="105">
        <v>98.86</v>
      </c>
      <c r="Y141" s="105">
        <v>100</v>
      </c>
      <c r="Z141" s="105">
        <v>93.4</v>
      </c>
      <c r="AA141" s="105">
        <v>90</v>
      </c>
      <c r="AB141" s="105">
        <v>100</v>
      </c>
      <c r="AC141" s="105">
        <v>91.03</v>
      </c>
      <c r="AD141" s="105">
        <v>99.31</v>
      </c>
      <c r="AE141" s="105">
        <v>77.27</v>
      </c>
      <c r="AF141" s="105">
        <v>93.94</v>
      </c>
      <c r="AG141" s="105">
        <v>92.86</v>
      </c>
      <c r="AH141" s="105">
        <v>90</v>
      </c>
      <c r="AI141" s="105">
        <v>83.33</v>
      </c>
      <c r="AJ141" s="105">
        <v>100</v>
      </c>
      <c r="AK141" s="105">
        <v>88.18</v>
      </c>
      <c r="AL141" s="105">
        <v>91.67</v>
      </c>
      <c r="AM141" s="105">
        <v>83.33</v>
      </c>
      <c r="AN141" s="105">
        <v>97.3</v>
      </c>
      <c r="AO141" s="105">
        <v>78</v>
      </c>
      <c r="AP141" s="105"/>
      <c r="AQ141" s="105">
        <v>78.569999999999993</v>
      </c>
      <c r="AR141" s="105">
        <v>0</v>
      </c>
      <c r="AS141" s="105">
        <v>98.77</v>
      </c>
      <c r="AT141" s="105">
        <v>75.86</v>
      </c>
      <c r="AU141" s="105">
        <v>83.33</v>
      </c>
      <c r="AV141" s="105"/>
      <c r="AW141" s="105">
        <v>90.52</v>
      </c>
      <c r="AX141" s="105">
        <v>100</v>
      </c>
      <c r="AY141" s="105">
        <v>90</v>
      </c>
      <c r="AZ141" s="105">
        <v>82.14</v>
      </c>
      <c r="BA141" s="105"/>
      <c r="BB141" s="105"/>
      <c r="BC141" s="105"/>
      <c r="BD141" s="105"/>
      <c r="BE141" s="105"/>
      <c r="BF141" s="105"/>
      <c r="BG141" s="105"/>
      <c r="BH141" s="105">
        <v>93.07</v>
      </c>
      <c r="BI141" s="105">
        <v>100</v>
      </c>
      <c r="BJ141" s="105">
        <v>95.06</v>
      </c>
      <c r="BK141" s="105">
        <v>81.760000000000005</v>
      </c>
      <c r="BL141" s="105">
        <v>99.12</v>
      </c>
      <c r="BM141" s="105">
        <v>100</v>
      </c>
      <c r="BN141" s="105">
        <v>100</v>
      </c>
      <c r="BO141" s="105">
        <v>97.78</v>
      </c>
      <c r="BP141" s="105">
        <v>100</v>
      </c>
      <c r="BQ141" s="105">
        <v>100</v>
      </c>
      <c r="BR141" s="105"/>
      <c r="BS141" s="105"/>
      <c r="BT141" s="105"/>
      <c r="BU141" s="105"/>
      <c r="BV141" s="105">
        <v>99.31</v>
      </c>
      <c r="BW141" s="105">
        <v>100</v>
      </c>
      <c r="BX141" s="105">
        <v>100</v>
      </c>
      <c r="BY141" s="105">
        <v>95.83</v>
      </c>
      <c r="BZ141" s="105">
        <v>100</v>
      </c>
      <c r="CA141" s="105">
        <v>100</v>
      </c>
      <c r="CB141" s="105">
        <v>97.92</v>
      </c>
      <c r="CC141" s="105">
        <v>98.43</v>
      </c>
      <c r="CD141" s="105">
        <v>100</v>
      </c>
      <c r="CE141" s="105">
        <v>100</v>
      </c>
      <c r="CF141" s="105">
        <v>100</v>
      </c>
      <c r="CG141" s="105">
        <v>93.72</v>
      </c>
      <c r="CH141" s="105">
        <v>100</v>
      </c>
      <c r="CI141" s="105">
        <v>100</v>
      </c>
      <c r="CJ141" s="105">
        <v>100</v>
      </c>
      <c r="CK141" s="105">
        <v>96.3</v>
      </c>
      <c r="CL141" s="105">
        <v>33.33</v>
      </c>
      <c r="CM141" s="105"/>
      <c r="CN141" s="105"/>
      <c r="CO141" s="105"/>
      <c r="CP141" s="105"/>
      <c r="CQ141" s="105">
        <v>96.08</v>
      </c>
      <c r="CR141" s="105">
        <v>100</v>
      </c>
      <c r="CS141" s="105">
        <v>92.86</v>
      </c>
      <c r="CT141" s="105">
        <v>100</v>
      </c>
      <c r="CU141" s="105">
        <v>96.55</v>
      </c>
      <c r="CV141" s="105">
        <v>90</v>
      </c>
      <c r="CW141" s="105">
        <v>97.39</v>
      </c>
      <c r="CX141" s="105">
        <v>97.67</v>
      </c>
      <c r="CY141" s="105">
        <v>100</v>
      </c>
      <c r="CZ141" s="105">
        <v>98.75</v>
      </c>
      <c r="DA141" s="105">
        <v>93.95</v>
      </c>
      <c r="DB141" s="105">
        <v>97.1</v>
      </c>
      <c r="DC141" s="105">
        <v>94.12</v>
      </c>
    </row>
    <row r="142" spans="1:107" ht="14.4" x14ac:dyDescent="0.3">
      <c r="A142" s="104" t="s">
        <v>816</v>
      </c>
      <c r="B142" t="s">
        <v>295</v>
      </c>
      <c r="C142" t="s">
        <v>101</v>
      </c>
      <c r="D142" t="s">
        <v>102</v>
      </c>
      <c r="E142" t="s">
        <v>149</v>
      </c>
      <c r="F142" t="s">
        <v>108</v>
      </c>
      <c r="G142" t="s">
        <v>105</v>
      </c>
      <c r="H142" t="s">
        <v>105</v>
      </c>
      <c r="I142" s="97" t="s">
        <v>536</v>
      </c>
      <c r="J142" s="97">
        <v>1</v>
      </c>
      <c r="K142" t="s">
        <v>672</v>
      </c>
      <c r="L142" s="93" t="s">
        <v>106</v>
      </c>
      <c r="M142" s="105">
        <v>84.96</v>
      </c>
      <c r="N142" s="105">
        <v>87.69</v>
      </c>
      <c r="O142" s="105">
        <v>89.69</v>
      </c>
      <c r="P142" s="105">
        <v>86.39</v>
      </c>
      <c r="Q142" s="105">
        <v>93.38</v>
      </c>
      <c r="R142" s="105">
        <v>78.709999999999994</v>
      </c>
      <c r="S142" s="105">
        <v>80.069999999999993</v>
      </c>
      <c r="T142" s="105">
        <v>88.86</v>
      </c>
      <c r="U142" s="105">
        <v>97.8</v>
      </c>
      <c r="V142" s="105">
        <v>97.14</v>
      </c>
      <c r="W142" s="105">
        <v>100</v>
      </c>
      <c r="X142" s="105">
        <v>100</v>
      </c>
      <c r="Y142" s="105">
        <v>83.33</v>
      </c>
      <c r="Z142" s="105">
        <v>79.25</v>
      </c>
      <c r="AA142" s="105">
        <v>80</v>
      </c>
      <c r="AB142" s="105">
        <v>72.73</v>
      </c>
      <c r="AC142" s="105">
        <v>78.209999999999994</v>
      </c>
      <c r="AD142" s="105">
        <v>91.16</v>
      </c>
      <c r="AE142" s="105">
        <v>81.819999999999993</v>
      </c>
      <c r="AF142" s="105">
        <v>91.18</v>
      </c>
      <c r="AG142" s="105">
        <v>92.86</v>
      </c>
      <c r="AH142" s="105">
        <v>90.48</v>
      </c>
      <c r="AI142" s="105">
        <v>100</v>
      </c>
      <c r="AJ142" s="105">
        <v>93.44</v>
      </c>
      <c r="AK142" s="105">
        <v>90.23</v>
      </c>
      <c r="AL142" s="105">
        <v>100</v>
      </c>
      <c r="AM142" s="105">
        <v>89</v>
      </c>
      <c r="AN142" s="105">
        <v>100</v>
      </c>
      <c r="AO142" s="105">
        <v>82.14</v>
      </c>
      <c r="AP142" s="105"/>
      <c r="AQ142" s="105">
        <v>100</v>
      </c>
      <c r="AR142" s="105">
        <v>0</v>
      </c>
      <c r="AS142" s="105">
        <v>94.44</v>
      </c>
      <c r="AT142" s="105">
        <v>86.21</v>
      </c>
      <c r="AU142" s="105">
        <v>100</v>
      </c>
      <c r="AV142" s="105"/>
      <c r="AW142" s="105">
        <v>93.1</v>
      </c>
      <c r="AX142" s="105">
        <v>100</v>
      </c>
      <c r="AY142" s="105">
        <v>90</v>
      </c>
      <c r="AZ142" s="105">
        <v>92.86</v>
      </c>
      <c r="BA142" s="105">
        <v>95</v>
      </c>
      <c r="BB142" s="105">
        <v>100</v>
      </c>
      <c r="BC142" s="105">
        <v>90</v>
      </c>
      <c r="BD142" s="105">
        <v>100</v>
      </c>
      <c r="BE142" s="105">
        <v>100</v>
      </c>
      <c r="BF142" s="105">
        <v>100</v>
      </c>
      <c r="BG142" s="105">
        <v>100</v>
      </c>
      <c r="BH142" s="105"/>
      <c r="BI142" s="105"/>
      <c r="BJ142" s="105"/>
      <c r="BK142" s="105"/>
      <c r="BL142" s="105">
        <v>79.17</v>
      </c>
      <c r="BM142" s="105">
        <v>79.28</v>
      </c>
      <c r="BN142" s="105">
        <v>71.430000000000007</v>
      </c>
      <c r="BO142" s="105">
        <v>86.67</v>
      </c>
      <c r="BP142" s="105">
        <v>60.78</v>
      </c>
      <c r="BQ142" s="105">
        <v>73.08</v>
      </c>
      <c r="BR142" s="105"/>
      <c r="BS142" s="105"/>
      <c r="BT142" s="105"/>
      <c r="BU142" s="105"/>
      <c r="BV142" s="105">
        <v>82.35</v>
      </c>
      <c r="BW142" s="105">
        <v>77.55</v>
      </c>
      <c r="BX142" s="105">
        <v>80.77</v>
      </c>
      <c r="BY142" s="105">
        <v>70.83</v>
      </c>
      <c r="BZ142" s="105">
        <v>85.71</v>
      </c>
      <c r="CA142" s="105">
        <v>87.5</v>
      </c>
      <c r="CB142" s="105">
        <v>85.11</v>
      </c>
      <c r="CC142" s="105">
        <v>93.38</v>
      </c>
      <c r="CD142" s="105">
        <v>90.97</v>
      </c>
      <c r="CE142" s="105">
        <v>83.33</v>
      </c>
      <c r="CF142" s="105">
        <v>97.44</v>
      </c>
      <c r="CG142" s="105">
        <v>83.33</v>
      </c>
      <c r="CH142" s="105">
        <v>100</v>
      </c>
      <c r="CI142" s="105">
        <v>100</v>
      </c>
      <c r="CJ142" s="105">
        <v>85.34</v>
      </c>
      <c r="CK142" s="105">
        <v>63.89</v>
      </c>
      <c r="CL142" s="105">
        <v>33.33</v>
      </c>
      <c r="CM142" s="105">
        <v>64.290000000000006</v>
      </c>
      <c r="CN142" s="105">
        <v>75.760000000000005</v>
      </c>
      <c r="CO142" s="105">
        <v>11.76</v>
      </c>
      <c r="CP142" s="105">
        <v>70</v>
      </c>
      <c r="CQ142" s="105">
        <v>80.069999999999993</v>
      </c>
      <c r="CR142" s="105">
        <v>80.95</v>
      </c>
      <c r="CS142" s="105">
        <v>75</v>
      </c>
      <c r="CT142" s="105">
        <v>78.12</v>
      </c>
      <c r="CU142" s="105">
        <v>82.76</v>
      </c>
      <c r="CV142" s="105">
        <v>100</v>
      </c>
      <c r="CW142" s="105">
        <v>88.86</v>
      </c>
      <c r="CX142" s="105">
        <v>84.5</v>
      </c>
      <c r="CY142" s="105">
        <v>97.22</v>
      </c>
      <c r="CZ142" s="105">
        <v>83.75</v>
      </c>
      <c r="DA142" s="105">
        <v>88.15</v>
      </c>
      <c r="DB142" s="105">
        <v>86.52</v>
      </c>
      <c r="DC142" s="105">
        <v>81.86</v>
      </c>
    </row>
    <row r="143" spans="1:107" ht="14.4" x14ac:dyDescent="0.3">
      <c r="A143" s="104" t="s">
        <v>817</v>
      </c>
      <c r="B143" t="s">
        <v>296</v>
      </c>
      <c r="C143" t="s">
        <v>101</v>
      </c>
      <c r="D143" t="s">
        <v>102</v>
      </c>
      <c r="E143" t="s">
        <v>143</v>
      </c>
      <c r="F143" t="s">
        <v>140</v>
      </c>
      <c r="G143" t="s">
        <v>105</v>
      </c>
      <c r="H143" t="s">
        <v>105</v>
      </c>
      <c r="I143" s="97" t="s">
        <v>536</v>
      </c>
      <c r="J143" s="97">
        <v>1</v>
      </c>
      <c r="K143" t="s">
        <v>672</v>
      </c>
      <c r="L143" s="93" t="s">
        <v>106</v>
      </c>
      <c r="M143" s="105">
        <v>86.91</v>
      </c>
      <c r="N143" s="105">
        <v>68.41</v>
      </c>
      <c r="O143" s="105">
        <v>91.88</v>
      </c>
      <c r="P143" s="105">
        <v>94.87</v>
      </c>
      <c r="Q143" s="105">
        <v>91.18</v>
      </c>
      <c r="R143" s="105">
        <v>78.59</v>
      </c>
      <c r="S143" s="105">
        <v>80.209999999999994</v>
      </c>
      <c r="T143" s="105">
        <v>89.25</v>
      </c>
      <c r="U143" s="105">
        <v>77.06</v>
      </c>
      <c r="V143" s="105">
        <v>88.57</v>
      </c>
      <c r="W143" s="105">
        <v>75</v>
      </c>
      <c r="X143" s="105">
        <v>68.599999999999994</v>
      </c>
      <c r="Y143" s="105">
        <v>100</v>
      </c>
      <c r="Z143" s="105">
        <v>61.62</v>
      </c>
      <c r="AA143" s="105">
        <v>50</v>
      </c>
      <c r="AB143" s="105">
        <v>56.67</v>
      </c>
      <c r="AC143" s="105">
        <v>65.75</v>
      </c>
      <c r="AD143" s="105">
        <v>92.18</v>
      </c>
      <c r="AE143" s="105">
        <v>84.85</v>
      </c>
      <c r="AF143" s="105">
        <v>97.14</v>
      </c>
      <c r="AG143" s="105">
        <v>100</v>
      </c>
      <c r="AH143" s="105">
        <v>95.24</v>
      </c>
      <c r="AI143" s="105">
        <v>100</v>
      </c>
      <c r="AJ143" s="105">
        <v>98.36</v>
      </c>
      <c r="AK143" s="105">
        <v>92.01</v>
      </c>
      <c r="AL143" s="105">
        <v>94.5</v>
      </c>
      <c r="AM143" s="105">
        <v>100</v>
      </c>
      <c r="AN143" s="105">
        <v>86.49</v>
      </c>
      <c r="AO143" s="105">
        <v>95.83</v>
      </c>
      <c r="AP143" s="105">
        <v>50</v>
      </c>
      <c r="AQ143" s="105">
        <v>100</v>
      </c>
      <c r="AR143" s="105">
        <v>77.78</v>
      </c>
      <c r="AS143" s="105">
        <v>99.09</v>
      </c>
      <c r="AT143" s="105">
        <v>86.21</v>
      </c>
      <c r="AU143" s="105">
        <v>66.67</v>
      </c>
      <c r="AV143" s="105"/>
      <c r="AW143" s="105">
        <v>94.64</v>
      </c>
      <c r="AX143" s="105">
        <v>88.89</v>
      </c>
      <c r="AY143" s="105">
        <v>96.43</v>
      </c>
      <c r="AZ143" s="105">
        <v>100</v>
      </c>
      <c r="BA143" s="105">
        <v>95</v>
      </c>
      <c r="BB143" s="105">
        <v>80</v>
      </c>
      <c r="BC143" s="105">
        <v>90</v>
      </c>
      <c r="BD143" s="105">
        <v>100</v>
      </c>
      <c r="BE143" s="105">
        <v>100</v>
      </c>
      <c r="BF143" s="105">
        <v>100</v>
      </c>
      <c r="BG143" s="105">
        <v>100</v>
      </c>
      <c r="BH143" s="105"/>
      <c r="BI143" s="105"/>
      <c r="BJ143" s="105"/>
      <c r="BK143" s="105"/>
      <c r="BL143" s="105">
        <v>97.25</v>
      </c>
      <c r="BM143" s="105">
        <v>97.3</v>
      </c>
      <c r="BN143" s="105">
        <v>100</v>
      </c>
      <c r="BO143" s="105">
        <v>95.12</v>
      </c>
      <c r="BP143" s="105">
        <v>94.12</v>
      </c>
      <c r="BQ143" s="105">
        <v>100</v>
      </c>
      <c r="BR143" s="105">
        <v>90.48</v>
      </c>
      <c r="BS143" s="105">
        <v>75</v>
      </c>
      <c r="BT143" s="105">
        <v>50</v>
      </c>
      <c r="BU143" s="105">
        <v>100</v>
      </c>
      <c r="BV143" s="105">
        <v>97.9</v>
      </c>
      <c r="BW143" s="105">
        <v>96.43</v>
      </c>
      <c r="BX143" s="105">
        <v>96.15</v>
      </c>
      <c r="BY143" s="105">
        <v>95.83</v>
      </c>
      <c r="BZ143" s="105">
        <v>100</v>
      </c>
      <c r="CA143" s="105">
        <v>100</v>
      </c>
      <c r="CB143" s="105">
        <v>97.87</v>
      </c>
      <c r="CC143" s="105">
        <v>91.18</v>
      </c>
      <c r="CD143" s="105">
        <v>82.41</v>
      </c>
      <c r="CE143" s="105">
        <v>67.42</v>
      </c>
      <c r="CF143" s="105">
        <v>94.94</v>
      </c>
      <c r="CG143" s="105">
        <v>81.040000000000006</v>
      </c>
      <c r="CH143" s="105">
        <v>100</v>
      </c>
      <c r="CI143" s="105">
        <v>80</v>
      </c>
      <c r="CJ143" s="105">
        <v>92.24</v>
      </c>
      <c r="CK143" s="105">
        <v>46.3</v>
      </c>
      <c r="CL143" s="105">
        <v>33.33</v>
      </c>
      <c r="CM143" s="105">
        <v>73.44</v>
      </c>
      <c r="CN143" s="105">
        <v>90.91</v>
      </c>
      <c r="CO143" s="105">
        <v>0</v>
      </c>
      <c r="CP143" s="105">
        <v>71.11</v>
      </c>
      <c r="CQ143" s="105">
        <v>80.209999999999994</v>
      </c>
      <c r="CR143" s="105">
        <v>68.42</v>
      </c>
      <c r="CS143" s="105">
        <v>87.5</v>
      </c>
      <c r="CT143" s="105">
        <v>90.62</v>
      </c>
      <c r="CU143" s="105">
        <v>96.55</v>
      </c>
      <c r="CV143" s="105">
        <v>60</v>
      </c>
      <c r="CW143" s="105">
        <v>89.25</v>
      </c>
      <c r="CX143" s="105">
        <v>72</v>
      </c>
      <c r="CY143" s="105">
        <v>100</v>
      </c>
      <c r="CZ143" s="105">
        <v>100</v>
      </c>
      <c r="DA143" s="105">
        <v>87.72</v>
      </c>
      <c r="DB143" s="105">
        <v>96.93</v>
      </c>
      <c r="DC143" s="105">
        <v>90.69</v>
      </c>
    </row>
    <row r="144" spans="1:107" ht="14.4" x14ac:dyDescent="0.3">
      <c r="A144" s="104" t="s">
        <v>818</v>
      </c>
      <c r="B144" t="s">
        <v>297</v>
      </c>
      <c r="C144" t="s">
        <v>101</v>
      </c>
      <c r="D144" t="s">
        <v>102</v>
      </c>
      <c r="E144" t="s">
        <v>143</v>
      </c>
      <c r="F144" t="s">
        <v>676</v>
      </c>
      <c r="G144" t="s">
        <v>105</v>
      </c>
      <c r="H144" t="s">
        <v>105</v>
      </c>
      <c r="I144" s="97" t="s">
        <v>536</v>
      </c>
      <c r="J144" s="97">
        <v>1</v>
      </c>
      <c r="K144" t="s">
        <v>672</v>
      </c>
      <c r="L144" s="93" t="s">
        <v>106</v>
      </c>
      <c r="M144" s="105">
        <v>79.75</v>
      </c>
      <c r="N144" s="105">
        <v>81.03</v>
      </c>
      <c r="O144" s="105">
        <v>90.49</v>
      </c>
      <c r="P144" s="105">
        <v>81.08</v>
      </c>
      <c r="Q144" s="105">
        <v>88.85</v>
      </c>
      <c r="R144" s="105">
        <v>81.14</v>
      </c>
      <c r="S144" s="105">
        <v>43.62</v>
      </c>
      <c r="T144" s="105">
        <v>87.46</v>
      </c>
      <c r="U144" s="105">
        <v>90.11</v>
      </c>
      <c r="V144" s="105">
        <v>88.57</v>
      </c>
      <c r="W144" s="105">
        <v>93.75</v>
      </c>
      <c r="X144" s="105">
        <v>92.05</v>
      </c>
      <c r="Y144" s="105">
        <v>83.33</v>
      </c>
      <c r="Z144" s="105">
        <v>73.58</v>
      </c>
      <c r="AA144" s="105">
        <v>76.67</v>
      </c>
      <c r="AB144" s="105">
        <v>81.819999999999993</v>
      </c>
      <c r="AC144" s="105">
        <v>69.23</v>
      </c>
      <c r="AD144" s="105">
        <v>93</v>
      </c>
      <c r="AE144" s="105">
        <v>71.209999999999994</v>
      </c>
      <c r="AF144" s="105">
        <v>94.29</v>
      </c>
      <c r="AG144" s="105">
        <v>92.86</v>
      </c>
      <c r="AH144" s="105">
        <v>100</v>
      </c>
      <c r="AI144" s="105">
        <v>87.5</v>
      </c>
      <c r="AJ144" s="105">
        <v>96.67</v>
      </c>
      <c r="AK144" s="105">
        <v>72.599999999999994</v>
      </c>
      <c r="AL144" s="105">
        <v>83.28</v>
      </c>
      <c r="AM144" s="105">
        <v>50</v>
      </c>
      <c r="AN144" s="105">
        <v>60</v>
      </c>
      <c r="AO144" s="105">
        <v>30.77</v>
      </c>
      <c r="AP144" s="105">
        <v>0</v>
      </c>
      <c r="AQ144" s="105">
        <v>0</v>
      </c>
      <c r="AR144" s="105">
        <v>47.22</v>
      </c>
      <c r="AS144" s="105">
        <v>93.9</v>
      </c>
      <c r="AT144" s="105">
        <v>62.07</v>
      </c>
      <c r="AU144" s="105">
        <v>66.67</v>
      </c>
      <c r="AV144" s="105"/>
      <c r="AW144" s="105">
        <v>55.13</v>
      </c>
      <c r="AX144" s="105">
        <v>47.92</v>
      </c>
      <c r="AY144" s="105">
        <v>46.15</v>
      </c>
      <c r="AZ144" s="105">
        <v>92.86</v>
      </c>
      <c r="BA144" s="105">
        <v>75.790000000000006</v>
      </c>
      <c r="BB144" s="105">
        <v>100</v>
      </c>
      <c r="BC144" s="105">
        <v>88.89</v>
      </c>
      <c r="BD144" s="105">
        <v>77.14</v>
      </c>
      <c r="BE144" s="105">
        <v>100</v>
      </c>
      <c r="BF144" s="105">
        <v>66.67</v>
      </c>
      <c r="BG144" s="105">
        <v>20</v>
      </c>
      <c r="BH144" s="105">
        <v>71.150000000000006</v>
      </c>
      <c r="BI144" s="105">
        <v>82.35</v>
      </c>
      <c r="BJ144" s="105">
        <v>86.42</v>
      </c>
      <c r="BK144" s="105">
        <v>60</v>
      </c>
      <c r="BL144" s="105">
        <v>98.25</v>
      </c>
      <c r="BM144" s="105">
        <v>100</v>
      </c>
      <c r="BN144" s="105">
        <v>100</v>
      </c>
      <c r="BO144" s="105">
        <v>97.83</v>
      </c>
      <c r="BP144" s="105">
        <v>100</v>
      </c>
      <c r="BQ144" s="105">
        <v>96.15</v>
      </c>
      <c r="BR144" s="105">
        <v>49.32</v>
      </c>
      <c r="BS144" s="105">
        <v>75</v>
      </c>
      <c r="BT144" s="105">
        <v>27.78</v>
      </c>
      <c r="BU144" s="105">
        <v>56.82</v>
      </c>
      <c r="BV144" s="105">
        <v>96.3</v>
      </c>
      <c r="BW144" s="105">
        <v>100</v>
      </c>
      <c r="BX144" s="105">
        <v>100</v>
      </c>
      <c r="BY144" s="105">
        <v>81.94</v>
      </c>
      <c r="BZ144" s="105">
        <v>100</v>
      </c>
      <c r="CA144" s="105">
        <v>100</v>
      </c>
      <c r="CB144" s="105">
        <v>90.97</v>
      </c>
      <c r="CC144" s="105">
        <v>88.85</v>
      </c>
      <c r="CD144" s="105">
        <v>97.57</v>
      </c>
      <c r="CE144" s="105">
        <v>96.97</v>
      </c>
      <c r="CF144" s="105">
        <v>98.08</v>
      </c>
      <c r="CG144" s="105">
        <v>81.88</v>
      </c>
      <c r="CH144" s="105">
        <v>93.33</v>
      </c>
      <c r="CI144" s="105">
        <v>90</v>
      </c>
      <c r="CJ144" s="105">
        <v>77.59</v>
      </c>
      <c r="CK144" s="105">
        <v>77.78</v>
      </c>
      <c r="CL144" s="105">
        <v>66.67</v>
      </c>
      <c r="CM144" s="105">
        <v>64.290000000000006</v>
      </c>
      <c r="CN144" s="105">
        <v>75.760000000000005</v>
      </c>
      <c r="CO144" s="105"/>
      <c r="CP144" s="105">
        <v>72.22</v>
      </c>
      <c r="CQ144" s="105">
        <v>43.62</v>
      </c>
      <c r="CR144" s="105">
        <v>45.24</v>
      </c>
      <c r="CS144" s="105">
        <v>35.71</v>
      </c>
      <c r="CT144" s="105">
        <v>25.93</v>
      </c>
      <c r="CU144" s="105">
        <v>33.33</v>
      </c>
      <c r="CV144" s="105">
        <v>70</v>
      </c>
      <c r="CW144" s="105">
        <v>87.46</v>
      </c>
      <c r="CX144" s="105">
        <v>82.26</v>
      </c>
      <c r="CY144" s="105">
        <v>84.72</v>
      </c>
      <c r="CZ144" s="105">
        <v>90</v>
      </c>
      <c r="DA144" s="105">
        <v>87.16</v>
      </c>
      <c r="DB144" s="105">
        <v>91.88</v>
      </c>
      <c r="DC144" s="105">
        <v>87.91</v>
      </c>
    </row>
    <row r="145" spans="1:107" ht="14.4" x14ac:dyDescent="0.3">
      <c r="A145" s="104" t="s">
        <v>819</v>
      </c>
      <c r="B145" t="s">
        <v>298</v>
      </c>
      <c r="C145" t="s">
        <v>101</v>
      </c>
      <c r="D145" t="s">
        <v>102</v>
      </c>
      <c r="E145" t="s">
        <v>103</v>
      </c>
      <c r="F145" t="s">
        <v>820</v>
      </c>
      <c r="G145" t="s">
        <v>105</v>
      </c>
      <c r="H145" t="s">
        <v>105</v>
      </c>
      <c r="I145" s="97" t="s">
        <v>536</v>
      </c>
      <c r="J145" s="97">
        <v>1</v>
      </c>
      <c r="K145" t="s">
        <v>672</v>
      </c>
      <c r="L145" s="93" t="s">
        <v>106</v>
      </c>
      <c r="M145" s="105">
        <v>85.93</v>
      </c>
      <c r="N145" s="105">
        <v>83.76</v>
      </c>
      <c r="O145" s="105">
        <v>90.87</v>
      </c>
      <c r="P145" s="105">
        <v>87.35</v>
      </c>
      <c r="Q145" s="105">
        <v>77.7</v>
      </c>
      <c r="R145" s="105">
        <v>83.14</v>
      </c>
      <c r="S145" s="105">
        <v>83.67</v>
      </c>
      <c r="T145" s="105">
        <v>87.75</v>
      </c>
      <c r="U145" s="105">
        <v>87.22</v>
      </c>
      <c r="V145" s="105">
        <v>91.43</v>
      </c>
      <c r="W145" s="105">
        <v>93.75</v>
      </c>
      <c r="X145" s="105">
        <v>83.72</v>
      </c>
      <c r="Y145" s="105">
        <v>83.33</v>
      </c>
      <c r="Z145" s="105">
        <v>81.13</v>
      </c>
      <c r="AA145" s="105">
        <v>90</v>
      </c>
      <c r="AB145" s="105">
        <v>90.91</v>
      </c>
      <c r="AC145" s="105">
        <v>80.77</v>
      </c>
      <c r="AD145" s="105">
        <v>94.33</v>
      </c>
      <c r="AE145" s="105">
        <v>60.61</v>
      </c>
      <c r="AF145" s="105">
        <v>97.22</v>
      </c>
      <c r="AG145" s="105">
        <v>92.86</v>
      </c>
      <c r="AH145" s="105">
        <v>95.24</v>
      </c>
      <c r="AI145" s="105">
        <v>88.89</v>
      </c>
      <c r="AJ145" s="105">
        <v>94.26</v>
      </c>
      <c r="AK145" s="105">
        <v>73.09</v>
      </c>
      <c r="AL145" s="105">
        <v>74.94</v>
      </c>
      <c r="AM145" s="105">
        <v>0</v>
      </c>
      <c r="AN145" s="105">
        <v>42.86</v>
      </c>
      <c r="AO145" s="105">
        <v>53.57</v>
      </c>
      <c r="AP145" s="105">
        <v>0</v>
      </c>
      <c r="AQ145" s="105">
        <v>48</v>
      </c>
      <c r="AR145" s="105">
        <v>87.5</v>
      </c>
      <c r="AS145" s="105">
        <v>98.67</v>
      </c>
      <c r="AT145" s="105">
        <v>44.83</v>
      </c>
      <c r="AU145" s="105">
        <v>77.67</v>
      </c>
      <c r="AV145" s="105"/>
      <c r="AW145" s="105">
        <v>63.22</v>
      </c>
      <c r="AX145" s="105">
        <v>42.59</v>
      </c>
      <c r="AY145" s="105">
        <v>63.33</v>
      </c>
      <c r="AZ145" s="105">
        <v>100</v>
      </c>
      <c r="BA145" s="105">
        <v>88.57</v>
      </c>
      <c r="BB145" s="105">
        <v>100</v>
      </c>
      <c r="BC145" s="105">
        <v>100</v>
      </c>
      <c r="BD145" s="105">
        <v>95</v>
      </c>
      <c r="BE145" s="105">
        <v>100</v>
      </c>
      <c r="BF145" s="105">
        <v>50</v>
      </c>
      <c r="BG145" s="105">
        <v>80</v>
      </c>
      <c r="BH145" s="105">
        <v>87.08</v>
      </c>
      <c r="BI145" s="105">
        <v>80.39</v>
      </c>
      <c r="BJ145" s="105">
        <v>98.77</v>
      </c>
      <c r="BK145" s="105">
        <v>78.819999999999993</v>
      </c>
      <c r="BL145" s="105">
        <v>96.49</v>
      </c>
      <c r="BM145" s="105">
        <v>94.59</v>
      </c>
      <c r="BN145" s="105">
        <v>93.75</v>
      </c>
      <c r="BO145" s="105">
        <v>97.83</v>
      </c>
      <c r="BP145" s="105">
        <v>100</v>
      </c>
      <c r="BQ145" s="105">
        <v>100</v>
      </c>
      <c r="BR145" s="105">
        <v>98.21</v>
      </c>
      <c r="BS145" s="105">
        <v>87.5</v>
      </c>
      <c r="BT145" s="105">
        <v>100</v>
      </c>
      <c r="BU145" s="105">
        <v>100</v>
      </c>
      <c r="BV145" s="105">
        <v>97.92</v>
      </c>
      <c r="BW145" s="105">
        <v>94.64</v>
      </c>
      <c r="BX145" s="105">
        <v>96.15</v>
      </c>
      <c r="BY145" s="105">
        <v>100</v>
      </c>
      <c r="BZ145" s="105">
        <v>100</v>
      </c>
      <c r="CA145" s="105">
        <v>100</v>
      </c>
      <c r="CB145" s="105">
        <v>100</v>
      </c>
      <c r="CC145" s="105">
        <v>77.7</v>
      </c>
      <c r="CD145" s="105">
        <v>88.97</v>
      </c>
      <c r="CE145" s="105">
        <v>77.27</v>
      </c>
      <c r="CF145" s="105">
        <v>98.73</v>
      </c>
      <c r="CG145" s="105">
        <v>82.37</v>
      </c>
      <c r="CH145" s="105">
        <v>100</v>
      </c>
      <c r="CI145" s="105">
        <v>80</v>
      </c>
      <c r="CJ145" s="105">
        <v>83.91</v>
      </c>
      <c r="CK145" s="105">
        <v>61.11</v>
      </c>
      <c r="CL145" s="105">
        <v>66.67</v>
      </c>
      <c r="CM145" s="105">
        <v>77.86</v>
      </c>
      <c r="CN145" s="105">
        <v>72.73</v>
      </c>
      <c r="CO145" s="105">
        <v>82.35</v>
      </c>
      <c r="CP145" s="105">
        <v>78.89</v>
      </c>
      <c r="CQ145" s="105">
        <v>83.67</v>
      </c>
      <c r="CR145" s="105">
        <v>80.95</v>
      </c>
      <c r="CS145" s="105">
        <v>89.29</v>
      </c>
      <c r="CT145" s="105">
        <v>90.62</v>
      </c>
      <c r="CU145" s="105">
        <v>96.55</v>
      </c>
      <c r="CV145" s="105">
        <v>30</v>
      </c>
      <c r="CW145" s="105">
        <v>87.75</v>
      </c>
      <c r="CX145" s="105">
        <v>84.5</v>
      </c>
      <c r="CY145" s="105">
        <v>81.94</v>
      </c>
      <c r="CZ145" s="105">
        <v>90</v>
      </c>
      <c r="DA145" s="105">
        <v>88.85</v>
      </c>
      <c r="DB145" s="105">
        <v>90</v>
      </c>
      <c r="DC145" s="105">
        <v>91.67</v>
      </c>
    </row>
    <row r="146" spans="1:107" ht="14.4" x14ac:dyDescent="0.3">
      <c r="A146" s="104" t="s">
        <v>821</v>
      </c>
      <c r="B146" t="s">
        <v>300</v>
      </c>
      <c r="C146" t="s">
        <v>101</v>
      </c>
      <c r="D146" t="s">
        <v>102</v>
      </c>
      <c r="E146" t="s">
        <v>214</v>
      </c>
      <c r="F146" t="s">
        <v>125</v>
      </c>
      <c r="G146" t="s">
        <v>105</v>
      </c>
      <c r="H146" t="s">
        <v>105</v>
      </c>
      <c r="I146" s="97" t="s">
        <v>536</v>
      </c>
      <c r="J146" s="97">
        <v>1</v>
      </c>
      <c r="K146" t="s">
        <v>672</v>
      </c>
      <c r="L146" s="93" t="s">
        <v>106</v>
      </c>
      <c r="M146" s="105">
        <v>84.29</v>
      </c>
      <c r="N146" s="105">
        <v>84.21</v>
      </c>
      <c r="O146" s="105">
        <v>95.02</v>
      </c>
      <c r="P146" s="105">
        <v>84.74</v>
      </c>
      <c r="Q146" s="105">
        <v>85.78</v>
      </c>
      <c r="R146" s="105">
        <v>82.98</v>
      </c>
      <c r="S146" s="105">
        <v>95</v>
      </c>
      <c r="T146" s="105">
        <v>81.16</v>
      </c>
      <c r="U146" s="105">
        <v>95.35</v>
      </c>
      <c r="V146" s="105">
        <v>94.29</v>
      </c>
      <c r="W146" s="105">
        <v>93.75</v>
      </c>
      <c r="X146" s="105">
        <v>98.86</v>
      </c>
      <c r="Y146" s="105">
        <v>0</v>
      </c>
      <c r="Z146" s="105">
        <v>75.47</v>
      </c>
      <c r="AA146" s="105">
        <v>83.33</v>
      </c>
      <c r="AB146" s="105">
        <v>54.55</v>
      </c>
      <c r="AC146" s="105">
        <v>70.510000000000005</v>
      </c>
      <c r="AD146" s="105">
        <v>97.96</v>
      </c>
      <c r="AE146" s="105">
        <v>69.7</v>
      </c>
      <c r="AF146" s="105">
        <v>100</v>
      </c>
      <c r="AG146" s="105">
        <v>100</v>
      </c>
      <c r="AH146" s="105">
        <v>100</v>
      </c>
      <c r="AI146" s="105">
        <v>100</v>
      </c>
      <c r="AJ146" s="105">
        <v>95.08</v>
      </c>
      <c r="AK146" s="105">
        <v>75.510000000000005</v>
      </c>
      <c r="AL146" s="105">
        <v>88.94</v>
      </c>
      <c r="AM146" s="105">
        <v>100</v>
      </c>
      <c r="AN146" s="105">
        <v>51.39</v>
      </c>
      <c r="AO146" s="105">
        <v>50</v>
      </c>
      <c r="AP146" s="105">
        <v>0</v>
      </c>
      <c r="AQ146" s="105">
        <v>80</v>
      </c>
      <c r="AR146" s="105">
        <v>77.78</v>
      </c>
      <c r="AS146" s="105">
        <v>89.02</v>
      </c>
      <c r="AT146" s="105">
        <v>65.52</v>
      </c>
      <c r="AU146" s="105">
        <v>100</v>
      </c>
      <c r="AV146" s="105"/>
      <c r="AW146" s="105">
        <v>76.72</v>
      </c>
      <c r="AX146" s="105">
        <v>50</v>
      </c>
      <c r="AY146" s="105">
        <v>86.67</v>
      </c>
      <c r="AZ146" s="105">
        <v>96.43</v>
      </c>
      <c r="BA146" s="105">
        <v>91</v>
      </c>
      <c r="BB146" s="105">
        <v>100</v>
      </c>
      <c r="BC146" s="105">
        <v>100</v>
      </c>
      <c r="BD146" s="105">
        <v>90</v>
      </c>
      <c r="BE146" s="105">
        <v>100</v>
      </c>
      <c r="BF146" s="105">
        <v>100</v>
      </c>
      <c r="BG146" s="105">
        <v>10</v>
      </c>
      <c r="BH146" s="105"/>
      <c r="BI146" s="105"/>
      <c r="BJ146" s="105"/>
      <c r="BK146" s="105"/>
      <c r="BL146" s="105">
        <v>91.52</v>
      </c>
      <c r="BM146" s="105">
        <v>95.5</v>
      </c>
      <c r="BN146" s="105">
        <v>93.75</v>
      </c>
      <c r="BO146" s="105">
        <v>91.3</v>
      </c>
      <c r="BP146" s="105">
        <v>96.3</v>
      </c>
      <c r="BQ146" s="105">
        <v>84.62</v>
      </c>
      <c r="BR146" s="105">
        <v>90.48</v>
      </c>
      <c r="BS146" s="105">
        <v>75</v>
      </c>
      <c r="BT146" s="105">
        <v>50</v>
      </c>
      <c r="BU146" s="105">
        <v>100</v>
      </c>
      <c r="BV146" s="105">
        <v>91.61</v>
      </c>
      <c r="BW146" s="105">
        <v>94.64</v>
      </c>
      <c r="BX146" s="105">
        <v>96.15</v>
      </c>
      <c r="BY146" s="105">
        <v>91.67</v>
      </c>
      <c r="BZ146" s="105">
        <v>100</v>
      </c>
      <c r="CA146" s="105">
        <v>79.17</v>
      </c>
      <c r="CB146" s="105">
        <v>85.11</v>
      </c>
      <c r="CC146" s="105">
        <v>85.78</v>
      </c>
      <c r="CD146" s="105">
        <v>87.15</v>
      </c>
      <c r="CE146" s="105">
        <v>77.27</v>
      </c>
      <c r="CF146" s="105">
        <v>95.51</v>
      </c>
      <c r="CG146" s="105">
        <v>92.39</v>
      </c>
      <c r="CH146" s="105">
        <v>100</v>
      </c>
      <c r="CI146" s="105">
        <v>100</v>
      </c>
      <c r="CJ146" s="105">
        <v>100</v>
      </c>
      <c r="CK146" s="105">
        <v>86.11</v>
      </c>
      <c r="CL146" s="105">
        <v>33.33</v>
      </c>
      <c r="CM146" s="105">
        <v>74.400000000000006</v>
      </c>
      <c r="CN146" s="105">
        <v>83.84</v>
      </c>
      <c r="CO146" s="105">
        <v>76.47</v>
      </c>
      <c r="CP146" s="105">
        <v>70.56</v>
      </c>
      <c r="CQ146" s="105">
        <v>95</v>
      </c>
      <c r="CR146" s="105">
        <v>92.86</v>
      </c>
      <c r="CS146" s="105">
        <v>100</v>
      </c>
      <c r="CT146" s="105">
        <v>96.88</v>
      </c>
      <c r="CU146" s="105">
        <v>100</v>
      </c>
      <c r="CV146" s="105">
        <v>90</v>
      </c>
      <c r="CW146" s="105">
        <v>81.16</v>
      </c>
      <c r="CX146" s="105">
        <v>83.72</v>
      </c>
      <c r="CY146" s="105">
        <v>90.97</v>
      </c>
      <c r="CZ146" s="105">
        <v>75</v>
      </c>
      <c r="DA146" s="105">
        <v>86.38</v>
      </c>
      <c r="DB146" s="105">
        <v>73.62</v>
      </c>
      <c r="DC146" s="105">
        <v>61.55</v>
      </c>
    </row>
    <row r="147" spans="1:107" ht="14.4" x14ac:dyDescent="0.3">
      <c r="A147" s="104" t="s">
        <v>822</v>
      </c>
      <c r="B147" t="s">
        <v>301</v>
      </c>
      <c r="C147" t="s">
        <v>101</v>
      </c>
      <c r="D147" t="s">
        <v>102</v>
      </c>
      <c r="E147" t="s">
        <v>147</v>
      </c>
      <c r="F147" t="s">
        <v>108</v>
      </c>
      <c r="G147" t="s">
        <v>105</v>
      </c>
      <c r="H147" t="s">
        <v>105</v>
      </c>
      <c r="I147" s="97" t="s">
        <v>536</v>
      </c>
      <c r="J147" s="97">
        <v>1</v>
      </c>
      <c r="K147" t="s">
        <v>672</v>
      </c>
      <c r="L147" s="93" t="s">
        <v>106</v>
      </c>
      <c r="M147" s="105">
        <v>88.89</v>
      </c>
      <c r="N147" s="105">
        <v>93.26</v>
      </c>
      <c r="O147" s="105">
        <v>95.3</v>
      </c>
      <c r="P147" s="105">
        <v>90.82</v>
      </c>
      <c r="Q147" s="105">
        <v>87.62</v>
      </c>
      <c r="R147" s="105">
        <v>81.52</v>
      </c>
      <c r="S147" s="105">
        <v>80.39</v>
      </c>
      <c r="T147" s="105">
        <v>95.89</v>
      </c>
      <c r="U147" s="105">
        <v>95.51</v>
      </c>
      <c r="V147" s="105">
        <v>93.94</v>
      </c>
      <c r="W147" s="105">
        <v>85.71</v>
      </c>
      <c r="X147" s="105">
        <v>97.73</v>
      </c>
      <c r="Y147" s="105">
        <v>100</v>
      </c>
      <c r="Z147" s="105">
        <v>91.51</v>
      </c>
      <c r="AA147" s="105">
        <v>90</v>
      </c>
      <c r="AB147" s="105">
        <v>96.97</v>
      </c>
      <c r="AC147" s="105">
        <v>88.46</v>
      </c>
      <c r="AD147" s="105">
        <v>97.62</v>
      </c>
      <c r="AE147" s="105">
        <v>78.790000000000006</v>
      </c>
      <c r="AF147" s="105">
        <v>97.14</v>
      </c>
      <c r="AG147" s="105">
        <v>100</v>
      </c>
      <c r="AH147" s="105">
        <v>95.24</v>
      </c>
      <c r="AI147" s="105">
        <v>100</v>
      </c>
      <c r="AJ147" s="105">
        <v>95.83</v>
      </c>
      <c r="AK147" s="105">
        <v>91.97</v>
      </c>
      <c r="AL147" s="105">
        <v>86.17</v>
      </c>
      <c r="AM147" s="105">
        <v>100</v>
      </c>
      <c r="AN147" s="105">
        <v>97.3</v>
      </c>
      <c r="AO147" s="105">
        <v>78.569999999999993</v>
      </c>
      <c r="AP147" s="105"/>
      <c r="AQ147" s="105">
        <v>100</v>
      </c>
      <c r="AR147" s="105">
        <v>0</v>
      </c>
      <c r="AS147" s="105">
        <v>94.44</v>
      </c>
      <c r="AT147" s="105">
        <v>100</v>
      </c>
      <c r="AU147" s="105">
        <v>100</v>
      </c>
      <c r="AV147" s="105"/>
      <c r="AW147" s="105">
        <v>70.11</v>
      </c>
      <c r="AX147" s="105">
        <v>72.22</v>
      </c>
      <c r="AY147" s="105">
        <v>70</v>
      </c>
      <c r="AZ147" s="105">
        <v>76.19</v>
      </c>
      <c r="BA147" s="105">
        <v>100</v>
      </c>
      <c r="BB147" s="105">
        <v>100</v>
      </c>
      <c r="BC147" s="105">
        <v>100</v>
      </c>
      <c r="BD147" s="105">
        <v>100</v>
      </c>
      <c r="BE147" s="105">
        <v>100</v>
      </c>
      <c r="BF147" s="105">
        <v>100</v>
      </c>
      <c r="BG147" s="105">
        <v>100</v>
      </c>
      <c r="BH147" s="105"/>
      <c r="BI147" s="105"/>
      <c r="BJ147" s="105"/>
      <c r="BK147" s="105"/>
      <c r="BL147" s="105">
        <v>98.23</v>
      </c>
      <c r="BM147" s="105">
        <v>97.3</v>
      </c>
      <c r="BN147" s="105">
        <v>100</v>
      </c>
      <c r="BO147" s="105">
        <v>97.78</v>
      </c>
      <c r="BP147" s="105">
        <v>100</v>
      </c>
      <c r="BQ147" s="105">
        <v>100</v>
      </c>
      <c r="BR147" s="105"/>
      <c r="BS147" s="105"/>
      <c r="BT147" s="105"/>
      <c r="BU147" s="105"/>
      <c r="BV147" s="105">
        <v>95.45</v>
      </c>
      <c r="BW147" s="105">
        <v>100</v>
      </c>
      <c r="BX147" s="105">
        <v>84.62</v>
      </c>
      <c r="BY147" s="105">
        <v>91.67</v>
      </c>
      <c r="BZ147" s="105">
        <v>92.86</v>
      </c>
      <c r="CA147" s="105">
        <v>95.83</v>
      </c>
      <c r="CB147" s="105">
        <v>100</v>
      </c>
      <c r="CC147" s="105">
        <v>87.62</v>
      </c>
      <c r="CD147" s="105">
        <v>91.67</v>
      </c>
      <c r="CE147" s="105">
        <v>84.85</v>
      </c>
      <c r="CF147" s="105">
        <v>97.44</v>
      </c>
      <c r="CG147" s="105">
        <v>86.47</v>
      </c>
      <c r="CH147" s="105">
        <v>100</v>
      </c>
      <c r="CI147" s="105">
        <v>90</v>
      </c>
      <c r="CJ147" s="105">
        <v>93.1</v>
      </c>
      <c r="CK147" s="105">
        <v>85.19</v>
      </c>
      <c r="CL147" s="105">
        <v>16.670000000000002</v>
      </c>
      <c r="CM147" s="105">
        <v>69.05</v>
      </c>
      <c r="CN147" s="105">
        <v>77.78</v>
      </c>
      <c r="CO147" s="105"/>
      <c r="CP147" s="105">
        <v>78.89</v>
      </c>
      <c r="CQ147" s="105">
        <v>80.39</v>
      </c>
      <c r="CR147" s="105">
        <v>78.569999999999993</v>
      </c>
      <c r="CS147" s="105">
        <v>67.86</v>
      </c>
      <c r="CT147" s="105">
        <v>84.38</v>
      </c>
      <c r="CU147" s="105">
        <v>79.31</v>
      </c>
      <c r="CV147" s="105">
        <v>90</v>
      </c>
      <c r="CW147" s="105">
        <v>95.89</v>
      </c>
      <c r="CX147" s="105">
        <v>95.35</v>
      </c>
      <c r="CY147" s="105">
        <v>94.44</v>
      </c>
      <c r="CZ147" s="105">
        <v>100</v>
      </c>
      <c r="DA147" s="105">
        <v>92.72</v>
      </c>
      <c r="DB147" s="105">
        <v>96.52</v>
      </c>
      <c r="DC147" s="105">
        <v>98.04</v>
      </c>
    </row>
    <row r="148" spans="1:107" ht="14.4" x14ac:dyDescent="0.3">
      <c r="A148" s="104" t="s">
        <v>823</v>
      </c>
      <c r="B148" t="s">
        <v>302</v>
      </c>
      <c r="C148" t="s">
        <v>101</v>
      </c>
      <c r="D148" t="s">
        <v>102</v>
      </c>
      <c r="E148" t="s">
        <v>143</v>
      </c>
      <c r="F148" t="s">
        <v>170</v>
      </c>
      <c r="G148" t="s">
        <v>105</v>
      </c>
      <c r="H148" t="s">
        <v>105</v>
      </c>
      <c r="I148" s="97" t="s">
        <v>536</v>
      </c>
      <c r="J148" s="97">
        <v>1</v>
      </c>
      <c r="K148" t="s">
        <v>672</v>
      </c>
      <c r="L148" s="93" t="s">
        <v>106</v>
      </c>
      <c r="M148" s="105">
        <v>74.84</v>
      </c>
      <c r="N148" s="105">
        <v>67.400000000000006</v>
      </c>
      <c r="O148" s="105">
        <v>86.04</v>
      </c>
      <c r="P148" s="105">
        <v>77.180000000000007</v>
      </c>
      <c r="Q148" s="105">
        <v>80.56</v>
      </c>
      <c r="R148" s="105">
        <v>71.319999999999993</v>
      </c>
      <c r="S148" s="105">
        <v>44.16</v>
      </c>
      <c r="T148" s="105">
        <v>81.56</v>
      </c>
      <c r="U148" s="105">
        <v>80.83</v>
      </c>
      <c r="V148" s="105">
        <v>85</v>
      </c>
      <c r="W148" s="105">
        <v>87.5</v>
      </c>
      <c r="X148" s="105">
        <v>83.72</v>
      </c>
      <c r="Y148" s="105">
        <v>33.33</v>
      </c>
      <c r="Z148" s="105">
        <v>56.6</v>
      </c>
      <c r="AA148" s="105">
        <v>60</v>
      </c>
      <c r="AB148" s="105">
        <v>51.52</v>
      </c>
      <c r="AC148" s="105">
        <v>56.41</v>
      </c>
      <c r="AD148" s="105">
        <v>89.61</v>
      </c>
      <c r="AE148" s="105">
        <v>57.58</v>
      </c>
      <c r="AF148" s="105">
        <v>91.67</v>
      </c>
      <c r="AG148" s="105">
        <v>92.86</v>
      </c>
      <c r="AH148" s="105">
        <v>90.48</v>
      </c>
      <c r="AI148" s="105">
        <v>100</v>
      </c>
      <c r="AJ148" s="105">
        <v>91.25</v>
      </c>
      <c r="AK148" s="105">
        <v>86.48</v>
      </c>
      <c r="AL148" s="105">
        <v>56.83</v>
      </c>
      <c r="AM148" s="105">
        <v>75.17</v>
      </c>
      <c r="AN148" s="105">
        <v>86.49</v>
      </c>
      <c r="AO148" s="105">
        <v>89.08</v>
      </c>
      <c r="AP148" s="105">
        <v>73.400000000000006</v>
      </c>
      <c r="AQ148" s="105">
        <v>76</v>
      </c>
      <c r="AR148" s="105">
        <v>92.86</v>
      </c>
      <c r="AS148" s="105">
        <v>95.12</v>
      </c>
      <c r="AT148" s="105">
        <v>68.97</v>
      </c>
      <c r="AU148" s="105">
        <v>100</v>
      </c>
      <c r="AV148" s="105"/>
      <c r="AW148" s="105">
        <v>92.86</v>
      </c>
      <c r="AX148" s="105">
        <v>83.33</v>
      </c>
      <c r="AY148" s="105">
        <v>96.43</v>
      </c>
      <c r="AZ148" s="105">
        <v>100</v>
      </c>
      <c r="BA148" s="105">
        <v>70.48</v>
      </c>
      <c r="BB148" s="105">
        <v>100</v>
      </c>
      <c r="BC148" s="105">
        <v>80</v>
      </c>
      <c r="BD148" s="105">
        <v>85</v>
      </c>
      <c r="BE148" s="105">
        <v>66.67</v>
      </c>
      <c r="BF148" s="105">
        <v>25</v>
      </c>
      <c r="BG148" s="105">
        <v>90</v>
      </c>
      <c r="BH148" s="105">
        <v>51.98</v>
      </c>
      <c r="BI148" s="105">
        <v>58.82</v>
      </c>
      <c r="BJ148" s="105">
        <v>61.73</v>
      </c>
      <c r="BK148" s="105">
        <v>50.59</v>
      </c>
      <c r="BL148" s="105">
        <v>79.819999999999993</v>
      </c>
      <c r="BM148" s="105">
        <v>83.78</v>
      </c>
      <c r="BN148" s="105">
        <v>62.5</v>
      </c>
      <c r="BO148" s="105">
        <v>97.83</v>
      </c>
      <c r="BP148" s="105">
        <v>72.22</v>
      </c>
      <c r="BQ148" s="105">
        <v>69.23</v>
      </c>
      <c r="BR148" s="105">
        <v>71.430000000000007</v>
      </c>
      <c r="BS148" s="105">
        <v>100</v>
      </c>
      <c r="BT148" s="105">
        <v>52.63</v>
      </c>
      <c r="BU148" s="105">
        <v>76.92</v>
      </c>
      <c r="BV148" s="105">
        <v>71.819999999999993</v>
      </c>
      <c r="BW148" s="105">
        <v>70.83</v>
      </c>
      <c r="BX148" s="105">
        <v>53.85</v>
      </c>
      <c r="BY148" s="105">
        <v>62.5</v>
      </c>
      <c r="BZ148" s="105">
        <v>82.14</v>
      </c>
      <c r="CA148" s="105">
        <v>79.17</v>
      </c>
      <c r="CB148" s="105">
        <v>81.25</v>
      </c>
      <c r="CC148" s="105">
        <v>80.56</v>
      </c>
      <c r="CD148" s="105">
        <v>83.39</v>
      </c>
      <c r="CE148" s="105">
        <v>69.81</v>
      </c>
      <c r="CF148" s="105">
        <v>95.25</v>
      </c>
      <c r="CG148" s="105">
        <v>65.709999999999994</v>
      </c>
      <c r="CH148" s="105">
        <v>80</v>
      </c>
      <c r="CI148" s="105">
        <v>80</v>
      </c>
      <c r="CJ148" s="105">
        <v>50</v>
      </c>
      <c r="CK148" s="105">
        <v>88.89</v>
      </c>
      <c r="CL148" s="105">
        <v>50</v>
      </c>
      <c r="CM148" s="105">
        <v>61.7</v>
      </c>
      <c r="CN148" s="105">
        <v>56.57</v>
      </c>
      <c r="CO148" s="105">
        <v>52.94</v>
      </c>
      <c r="CP148" s="105">
        <v>65.41</v>
      </c>
      <c r="CQ148" s="105">
        <v>44.16</v>
      </c>
      <c r="CR148" s="105">
        <v>40.479999999999997</v>
      </c>
      <c r="CS148" s="105">
        <v>46.43</v>
      </c>
      <c r="CT148" s="105">
        <v>37.04</v>
      </c>
      <c r="CU148" s="105">
        <v>37.04</v>
      </c>
      <c r="CV148" s="105">
        <v>60</v>
      </c>
      <c r="CW148" s="105">
        <v>81.56</v>
      </c>
      <c r="CX148" s="105">
        <v>66.13</v>
      </c>
      <c r="CY148" s="105">
        <v>95.83</v>
      </c>
      <c r="CZ148" s="105">
        <v>95.24</v>
      </c>
      <c r="DA148" s="105">
        <v>74.66</v>
      </c>
      <c r="DB148" s="105">
        <v>87.24</v>
      </c>
      <c r="DC148" s="105">
        <v>96.08</v>
      </c>
    </row>
    <row r="149" spans="1:107" ht="14.4" x14ac:dyDescent="0.3">
      <c r="A149" s="104" t="s">
        <v>824</v>
      </c>
      <c r="B149" t="s">
        <v>303</v>
      </c>
      <c r="C149" t="s">
        <v>101</v>
      </c>
      <c r="D149" t="s">
        <v>102</v>
      </c>
      <c r="E149" t="s">
        <v>147</v>
      </c>
      <c r="F149" t="s">
        <v>170</v>
      </c>
      <c r="G149" t="s">
        <v>105</v>
      </c>
      <c r="H149" t="s">
        <v>105</v>
      </c>
      <c r="I149" s="97" t="s">
        <v>536</v>
      </c>
      <c r="J149" s="97">
        <v>1</v>
      </c>
      <c r="K149" t="s">
        <v>672</v>
      </c>
      <c r="L149" s="93" t="s">
        <v>106</v>
      </c>
      <c r="M149" s="105">
        <v>74.63</v>
      </c>
      <c r="N149" s="105">
        <v>56.88</v>
      </c>
      <c r="O149" s="105">
        <v>80.94</v>
      </c>
      <c r="P149" s="105">
        <v>74.73</v>
      </c>
      <c r="Q149" s="105">
        <v>79.44</v>
      </c>
      <c r="R149" s="105">
        <v>79.38</v>
      </c>
      <c r="S149" s="105">
        <v>54.74</v>
      </c>
      <c r="T149" s="105">
        <v>77.959999999999994</v>
      </c>
      <c r="U149" s="105">
        <v>75.88</v>
      </c>
      <c r="V149" s="105">
        <v>76.47</v>
      </c>
      <c r="W149" s="105">
        <v>64.290000000000006</v>
      </c>
      <c r="X149" s="105">
        <v>77.27</v>
      </c>
      <c r="Y149" s="105">
        <v>100</v>
      </c>
      <c r="Z149" s="105">
        <v>42.45</v>
      </c>
      <c r="AA149" s="105">
        <v>33.33</v>
      </c>
      <c r="AB149" s="105">
        <v>48.48</v>
      </c>
      <c r="AC149" s="105">
        <v>46.15</v>
      </c>
      <c r="AD149" s="105">
        <v>85.15</v>
      </c>
      <c r="AE149" s="105">
        <v>62.12</v>
      </c>
      <c r="AF149" s="105">
        <v>77.14</v>
      </c>
      <c r="AG149" s="105">
        <v>64.290000000000006</v>
      </c>
      <c r="AH149" s="105">
        <v>85.71</v>
      </c>
      <c r="AI149" s="105">
        <v>62.5</v>
      </c>
      <c r="AJ149" s="105">
        <v>88.33</v>
      </c>
      <c r="AK149" s="105">
        <v>87.95</v>
      </c>
      <c r="AL149" s="105">
        <v>72.22</v>
      </c>
      <c r="AM149" s="105">
        <v>88.83</v>
      </c>
      <c r="AN149" s="105">
        <v>94.59</v>
      </c>
      <c r="AO149" s="105">
        <v>73.790000000000006</v>
      </c>
      <c r="AP149" s="105">
        <v>0</v>
      </c>
      <c r="AQ149" s="105">
        <v>80</v>
      </c>
      <c r="AR149" s="105">
        <v>88.89</v>
      </c>
      <c r="AS149" s="105">
        <v>94.51</v>
      </c>
      <c r="AT149" s="105">
        <v>82.76</v>
      </c>
      <c r="AU149" s="105">
        <v>100</v>
      </c>
      <c r="AV149" s="105"/>
      <c r="AW149" s="105">
        <v>65.52</v>
      </c>
      <c r="AX149" s="105">
        <v>44.44</v>
      </c>
      <c r="AY149" s="105">
        <v>66.67</v>
      </c>
      <c r="AZ149" s="105">
        <v>100</v>
      </c>
      <c r="BA149" s="105">
        <v>89</v>
      </c>
      <c r="BB149" s="105">
        <v>80</v>
      </c>
      <c r="BC149" s="105">
        <v>90</v>
      </c>
      <c r="BD149" s="105">
        <v>85</v>
      </c>
      <c r="BE149" s="105">
        <v>100</v>
      </c>
      <c r="BF149" s="105">
        <v>100</v>
      </c>
      <c r="BG149" s="105">
        <v>90</v>
      </c>
      <c r="BH149" s="105"/>
      <c r="BI149" s="105"/>
      <c r="BJ149" s="105"/>
      <c r="BK149" s="105"/>
      <c r="BL149" s="105">
        <v>54.74</v>
      </c>
      <c r="BM149" s="105">
        <v>52.78</v>
      </c>
      <c r="BN149" s="105">
        <v>46.67</v>
      </c>
      <c r="BO149" s="105">
        <v>62.86</v>
      </c>
      <c r="BP149" s="105">
        <v>43.14</v>
      </c>
      <c r="BQ149" s="105">
        <v>52.63</v>
      </c>
      <c r="BR149" s="105">
        <v>71.430000000000007</v>
      </c>
      <c r="BS149" s="105">
        <v>50</v>
      </c>
      <c r="BT149" s="105">
        <v>100</v>
      </c>
      <c r="BU149" s="105">
        <v>72.73</v>
      </c>
      <c r="BV149" s="105">
        <v>57.66</v>
      </c>
      <c r="BW149" s="105">
        <v>53.06</v>
      </c>
      <c r="BX149" s="105">
        <v>50</v>
      </c>
      <c r="BY149" s="105">
        <v>37.5</v>
      </c>
      <c r="BZ149" s="105">
        <v>57.14</v>
      </c>
      <c r="CA149" s="105">
        <v>41.67</v>
      </c>
      <c r="CB149" s="105">
        <v>71.099999999999994</v>
      </c>
      <c r="CC149" s="105">
        <v>79.44</v>
      </c>
      <c r="CD149" s="105">
        <v>80.56</v>
      </c>
      <c r="CE149" s="105">
        <v>65.150000000000006</v>
      </c>
      <c r="CF149" s="105">
        <v>94.87</v>
      </c>
      <c r="CG149" s="105">
        <v>58.21</v>
      </c>
      <c r="CH149" s="105">
        <v>73.33</v>
      </c>
      <c r="CI149" s="105">
        <v>80</v>
      </c>
      <c r="CJ149" s="105">
        <v>65.52</v>
      </c>
      <c r="CK149" s="105">
        <v>24.07</v>
      </c>
      <c r="CL149" s="105">
        <v>0</v>
      </c>
      <c r="CM149" s="105">
        <v>89.05</v>
      </c>
      <c r="CN149" s="105">
        <v>80.81</v>
      </c>
      <c r="CO149" s="105">
        <v>88.24</v>
      </c>
      <c r="CP149" s="105">
        <v>92.22</v>
      </c>
      <c r="CQ149" s="105">
        <v>54.74</v>
      </c>
      <c r="CR149" s="105">
        <v>52.38</v>
      </c>
      <c r="CS149" s="105">
        <v>60.71</v>
      </c>
      <c r="CT149" s="105">
        <v>33.33</v>
      </c>
      <c r="CU149" s="105">
        <v>48.15</v>
      </c>
      <c r="CV149" s="105">
        <v>60</v>
      </c>
      <c r="CW149" s="105">
        <v>77.959999999999994</v>
      </c>
      <c r="CX149" s="105">
        <v>57.26</v>
      </c>
      <c r="CY149" s="105">
        <v>87.5</v>
      </c>
      <c r="CZ149" s="105">
        <v>82.5</v>
      </c>
      <c r="DA149" s="105">
        <v>73.7</v>
      </c>
      <c r="DB149" s="105">
        <v>89.56</v>
      </c>
      <c r="DC149" s="105">
        <v>75.16</v>
      </c>
    </row>
    <row r="150" spans="1:107" ht="14.4" x14ac:dyDescent="0.3">
      <c r="A150" s="104" t="s">
        <v>825</v>
      </c>
      <c r="B150" t="s">
        <v>304</v>
      </c>
      <c r="C150" t="s">
        <v>101</v>
      </c>
      <c r="D150" t="s">
        <v>102</v>
      </c>
      <c r="E150" t="s">
        <v>143</v>
      </c>
      <c r="F150" t="s">
        <v>125</v>
      </c>
      <c r="G150" t="s">
        <v>105</v>
      </c>
      <c r="H150" t="s">
        <v>105</v>
      </c>
      <c r="I150" s="97" t="s">
        <v>536</v>
      </c>
      <c r="J150" s="97">
        <v>1</v>
      </c>
      <c r="K150" t="s">
        <v>672</v>
      </c>
      <c r="L150" s="93" t="s">
        <v>106</v>
      </c>
      <c r="M150" s="105">
        <v>78.3</v>
      </c>
      <c r="N150" s="105">
        <v>75.900000000000006</v>
      </c>
      <c r="O150" s="105">
        <v>89.49</v>
      </c>
      <c r="P150" s="105">
        <v>81.81</v>
      </c>
      <c r="Q150" s="105">
        <v>66.42</v>
      </c>
      <c r="R150" s="105">
        <v>63.18</v>
      </c>
      <c r="S150" s="105">
        <v>74.05</v>
      </c>
      <c r="T150" s="105">
        <v>86.56</v>
      </c>
      <c r="U150" s="105">
        <v>89.01</v>
      </c>
      <c r="V150" s="105">
        <v>82.86</v>
      </c>
      <c r="W150" s="105">
        <v>100</v>
      </c>
      <c r="X150" s="105">
        <v>93.18</v>
      </c>
      <c r="Y150" s="105">
        <v>83.33</v>
      </c>
      <c r="Z150" s="105">
        <v>65.09</v>
      </c>
      <c r="AA150" s="105">
        <v>76.67</v>
      </c>
      <c r="AB150" s="105">
        <v>63.64</v>
      </c>
      <c r="AC150" s="105">
        <v>64.099999999999994</v>
      </c>
      <c r="AD150" s="105">
        <v>92.18</v>
      </c>
      <c r="AE150" s="105">
        <v>72.73</v>
      </c>
      <c r="AF150" s="105">
        <v>82.86</v>
      </c>
      <c r="AG150" s="105">
        <v>78.569999999999993</v>
      </c>
      <c r="AH150" s="105">
        <v>90.48</v>
      </c>
      <c r="AI150" s="105">
        <v>62.5</v>
      </c>
      <c r="AJ150" s="105">
        <v>93.33</v>
      </c>
      <c r="AK150" s="105">
        <v>77.47</v>
      </c>
      <c r="AL150" s="105">
        <v>88.83</v>
      </c>
      <c r="AM150" s="105">
        <v>75</v>
      </c>
      <c r="AN150" s="105">
        <v>79.17</v>
      </c>
      <c r="AO150" s="105">
        <v>92.86</v>
      </c>
      <c r="AP150" s="105"/>
      <c r="AQ150" s="105">
        <v>68</v>
      </c>
      <c r="AR150" s="105">
        <v>0</v>
      </c>
      <c r="AS150" s="105">
        <v>91.36</v>
      </c>
      <c r="AT150" s="105">
        <v>48.28</v>
      </c>
      <c r="AU150" s="105">
        <v>78</v>
      </c>
      <c r="AV150" s="105"/>
      <c r="AW150" s="105">
        <v>87.5</v>
      </c>
      <c r="AX150" s="105">
        <v>81.25</v>
      </c>
      <c r="AY150" s="105">
        <v>86.67</v>
      </c>
      <c r="AZ150" s="105">
        <v>100</v>
      </c>
      <c r="BA150" s="105">
        <v>97.14</v>
      </c>
      <c r="BB150" s="105">
        <v>100</v>
      </c>
      <c r="BC150" s="105">
        <v>100</v>
      </c>
      <c r="BD150" s="105">
        <v>92.5</v>
      </c>
      <c r="BE150" s="105">
        <v>100</v>
      </c>
      <c r="BF150" s="105">
        <v>100</v>
      </c>
      <c r="BG150" s="105">
        <v>70</v>
      </c>
      <c r="BH150" s="105"/>
      <c r="BI150" s="105"/>
      <c r="BJ150" s="105"/>
      <c r="BK150" s="105"/>
      <c r="BL150" s="105">
        <v>83.63</v>
      </c>
      <c r="BM150" s="105">
        <v>90.54</v>
      </c>
      <c r="BN150" s="105">
        <v>50</v>
      </c>
      <c r="BO150" s="105">
        <v>95.56</v>
      </c>
      <c r="BP150" s="105">
        <v>77.78</v>
      </c>
      <c r="BQ150" s="105">
        <v>88.46</v>
      </c>
      <c r="BR150" s="105"/>
      <c r="BS150" s="105"/>
      <c r="BT150" s="105"/>
      <c r="BU150" s="105"/>
      <c r="BV150" s="105">
        <v>87.06</v>
      </c>
      <c r="BW150" s="105">
        <v>83.04</v>
      </c>
      <c r="BX150" s="105">
        <v>92.31</v>
      </c>
      <c r="BY150" s="105">
        <v>91.67</v>
      </c>
      <c r="BZ150" s="105">
        <v>100</v>
      </c>
      <c r="CA150" s="105">
        <v>83.33</v>
      </c>
      <c r="CB150" s="105">
        <v>89.36</v>
      </c>
      <c r="CC150" s="105">
        <v>66.42</v>
      </c>
      <c r="CD150" s="105">
        <v>79.86</v>
      </c>
      <c r="CE150" s="105">
        <v>59.09</v>
      </c>
      <c r="CF150" s="105">
        <v>97.44</v>
      </c>
      <c r="CG150" s="105">
        <v>68</v>
      </c>
      <c r="CH150" s="105">
        <v>93.33</v>
      </c>
      <c r="CI150" s="105">
        <v>80</v>
      </c>
      <c r="CJ150" s="105">
        <v>53.45</v>
      </c>
      <c r="CK150" s="105">
        <v>82.41</v>
      </c>
      <c r="CL150" s="105">
        <v>33.33</v>
      </c>
      <c r="CM150" s="105">
        <v>44.04</v>
      </c>
      <c r="CN150" s="105">
        <v>52.53</v>
      </c>
      <c r="CO150" s="105">
        <v>14.71</v>
      </c>
      <c r="CP150" s="105">
        <v>46.55</v>
      </c>
      <c r="CQ150" s="105">
        <v>74.05</v>
      </c>
      <c r="CR150" s="105">
        <v>76.19</v>
      </c>
      <c r="CS150" s="105">
        <v>64.290000000000006</v>
      </c>
      <c r="CT150" s="105">
        <v>77.78</v>
      </c>
      <c r="CU150" s="105">
        <v>74.069999999999993</v>
      </c>
      <c r="CV150" s="105">
        <v>70</v>
      </c>
      <c r="CW150" s="105">
        <v>86.56</v>
      </c>
      <c r="CX150" s="105">
        <v>78.23</v>
      </c>
      <c r="CY150" s="105">
        <v>83.33</v>
      </c>
      <c r="CZ150" s="105">
        <v>100</v>
      </c>
      <c r="DA150" s="105">
        <v>82.16</v>
      </c>
      <c r="DB150" s="105">
        <v>93.04</v>
      </c>
      <c r="DC150" s="105">
        <v>88.24</v>
      </c>
    </row>
    <row r="151" spans="1:107" ht="14.4" x14ac:dyDescent="0.3">
      <c r="A151" s="104" t="s">
        <v>826</v>
      </c>
      <c r="B151" t="s">
        <v>305</v>
      </c>
      <c r="C151" t="s">
        <v>101</v>
      </c>
      <c r="D151" t="s">
        <v>102</v>
      </c>
      <c r="E151" t="s">
        <v>227</v>
      </c>
      <c r="F151" t="s">
        <v>108</v>
      </c>
      <c r="G151" t="s">
        <v>105</v>
      </c>
      <c r="H151" t="s">
        <v>105</v>
      </c>
      <c r="I151" s="97" t="s">
        <v>536</v>
      </c>
      <c r="J151" s="97">
        <v>1</v>
      </c>
      <c r="K151" t="s">
        <v>672</v>
      </c>
      <c r="L151" s="93" t="s">
        <v>106</v>
      </c>
      <c r="M151" s="105">
        <v>83.41</v>
      </c>
      <c r="N151" s="105">
        <v>87.7</v>
      </c>
      <c r="O151" s="105">
        <v>90.13</v>
      </c>
      <c r="P151" s="105">
        <v>77.23</v>
      </c>
      <c r="Q151" s="105">
        <v>84.85</v>
      </c>
      <c r="R151" s="105">
        <v>80.36</v>
      </c>
      <c r="S151" s="105">
        <v>73.89</v>
      </c>
      <c r="T151" s="105">
        <v>93.08</v>
      </c>
      <c r="U151" s="105"/>
      <c r="V151" s="105"/>
      <c r="W151" s="105"/>
      <c r="X151" s="105"/>
      <c r="Y151" s="105"/>
      <c r="Z151" s="105">
        <v>91.51</v>
      </c>
      <c r="AA151" s="105">
        <v>90</v>
      </c>
      <c r="AB151" s="105">
        <v>93.94</v>
      </c>
      <c r="AC151" s="105">
        <v>91.03</v>
      </c>
      <c r="AD151" s="105">
        <v>91.34</v>
      </c>
      <c r="AE151" s="105"/>
      <c r="AF151" s="105">
        <v>87.5</v>
      </c>
      <c r="AG151" s="105">
        <v>92.86</v>
      </c>
      <c r="AH151" s="105">
        <v>85.71</v>
      </c>
      <c r="AI151" s="105">
        <v>100</v>
      </c>
      <c r="AJ151" s="105">
        <v>100</v>
      </c>
      <c r="AK151" s="105">
        <v>68.97</v>
      </c>
      <c r="AL151" s="105">
        <v>58.33</v>
      </c>
      <c r="AM151" s="105">
        <v>83.5</v>
      </c>
      <c r="AN151" s="105">
        <v>58.56</v>
      </c>
      <c r="AO151" s="105">
        <v>86.93</v>
      </c>
      <c r="AP151" s="105"/>
      <c r="AQ151" s="105">
        <v>48</v>
      </c>
      <c r="AR151" s="105">
        <v>0</v>
      </c>
      <c r="AS151" s="105">
        <v>81.48</v>
      </c>
      <c r="AT151" s="105">
        <v>55.17</v>
      </c>
      <c r="AU151" s="105">
        <v>100</v>
      </c>
      <c r="AV151" s="105"/>
      <c r="AW151" s="105">
        <v>86.21</v>
      </c>
      <c r="AX151" s="105">
        <v>88.89</v>
      </c>
      <c r="AY151" s="105">
        <v>80</v>
      </c>
      <c r="AZ151" s="105">
        <v>100</v>
      </c>
      <c r="BA151" s="105">
        <v>100</v>
      </c>
      <c r="BB151" s="105">
        <v>100</v>
      </c>
      <c r="BC151" s="105">
        <v>100</v>
      </c>
      <c r="BD151" s="105">
        <v>100</v>
      </c>
      <c r="BE151" s="105">
        <v>100</v>
      </c>
      <c r="BF151" s="105">
        <v>100</v>
      </c>
      <c r="BG151" s="105">
        <v>100</v>
      </c>
      <c r="BH151" s="105"/>
      <c r="BI151" s="105"/>
      <c r="BJ151" s="105"/>
      <c r="BK151" s="105"/>
      <c r="BL151" s="105">
        <v>79.459999999999994</v>
      </c>
      <c r="BM151" s="105">
        <v>88.89</v>
      </c>
      <c r="BN151" s="105">
        <v>62.5</v>
      </c>
      <c r="BO151" s="105">
        <v>86.67</v>
      </c>
      <c r="BP151" s="105">
        <v>77.78</v>
      </c>
      <c r="BQ151" s="105">
        <v>69.23</v>
      </c>
      <c r="BR151" s="105"/>
      <c r="BS151" s="105"/>
      <c r="BT151" s="105"/>
      <c r="BU151" s="105"/>
      <c r="BV151" s="105">
        <v>81.790000000000006</v>
      </c>
      <c r="BW151" s="105">
        <v>75.150000000000006</v>
      </c>
      <c r="BX151" s="105">
        <v>96</v>
      </c>
      <c r="BY151" s="105">
        <v>82.61</v>
      </c>
      <c r="BZ151" s="105">
        <v>80</v>
      </c>
      <c r="CA151" s="105">
        <v>86.36</v>
      </c>
      <c r="CB151" s="105"/>
      <c r="CC151" s="105">
        <v>84.85</v>
      </c>
      <c r="CD151" s="105">
        <v>82.52</v>
      </c>
      <c r="CE151" s="105">
        <v>78.540000000000006</v>
      </c>
      <c r="CF151" s="105">
        <v>85.9</v>
      </c>
      <c r="CG151" s="105">
        <v>98.33</v>
      </c>
      <c r="CH151" s="105">
        <v>100</v>
      </c>
      <c r="CI151" s="105">
        <v>100</v>
      </c>
      <c r="CJ151" s="105">
        <v>99.44</v>
      </c>
      <c r="CK151" s="105">
        <v>100</v>
      </c>
      <c r="CL151" s="105">
        <v>83.33</v>
      </c>
      <c r="CM151" s="105">
        <v>69.34</v>
      </c>
      <c r="CN151" s="105">
        <v>75.760000000000005</v>
      </c>
      <c r="CO151" s="105">
        <v>82.35</v>
      </c>
      <c r="CP151" s="105">
        <v>64.37</v>
      </c>
      <c r="CQ151" s="105">
        <v>73.89</v>
      </c>
      <c r="CR151" s="105">
        <v>76.19</v>
      </c>
      <c r="CS151" s="105">
        <v>78.569999999999993</v>
      </c>
      <c r="CT151" s="105">
        <v>78.12</v>
      </c>
      <c r="CU151" s="105">
        <v>79.31</v>
      </c>
      <c r="CV151" s="105">
        <v>60</v>
      </c>
      <c r="CW151" s="105">
        <v>93.08</v>
      </c>
      <c r="CX151" s="105">
        <v>88.6</v>
      </c>
      <c r="CY151" s="105">
        <v>98.61</v>
      </c>
      <c r="CZ151" s="105">
        <v>95</v>
      </c>
      <c r="DA151" s="105">
        <v>94.03</v>
      </c>
      <c r="DB151" s="105">
        <v>92.76</v>
      </c>
      <c r="DC151" s="105">
        <v>84.31</v>
      </c>
    </row>
    <row r="152" spans="1:107" ht="14.4" x14ac:dyDescent="0.3">
      <c r="A152" s="104" t="s">
        <v>827</v>
      </c>
      <c r="B152" t="s">
        <v>306</v>
      </c>
      <c r="C152" t="s">
        <v>101</v>
      </c>
      <c r="D152" t="s">
        <v>102</v>
      </c>
      <c r="E152" t="s">
        <v>227</v>
      </c>
      <c r="F152" t="s">
        <v>110</v>
      </c>
      <c r="G152" t="s">
        <v>105</v>
      </c>
      <c r="H152" t="s">
        <v>105</v>
      </c>
      <c r="I152" s="97" t="s">
        <v>536</v>
      </c>
      <c r="J152" s="97">
        <v>1</v>
      </c>
      <c r="K152" t="s">
        <v>672</v>
      </c>
      <c r="L152" s="93" t="s">
        <v>106</v>
      </c>
      <c r="M152" s="105">
        <v>91.26</v>
      </c>
      <c r="N152" s="105">
        <v>100</v>
      </c>
      <c r="O152" s="105">
        <v>98.04</v>
      </c>
      <c r="P152" s="105">
        <v>91</v>
      </c>
      <c r="Q152" s="105">
        <v>96.05</v>
      </c>
      <c r="R152" s="105">
        <v>80.84</v>
      </c>
      <c r="S152" s="105">
        <v>98.99</v>
      </c>
      <c r="T152" s="105">
        <v>99.72</v>
      </c>
      <c r="U152" s="105"/>
      <c r="V152" s="105"/>
      <c r="W152" s="105"/>
      <c r="X152" s="105"/>
      <c r="Y152" s="105"/>
      <c r="Z152" s="105">
        <v>100</v>
      </c>
      <c r="AA152" s="105">
        <v>100</v>
      </c>
      <c r="AB152" s="105">
        <v>100</v>
      </c>
      <c r="AC152" s="105">
        <v>100</v>
      </c>
      <c r="AD152" s="105">
        <v>97.64</v>
      </c>
      <c r="AE152" s="105"/>
      <c r="AF152" s="105">
        <v>100</v>
      </c>
      <c r="AG152" s="105">
        <v>100</v>
      </c>
      <c r="AH152" s="105">
        <v>100</v>
      </c>
      <c r="AI152" s="105">
        <v>100</v>
      </c>
      <c r="AJ152" s="105">
        <v>98.11</v>
      </c>
      <c r="AK152" s="105">
        <v>90.78</v>
      </c>
      <c r="AL152" s="105">
        <v>83.33</v>
      </c>
      <c r="AM152" s="105">
        <v>100</v>
      </c>
      <c r="AN152" s="105">
        <v>94.44</v>
      </c>
      <c r="AO152" s="105">
        <v>97.46</v>
      </c>
      <c r="AP152" s="105"/>
      <c r="AQ152" s="105">
        <v>100</v>
      </c>
      <c r="AR152" s="105">
        <v>0</v>
      </c>
      <c r="AS152" s="105">
        <v>91.36</v>
      </c>
      <c r="AT152" s="105">
        <v>100</v>
      </c>
      <c r="AU152" s="105">
        <v>100</v>
      </c>
      <c r="AV152" s="105"/>
      <c r="AW152" s="105">
        <v>100</v>
      </c>
      <c r="AX152" s="105">
        <v>100</v>
      </c>
      <c r="AY152" s="105">
        <v>100</v>
      </c>
      <c r="AZ152" s="105">
        <v>100</v>
      </c>
      <c r="BA152" s="105">
        <v>94.44</v>
      </c>
      <c r="BB152" s="105">
        <v>100</v>
      </c>
      <c r="BC152" s="105">
        <v>88.89</v>
      </c>
      <c r="BD152" s="105">
        <v>100</v>
      </c>
      <c r="BE152" s="105">
        <v>100</v>
      </c>
      <c r="BF152" s="105">
        <v>100</v>
      </c>
      <c r="BG152" s="105">
        <v>100</v>
      </c>
      <c r="BH152" s="105"/>
      <c r="BI152" s="105"/>
      <c r="BJ152" s="105"/>
      <c r="BK152" s="105"/>
      <c r="BL152" s="105">
        <v>94.69</v>
      </c>
      <c r="BM152" s="105">
        <v>97.3</v>
      </c>
      <c r="BN152" s="105">
        <v>93.75</v>
      </c>
      <c r="BO152" s="105">
        <v>100</v>
      </c>
      <c r="BP152" s="105">
        <v>100</v>
      </c>
      <c r="BQ152" s="105">
        <v>80.77</v>
      </c>
      <c r="BR152" s="105"/>
      <c r="BS152" s="105"/>
      <c r="BT152" s="105"/>
      <c r="BU152" s="105"/>
      <c r="BV152" s="105">
        <v>94.4</v>
      </c>
      <c r="BW152" s="105">
        <v>99.4</v>
      </c>
      <c r="BX152" s="105">
        <v>92</v>
      </c>
      <c r="BY152" s="105">
        <v>78.260000000000005</v>
      </c>
      <c r="BZ152" s="105">
        <v>100</v>
      </c>
      <c r="CA152" s="105">
        <v>100</v>
      </c>
      <c r="CB152" s="105"/>
      <c r="CC152" s="105">
        <v>96.05</v>
      </c>
      <c r="CD152" s="105">
        <v>95.6</v>
      </c>
      <c r="CE152" s="105">
        <v>97.98</v>
      </c>
      <c r="CF152" s="105">
        <v>93.59</v>
      </c>
      <c r="CG152" s="105">
        <v>92.74</v>
      </c>
      <c r="CH152" s="105">
        <v>100</v>
      </c>
      <c r="CI152" s="105">
        <v>100</v>
      </c>
      <c r="CJ152" s="105">
        <v>94.44</v>
      </c>
      <c r="CK152" s="105">
        <v>62.04</v>
      </c>
      <c r="CL152" s="105">
        <v>100</v>
      </c>
      <c r="CM152" s="105">
        <v>60.12</v>
      </c>
      <c r="CN152" s="105">
        <v>80.81</v>
      </c>
      <c r="CO152" s="105">
        <v>44.12</v>
      </c>
      <c r="CP152" s="105">
        <v>55.56</v>
      </c>
      <c r="CQ152" s="105">
        <v>98.99</v>
      </c>
      <c r="CR152" s="105">
        <v>100</v>
      </c>
      <c r="CS152" s="105">
        <v>100</v>
      </c>
      <c r="CT152" s="105">
        <v>100</v>
      </c>
      <c r="CU152" s="105">
        <v>96.55</v>
      </c>
      <c r="CV152" s="105">
        <v>100</v>
      </c>
      <c r="CW152" s="105">
        <v>99.72</v>
      </c>
      <c r="CX152" s="105">
        <v>100</v>
      </c>
      <c r="CY152" s="105">
        <v>100</v>
      </c>
      <c r="CZ152" s="105">
        <v>100</v>
      </c>
      <c r="DA152" s="105">
        <v>95.96</v>
      </c>
      <c r="DB152" s="105">
        <v>99.71</v>
      </c>
      <c r="DC152" s="105">
        <v>100</v>
      </c>
    </row>
    <row r="153" spans="1:107" ht="14.4" x14ac:dyDescent="0.3">
      <c r="A153" s="104" t="s">
        <v>828</v>
      </c>
      <c r="B153" t="s">
        <v>307</v>
      </c>
      <c r="C153" t="s">
        <v>101</v>
      </c>
      <c r="D153" t="s">
        <v>102</v>
      </c>
      <c r="E153" t="s">
        <v>143</v>
      </c>
      <c r="F153" t="s">
        <v>676</v>
      </c>
      <c r="G153" t="s">
        <v>105</v>
      </c>
      <c r="H153" t="s">
        <v>105</v>
      </c>
      <c r="I153" s="97" t="s">
        <v>536</v>
      </c>
      <c r="J153" s="97">
        <v>1</v>
      </c>
      <c r="K153" t="s">
        <v>672</v>
      </c>
      <c r="L153" s="93" t="s">
        <v>106</v>
      </c>
      <c r="M153" s="105">
        <v>89.77</v>
      </c>
      <c r="N153" s="105">
        <v>94.36</v>
      </c>
      <c r="O153" s="105">
        <v>94.64</v>
      </c>
      <c r="P153" s="105">
        <v>87.33</v>
      </c>
      <c r="Q153" s="105">
        <v>92.93</v>
      </c>
      <c r="R153" s="105">
        <v>88.75</v>
      </c>
      <c r="S153" s="105">
        <v>92.16</v>
      </c>
      <c r="T153" s="105">
        <v>92.02</v>
      </c>
      <c r="U153" s="105">
        <v>97.8</v>
      </c>
      <c r="V153" s="105">
        <v>94.29</v>
      </c>
      <c r="W153" s="105">
        <v>100</v>
      </c>
      <c r="X153" s="105">
        <v>97.73</v>
      </c>
      <c r="Y153" s="105">
        <v>100</v>
      </c>
      <c r="Z153" s="105">
        <v>90.57</v>
      </c>
      <c r="AA153" s="105">
        <v>100</v>
      </c>
      <c r="AB153" s="105">
        <v>81.819999999999993</v>
      </c>
      <c r="AC153" s="105">
        <v>88.46</v>
      </c>
      <c r="AD153" s="105">
        <v>96.94</v>
      </c>
      <c r="AE153" s="105">
        <v>77.27</v>
      </c>
      <c r="AF153" s="105">
        <v>97.22</v>
      </c>
      <c r="AG153" s="105">
        <v>100</v>
      </c>
      <c r="AH153" s="105">
        <v>100</v>
      </c>
      <c r="AI153" s="105">
        <v>88.89</v>
      </c>
      <c r="AJ153" s="105">
        <v>96.67</v>
      </c>
      <c r="AK153" s="105">
        <v>82.97</v>
      </c>
      <c r="AL153" s="105">
        <v>69.44</v>
      </c>
      <c r="AM153" s="105">
        <v>94.5</v>
      </c>
      <c r="AN153" s="105">
        <v>89.19</v>
      </c>
      <c r="AO153" s="105">
        <v>95.83</v>
      </c>
      <c r="AP153" s="105">
        <v>41.75</v>
      </c>
      <c r="AQ153" s="105">
        <v>90</v>
      </c>
      <c r="AR153" s="105">
        <v>12.5</v>
      </c>
      <c r="AS153" s="105">
        <v>87.2</v>
      </c>
      <c r="AT153" s="105">
        <v>72.41</v>
      </c>
      <c r="AU153" s="105">
        <v>77.67</v>
      </c>
      <c r="AV153" s="105"/>
      <c r="AW153" s="105">
        <v>89.29</v>
      </c>
      <c r="AX153" s="105">
        <v>72.22</v>
      </c>
      <c r="AY153" s="105">
        <v>96.43</v>
      </c>
      <c r="AZ153" s="105">
        <v>100</v>
      </c>
      <c r="BA153" s="105">
        <v>93.33</v>
      </c>
      <c r="BB153" s="105">
        <v>80</v>
      </c>
      <c r="BC153" s="105">
        <v>90</v>
      </c>
      <c r="BD153" s="105">
        <v>95</v>
      </c>
      <c r="BE153" s="105">
        <v>100</v>
      </c>
      <c r="BF153" s="105">
        <v>100</v>
      </c>
      <c r="BG153" s="105">
        <v>80</v>
      </c>
      <c r="BH153" s="105"/>
      <c r="BI153" s="105"/>
      <c r="BJ153" s="105"/>
      <c r="BK153" s="105"/>
      <c r="BL153" s="105">
        <v>85.96</v>
      </c>
      <c r="BM153" s="105">
        <v>86.49</v>
      </c>
      <c r="BN153" s="105">
        <v>75</v>
      </c>
      <c r="BO153" s="105">
        <v>93.48</v>
      </c>
      <c r="BP153" s="105">
        <v>88.89</v>
      </c>
      <c r="BQ153" s="105">
        <v>80.77</v>
      </c>
      <c r="BR153" s="105">
        <v>78.790000000000006</v>
      </c>
      <c r="BS153" s="105">
        <v>50</v>
      </c>
      <c r="BT153" s="105">
        <v>72.22</v>
      </c>
      <c r="BU153" s="105">
        <v>88.89</v>
      </c>
      <c r="BV153" s="105">
        <v>90.91</v>
      </c>
      <c r="BW153" s="105">
        <v>91.07</v>
      </c>
      <c r="BX153" s="105">
        <v>92.31</v>
      </c>
      <c r="BY153" s="105">
        <v>91.67</v>
      </c>
      <c r="BZ153" s="105">
        <v>100</v>
      </c>
      <c r="CA153" s="105">
        <v>87.5</v>
      </c>
      <c r="CB153" s="105">
        <v>93.62</v>
      </c>
      <c r="CC153" s="105">
        <v>92.93</v>
      </c>
      <c r="CD153" s="105">
        <v>93.79</v>
      </c>
      <c r="CE153" s="105">
        <v>95.45</v>
      </c>
      <c r="CF153" s="105">
        <v>92.41</v>
      </c>
      <c r="CG153" s="105">
        <v>88.21</v>
      </c>
      <c r="CH153" s="105">
        <v>100</v>
      </c>
      <c r="CI153" s="105">
        <v>90</v>
      </c>
      <c r="CJ153" s="105">
        <v>83.33</v>
      </c>
      <c r="CK153" s="105">
        <v>75</v>
      </c>
      <c r="CL153" s="105">
        <v>100</v>
      </c>
      <c r="CM153" s="105">
        <v>82.62</v>
      </c>
      <c r="CN153" s="105">
        <v>83.84</v>
      </c>
      <c r="CO153" s="105">
        <v>82.35</v>
      </c>
      <c r="CP153" s="105">
        <v>82.22</v>
      </c>
      <c r="CQ153" s="105">
        <v>92.16</v>
      </c>
      <c r="CR153" s="105">
        <v>95.24</v>
      </c>
      <c r="CS153" s="105">
        <v>85.71</v>
      </c>
      <c r="CT153" s="105">
        <v>100</v>
      </c>
      <c r="CU153" s="105">
        <v>96.55</v>
      </c>
      <c r="CV153" s="105">
        <v>70</v>
      </c>
      <c r="CW153" s="105">
        <v>92.02</v>
      </c>
      <c r="CX153" s="105">
        <v>92.25</v>
      </c>
      <c r="CY153" s="105">
        <v>96.53</v>
      </c>
      <c r="CZ153" s="105">
        <v>90</v>
      </c>
      <c r="DA153" s="105">
        <v>90.56</v>
      </c>
      <c r="DB153" s="105">
        <v>89.47</v>
      </c>
      <c r="DC153" s="105">
        <v>78.430000000000007</v>
      </c>
    </row>
    <row r="154" spans="1:107" ht="14.4" x14ac:dyDescent="0.3">
      <c r="A154" s="104" t="s">
        <v>829</v>
      </c>
      <c r="B154" t="s">
        <v>308</v>
      </c>
      <c r="C154" t="s">
        <v>101</v>
      </c>
      <c r="D154" t="s">
        <v>102</v>
      </c>
      <c r="E154" t="s">
        <v>143</v>
      </c>
      <c r="F154" t="s">
        <v>194</v>
      </c>
      <c r="G154" t="s">
        <v>105</v>
      </c>
      <c r="H154" t="s">
        <v>105</v>
      </c>
      <c r="I154" s="97" t="s">
        <v>536</v>
      </c>
      <c r="J154" s="97">
        <v>1</v>
      </c>
      <c r="K154" t="s">
        <v>672</v>
      </c>
      <c r="L154" s="93" t="s">
        <v>106</v>
      </c>
      <c r="M154" s="105">
        <v>65.349999999999994</v>
      </c>
      <c r="N154" s="105">
        <v>60.77</v>
      </c>
      <c r="O154" s="105">
        <v>84.44</v>
      </c>
      <c r="P154" s="105">
        <v>68.069999999999993</v>
      </c>
      <c r="Q154" s="105">
        <v>78.66</v>
      </c>
      <c r="R154" s="105">
        <v>58.57</v>
      </c>
      <c r="S154" s="105">
        <v>17.57</v>
      </c>
      <c r="T154" s="105">
        <v>74.599999999999994</v>
      </c>
      <c r="U154" s="105">
        <v>71.11</v>
      </c>
      <c r="V154" s="105">
        <v>82.35</v>
      </c>
      <c r="W154" s="105">
        <v>85.71</v>
      </c>
      <c r="X154" s="105">
        <v>65.91</v>
      </c>
      <c r="Y154" s="105">
        <v>33.33</v>
      </c>
      <c r="Z154" s="105">
        <v>51.61</v>
      </c>
      <c r="AA154" s="105">
        <v>46.15</v>
      </c>
      <c r="AB154" s="105">
        <v>53.85</v>
      </c>
      <c r="AC154" s="105">
        <v>57.97</v>
      </c>
      <c r="AD154" s="105">
        <v>86.87</v>
      </c>
      <c r="AE154" s="105">
        <v>65.150000000000006</v>
      </c>
      <c r="AF154" s="105">
        <v>88.57</v>
      </c>
      <c r="AG154" s="105">
        <v>92.86</v>
      </c>
      <c r="AH154" s="105">
        <v>95.24</v>
      </c>
      <c r="AI154" s="105">
        <v>75</v>
      </c>
      <c r="AJ154" s="105">
        <v>81.11</v>
      </c>
      <c r="AK154" s="105">
        <v>59.29</v>
      </c>
      <c r="AL154" s="105">
        <v>50.08</v>
      </c>
      <c r="AM154" s="105">
        <v>0</v>
      </c>
      <c r="AN154" s="105">
        <v>46.67</v>
      </c>
      <c r="AO154" s="105">
        <v>45.45</v>
      </c>
      <c r="AP154" s="105">
        <v>0</v>
      </c>
      <c r="AQ154" s="105">
        <v>0</v>
      </c>
      <c r="AR154" s="105">
        <v>83.33</v>
      </c>
      <c r="AS154" s="105">
        <v>83.78</v>
      </c>
      <c r="AT154" s="105">
        <v>8</v>
      </c>
      <c r="AU154" s="105"/>
      <c r="AV154" s="105"/>
      <c r="AW154" s="105">
        <v>34.090000000000003</v>
      </c>
      <c r="AX154" s="105">
        <v>14.29</v>
      </c>
      <c r="AY154" s="105">
        <v>40</v>
      </c>
      <c r="AZ154" s="105">
        <v>50</v>
      </c>
      <c r="BA154" s="105">
        <v>77.5</v>
      </c>
      <c r="BB154" s="105">
        <v>100</v>
      </c>
      <c r="BC154" s="105">
        <v>85</v>
      </c>
      <c r="BD154" s="105">
        <v>87.5</v>
      </c>
      <c r="BE154" s="105">
        <v>66.67</v>
      </c>
      <c r="BF154" s="105">
        <v>100</v>
      </c>
      <c r="BG154" s="105">
        <v>50</v>
      </c>
      <c r="BH154" s="105"/>
      <c r="BI154" s="105"/>
      <c r="BJ154" s="105"/>
      <c r="BK154" s="105"/>
      <c r="BL154" s="105">
        <v>76.7</v>
      </c>
      <c r="BM154" s="105">
        <v>76.19</v>
      </c>
      <c r="BN154" s="105">
        <v>46.67</v>
      </c>
      <c r="BO154" s="105">
        <v>85.71</v>
      </c>
      <c r="BP154" s="105">
        <v>79.489999999999995</v>
      </c>
      <c r="BQ154" s="105">
        <v>76</v>
      </c>
      <c r="BR154" s="105">
        <v>88.89</v>
      </c>
      <c r="BS154" s="105">
        <v>100</v>
      </c>
      <c r="BT154" s="105">
        <v>0</v>
      </c>
      <c r="BU154" s="105">
        <v>100</v>
      </c>
      <c r="BV154" s="105">
        <v>74.87</v>
      </c>
      <c r="BW154" s="105">
        <v>60.47</v>
      </c>
      <c r="BX154" s="105">
        <v>73.680000000000007</v>
      </c>
      <c r="BY154" s="105">
        <v>72.73</v>
      </c>
      <c r="BZ154" s="105">
        <v>57.14</v>
      </c>
      <c r="CA154" s="105">
        <v>91.3</v>
      </c>
      <c r="CB154" s="105">
        <v>78.900000000000006</v>
      </c>
      <c r="CC154" s="105">
        <v>78.66</v>
      </c>
      <c r="CD154" s="105">
        <v>80.83</v>
      </c>
      <c r="CE154" s="105">
        <v>86.36</v>
      </c>
      <c r="CF154" s="105">
        <v>76.92</v>
      </c>
      <c r="CG154" s="105">
        <v>10.58</v>
      </c>
      <c r="CH154" s="105">
        <v>9.52</v>
      </c>
      <c r="CI154" s="105">
        <v>10</v>
      </c>
      <c r="CJ154" s="105">
        <v>16</v>
      </c>
      <c r="CK154" s="105">
        <v>4.17</v>
      </c>
      <c r="CL154" s="105">
        <v>0</v>
      </c>
      <c r="CM154" s="105"/>
      <c r="CN154" s="105"/>
      <c r="CO154" s="105"/>
      <c r="CP154" s="105"/>
      <c r="CQ154" s="105">
        <v>17.57</v>
      </c>
      <c r="CR154" s="105">
        <v>30.3</v>
      </c>
      <c r="CS154" s="105">
        <v>0</v>
      </c>
      <c r="CT154" s="105">
        <v>22.22</v>
      </c>
      <c r="CU154" s="105">
        <v>20.83</v>
      </c>
      <c r="CV154" s="105">
        <v>10</v>
      </c>
      <c r="CW154" s="105">
        <v>74.599999999999994</v>
      </c>
      <c r="CX154" s="105">
        <v>70.27</v>
      </c>
      <c r="CY154" s="105">
        <v>83.33</v>
      </c>
      <c r="CZ154" s="105">
        <v>70.62</v>
      </c>
      <c r="DA154" s="105">
        <v>46.19</v>
      </c>
      <c r="DB154" s="105">
        <v>79.239999999999995</v>
      </c>
      <c r="DC154" s="105">
        <v>75.819999999999993</v>
      </c>
    </row>
    <row r="155" spans="1:107" ht="14.4" x14ac:dyDescent="0.3">
      <c r="A155" s="104" t="s">
        <v>830</v>
      </c>
      <c r="B155" t="s">
        <v>309</v>
      </c>
      <c r="C155" t="s">
        <v>101</v>
      </c>
      <c r="D155" t="s">
        <v>102</v>
      </c>
      <c r="E155" t="s">
        <v>143</v>
      </c>
      <c r="F155" t="s">
        <v>136</v>
      </c>
      <c r="G155" t="s">
        <v>105</v>
      </c>
      <c r="H155" t="s">
        <v>105</v>
      </c>
      <c r="I155" s="97" t="s">
        <v>536</v>
      </c>
      <c r="J155" s="97">
        <v>1</v>
      </c>
      <c r="K155" t="s">
        <v>672</v>
      </c>
      <c r="L155" s="93" t="s">
        <v>106</v>
      </c>
      <c r="M155" s="105">
        <v>80.41</v>
      </c>
      <c r="N155" s="105">
        <v>76.94</v>
      </c>
      <c r="O155" s="105">
        <v>91.84</v>
      </c>
      <c r="P155" s="105">
        <v>84.45</v>
      </c>
      <c r="Q155" s="105">
        <v>84.19</v>
      </c>
      <c r="R155" s="105">
        <v>70.98</v>
      </c>
      <c r="S155" s="105">
        <v>70.099999999999994</v>
      </c>
      <c r="T155" s="105">
        <v>84.61</v>
      </c>
      <c r="U155" s="105">
        <v>93.82</v>
      </c>
      <c r="V155" s="105">
        <v>94.29</v>
      </c>
      <c r="W155" s="105">
        <v>100</v>
      </c>
      <c r="X155" s="105">
        <v>94.19</v>
      </c>
      <c r="Y155" s="105">
        <v>83.33</v>
      </c>
      <c r="Z155" s="105">
        <v>63.21</v>
      </c>
      <c r="AA155" s="105">
        <v>80</v>
      </c>
      <c r="AB155" s="105">
        <v>42.42</v>
      </c>
      <c r="AC155" s="105">
        <v>62.82</v>
      </c>
      <c r="AD155" s="105">
        <v>93.2</v>
      </c>
      <c r="AE155" s="105">
        <v>77.27</v>
      </c>
      <c r="AF155" s="105">
        <v>97.22</v>
      </c>
      <c r="AG155" s="105">
        <v>100</v>
      </c>
      <c r="AH155" s="105">
        <v>100</v>
      </c>
      <c r="AI155" s="105">
        <v>88.89</v>
      </c>
      <c r="AJ155" s="105">
        <v>96.67</v>
      </c>
      <c r="AK155" s="105">
        <v>89.8</v>
      </c>
      <c r="AL155" s="105">
        <v>94.5</v>
      </c>
      <c r="AM155" s="105">
        <v>94.5</v>
      </c>
      <c r="AN155" s="105">
        <v>89.19</v>
      </c>
      <c r="AO155" s="105">
        <v>84.62</v>
      </c>
      <c r="AP155" s="105">
        <v>41.75</v>
      </c>
      <c r="AQ155" s="105">
        <v>100</v>
      </c>
      <c r="AR155" s="105">
        <v>55.56</v>
      </c>
      <c r="AS155" s="105">
        <v>97.56</v>
      </c>
      <c r="AT155" s="105">
        <v>82.76</v>
      </c>
      <c r="AU155" s="105">
        <v>100</v>
      </c>
      <c r="AV155" s="105"/>
      <c r="AW155" s="105">
        <v>76.790000000000006</v>
      </c>
      <c r="AX155" s="105">
        <v>50</v>
      </c>
      <c r="AY155" s="105">
        <v>83.33</v>
      </c>
      <c r="AZ155" s="105">
        <v>100</v>
      </c>
      <c r="BA155" s="105">
        <v>100</v>
      </c>
      <c r="BB155" s="105">
        <v>100</v>
      </c>
      <c r="BC155" s="105">
        <v>100</v>
      </c>
      <c r="BD155" s="105">
        <v>100</v>
      </c>
      <c r="BE155" s="105">
        <v>100</v>
      </c>
      <c r="BF155" s="105">
        <v>100</v>
      </c>
      <c r="BG155" s="105">
        <v>100</v>
      </c>
      <c r="BH155" s="105"/>
      <c r="BI155" s="105"/>
      <c r="BJ155" s="105"/>
      <c r="BK155" s="105"/>
      <c r="BL155" s="105">
        <v>84.5</v>
      </c>
      <c r="BM155" s="105">
        <v>92.79</v>
      </c>
      <c r="BN155" s="105">
        <v>75</v>
      </c>
      <c r="BO155" s="105">
        <v>84.78</v>
      </c>
      <c r="BP155" s="105">
        <v>85.19</v>
      </c>
      <c r="BQ155" s="105">
        <v>76.92</v>
      </c>
      <c r="BR155" s="105">
        <v>45.24</v>
      </c>
      <c r="BS155" s="105">
        <v>50</v>
      </c>
      <c r="BT155" s="105">
        <v>50</v>
      </c>
      <c r="BU155" s="105">
        <v>40.909999999999997</v>
      </c>
      <c r="BV155" s="105">
        <v>78.61</v>
      </c>
      <c r="BW155" s="105">
        <v>74.400000000000006</v>
      </c>
      <c r="BX155" s="105">
        <v>76.92</v>
      </c>
      <c r="BY155" s="105">
        <v>66.67</v>
      </c>
      <c r="BZ155" s="105">
        <v>67.86</v>
      </c>
      <c r="CA155" s="105">
        <v>81.94</v>
      </c>
      <c r="CB155" s="105">
        <v>87.23</v>
      </c>
      <c r="CC155" s="105">
        <v>84.19</v>
      </c>
      <c r="CD155" s="105">
        <v>83.91</v>
      </c>
      <c r="CE155" s="105">
        <v>75.25</v>
      </c>
      <c r="CF155" s="105">
        <v>91.14</v>
      </c>
      <c r="CG155" s="105">
        <v>78.260000000000005</v>
      </c>
      <c r="CH155" s="105">
        <v>57.14</v>
      </c>
      <c r="CI155" s="105">
        <v>100</v>
      </c>
      <c r="CJ155" s="105">
        <v>73.33</v>
      </c>
      <c r="CK155" s="105">
        <v>88.89</v>
      </c>
      <c r="CL155" s="105">
        <v>100</v>
      </c>
      <c r="CM155" s="105">
        <v>54.26</v>
      </c>
      <c r="CN155" s="105">
        <v>52.53</v>
      </c>
      <c r="CO155" s="105">
        <v>58.82</v>
      </c>
      <c r="CP155" s="105">
        <v>54.02</v>
      </c>
      <c r="CQ155" s="105">
        <v>70.099999999999994</v>
      </c>
      <c r="CR155" s="105">
        <v>71.430000000000007</v>
      </c>
      <c r="CS155" s="105">
        <v>75</v>
      </c>
      <c r="CT155" s="105">
        <v>66.67</v>
      </c>
      <c r="CU155" s="105">
        <v>74.069999999999993</v>
      </c>
      <c r="CV155" s="105">
        <v>60</v>
      </c>
      <c r="CW155" s="105">
        <v>84.61</v>
      </c>
      <c r="CX155" s="105">
        <v>79.03</v>
      </c>
      <c r="CY155" s="105">
        <v>87.5</v>
      </c>
      <c r="CZ155" s="105">
        <v>85</v>
      </c>
      <c r="DA155" s="105">
        <v>82.78</v>
      </c>
      <c r="DB155" s="105">
        <v>87.83</v>
      </c>
      <c r="DC155" s="105">
        <v>87.25</v>
      </c>
    </row>
    <row r="156" spans="1:107" ht="14.4" x14ac:dyDescent="0.3">
      <c r="A156" s="104" t="s">
        <v>831</v>
      </c>
      <c r="B156" t="s">
        <v>310</v>
      </c>
      <c r="C156" t="s">
        <v>101</v>
      </c>
      <c r="D156" t="s">
        <v>102</v>
      </c>
      <c r="E156" t="s">
        <v>214</v>
      </c>
      <c r="F156" t="s">
        <v>125</v>
      </c>
      <c r="G156" t="s">
        <v>105</v>
      </c>
      <c r="H156" t="s">
        <v>105</v>
      </c>
      <c r="I156" s="97" t="s">
        <v>536</v>
      </c>
      <c r="J156" s="97">
        <v>1</v>
      </c>
      <c r="K156" t="s">
        <v>672</v>
      </c>
      <c r="L156" s="93" t="s">
        <v>106</v>
      </c>
      <c r="M156" s="105">
        <v>86.65</v>
      </c>
      <c r="N156" s="105">
        <v>84.36</v>
      </c>
      <c r="O156" s="105">
        <v>94.03</v>
      </c>
      <c r="P156" s="105">
        <v>88.71</v>
      </c>
      <c r="Q156" s="105">
        <v>82.25</v>
      </c>
      <c r="R156" s="105">
        <v>92.07</v>
      </c>
      <c r="S156" s="105">
        <v>64.89</v>
      </c>
      <c r="T156" s="105">
        <v>87.77</v>
      </c>
      <c r="U156" s="105">
        <v>79.67</v>
      </c>
      <c r="V156" s="105">
        <v>85.71</v>
      </c>
      <c r="W156" s="105">
        <v>87.5</v>
      </c>
      <c r="X156" s="105">
        <v>73.86</v>
      </c>
      <c r="Y156" s="105">
        <v>83.33</v>
      </c>
      <c r="Z156" s="105">
        <v>87.74</v>
      </c>
      <c r="AA156" s="105">
        <v>96.67</v>
      </c>
      <c r="AB156" s="105">
        <v>93.94</v>
      </c>
      <c r="AC156" s="105">
        <v>84.62</v>
      </c>
      <c r="AD156" s="105">
        <v>97.39</v>
      </c>
      <c r="AE156" s="105">
        <v>77.27</v>
      </c>
      <c r="AF156" s="105">
        <v>91.43</v>
      </c>
      <c r="AG156" s="105">
        <v>92.86</v>
      </c>
      <c r="AH156" s="105">
        <v>85.71</v>
      </c>
      <c r="AI156" s="105">
        <v>87.5</v>
      </c>
      <c r="AJ156" s="105">
        <v>91.67</v>
      </c>
      <c r="AK156" s="105">
        <v>95.92</v>
      </c>
      <c r="AL156" s="105">
        <v>65.28</v>
      </c>
      <c r="AM156" s="105">
        <v>100</v>
      </c>
      <c r="AN156" s="105">
        <v>100</v>
      </c>
      <c r="AO156" s="105">
        <v>96.43</v>
      </c>
      <c r="AP156" s="105">
        <v>40</v>
      </c>
      <c r="AQ156" s="105">
        <v>100</v>
      </c>
      <c r="AR156" s="105">
        <v>77.78</v>
      </c>
      <c r="AS156" s="105">
        <v>99.39</v>
      </c>
      <c r="AT156" s="105">
        <v>100</v>
      </c>
      <c r="AU156" s="105">
        <v>100</v>
      </c>
      <c r="AV156" s="105"/>
      <c r="AW156" s="105">
        <v>94.83</v>
      </c>
      <c r="AX156" s="105">
        <v>88.89</v>
      </c>
      <c r="AY156" s="105">
        <v>96.67</v>
      </c>
      <c r="AZ156" s="105">
        <v>100</v>
      </c>
      <c r="BA156" s="105">
        <v>100</v>
      </c>
      <c r="BB156" s="105">
        <v>100</v>
      </c>
      <c r="BC156" s="105">
        <v>100</v>
      </c>
      <c r="BD156" s="105">
        <v>100</v>
      </c>
      <c r="BE156" s="105">
        <v>100</v>
      </c>
      <c r="BF156" s="105">
        <v>100</v>
      </c>
      <c r="BG156" s="105">
        <v>100</v>
      </c>
      <c r="BH156" s="105">
        <v>95.7</v>
      </c>
      <c r="BI156" s="105">
        <v>88.24</v>
      </c>
      <c r="BJ156" s="105">
        <v>97.62</v>
      </c>
      <c r="BK156" s="105">
        <v>97.93</v>
      </c>
      <c r="BL156" s="105">
        <v>76.319999999999993</v>
      </c>
      <c r="BM156" s="105">
        <v>81.08</v>
      </c>
      <c r="BN156" s="105">
        <v>81.25</v>
      </c>
      <c r="BO156" s="105">
        <v>80.430000000000007</v>
      </c>
      <c r="BP156" s="105">
        <v>77.78</v>
      </c>
      <c r="BQ156" s="105">
        <v>61.54</v>
      </c>
      <c r="BR156" s="105">
        <v>75</v>
      </c>
      <c r="BS156" s="105">
        <v>66.67</v>
      </c>
      <c r="BT156" s="105">
        <v>100</v>
      </c>
      <c r="BU156" s="105">
        <v>54.55</v>
      </c>
      <c r="BV156" s="105">
        <v>80.790000000000006</v>
      </c>
      <c r="BW156" s="105">
        <v>85.71</v>
      </c>
      <c r="BX156" s="105">
        <v>57.69</v>
      </c>
      <c r="BY156" s="105">
        <v>83.33</v>
      </c>
      <c r="BZ156" s="105">
        <v>76.19</v>
      </c>
      <c r="CA156" s="105">
        <v>66.67</v>
      </c>
      <c r="CB156" s="105">
        <v>85.42</v>
      </c>
      <c r="CC156" s="105">
        <v>82.25</v>
      </c>
      <c r="CD156" s="105">
        <v>90.34</v>
      </c>
      <c r="CE156" s="105">
        <v>84.09</v>
      </c>
      <c r="CF156" s="105">
        <v>95.57</v>
      </c>
      <c r="CG156" s="105">
        <v>90.36</v>
      </c>
      <c r="CH156" s="105">
        <v>100</v>
      </c>
      <c r="CI156" s="105">
        <v>100</v>
      </c>
      <c r="CJ156" s="105">
        <v>83.33</v>
      </c>
      <c r="CK156" s="105">
        <v>91.67</v>
      </c>
      <c r="CL156" s="105">
        <v>83.33</v>
      </c>
      <c r="CM156" s="105">
        <v>94.88</v>
      </c>
      <c r="CN156" s="105">
        <v>97.98</v>
      </c>
      <c r="CO156" s="105">
        <v>97.06</v>
      </c>
      <c r="CP156" s="105">
        <v>93.33</v>
      </c>
      <c r="CQ156" s="105">
        <v>64.89</v>
      </c>
      <c r="CR156" s="105">
        <v>54.76</v>
      </c>
      <c r="CS156" s="105">
        <v>48</v>
      </c>
      <c r="CT156" s="105">
        <v>81.48</v>
      </c>
      <c r="CU156" s="105">
        <v>77.78</v>
      </c>
      <c r="CV156" s="105">
        <v>90</v>
      </c>
      <c r="CW156" s="105">
        <v>87.77</v>
      </c>
      <c r="CX156" s="105">
        <v>81.45</v>
      </c>
      <c r="CY156" s="105">
        <v>93.06</v>
      </c>
      <c r="CZ156" s="105">
        <v>97.5</v>
      </c>
      <c r="DA156" s="105">
        <v>87.32</v>
      </c>
      <c r="DB156" s="105">
        <v>90.43</v>
      </c>
      <c r="DC156" s="105">
        <v>90.2</v>
      </c>
    </row>
    <row r="157" spans="1:107" ht="14.4" x14ac:dyDescent="0.3">
      <c r="A157" s="104" t="s">
        <v>832</v>
      </c>
      <c r="B157" t="s">
        <v>311</v>
      </c>
      <c r="C157" t="s">
        <v>101</v>
      </c>
      <c r="D157" t="s">
        <v>102</v>
      </c>
      <c r="E157" t="s">
        <v>214</v>
      </c>
      <c r="F157" t="s">
        <v>676</v>
      </c>
      <c r="G157" t="s">
        <v>105</v>
      </c>
      <c r="H157" t="s">
        <v>105</v>
      </c>
      <c r="I157" s="97" t="s">
        <v>536</v>
      </c>
      <c r="J157" s="97">
        <v>1</v>
      </c>
      <c r="K157" t="s">
        <v>672</v>
      </c>
      <c r="L157" s="93" t="s">
        <v>106</v>
      </c>
      <c r="M157" s="105">
        <v>89.09</v>
      </c>
      <c r="N157" s="105">
        <v>90.51</v>
      </c>
      <c r="O157" s="105">
        <v>93.4</v>
      </c>
      <c r="P157" s="105">
        <v>86.87</v>
      </c>
      <c r="Q157" s="105">
        <v>85.51</v>
      </c>
      <c r="R157" s="105">
        <v>89</v>
      </c>
      <c r="S157" s="105">
        <v>95.1</v>
      </c>
      <c r="T157" s="105">
        <v>93.15</v>
      </c>
      <c r="U157" s="105">
        <v>89.56</v>
      </c>
      <c r="V157" s="105">
        <v>80</v>
      </c>
      <c r="W157" s="105">
        <v>87.5</v>
      </c>
      <c r="X157" s="105">
        <v>96.59</v>
      </c>
      <c r="Y157" s="105">
        <v>100</v>
      </c>
      <c r="Z157" s="105">
        <v>91.51</v>
      </c>
      <c r="AA157" s="105">
        <v>96.67</v>
      </c>
      <c r="AB157" s="105">
        <v>87.88</v>
      </c>
      <c r="AC157" s="105">
        <v>89.74</v>
      </c>
      <c r="AD157" s="105">
        <v>96.75</v>
      </c>
      <c r="AE157" s="105">
        <v>62.12</v>
      </c>
      <c r="AF157" s="105">
        <v>100</v>
      </c>
      <c r="AG157" s="105">
        <v>100</v>
      </c>
      <c r="AH157" s="105">
        <v>100</v>
      </c>
      <c r="AI157" s="105">
        <v>100</v>
      </c>
      <c r="AJ157" s="105">
        <v>88.33</v>
      </c>
      <c r="AK157" s="105">
        <v>87.76</v>
      </c>
      <c r="AL157" s="105">
        <v>83.33</v>
      </c>
      <c r="AM157" s="105">
        <v>100</v>
      </c>
      <c r="AN157" s="105">
        <v>79.28</v>
      </c>
      <c r="AO157" s="105">
        <v>83.36</v>
      </c>
      <c r="AP157" s="105">
        <v>50</v>
      </c>
      <c r="AQ157" s="105">
        <v>100</v>
      </c>
      <c r="AR157" s="105">
        <v>44.44</v>
      </c>
      <c r="AS157" s="105">
        <v>96.3</v>
      </c>
      <c r="AT157" s="105">
        <v>89.66</v>
      </c>
      <c r="AU157" s="105">
        <v>100</v>
      </c>
      <c r="AV157" s="105"/>
      <c r="AW157" s="105">
        <v>86.21</v>
      </c>
      <c r="AX157" s="105">
        <v>94.44</v>
      </c>
      <c r="AY157" s="105">
        <v>76.67</v>
      </c>
      <c r="AZ157" s="105">
        <v>100</v>
      </c>
      <c r="BA157" s="105">
        <v>94.74</v>
      </c>
      <c r="BB157" s="105">
        <v>100</v>
      </c>
      <c r="BC157" s="105">
        <v>100</v>
      </c>
      <c r="BD157" s="105">
        <v>100</v>
      </c>
      <c r="BE157" s="105">
        <v>100</v>
      </c>
      <c r="BF157" s="105">
        <v>66.67</v>
      </c>
      <c r="BG157" s="105">
        <v>100</v>
      </c>
      <c r="BH157" s="105">
        <v>75.540000000000006</v>
      </c>
      <c r="BI157" s="105">
        <v>76.47</v>
      </c>
      <c r="BJ157" s="105">
        <v>87.65</v>
      </c>
      <c r="BK157" s="105">
        <v>70</v>
      </c>
      <c r="BL157" s="105">
        <v>90.38</v>
      </c>
      <c r="BM157" s="105">
        <v>100</v>
      </c>
      <c r="BN157" s="105">
        <v>57.14</v>
      </c>
      <c r="BO157" s="105">
        <v>95.56</v>
      </c>
      <c r="BP157" s="105">
        <v>100</v>
      </c>
      <c r="BQ157" s="105">
        <v>76.92</v>
      </c>
      <c r="BR157" s="105">
        <v>54.17</v>
      </c>
      <c r="BS157" s="105">
        <v>41.67</v>
      </c>
      <c r="BT157" s="105">
        <v>50</v>
      </c>
      <c r="BU157" s="105">
        <v>45</v>
      </c>
      <c r="BV157" s="105">
        <v>94.85</v>
      </c>
      <c r="BW157" s="105">
        <v>97.96</v>
      </c>
      <c r="BX157" s="105">
        <v>100</v>
      </c>
      <c r="BY157" s="105">
        <v>95.83</v>
      </c>
      <c r="BZ157" s="105">
        <v>85.71</v>
      </c>
      <c r="CA157" s="105">
        <v>86.96</v>
      </c>
      <c r="CB157" s="105">
        <v>91.67</v>
      </c>
      <c r="CC157" s="105">
        <v>85.51</v>
      </c>
      <c r="CD157" s="105">
        <v>90.28</v>
      </c>
      <c r="CE157" s="105">
        <v>80.3</v>
      </c>
      <c r="CF157" s="105">
        <v>98.72</v>
      </c>
      <c r="CG157" s="105">
        <v>78.260000000000005</v>
      </c>
      <c r="CH157" s="105">
        <v>100</v>
      </c>
      <c r="CI157" s="105">
        <v>70</v>
      </c>
      <c r="CJ157" s="105">
        <v>75</v>
      </c>
      <c r="CK157" s="105">
        <v>58.33</v>
      </c>
      <c r="CL157" s="105">
        <v>83.33</v>
      </c>
      <c r="CM157" s="105">
        <v>93.21</v>
      </c>
      <c r="CN157" s="105">
        <v>96.97</v>
      </c>
      <c r="CO157" s="105">
        <v>91.18</v>
      </c>
      <c r="CP157" s="105">
        <v>92.22</v>
      </c>
      <c r="CQ157" s="105">
        <v>95.1</v>
      </c>
      <c r="CR157" s="105">
        <v>97.62</v>
      </c>
      <c r="CS157" s="105">
        <v>89.29</v>
      </c>
      <c r="CT157" s="105">
        <v>96.88</v>
      </c>
      <c r="CU157" s="105">
        <v>96.55</v>
      </c>
      <c r="CV157" s="105">
        <v>100</v>
      </c>
      <c r="CW157" s="105">
        <v>93.15</v>
      </c>
      <c r="CX157" s="105">
        <v>94.57</v>
      </c>
      <c r="CY157" s="105">
        <v>95.14</v>
      </c>
      <c r="CZ157" s="105">
        <v>82.5</v>
      </c>
      <c r="DA157" s="105">
        <v>88.64</v>
      </c>
      <c r="DB157" s="105">
        <v>92.76</v>
      </c>
      <c r="DC157" s="105">
        <v>79.900000000000006</v>
      </c>
    </row>
    <row r="158" spans="1:107" ht="14.4" x14ac:dyDescent="0.3">
      <c r="A158" s="104" t="s">
        <v>833</v>
      </c>
      <c r="B158" t="s">
        <v>312</v>
      </c>
      <c r="C158" t="s">
        <v>101</v>
      </c>
      <c r="D158" t="s">
        <v>102</v>
      </c>
      <c r="E158" t="s">
        <v>214</v>
      </c>
      <c r="F158" t="s">
        <v>676</v>
      </c>
      <c r="G158" t="s">
        <v>105</v>
      </c>
      <c r="H158" t="s">
        <v>105</v>
      </c>
      <c r="I158" s="97" t="s">
        <v>536</v>
      </c>
      <c r="J158" s="97">
        <v>1</v>
      </c>
      <c r="K158" t="s">
        <v>672</v>
      </c>
      <c r="L158" s="93" t="s">
        <v>106</v>
      </c>
      <c r="M158" s="105">
        <v>77.84</v>
      </c>
      <c r="N158" s="105">
        <v>67.569999999999993</v>
      </c>
      <c r="O158" s="105">
        <v>90</v>
      </c>
      <c r="P158" s="105">
        <v>80.61</v>
      </c>
      <c r="Q158" s="105">
        <v>80.33</v>
      </c>
      <c r="R158" s="105">
        <v>76.7</v>
      </c>
      <c r="S158" s="105">
        <v>36.909999999999997</v>
      </c>
      <c r="T158" s="105">
        <v>82.76</v>
      </c>
      <c r="U158" s="105">
        <v>82.22</v>
      </c>
      <c r="V158" s="105">
        <v>88.57</v>
      </c>
      <c r="W158" s="105">
        <v>100</v>
      </c>
      <c r="X158" s="105">
        <v>77.27</v>
      </c>
      <c r="Y158" s="105">
        <v>50</v>
      </c>
      <c r="Z158" s="105">
        <v>53.61</v>
      </c>
      <c r="AA158" s="105">
        <v>53.57</v>
      </c>
      <c r="AB158" s="105">
        <v>57.69</v>
      </c>
      <c r="AC158" s="105">
        <v>59.15</v>
      </c>
      <c r="AD158" s="105">
        <v>92.18</v>
      </c>
      <c r="AE158" s="105">
        <v>63.64</v>
      </c>
      <c r="AF158" s="105">
        <v>100</v>
      </c>
      <c r="AG158" s="105">
        <v>100</v>
      </c>
      <c r="AH158" s="105">
        <v>100</v>
      </c>
      <c r="AI158" s="105">
        <v>100</v>
      </c>
      <c r="AJ158" s="105">
        <v>91.67</v>
      </c>
      <c r="AK158" s="105">
        <v>84.54</v>
      </c>
      <c r="AL158" s="105">
        <v>87.5</v>
      </c>
      <c r="AM158" s="105">
        <v>49.83</v>
      </c>
      <c r="AN158" s="105">
        <v>97.3</v>
      </c>
      <c r="AO158" s="105">
        <v>42.5</v>
      </c>
      <c r="AP158" s="105">
        <v>55.67</v>
      </c>
      <c r="AQ158" s="105">
        <v>84.29</v>
      </c>
      <c r="AR158" s="105">
        <v>47.22</v>
      </c>
      <c r="AS158" s="105">
        <v>92.68</v>
      </c>
      <c r="AT158" s="105">
        <v>79.31</v>
      </c>
      <c r="AU158" s="105">
        <v>100</v>
      </c>
      <c r="AV158" s="105"/>
      <c r="AW158" s="105">
        <v>52.67</v>
      </c>
      <c r="AX158" s="105">
        <v>30.95</v>
      </c>
      <c r="AY158" s="105">
        <v>57.14</v>
      </c>
      <c r="AZ158" s="105">
        <v>83.33</v>
      </c>
      <c r="BA158" s="105">
        <v>100</v>
      </c>
      <c r="BB158" s="105">
        <v>100</v>
      </c>
      <c r="BC158" s="105">
        <v>100</v>
      </c>
      <c r="BD158" s="105">
        <v>100</v>
      </c>
      <c r="BE158" s="105">
        <v>100</v>
      </c>
      <c r="BF158" s="105">
        <v>100</v>
      </c>
      <c r="BG158" s="105">
        <v>100</v>
      </c>
      <c r="BH158" s="105"/>
      <c r="BI158" s="105"/>
      <c r="BJ158" s="105"/>
      <c r="BK158" s="105"/>
      <c r="BL158" s="105">
        <v>88.01</v>
      </c>
      <c r="BM158" s="105">
        <v>87.39</v>
      </c>
      <c r="BN158" s="105">
        <v>87.5</v>
      </c>
      <c r="BO158" s="105">
        <v>97.83</v>
      </c>
      <c r="BP158" s="105">
        <v>90.74</v>
      </c>
      <c r="BQ158" s="105">
        <v>76.92</v>
      </c>
      <c r="BR158" s="105">
        <v>55.41</v>
      </c>
      <c r="BS158" s="105">
        <v>75</v>
      </c>
      <c r="BT158" s="105">
        <v>44.44</v>
      </c>
      <c r="BU158" s="105">
        <v>50</v>
      </c>
      <c r="BV158" s="105">
        <v>79.930000000000007</v>
      </c>
      <c r="BW158" s="105">
        <v>89.29</v>
      </c>
      <c r="BX158" s="105">
        <v>73.08</v>
      </c>
      <c r="BY158" s="105">
        <v>56.52</v>
      </c>
      <c r="BZ158" s="105">
        <v>96.43</v>
      </c>
      <c r="CA158" s="105">
        <v>70.83</v>
      </c>
      <c r="CB158" s="105">
        <v>76.06</v>
      </c>
      <c r="CC158" s="105">
        <v>80.33</v>
      </c>
      <c r="CD158" s="105">
        <v>84.93</v>
      </c>
      <c r="CE158" s="105">
        <v>66.67</v>
      </c>
      <c r="CF158" s="105">
        <v>98.1</v>
      </c>
      <c r="CG158" s="105">
        <v>77.540000000000006</v>
      </c>
      <c r="CH158" s="105">
        <v>73.33</v>
      </c>
      <c r="CI158" s="105">
        <v>70</v>
      </c>
      <c r="CJ158" s="105">
        <v>86.21</v>
      </c>
      <c r="CK158" s="105">
        <v>94.44</v>
      </c>
      <c r="CL158" s="105">
        <v>33.33</v>
      </c>
      <c r="CM158" s="105">
        <v>68.61</v>
      </c>
      <c r="CN158" s="105">
        <v>69.7</v>
      </c>
      <c r="CO158" s="105">
        <v>50</v>
      </c>
      <c r="CP158" s="105">
        <v>71.84</v>
      </c>
      <c r="CQ158" s="105">
        <v>36.909999999999997</v>
      </c>
      <c r="CR158" s="105">
        <v>39.39</v>
      </c>
      <c r="CS158" s="105">
        <v>6.67</v>
      </c>
      <c r="CT158" s="105">
        <v>44.44</v>
      </c>
      <c r="CU158" s="105">
        <v>40</v>
      </c>
      <c r="CV158" s="105">
        <v>30</v>
      </c>
      <c r="CW158" s="105">
        <v>82.76</v>
      </c>
      <c r="CX158" s="105">
        <v>65.22</v>
      </c>
      <c r="CY158" s="105">
        <v>90.28</v>
      </c>
      <c r="CZ158" s="105">
        <v>88.46</v>
      </c>
      <c r="DA158" s="105">
        <v>84.14</v>
      </c>
      <c r="DB158" s="105">
        <v>95.18</v>
      </c>
      <c r="DC158" s="105">
        <v>88.73</v>
      </c>
    </row>
    <row r="159" spans="1:107" ht="14.4" x14ac:dyDescent="0.3">
      <c r="A159" s="104" t="s">
        <v>834</v>
      </c>
      <c r="B159" t="s">
        <v>313</v>
      </c>
      <c r="C159" t="s">
        <v>101</v>
      </c>
      <c r="D159" t="s">
        <v>102</v>
      </c>
      <c r="E159" t="s">
        <v>176</v>
      </c>
      <c r="F159" t="s">
        <v>138</v>
      </c>
      <c r="G159" t="s">
        <v>105</v>
      </c>
      <c r="H159" t="s">
        <v>105</v>
      </c>
      <c r="I159" s="97" t="s">
        <v>536</v>
      </c>
      <c r="J159" s="97">
        <v>1</v>
      </c>
      <c r="K159" t="s">
        <v>672</v>
      </c>
      <c r="L159" s="93" t="s">
        <v>106</v>
      </c>
      <c r="M159" s="105">
        <v>92.86</v>
      </c>
      <c r="N159" s="105">
        <v>96.03</v>
      </c>
      <c r="O159" s="105">
        <v>97.21</v>
      </c>
      <c r="P159" s="105">
        <v>94.38</v>
      </c>
      <c r="Q159" s="105">
        <v>94.32</v>
      </c>
      <c r="R159" s="105">
        <v>88.06</v>
      </c>
      <c r="S159" s="105">
        <v>89.22</v>
      </c>
      <c r="T159" s="105">
        <v>97.25</v>
      </c>
      <c r="U159" s="105">
        <v>93.68</v>
      </c>
      <c r="V159" s="105">
        <v>96.43</v>
      </c>
      <c r="W159" s="105">
        <v>62.5</v>
      </c>
      <c r="X159" s="105">
        <v>96.59</v>
      </c>
      <c r="Y159" s="105">
        <v>100</v>
      </c>
      <c r="Z159" s="105">
        <v>97.17</v>
      </c>
      <c r="AA159" s="105">
        <v>100</v>
      </c>
      <c r="AB159" s="105">
        <v>100</v>
      </c>
      <c r="AC159" s="105">
        <v>96.15</v>
      </c>
      <c r="AD159" s="105">
        <v>97.28</v>
      </c>
      <c r="AE159" s="105"/>
      <c r="AF159" s="105">
        <v>96.77</v>
      </c>
      <c r="AG159" s="105">
        <v>100</v>
      </c>
      <c r="AH159" s="105">
        <v>95.24</v>
      </c>
      <c r="AI159" s="105">
        <v>100</v>
      </c>
      <c r="AJ159" s="105">
        <v>92.92</v>
      </c>
      <c r="AK159" s="105">
        <v>90.22</v>
      </c>
      <c r="AL159" s="105">
        <v>100</v>
      </c>
      <c r="AM159" s="105">
        <v>100</v>
      </c>
      <c r="AN159" s="105">
        <v>94.59</v>
      </c>
      <c r="AO159" s="105">
        <v>97.46</v>
      </c>
      <c r="AP159" s="105">
        <v>41.75</v>
      </c>
      <c r="AQ159" s="105">
        <v>100</v>
      </c>
      <c r="AR159" s="105">
        <v>46.43</v>
      </c>
      <c r="AS159" s="105">
        <v>93.29</v>
      </c>
      <c r="AT159" s="105">
        <v>93.1</v>
      </c>
      <c r="AU159" s="105">
        <v>100</v>
      </c>
      <c r="AV159" s="105"/>
      <c r="AW159" s="105">
        <v>100</v>
      </c>
      <c r="AX159" s="105">
        <v>100</v>
      </c>
      <c r="AY159" s="105">
        <v>100</v>
      </c>
      <c r="AZ159" s="105">
        <v>100</v>
      </c>
      <c r="BA159" s="105">
        <v>100</v>
      </c>
      <c r="BB159" s="105">
        <v>100</v>
      </c>
      <c r="BC159" s="105">
        <v>100</v>
      </c>
      <c r="BD159" s="105">
        <v>100</v>
      </c>
      <c r="BE159" s="105">
        <v>100</v>
      </c>
      <c r="BF159" s="105">
        <v>100</v>
      </c>
      <c r="BG159" s="105">
        <v>100</v>
      </c>
      <c r="BH159" s="105"/>
      <c r="BI159" s="105"/>
      <c r="BJ159" s="105"/>
      <c r="BK159" s="105"/>
      <c r="BL159" s="105">
        <v>100</v>
      </c>
      <c r="BM159" s="105">
        <v>100</v>
      </c>
      <c r="BN159" s="105">
        <v>100</v>
      </c>
      <c r="BO159" s="105">
        <v>100</v>
      </c>
      <c r="BP159" s="105">
        <v>100</v>
      </c>
      <c r="BQ159" s="105">
        <v>100</v>
      </c>
      <c r="BR159" s="105">
        <v>89.88</v>
      </c>
      <c r="BS159" s="105">
        <v>62.5</v>
      </c>
      <c r="BT159" s="105">
        <v>100</v>
      </c>
      <c r="BU159" s="105">
        <v>76.92</v>
      </c>
      <c r="BV159" s="105">
        <v>94.66</v>
      </c>
      <c r="BW159" s="105">
        <v>98.21</v>
      </c>
      <c r="BX159" s="105">
        <v>96</v>
      </c>
      <c r="BY159" s="105">
        <v>91.3</v>
      </c>
      <c r="BZ159" s="105">
        <v>100</v>
      </c>
      <c r="CA159" s="105">
        <v>81.819999999999993</v>
      </c>
      <c r="CB159" s="105"/>
      <c r="CC159" s="105">
        <v>94.32</v>
      </c>
      <c r="CD159" s="105">
        <v>97.24</v>
      </c>
      <c r="CE159" s="105">
        <v>98.48</v>
      </c>
      <c r="CF159" s="105">
        <v>96.2</v>
      </c>
      <c r="CG159" s="105">
        <v>81.52</v>
      </c>
      <c r="CH159" s="105">
        <v>93.33</v>
      </c>
      <c r="CI159" s="105">
        <v>80</v>
      </c>
      <c r="CJ159" s="105">
        <v>84.48</v>
      </c>
      <c r="CK159" s="105">
        <v>75</v>
      </c>
      <c r="CL159" s="105">
        <v>50</v>
      </c>
      <c r="CM159" s="105">
        <v>81.31</v>
      </c>
      <c r="CN159" s="105">
        <v>91.92</v>
      </c>
      <c r="CO159" s="105">
        <v>97.06</v>
      </c>
      <c r="CP159" s="105">
        <v>74.44</v>
      </c>
      <c r="CQ159" s="105">
        <v>89.22</v>
      </c>
      <c r="CR159" s="105">
        <v>88.1</v>
      </c>
      <c r="CS159" s="105">
        <v>92.86</v>
      </c>
      <c r="CT159" s="105">
        <v>81.25</v>
      </c>
      <c r="CU159" s="105">
        <v>86.21</v>
      </c>
      <c r="CV159" s="105">
        <v>100</v>
      </c>
      <c r="CW159" s="105">
        <v>97.25</v>
      </c>
      <c r="CX159" s="105">
        <v>97.67</v>
      </c>
      <c r="CY159" s="105">
        <v>94.44</v>
      </c>
      <c r="CZ159" s="105">
        <v>100</v>
      </c>
      <c r="DA159" s="105">
        <v>91.79</v>
      </c>
      <c r="DB159" s="105">
        <v>97.54</v>
      </c>
      <c r="DC159" s="105">
        <v>97.55</v>
      </c>
    </row>
    <row r="160" spans="1:107" ht="14.4" x14ac:dyDescent="0.3">
      <c r="A160" s="104" t="s">
        <v>835</v>
      </c>
      <c r="B160" t="s">
        <v>316</v>
      </c>
      <c r="C160" t="s">
        <v>101</v>
      </c>
      <c r="D160" t="s">
        <v>102</v>
      </c>
      <c r="E160" t="s">
        <v>317</v>
      </c>
      <c r="F160" t="s">
        <v>118</v>
      </c>
      <c r="G160" t="s">
        <v>105</v>
      </c>
      <c r="H160" t="s">
        <v>105</v>
      </c>
      <c r="I160" s="97" t="s">
        <v>536</v>
      </c>
      <c r="J160" s="97">
        <v>1</v>
      </c>
      <c r="K160" t="s">
        <v>672</v>
      </c>
      <c r="L160" s="93" t="s">
        <v>106</v>
      </c>
      <c r="M160" s="105">
        <v>71.3</v>
      </c>
      <c r="N160" s="105">
        <v>47.9</v>
      </c>
      <c r="O160" s="105">
        <v>82.88</v>
      </c>
      <c r="P160" s="105">
        <v>77.209999999999994</v>
      </c>
      <c r="Q160" s="105">
        <v>83.52</v>
      </c>
      <c r="R160" s="105">
        <v>65.87</v>
      </c>
      <c r="S160" s="105">
        <v>63.83</v>
      </c>
      <c r="T160" s="105">
        <v>74.39</v>
      </c>
      <c r="U160" s="105"/>
      <c r="V160" s="105"/>
      <c r="W160" s="105"/>
      <c r="X160" s="105"/>
      <c r="Y160" s="105"/>
      <c r="Z160" s="105">
        <v>47.57</v>
      </c>
      <c r="AA160" s="105">
        <v>56.67</v>
      </c>
      <c r="AB160" s="105">
        <v>60</v>
      </c>
      <c r="AC160" s="105">
        <v>46.67</v>
      </c>
      <c r="AD160" s="105">
        <v>86.15</v>
      </c>
      <c r="AE160" s="105">
        <v>59.09</v>
      </c>
      <c r="AF160" s="105">
        <v>85.19</v>
      </c>
      <c r="AG160" s="105">
        <v>85.71</v>
      </c>
      <c r="AH160" s="105">
        <v>85.71</v>
      </c>
      <c r="AI160" s="105">
        <v>100</v>
      </c>
      <c r="AJ160" s="105">
        <v>93.71</v>
      </c>
      <c r="AK160" s="105">
        <v>79.290000000000006</v>
      </c>
      <c r="AL160" s="105">
        <v>94.5</v>
      </c>
      <c r="AM160" s="105">
        <v>94.5</v>
      </c>
      <c r="AN160" s="105">
        <v>78.38</v>
      </c>
      <c r="AO160" s="105">
        <v>93.62</v>
      </c>
      <c r="AP160" s="105">
        <v>66.75</v>
      </c>
      <c r="AQ160" s="105">
        <v>94.29</v>
      </c>
      <c r="AR160" s="105">
        <v>11.11</v>
      </c>
      <c r="AS160" s="105">
        <v>90.12</v>
      </c>
      <c r="AT160" s="105">
        <v>58.62</v>
      </c>
      <c r="AU160" s="105">
        <v>61.33</v>
      </c>
      <c r="AV160" s="105"/>
      <c r="AW160" s="105">
        <v>79.760000000000005</v>
      </c>
      <c r="AX160" s="105">
        <v>90.74</v>
      </c>
      <c r="AY160" s="105">
        <v>75</v>
      </c>
      <c r="AZ160" s="105">
        <v>80.95</v>
      </c>
      <c r="BA160" s="105"/>
      <c r="BB160" s="105"/>
      <c r="BC160" s="105"/>
      <c r="BD160" s="105"/>
      <c r="BE160" s="105"/>
      <c r="BF160" s="105"/>
      <c r="BG160" s="105"/>
      <c r="BH160" s="105"/>
      <c r="BI160" s="105"/>
      <c r="BJ160" s="105"/>
      <c r="BK160" s="105"/>
      <c r="BL160" s="105">
        <v>74.3</v>
      </c>
      <c r="BM160" s="105">
        <v>93.24</v>
      </c>
      <c r="BN160" s="105">
        <v>43.75</v>
      </c>
      <c r="BO160" s="105">
        <v>86.67</v>
      </c>
      <c r="BP160" s="105">
        <v>77.78</v>
      </c>
      <c r="BQ160" s="105">
        <v>45</v>
      </c>
      <c r="BR160" s="105">
        <v>26.32</v>
      </c>
      <c r="BS160" s="105">
        <v>0</v>
      </c>
      <c r="BT160" s="105">
        <v>0</v>
      </c>
      <c r="BU160" s="105">
        <v>30</v>
      </c>
      <c r="BV160" s="105">
        <v>83.04</v>
      </c>
      <c r="BW160" s="105">
        <v>79.459999999999994</v>
      </c>
      <c r="BX160" s="105">
        <v>92.31</v>
      </c>
      <c r="BY160" s="105">
        <v>95.83</v>
      </c>
      <c r="BZ160" s="105">
        <v>57.14</v>
      </c>
      <c r="CA160" s="105">
        <v>86.96</v>
      </c>
      <c r="CB160" s="105">
        <v>77.48</v>
      </c>
      <c r="CC160" s="105">
        <v>83.52</v>
      </c>
      <c r="CD160" s="105">
        <v>84.38</v>
      </c>
      <c r="CE160" s="105">
        <v>77.27</v>
      </c>
      <c r="CF160" s="105">
        <v>90.38</v>
      </c>
      <c r="CG160" s="105">
        <v>45.77</v>
      </c>
      <c r="CH160" s="105">
        <v>73.33</v>
      </c>
      <c r="CI160" s="105">
        <v>50</v>
      </c>
      <c r="CJ160" s="105">
        <v>41.38</v>
      </c>
      <c r="CK160" s="105">
        <v>28.7</v>
      </c>
      <c r="CL160" s="105">
        <v>16.670000000000002</v>
      </c>
      <c r="CM160" s="105">
        <v>57.3</v>
      </c>
      <c r="CN160" s="105">
        <v>57.58</v>
      </c>
      <c r="CO160" s="105">
        <v>47.06</v>
      </c>
      <c r="CP160" s="105">
        <v>59.2</v>
      </c>
      <c r="CQ160" s="105">
        <v>63.83</v>
      </c>
      <c r="CR160" s="105">
        <v>64.290000000000006</v>
      </c>
      <c r="CS160" s="105">
        <v>60.71</v>
      </c>
      <c r="CT160" s="105">
        <v>62.96</v>
      </c>
      <c r="CU160" s="105">
        <v>59.26</v>
      </c>
      <c r="CV160" s="105">
        <v>70</v>
      </c>
      <c r="CW160" s="105">
        <v>74.39</v>
      </c>
      <c r="CX160" s="105">
        <v>61.47</v>
      </c>
      <c r="CY160" s="105">
        <v>81.94</v>
      </c>
      <c r="CZ160" s="105">
        <v>70</v>
      </c>
      <c r="DA160" s="105">
        <v>68.47</v>
      </c>
      <c r="DB160" s="105">
        <v>82.47</v>
      </c>
      <c r="DC160" s="105">
        <v>60.56</v>
      </c>
    </row>
    <row r="161" spans="1:107" ht="14.4" x14ac:dyDescent="0.3">
      <c r="A161" s="104" t="s">
        <v>836</v>
      </c>
      <c r="B161" t="s">
        <v>318</v>
      </c>
      <c r="C161" t="s">
        <v>101</v>
      </c>
      <c r="D161" t="s">
        <v>102</v>
      </c>
      <c r="E161" t="s">
        <v>143</v>
      </c>
      <c r="F161" t="s">
        <v>116</v>
      </c>
      <c r="G161" t="s">
        <v>105</v>
      </c>
      <c r="H161" t="s">
        <v>105</v>
      </c>
      <c r="I161" s="97" t="s">
        <v>536</v>
      </c>
      <c r="J161" s="97">
        <v>1</v>
      </c>
      <c r="K161" t="s">
        <v>672</v>
      </c>
      <c r="L161" s="93" t="s">
        <v>106</v>
      </c>
      <c r="M161" s="105">
        <v>78.37</v>
      </c>
      <c r="N161" s="105">
        <v>73.14</v>
      </c>
      <c r="O161" s="105">
        <v>92.5</v>
      </c>
      <c r="P161" s="105">
        <v>75.22</v>
      </c>
      <c r="Q161" s="105">
        <v>84.13</v>
      </c>
      <c r="R161" s="105">
        <v>78.540000000000006</v>
      </c>
      <c r="S161" s="105">
        <v>78.849999999999994</v>
      </c>
      <c r="T161" s="105">
        <v>80.12</v>
      </c>
      <c r="U161" s="105">
        <v>87.5</v>
      </c>
      <c r="V161" s="105">
        <v>88.57</v>
      </c>
      <c r="W161" s="105">
        <v>87.5</v>
      </c>
      <c r="X161" s="105">
        <v>86.9</v>
      </c>
      <c r="Y161" s="105">
        <v>100</v>
      </c>
      <c r="Z161" s="105">
        <v>61.32</v>
      </c>
      <c r="AA161" s="105">
        <v>70</v>
      </c>
      <c r="AB161" s="105">
        <v>57.58</v>
      </c>
      <c r="AC161" s="105">
        <v>52.56</v>
      </c>
      <c r="AD161" s="105">
        <v>93.56</v>
      </c>
      <c r="AE161" s="105">
        <v>77.27</v>
      </c>
      <c r="AF161" s="105">
        <v>100</v>
      </c>
      <c r="AG161" s="105">
        <v>100</v>
      </c>
      <c r="AH161" s="105">
        <v>100</v>
      </c>
      <c r="AI161" s="105">
        <v>100</v>
      </c>
      <c r="AJ161" s="105">
        <v>100</v>
      </c>
      <c r="AK161" s="105">
        <v>60.76</v>
      </c>
      <c r="AL161" s="105">
        <v>61.11</v>
      </c>
      <c r="AM161" s="105">
        <v>77.67</v>
      </c>
      <c r="AN161" s="105">
        <v>22.22</v>
      </c>
      <c r="AO161" s="105">
        <v>64.08</v>
      </c>
      <c r="AP161" s="105"/>
      <c r="AQ161" s="105">
        <v>72</v>
      </c>
      <c r="AR161" s="105">
        <v>83.33</v>
      </c>
      <c r="AS161" s="105">
        <v>65.430000000000007</v>
      </c>
      <c r="AT161" s="105">
        <v>55.17</v>
      </c>
      <c r="AU161" s="105">
        <v>89</v>
      </c>
      <c r="AV161" s="105"/>
      <c r="AW161" s="105">
        <v>83.93</v>
      </c>
      <c r="AX161" s="105">
        <v>77.78</v>
      </c>
      <c r="AY161" s="105">
        <v>82.14</v>
      </c>
      <c r="AZ161" s="105">
        <v>100</v>
      </c>
      <c r="BA161" s="105"/>
      <c r="BB161" s="105"/>
      <c r="BC161" s="105"/>
      <c r="BD161" s="105"/>
      <c r="BE161" s="105"/>
      <c r="BF161" s="105"/>
      <c r="BG161" s="105"/>
      <c r="BH161" s="105"/>
      <c r="BI161" s="105"/>
      <c r="BJ161" s="105"/>
      <c r="BK161" s="105"/>
      <c r="BL161" s="105">
        <v>75.959999999999994</v>
      </c>
      <c r="BM161" s="105">
        <v>88.89</v>
      </c>
      <c r="BN161" s="105">
        <v>57.14</v>
      </c>
      <c r="BO161" s="105">
        <v>82.61</v>
      </c>
      <c r="BP161" s="105">
        <v>64.709999999999994</v>
      </c>
      <c r="BQ161" s="105">
        <v>65.38</v>
      </c>
      <c r="BR161" s="105">
        <v>88.89</v>
      </c>
      <c r="BS161" s="105">
        <v>100</v>
      </c>
      <c r="BT161" s="105">
        <v>0</v>
      </c>
      <c r="BU161" s="105">
        <v>100</v>
      </c>
      <c r="BV161" s="105">
        <v>86.38</v>
      </c>
      <c r="BW161" s="105">
        <v>75.510000000000005</v>
      </c>
      <c r="BX161" s="105">
        <v>92</v>
      </c>
      <c r="BY161" s="105">
        <v>86.96</v>
      </c>
      <c r="BZ161" s="105">
        <v>67.86</v>
      </c>
      <c r="CA161" s="105">
        <v>95.65</v>
      </c>
      <c r="CB161" s="105">
        <v>91.49</v>
      </c>
      <c r="CC161" s="105">
        <v>84.13</v>
      </c>
      <c r="CD161" s="105">
        <v>84.51</v>
      </c>
      <c r="CE161" s="105">
        <v>70.31</v>
      </c>
      <c r="CF161" s="105">
        <v>96.15</v>
      </c>
      <c r="CG161" s="105">
        <v>63.65</v>
      </c>
      <c r="CH161" s="105">
        <v>100</v>
      </c>
      <c r="CI161" s="105">
        <v>70</v>
      </c>
      <c r="CJ161" s="105">
        <v>43.97</v>
      </c>
      <c r="CK161" s="105">
        <v>90.74</v>
      </c>
      <c r="CL161" s="105">
        <v>16.670000000000002</v>
      </c>
      <c r="CM161" s="105"/>
      <c r="CN161" s="105"/>
      <c r="CO161" s="105"/>
      <c r="CP161" s="105"/>
      <c r="CQ161" s="105">
        <v>78.849999999999994</v>
      </c>
      <c r="CR161" s="105">
        <v>76.19</v>
      </c>
      <c r="CS161" s="105">
        <v>89.29</v>
      </c>
      <c r="CT161" s="105">
        <v>77.78</v>
      </c>
      <c r="CU161" s="105">
        <v>80.77</v>
      </c>
      <c r="CV161" s="105">
        <v>30</v>
      </c>
      <c r="CW161" s="105">
        <v>80.12</v>
      </c>
      <c r="CX161" s="105">
        <v>70.16</v>
      </c>
      <c r="CY161" s="105">
        <v>81.25</v>
      </c>
      <c r="CZ161" s="105">
        <v>81.25</v>
      </c>
      <c r="DA161" s="105">
        <v>75.92</v>
      </c>
      <c r="DB161" s="105">
        <v>87.14</v>
      </c>
      <c r="DC161" s="105">
        <v>63.37</v>
      </c>
    </row>
    <row r="162" spans="1:107" ht="14.4" x14ac:dyDescent="0.3">
      <c r="A162" s="104" t="s">
        <v>837</v>
      </c>
      <c r="B162" t="s">
        <v>319</v>
      </c>
      <c r="C162" t="s">
        <v>101</v>
      </c>
      <c r="D162" t="s">
        <v>838</v>
      </c>
      <c r="E162" t="s">
        <v>317</v>
      </c>
      <c r="F162" t="s">
        <v>116</v>
      </c>
      <c r="G162" t="s">
        <v>105</v>
      </c>
      <c r="H162" t="s">
        <v>105</v>
      </c>
      <c r="I162" s="97" t="s">
        <v>536</v>
      </c>
      <c r="J162" s="97">
        <v>1</v>
      </c>
      <c r="K162" t="s">
        <v>672</v>
      </c>
      <c r="L162" s="93" t="s">
        <v>106</v>
      </c>
      <c r="M162" s="105"/>
      <c r="N162" s="105"/>
      <c r="O162" s="105"/>
      <c r="P162" s="105"/>
      <c r="Q162" s="105"/>
      <c r="R162" s="105"/>
      <c r="S162" s="105"/>
      <c r="T162" s="105"/>
      <c r="U162" s="105"/>
      <c r="V162" s="105"/>
      <c r="W162" s="105"/>
      <c r="X162" s="105"/>
      <c r="Y162" s="105"/>
      <c r="Z162" s="10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05"/>
      <c r="BP162" s="105"/>
      <c r="BQ162" s="105"/>
      <c r="BR162" s="105"/>
      <c r="BS162" s="105"/>
      <c r="BT162" s="105"/>
      <c r="BU162" s="105"/>
      <c r="BV162" s="105"/>
      <c r="BW162" s="105"/>
      <c r="BX162" s="105"/>
      <c r="BY162" s="105"/>
      <c r="BZ162" s="105"/>
      <c r="CA162" s="105"/>
      <c r="CB162" s="105"/>
      <c r="CC162" s="105"/>
      <c r="CD162" s="105"/>
      <c r="CE162" s="105"/>
      <c r="CF162" s="105"/>
      <c r="CG162" s="105"/>
      <c r="CH162" s="105"/>
      <c r="CI162" s="105"/>
      <c r="CJ162" s="105"/>
      <c r="CK162" s="105"/>
      <c r="CL162" s="105"/>
      <c r="CM162" s="105"/>
      <c r="CN162" s="105"/>
      <c r="CO162" s="105"/>
      <c r="CP162" s="105"/>
      <c r="CQ162" s="105"/>
      <c r="CR162" s="105"/>
      <c r="CS162" s="105"/>
      <c r="CT162" s="105"/>
      <c r="CU162" s="105"/>
      <c r="CV162" s="105"/>
      <c r="CW162" s="105"/>
      <c r="CX162" s="105"/>
      <c r="CY162" s="105"/>
      <c r="CZ162" s="105"/>
      <c r="DA162" s="105"/>
      <c r="DB162" s="105"/>
      <c r="DC162" s="105">
        <v>74.67</v>
      </c>
    </row>
    <row r="163" spans="1:107" ht="14.4" x14ac:dyDescent="0.3">
      <c r="A163" s="104" t="s">
        <v>839</v>
      </c>
      <c r="B163" t="s">
        <v>321</v>
      </c>
      <c r="C163" t="s">
        <v>101</v>
      </c>
      <c r="D163" t="s">
        <v>838</v>
      </c>
      <c r="E163" t="s">
        <v>317</v>
      </c>
      <c r="F163" t="s">
        <v>322</v>
      </c>
      <c r="G163" t="s">
        <v>105</v>
      </c>
      <c r="H163" t="s">
        <v>105</v>
      </c>
      <c r="I163" s="97" t="s">
        <v>536</v>
      </c>
      <c r="J163" s="97">
        <v>1</v>
      </c>
      <c r="K163" t="s">
        <v>672</v>
      </c>
      <c r="L163" s="93" t="s">
        <v>106</v>
      </c>
      <c r="M163" s="105">
        <v>58.34</v>
      </c>
      <c r="N163" s="105">
        <v>55.46</v>
      </c>
      <c r="O163" s="105">
        <v>63.83</v>
      </c>
      <c r="P163" s="105">
        <v>46.24</v>
      </c>
      <c r="Q163" s="105">
        <v>60.45</v>
      </c>
      <c r="R163" s="105">
        <v>47.28</v>
      </c>
      <c r="S163" s="105">
        <v>50</v>
      </c>
      <c r="T163" s="105">
        <v>77.010000000000005</v>
      </c>
      <c r="U163" s="105"/>
      <c r="V163" s="105"/>
      <c r="W163" s="105"/>
      <c r="X163" s="105"/>
      <c r="Y163" s="105"/>
      <c r="Z163" s="105">
        <v>52.43</v>
      </c>
      <c r="AA163" s="105">
        <v>60</v>
      </c>
      <c r="AB163" s="105">
        <v>26.67</v>
      </c>
      <c r="AC163" s="105">
        <v>53.33</v>
      </c>
      <c r="AD163" s="105">
        <v>65.06</v>
      </c>
      <c r="AE163" s="105"/>
      <c r="AF163" s="105">
        <v>45</v>
      </c>
      <c r="AG163" s="105">
        <v>41.67</v>
      </c>
      <c r="AH163" s="105">
        <v>50</v>
      </c>
      <c r="AI163" s="105">
        <v>33.33</v>
      </c>
      <c r="AJ163" s="105">
        <v>92.45</v>
      </c>
      <c r="AK163" s="105">
        <v>26.23</v>
      </c>
      <c r="AL163" s="105"/>
      <c r="AM163" s="105"/>
      <c r="AN163" s="105">
        <v>8.89</v>
      </c>
      <c r="AO163" s="105">
        <v>37.5</v>
      </c>
      <c r="AP163" s="105"/>
      <c r="AQ163" s="105"/>
      <c r="AR163" s="105">
        <v>0</v>
      </c>
      <c r="AS163" s="105">
        <v>31.08</v>
      </c>
      <c r="AT163" s="105">
        <v>27.59</v>
      </c>
      <c r="AU163" s="105"/>
      <c r="AV163" s="105"/>
      <c r="AW163" s="105">
        <v>46.03</v>
      </c>
      <c r="AX163" s="105">
        <v>40.74</v>
      </c>
      <c r="AY163" s="105">
        <v>44.44</v>
      </c>
      <c r="AZ163" s="105">
        <v>80</v>
      </c>
      <c r="BA163" s="105">
        <v>64.709999999999994</v>
      </c>
      <c r="BB163" s="105">
        <v>0</v>
      </c>
      <c r="BC163" s="105">
        <v>50</v>
      </c>
      <c r="BD163" s="105">
        <v>75</v>
      </c>
      <c r="BE163" s="105">
        <v>100</v>
      </c>
      <c r="BF163" s="105">
        <v>100</v>
      </c>
      <c r="BG163" s="105">
        <v>100</v>
      </c>
      <c r="BH163" s="105"/>
      <c r="BI163" s="105"/>
      <c r="BJ163" s="105"/>
      <c r="BK163" s="105"/>
      <c r="BL163" s="105">
        <v>52.78</v>
      </c>
      <c r="BM163" s="105">
        <v>40.86</v>
      </c>
      <c r="BN163" s="105">
        <v>31.25</v>
      </c>
      <c r="BO163" s="105">
        <v>60</v>
      </c>
      <c r="BP163" s="105">
        <v>47.06</v>
      </c>
      <c r="BQ163" s="105">
        <v>60</v>
      </c>
      <c r="BR163" s="105"/>
      <c r="BS163" s="105"/>
      <c r="BT163" s="105"/>
      <c r="BU163" s="105"/>
      <c r="BV163" s="105">
        <v>41.27</v>
      </c>
      <c r="BW163" s="105">
        <v>42.95</v>
      </c>
      <c r="BX163" s="105">
        <v>29.17</v>
      </c>
      <c r="BY163" s="105">
        <v>13.04</v>
      </c>
      <c r="BZ163" s="105">
        <v>53.33</v>
      </c>
      <c r="CA163" s="105">
        <v>50.79</v>
      </c>
      <c r="CB163" s="105"/>
      <c r="CC163" s="105">
        <v>60.45</v>
      </c>
      <c r="CD163" s="105">
        <v>51.98</v>
      </c>
      <c r="CE163" s="105">
        <v>49.75</v>
      </c>
      <c r="CF163" s="105">
        <v>52.6</v>
      </c>
      <c r="CG163" s="105">
        <v>29.41</v>
      </c>
      <c r="CH163" s="105">
        <v>42.86</v>
      </c>
      <c r="CI163" s="105">
        <v>40</v>
      </c>
      <c r="CJ163" s="105">
        <v>24.71</v>
      </c>
      <c r="CK163" s="105">
        <v>20.37</v>
      </c>
      <c r="CL163" s="105">
        <v>16.670000000000002</v>
      </c>
      <c r="CM163" s="105"/>
      <c r="CN163" s="105"/>
      <c r="CO163" s="105"/>
      <c r="CP163" s="105"/>
      <c r="CQ163" s="105">
        <v>50</v>
      </c>
      <c r="CR163" s="105">
        <v>47.62</v>
      </c>
      <c r="CS163" s="105">
        <v>53.57</v>
      </c>
      <c r="CT163" s="105">
        <v>51.85</v>
      </c>
      <c r="CU163" s="105">
        <v>70.37</v>
      </c>
      <c r="CV163" s="105">
        <v>20</v>
      </c>
      <c r="CW163" s="105">
        <v>77.010000000000005</v>
      </c>
      <c r="CX163" s="105">
        <v>65.14</v>
      </c>
      <c r="CY163" s="105">
        <v>84.72</v>
      </c>
      <c r="CZ163" s="105">
        <v>84.21</v>
      </c>
      <c r="DA163" s="105">
        <v>53.49</v>
      </c>
      <c r="DB163" s="105">
        <v>80.849999999999994</v>
      </c>
      <c r="DC163" s="105">
        <v>74.67</v>
      </c>
    </row>
    <row r="164" spans="1:107" ht="14.4" x14ac:dyDescent="0.3">
      <c r="A164" s="104" t="s">
        <v>840</v>
      </c>
      <c r="B164" t="s">
        <v>323</v>
      </c>
      <c r="C164" t="s">
        <v>101</v>
      </c>
      <c r="D164" t="s">
        <v>838</v>
      </c>
      <c r="E164" t="s">
        <v>320</v>
      </c>
      <c r="F164" t="s">
        <v>235</v>
      </c>
      <c r="G164" t="s">
        <v>105</v>
      </c>
      <c r="H164" t="s">
        <v>105</v>
      </c>
      <c r="I164" s="97" t="s">
        <v>536</v>
      </c>
      <c r="J164" s="97">
        <v>1</v>
      </c>
      <c r="K164" t="s">
        <v>841</v>
      </c>
      <c r="L164" s="93" t="s">
        <v>324</v>
      </c>
      <c r="M164" s="105"/>
      <c r="N164" s="105"/>
      <c r="O164" s="105"/>
      <c r="P164" s="105"/>
      <c r="Q164" s="105"/>
      <c r="R164" s="105"/>
      <c r="S164" s="105"/>
      <c r="T164" s="105"/>
      <c r="U164" s="105">
        <v>90.38</v>
      </c>
      <c r="V164" s="105">
        <v>88.24</v>
      </c>
      <c r="W164" s="105">
        <v>66.67</v>
      </c>
      <c r="X164" s="105">
        <v>95.71</v>
      </c>
      <c r="Y164" s="105">
        <v>100</v>
      </c>
      <c r="Z164" s="105">
        <v>92.5</v>
      </c>
      <c r="AA164" s="105">
        <v>88.89</v>
      </c>
      <c r="AB164" s="105">
        <v>92.59</v>
      </c>
      <c r="AC164" s="105">
        <v>89.66</v>
      </c>
      <c r="AD164" s="105"/>
      <c r="AE164" s="105"/>
      <c r="AF164" s="105">
        <v>100</v>
      </c>
      <c r="AG164" s="105">
        <v>100</v>
      </c>
      <c r="AH164" s="105">
        <v>100</v>
      </c>
      <c r="AI164" s="105">
        <v>100</v>
      </c>
      <c r="AJ164" s="105"/>
      <c r="AK164" s="105">
        <v>92.05</v>
      </c>
      <c r="AL164" s="105"/>
      <c r="AM164" s="105"/>
      <c r="AN164" s="105">
        <v>94.59</v>
      </c>
      <c r="AO164" s="105">
        <v>100</v>
      </c>
      <c r="AP164" s="105">
        <v>25</v>
      </c>
      <c r="AQ164" s="105"/>
      <c r="AR164" s="105">
        <v>78.569999999999993</v>
      </c>
      <c r="AS164" s="105">
        <v>97.56</v>
      </c>
      <c r="AT164" s="105">
        <v>86.21</v>
      </c>
      <c r="AU164" s="105"/>
      <c r="AV164" s="105"/>
      <c r="AW164" s="105"/>
      <c r="AX164" s="105"/>
      <c r="AY164" s="105"/>
      <c r="AZ164" s="105"/>
      <c r="BA164" s="105"/>
      <c r="BB164" s="105"/>
      <c r="BC164" s="105"/>
      <c r="BD164" s="105"/>
      <c r="BE164" s="105"/>
      <c r="BF164" s="105"/>
      <c r="BG164" s="105"/>
      <c r="BH164" s="105"/>
      <c r="BI164" s="105"/>
      <c r="BJ164" s="105"/>
      <c r="BK164" s="105"/>
      <c r="BL164" s="105">
        <v>97.2</v>
      </c>
      <c r="BM164" s="105">
        <v>100</v>
      </c>
      <c r="BN164" s="105">
        <v>87.5</v>
      </c>
      <c r="BO164" s="105">
        <v>100</v>
      </c>
      <c r="BP164" s="105">
        <v>100</v>
      </c>
      <c r="BQ164" s="105">
        <v>92.31</v>
      </c>
      <c r="BR164" s="105">
        <v>82.05</v>
      </c>
      <c r="BS164" s="105">
        <v>83.33</v>
      </c>
      <c r="BT164" s="105">
        <v>68.42</v>
      </c>
      <c r="BU164" s="105">
        <v>100</v>
      </c>
      <c r="BV164" s="105">
        <v>96.76</v>
      </c>
      <c r="BW164" s="105">
        <v>97.96</v>
      </c>
      <c r="BX164" s="105">
        <v>100</v>
      </c>
      <c r="BY164" s="105">
        <v>95.65</v>
      </c>
      <c r="BZ164" s="105">
        <v>100</v>
      </c>
      <c r="CA164" s="105">
        <v>95</v>
      </c>
      <c r="CB164" s="105">
        <v>95.21</v>
      </c>
      <c r="CC164" s="105"/>
      <c r="CD164" s="105">
        <v>89.57</v>
      </c>
      <c r="CE164" s="105">
        <v>78.12</v>
      </c>
      <c r="CF164" s="105">
        <v>99.33</v>
      </c>
      <c r="CG164" s="105">
        <v>97.14</v>
      </c>
      <c r="CH164" s="105">
        <v>100</v>
      </c>
      <c r="CI164" s="105">
        <v>100</v>
      </c>
      <c r="CJ164" s="105">
        <v>93.33</v>
      </c>
      <c r="CK164" s="105">
        <v>100</v>
      </c>
      <c r="CL164" s="105">
        <v>100</v>
      </c>
      <c r="CM164" s="105"/>
      <c r="CN164" s="105"/>
      <c r="CO164" s="105"/>
      <c r="CP164" s="105"/>
      <c r="CQ164" s="105"/>
      <c r="CR164" s="105"/>
      <c r="CS164" s="105"/>
      <c r="CT164" s="105"/>
      <c r="CU164" s="105"/>
      <c r="CV164" s="105"/>
      <c r="CW164" s="105">
        <v>96.43</v>
      </c>
      <c r="CX164" s="105">
        <v>94.12</v>
      </c>
      <c r="CY164" s="105">
        <v>100</v>
      </c>
      <c r="CZ164" s="105">
        <v>100</v>
      </c>
      <c r="DA164" s="105">
        <v>99.09</v>
      </c>
      <c r="DB164" s="105">
        <v>96.55</v>
      </c>
      <c r="DC164" s="105"/>
    </row>
    <row r="165" spans="1:107" ht="14.4" x14ac:dyDescent="0.3">
      <c r="A165" s="104" t="s">
        <v>842</v>
      </c>
      <c r="B165" t="s">
        <v>325</v>
      </c>
      <c r="C165" t="s">
        <v>101</v>
      </c>
      <c r="D165" t="s">
        <v>838</v>
      </c>
      <c r="E165" t="s">
        <v>320</v>
      </c>
      <c r="F165" t="s">
        <v>235</v>
      </c>
      <c r="G165" t="s">
        <v>201</v>
      </c>
      <c r="H165" t="s">
        <v>202</v>
      </c>
      <c r="I165" s="97" t="s">
        <v>536</v>
      </c>
      <c r="J165" s="97">
        <v>1</v>
      </c>
      <c r="K165" t="s">
        <v>841</v>
      </c>
      <c r="L165" s="93" t="s">
        <v>324</v>
      </c>
      <c r="M165" s="105"/>
      <c r="N165" s="105"/>
      <c r="O165" s="105"/>
      <c r="P165" s="105"/>
      <c r="Q165" s="105"/>
      <c r="R165" s="105"/>
      <c r="S165" s="105"/>
      <c r="T165" s="105"/>
      <c r="U165" s="105">
        <v>94.3</v>
      </c>
      <c r="V165" s="105">
        <v>94.12</v>
      </c>
      <c r="W165" s="105">
        <v>85.71</v>
      </c>
      <c r="X165" s="105">
        <v>95.71</v>
      </c>
      <c r="Y165" s="105">
        <v>100</v>
      </c>
      <c r="Z165" s="105">
        <v>90</v>
      </c>
      <c r="AA165" s="105">
        <v>100</v>
      </c>
      <c r="AB165" s="105">
        <v>92.59</v>
      </c>
      <c r="AC165" s="105">
        <v>86.21</v>
      </c>
      <c r="AD165" s="105"/>
      <c r="AE165" s="105"/>
      <c r="AF165" s="105">
        <v>93.55</v>
      </c>
      <c r="AG165" s="105">
        <v>91.67</v>
      </c>
      <c r="AH165" s="105">
        <v>95</v>
      </c>
      <c r="AI165" s="105">
        <v>60</v>
      </c>
      <c r="AJ165" s="105"/>
      <c r="AK165" s="105">
        <v>90.94</v>
      </c>
      <c r="AL165" s="105"/>
      <c r="AM165" s="105"/>
      <c r="AN165" s="105">
        <v>85.59</v>
      </c>
      <c r="AO165" s="105">
        <v>96.7</v>
      </c>
      <c r="AP165" s="105">
        <v>41.75</v>
      </c>
      <c r="AQ165" s="105"/>
      <c r="AR165" s="105">
        <v>83.33</v>
      </c>
      <c r="AS165" s="105">
        <v>92.68</v>
      </c>
      <c r="AT165" s="105">
        <v>100</v>
      </c>
      <c r="AU165" s="105"/>
      <c r="AV165" s="105"/>
      <c r="AW165" s="105"/>
      <c r="AX165" s="105"/>
      <c r="AY165" s="105"/>
      <c r="AZ165" s="105"/>
      <c r="BA165" s="105"/>
      <c r="BB165" s="105"/>
      <c r="BC165" s="105"/>
      <c r="BD165" s="105"/>
      <c r="BE165" s="105"/>
      <c r="BF165" s="105"/>
      <c r="BG165" s="105"/>
      <c r="BH165" s="105"/>
      <c r="BI165" s="105"/>
      <c r="BJ165" s="105"/>
      <c r="BK165" s="105"/>
      <c r="BL165" s="105">
        <v>95.28</v>
      </c>
      <c r="BM165" s="105">
        <v>100</v>
      </c>
      <c r="BN165" s="105">
        <v>93.75</v>
      </c>
      <c r="BO165" s="105">
        <v>97.83</v>
      </c>
      <c r="BP165" s="105">
        <v>100</v>
      </c>
      <c r="BQ165" s="105">
        <v>88.46</v>
      </c>
      <c r="BR165" s="105">
        <v>97.06</v>
      </c>
      <c r="BS165" s="105">
        <v>100</v>
      </c>
      <c r="BT165" s="105">
        <v>94.44</v>
      </c>
      <c r="BU165" s="105">
        <v>100</v>
      </c>
      <c r="BV165" s="105">
        <v>98.47</v>
      </c>
      <c r="BW165" s="105">
        <v>97.92</v>
      </c>
      <c r="BX165" s="105">
        <v>100</v>
      </c>
      <c r="BY165" s="105">
        <v>100</v>
      </c>
      <c r="BZ165" s="105">
        <v>100</v>
      </c>
      <c r="CA165" s="105">
        <v>100</v>
      </c>
      <c r="CB165" s="105">
        <v>97.92</v>
      </c>
      <c r="CC165" s="105"/>
      <c r="CD165" s="105">
        <v>100</v>
      </c>
      <c r="CE165" s="105">
        <v>100</v>
      </c>
      <c r="CF165" s="105">
        <v>100</v>
      </c>
      <c r="CG165" s="105">
        <v>89.29</v>
      </c>
      <c r="CH165" s="105">
        <v>100</v>
      </c>
      <c r="CI165" s="105">
        <v>100</v>
      </c>
      <c r="CJ165" s="105">
        <v>84.44</v>
      </c>
      <c r="CK165" s="105">
        <v>68.52</v>
      </c>
      <c r="CL165" s="105">
        <v>100</v>
      </c>
      <c r="CM165" s="105"/>
      <c r="CN165" s="105"/>
      <c r="CO165" s="105"/>
      <c r="CP165" s="105"/>
      <c r="CQ165" s="105"/>
      <c r="CR165" s="105"/>
      <c r="CS165" s="105"/>
      <c r="CT165" s="105"/>
      <c r="CU165" s="105"/>
      <c r="CV165" s="105"/>
      <c r="CW165" s="105">
        <v>93.75</v>
      </c>
      <c r="CX165" s="105">
        <v>91.18</v>
      </c>
      <c r="CY165" s="105">
        <v>86.67</v>
      </c>
      <c r="CZ165" s="105">
        <v>95.65</v>
      </c>
      <c r="DA165" s="105">
        <v>92.95</v>
      </c>
      <c r="DB165" s="105">
        <v>98.57</v>
      </c>
      <c r="DC165" s="105"/>
    </row>
    <row r="166" spans="1:107" ht="14.4" x14ac:dyDescent="0.3">
      <c r="A166" s="104" t="s">
        <v>843</v>
      </c>
      <c r="B166" t="s">
        <v>326</v>
      </c>
      <c r="C166" t="s">
        <v>101</v>
      </c>
      <c r="D166" t="s">
        <v>838</v>
      </c>
      <c r="E166" t="s">
        <v>320</v>
      </c>
      <c r="F166" t="s">
        <v>235</v>
      </c>
      <c r="G166" t="s">
        <v>327</v>
      </c>
      <c r="H166" t="s">
        <v>328</v>
      </c>
      <c r="I166" s="97" t="s">
        <v>536</v>
      </c>
      <c r="J166" s="97">
        <v>1</v>
      </c>
      <c r="K166" t="s">
        <v>841</v>
      </c>
      <c r="L166" s="93" t="s">
        <v>324</v>
      </c>
      <c r="M166" s="105"/>
      <c r="N166" s="105"/>
      <c r="O166" s="105"/>
      <c r="P166" s="105"/>
      <c r="Q166" s="105"/>
      <c r="R166" s="105"/>
      <c r="S166" s="105"/>
      <c r="T166" s="105"/>
      <c r="U166" s="105">
        <v>67.81</v>
      </c>
      <c r="V166" s="105">
        <v>61.76</v>
      </c>
      <c r="W166" s="105">
        <v>57.14</v>
      </c>
      <c r="X166" s="105">
        <v>77.94</v>
      </c>
      <c r="Y166" s="105"/>
      <c r="Z166" s="105">
        <v>45.45</v>
      </c>
      <c r="AA166" s="105">
        <v>44.44</v>
      </c>
      <c r="AB166" s="105">
        <v>50</v>
      </c>
      <c r="AC166" s="105">
        <v>49.09</v>
      </c>
      <c r="AD166" s="105"/>
      <c r="AE166" s="105">
        <v>88.89</v>
      </c>
      <c r="AF166" s="105">
        <v>97.06</v>
      </c>
      <c r="AG166" s="105">
        <v>100</v>
      </c>
      <c r="AH166" s="105">
        <v>100</v>
      </c>
      <c r="AI166" s="105">
        <v>87.5</v>
      </c>
      <c r="AJ166" s="105"/>
      <c r="AK166" s="105">
        <v>69.88</v>
      </c>
      <c r="AL166" s="105"/>
      <c r="AM166" s="105"/>
      <c r="AN166" s="105">
        <v>33.33</v>
      </c>
      <c r="AO166" s="105">
        <v>0</v>
      </c>
      <c r="AP166" s="105">
        <v>0</v>
      </c>
      <c r="AQ166" s="105"/>
      <c r="AR166" s="105">
        <v>19.440000000000001</v>
      </c>
      <c r="AS166" s="105">
        <v>90.24</v>
      </c>
      <c r="AT166" s="105">
        <v>44</v>
      </c>
      <c r="AU166" s="105"/>
      <c r="AV166" s="105"/>
      <c r="AW166" s="105"/>
      <c r="AX166" s="105"/>
      <c r="AY166" s="105"/>
      <c r="AZ166" s="105"/>
      <c r="BA166" s="105"/>
      <c r="BB166" s="105"/>
      <c r="BC166" s="105"/>
      <c r="BD166" s="105"/>
      <c r="BE166" s="105"/>
      <c r="BF166" s="105"/>
      <c r="BG166" s="105"/>
      <c r="BH166" s="105"/>
      <c r="BI166" s="105"/>
      <c r="BJ166" s="105"/>
      <c r="BK166" s="105"/>
      <c r="BL166" s="105">
        <v>66</v>
      </c>
      <c r="BM166" s="105">
        <v>65.52</v>
      </c>
      <c r="BN166" s="105">
        <v>75</v>
      </c>
      <c r="BO166" s="105">
        <v>69.569999999999993</v>
      </c>
      <c r="BP166" s="105">
        <v>72.22</v>
      </c>
      <c r="BQ166" s="105">
        <v>50</v>
      </c>
      <c r="BR166" s="105">
        <v>33.33</v>
      </c>
      <c r="BS166" s="105">
        <v>0</v>
      </c>
      <c r="BT166" s="105">
        <v>50</v>
      </c>
      <c r="BU166" s="105">
        <v>27.27</v>
      </c>
      <c r="BV166" s="105">
        <v>62.4</v>
      </c>
      <c r="BW166" s="105">
        <v>56.94</v>
      </c>
      <c r="BX166" s="105">
        <v>60</v>
      </c>
      <c r="BY166" s="105">
        <v>56.52</v>
      </c>
      <c r="BZ166" s="105">
        <v>53.57</v>
      </c>
      <c r="CA166" s="105">
        <v>55</v>
      </c>
      <c r="CB166" s="105">
        <v>68.06</v>
      </c>
      <c r="CC166" s="105"/>
      <c r="CD166" s="105">
        <v>67.38</v>
      </c>
      <c r="CE166" s="105">
        <v>48.18</v>
      </c>
      <c r="CF166" s="105">
        <v>83.55</v>
      </c>
      <c r="CG166" s="105">
        <v>64.86</v>
      </c>
      <c r="CH166" s="105">
        <v>100</v>
      </c>
      <c r="CI166" s="105">
        <v>60</v>
      </c>
      <c r="CJ166" s="105">
        <v>62.5</v>
      </c>
      <c r="CK166" s="105">
        <v>12.5</v>
      </c>
      <c r="CL166" s="105">
        <v>66.67</v>
      </c>
      <c r="CM166" s="105"/>
      <c r="CN166" s="105"/>
      <c r="CO166" s="105"/>
      <c r="CP166" s="105"/>
      <c r="CQ166" s="105"/>
      <c r="CR166" s="105"/>
      <c r="CS166" s="105"/>
      <c r="CT166" s="105"/>
      <c r="CU166" s="105"/>
      <c r="CV166" s="105"/>
      <c r="CW166" s="105">
        <v>71.23</v>
      </c>
      <c r="CX166" s="105">
        <v>55.88</v>
      </c>
      <c r="CY166" s="105">
        <v>93.33</v>
      </c>
      <c r="CZ166" s="105">
        <v>57.14</v>
      </c>
      <c r="DA166" s="105">
        <v>69.44</v>
      </c>
      <c r="DB166" s="105">
        <v>87.93</v>
      </c>
      <c r="DC166" s="105"/>
    </row>
    <row r="167" spans="1:107" ht="14.4" x14ac:dyDescent="0.3">
      <c r="A167" s="104" t="s">
        <v>844</v>
      </c>
      <c r="B167" t="s">
        <v>329</v>
      </c>
      <c r="C167" t="s">
        <v>101</v>
      </c>
      <c r="D167" t="s">
        <v>838</v>
      </c>
      <c r="E167" t="s">
        <v>320</v>
      </c>
      <c r="F167" t="s">
        <v>235</v>
      </c>
      <c r="G167" t="s">
        <v>330</v>
      </c>
      <c r="H167" t="s">
        <v>331</v>
      </c>
      <c r="I167" s="97" t="s">
        <v>536</v>
      </c>
      <c r="J167" s="97">
        <v>1</v>
      </c>
      <c r="K167" t="s">
        <v>841</v>
      </c>
      <c r="L167" s="93" t="s">
        <v>324</v>
      </c>
      <c r="M167" s="105"/>
      <c r="N167" s="105"/>
      <c r="O167" s="105"/>
      <c r="P167" s="105"/>
      <c r="Q167" s="105"/>
      <c r="R167" s="105"/>
      <c r="S167" s="105"/>
      <c r="T167" s="105"/>
      <c r="U167" s="105">
        <v>85.71</v>
      </c>
      <c r="V167" s="105">
        <v>82.35</v>
      </c>
      <c r="W167" s="105">
        <v>80</v>
      </c>
      <c r="X167" s="105">
        <v>88.57</v>
      </c>
      <c r="Y167" s="105">
        <v>100</v>
      </c>
      <c r="Z167" s="105">
        <v>76.62</v>
      </c>
      <c r="AA167" s="105">
        <v>70.37</v>
      </c>
      <c r="AB167" s="105">
        <v>70.83</v>
      </c>
      <c r="AC167" s="105">
        <v>74.55</v>
      </c>
      <c r="AD167" s="105"/>
      <c r="AE167" s="105">
        <v>74.069999999999993</v>
      </c>
      <c r="AF167" s="105">
        <v>84.38</v>
      </c>
      <c r="AG167" s="105">
        <v>91.67</v>
      </c>
      <c r="AH167" s="105">
        <v>80</v>
      </c>
      <c r="AI167" s="105">
        <v>66.67</v>
      </c>
      <c r="AJ167" s="105"/>
      <c r="AK167" s="105">
        <v>72.34</v>
      </c>
      <c r="AL167" s="105"/>
      <c r="AM167" s="105"/>
      <c r="AN167" s="105">
        <v>51.11</v>
      </c>
      <c r="AO167" s="105">
        <v>60.8</v>
      </c>
      <c r="AP167" s="105">
        <v>0</v>
      </c>
      <c r="AQ167" s="105"/>
      <c r="AR167" s="105">
        <v>77.78</v>
      </c>
      <c r="AS167" s="105">
        <v>92.07</v>
      </c>
      <c r="AT167" s="105">
        <v>48.28</v>
      </c>
      <c r="AU167" s="105"/>
      <c r="AV167" s="105"/>
      <c r="AW167" s="105"/>
      <c r="AX167" s="105"/>
      <c r="AY167" s="105"/>
      <c r="AZ167" s="105"/>
      <c r="BA167" s="105"/>
      <c r="BB167" s="105"/>
      <c r="BC167" s="105"/>
      <c r="BD167" s="105"/>
      <c r="BE167" s="105"/>
      <c r="BF167" s="105"/>
      <c r="BG167" s="105"/>
      <c r="BH167" s="105"/>
      <c r="BI167" s="105"/>
      <c r="BJ167" s="105"/>
      <c r="BK167" s="105"/>
      <c r="BL167" s="105">
        <v>86.92</v>
      </c>
      <c r="BM167" s="105">
        <v>86.67</v>
      </c>
      <c r="BN167" s="105">
        <v>87.5</v>
      </c>
      <c r="BO167" s="105">
        <v>84.78</v>
      </c>
      <c r="BP167" s="105">
        <v>100</v>
      </c>
      <c r="BQ167" s="105">
        <v>76.92</v>
      </c>
      <c r="BR167" s="105">
        <v>66.67</v>
      </c>
      <c r="BS167" s="105">
        <v>50</v>
      </c>
      <c r="BT167" s="105">
        <v>50</v>
      </c>
      <c r="BU167" s="105">
        <v>72.73</v>
      </c>
      <c r="BV167" s="105">
        <v>92.23</v>
      </c>
      <c r="BW167" s="105">
        <v>91.84</v>
      </c>
      <c r="BX167" s="105">
        <v>84</v>
      </c>
      <c r="BY167" s="105">
        <v>95.65</v>
      </c>
      <c r="BZ167" s="105">
        <v>85.71</v>
      </c>
      <c r="CA167" s="105">
        <v>95</v>
      </c>
      <c r="CB167" s="105">
        <v>93.23</v>
      </c>
      <c r="CC167" s="105"/>
      <c r="CD167" s="105">
        <v>81.96</v>
      </c>
      <c r="CE167" s="105">
        <v>70.31</v>
      </c>
      <c r="CF167" s="105">
        <v>91.78</v>
      </c>
      <c r="CG167" s="105">
        <v>69.08</v>
      </c>
      <c r="CH167" s="105">
        <v>73.33</v>
      </c>
      <c r="CI167" s="105">
        <v>70</v>
      </c>
      <c r="CJ167" s="105">
        <v>67.239999999999995</v>
      </c>
      <c r="CK167" s="105">
        <v>68.52</v>
      </c>
      <c r="CL167" s="105">
        <v>66.67</v>
      </c>
      <c r="CM167" s="105"/>
      <c r="CN167" s="105"/>
      <c r="CO167" s="105"/>
      <c r="CP167" s="105"/>
      <c r="CQ167" s="105"/>
      <c r="CR167" s="105"/>
      <c r="CS167" s="105"/>
      <c r="CT167" s="105"/>
      <c r="CU167" s="105"/>
      <c r="CV167" s="105"/>
      <c r="CW167" s="105">
        <v>83.54</v>
      </c>
      <c r="CX167" s="105">
        <v>85.29</v>
      </c>
      <c r="CY167" s="105">
        <v>66.67</v>
      </c>
      <c r="CZ167" s="105">
        <v>71.739999999999995</v>
      </c>
      <c r="DA167" s="105">
        <v>78.599999999999994</v>
      </c>
      <c r="DB167" s="105">
        <v>87.49</v>
      </c>
      <c r="DC167" s="105"/>
    </row>
    <row r="168" spans="1:107" ht="14.4" x14ac:dyDescent="0.3">
      <c r="A168" s="104" t="s">
        <v>845</v>
      </c>
      <c r="B168" t="s">
        <v>332</v>
      </c>
      <c r="C168" t="s">
        <v>101</v>
      </c>
      <c r="D168" t="s">
        <v>838</v>
      </c>
      <c r="E168" t="s">
        <v>320</v>
      </c>
      <c r="F168" t="s">
        <v>235</v>
      </c>
      <c r="G168" t="s">
        <v>333</v>
      </c>
      <c r="H168" t="s">
        <v>334</v>
      </c>
      <c r="I168" s="97" t="s">
        <v>539</v>
      </c>
      <c r="J168" s="97">
        <v>0</v>
      </c>
      <c r="K168" t="s">
        <v>841</v>
      </c>
      <c r="L168" s="93" t="s">
        <v>324</v>
      </c>
      <c r="M168" s="105"/>
      <c r="N168" s="105"/>
      <c r="O168" s="105"/>
      <c r="P168" s="105"/>
      <c r="Q168" s="105"/>
      <c r="R168" s="105"/>
      <c r="S168" s="105"/>
      <c r="T168" s="105"/>
      <c r="U168" s="105">
        <v>63</v>
      </c>
      <c r="V168" s="105">
        <v>72.790000000000006</v>
      </c>
      <c r="W168" s="105">
        <v>60</v>
      </c>
      <c r="X168" s="105">
        <v>59.09</v>
      </c>
      <c r="Y168" s="105">
        <v>40</v>
      </c>
      <c r="Z168" s="105">
        <v>55</v>
      </c>
      <c r="AA168" s="105">
        <v>55.56</v>
      </c>
      <c r="AB168" s="105">
        <v>55.56</v>
      </c>
      <c r="AC168" s="105">
        <v>56.9</v>
      </c>
      <c r="AD168" s="105"/>
      <c r="AE168" s="105">
        <v>57.41</v>
      </c>
      <c r="AF168" s="105">
        <v>88.24</v>
      </c>
      <c r="AG168" s="105">
        <v>100</v>
      </c>
      <c r="AH168" s="105">
        <v>90</v>
      </c>
      <c r="AI168" s="105">
        <v>75</v>
      </c>
      <c r="AJ168" s="105"/>
      <c r="AK168" s="105">
        <v>64.44</v>
      </c>
      <c r="AL168" s="105"/>
      <c r="AM168" s="105"/>
      <c r="AN168" s="105">
        <v>71.430000000000007</v>
      </c>
      <c r="AO168" s="105">
        <v>97.22</v>
      </c>
      <c r="AP168" s="105">
        <v>0</v>
      </c>
      <c r="AQ168" s="105"/>
      <c r="AR168" s="105">
        <v>77.78</v>
      </c>
      <c r="AS168" s="105">
        <v>71.95</v>
      </c>
      <c r="AT168" s="105">
        <v>31.03</v>
      </c>
      <c r="AU168" s="105"/>
      <c r="AV168" s="105"/>
      <c r="AW168" s="105"/>
      <c r="AX168" s="105"/>
      <c r="AY168" s="105"/>
      <c r="AZ168" s="105"/>
      <c r="BA168" s="105"/>
      <c r="BB168" s="105"/>
      <c r="BC168" s="105"/>
      <c r="BD168" s="105"/>
      <c r="BE168" s="105"/>
      <c r="BF168" s="105"/>
      <c r="BG168" s="105"/>
      <c r="BH168" s="105"/>
      <c r="BI168" s="105"/>
      <c r="BJ168" s="105"/>
      <c r="BK168" s="105"/>
      <c r="BL168" s="105">
        <v>44.02</v>
      </c>
      <c r="BM168" s="105">
        <v>15.15</v>
      </c>
      <c r="BN168" s="105">
        <v>16.670000000000002</v>
      </c>
      <c r="BO168" s="105">
        <v>48.57</v>
      </c>
      <c r="BP168" s="105">
        <v>41.67</v>
      </c>
      <c r="BQ168" s="105">
        <v>48</v>
      </c>
      <c r="BR168" s="105">
        <v>87.88</v>
      </c>
      <c r="BS168" s="105">
        <v>100</v>
      </c>
      <c r="BT168" s="105">
        <v>88.89</v>
      </c>
      <c r="BU168" s="105">
        <v>90</v>
      </c>
      <c r="BV168" s="105">
        <v>64.37</v>
      </c>
      <c r="BW168" s="105">
        <v>55.17</v>
      </c>
      <c r="BX168" s="105">
        <v>25</v>
      </c>
      <c r="BY168" s="105">
        <v>83.33</v>
      </c>
      <c r="BZ168" s="105">
        <v>0</v>
      </c>
      <c r="CA168" s="105">
        <v>85.71</v>
      </c>
      <c r="CB168" s="105">
        <v>71.739999999999995</v>
      </c>
      <c r="CC168" s="105"/>
      <c r="CD168" s="105">
        <v>62.5</v>
      </c>
      <c r="CE168" s="105">
        <v>56.25</v>
      </c>
      <c r="CF168" s="105">
        <v>67.760000000000005</v>
      </c>
      <c r="CG168" s="105"/>
      <c r="CH168" s="105">
        <v>35.56</v>
      </c>
      <c r="CI168" s="105">
        <v>50</v>
      </c>
      <c r="CJ168" s="105"/>
      <c r="CK168" s="105"/>
      <c r="CL168" s="105"/>
      <c r="CM168" s="105"/>
      <c r="CN168" s="105"/>
      <c r="CO168" s="105"/>
      <c r="CP168" s="105"/>
      <c r="CQ168" s="105"/>
      <c r="CR168" s="105"/>
      <c r="CS168" s="105"/>
      <c r="CT168" s="105"/>
      <c r="CU168" s="105"/>
      <c r="CV168" s="105"/>
      <c r="CW168" s="105">
        <v>79.819999999999993</v>
      </c>
      <c r="CX168" s="105">
        <v>66.180000000000007</v>
      </c>
      <c r="CY168" s="105">
        <v>70</v>
      </c>
      <c r="CZ168" s="105">
        <v>73.91</v>
      </c>
      <c r="DA168" s="105">
        <v>54.33</v>
      </c>
      <c r="DB168" s="105">
        <v>100</v>
      </c>
      <c r="DC168" s="105"/>
    </row>
    <row r="169" spans="1:107" ht="14.4" x14ac:dyDescent="0.3">
      <c r="A169" s="104" t="s">
        <v>846</v>
      </c>
      <c r="B169" t="s">
        <v>335</v>
      </c>
      <c r="C169" t="s">
        <v>101</v>
      </c>
      <c r="D169" t="s">
        <v>838</v>
      </c>
      <c r="E169" t="s">
        <v>320</v>
      </c>
      <c r="F169" t="s">
        <v>235</v>
      </c>
      <c r="G169" t="s">
        <v>207</v>
      </c>
      <c r="H169" t="s">
        <v>208</v>
      </c>
      <c r="I169" s="97" t="s">
        <v>536</v>
      </c>
      <c r="J169" s="97">
        <v>1</v>
      </c>
      <c r="K169" t="s">
        <v>841</v>
      </c>
      <c r="L169" s="93" t="s">
        <v>324</v>
      </c>
      <c r="M169" s="105"/>
      <c r="N169" s="105"/>
      <c r="O169" s="105"/>
      <c r="P169" s="105"/>
      <c r="Q169" s="105"/>
      <c r="R169" s="105"/>
      <c r="S169" s="105"/>
      <c r="T169" s="105"/>
      <c r="U169" s="105">
        <v>92.95</v>
      </c>
      <c r="V169" s="105">
        <v>94.12</v>
      </c>
      <c r="W169" s="105">
        <v>83.33</v>
      </c>
      <c r="X169" s="105">
        <v>92.86</v>
      </c>
      <c r="Y169" s="105">
        <v>100</v>
      </c>
      <c r="Z169" s="105">
        <v>98.75</v>
      </c>
      <c r="AA169" s="105">
        <v>100</v>
      </c>
      <c r="AB169" s="105">
        <v>100</v>
      </c>
      <c r="AC169" s="105">
        <v>98.28</v>
      </c>
      <c r="AD169" s="105"/>
      <c r="AE169" s="105">
        <v>74.510000000000005</v>
      </c>
      <c r="AF169" s="105">
        <v>87.88</v>
      </c>
      <c r="AG169" s="105">
        <v>100</v>
      </c>
      <c r="AH169" s="105">
        <v>95</v>
      </c>
      <c r="AI169" s="105">
        <v>57.14</v>
      </c>
      <c r="AJ169" s="105"/>
      <c r="AK169" s="105">
        <v>86.26</v>
      </c>
      <c r="AL169" s="105"/>
      <c r="AM169" s="105"/>
      <c r="AN169" s="105">
        <v>93.55</v>
      </c>
      <c r="AO169" s="105">
        <v>53.3</v>
      </c>
      <c r="AP169" s="105">
        <v>25</v>
      </c>
      <c r="AQ169" s="105"/>
      <c r="AR169" s="105">
        <v>61.11</v>
      </c>
      <c r="AS169" s="105">
        <v>94.51</v>
      </c>
      <c r="AT169" s="105">
        <v>82.76</v>
      </c>
      <c r="AU169" s="105"/>
      <c r="AV169" s="105"/>
      <c r="AW169" s="105"/>
      <c r="AX169" s="105"/>
      <c r="AY169" s="105"/>
      <c r="AZ169" s="105"/>
      <c r="BA169" s="105"/>
      <c r="BB169" s="105"/>
      <c r="BC169" s="105"/>
      <c r="BD169" s="105"/>
      <c r="BE169" s="105"/>
      <c r="BF169" s="105"/>
      <c r="BG169" s="105"/>
      <c r="BH169" s="105"/>
      <c r="BI169" s="105"/>
      <c r="BJ169" s="105"/>
      <c r="BK169" s="105"/>
      <c r="BL169" s="105">
        <v>93.93</v>
      </c>
      <c r="BM169" s="105">
        <v>91.67</v>
      </c>
      <c r="BN169" s="105">
        <v>100</v>
      </c>
      <c r="BO169" s="105">
        <v>100</v>
      </c>
      <c r="BP169" s="105">
        <v>94.44</v>
      </c>
      <c r="BQ169" s="105">
        <v>84.62</v>
      </c>
      <c r="BR169" s="105">
        <v>76.47</v>
      </c>
      <c r="BS169" s="105">
        <v>75</v>
      </c>
      <c r="BT169" s="105">
        <v>72.22</v>
      </c>
      <c r="BU169" s="105">
        <v>81.819999999999993</v>
      </c>
      <c r="BV169" s="105">
        <v>97.14</v>
      </c>
      <c r="BW169" s="105">
        <v>94.9</v>
      </c>
      <c r="BX169" s="105">
        <v>92</v>
      </c>
      <c r="BY169" s="105">
        <v>100</v>
      </c>
      <c r="BZ169" s="105">
        <v>100</v>
      </c>
      <c r="CA169" s="105">
        <v>100</v>
      </c>
      <c r="CB169" s="105">
        <v>97.34</v>
      </c>
      <c r="CC169" s="105"/>
      <c r="CD169" s="105">
        <v>98.21</v>
      </c>
      <c r="CE169" s="105">
        <v>100</v>
      </c>
      <c r="CF169" s="105">
        <v>96.71</v>
      </c>
      <c r="CG169" s="105">
        <v>80.48</v>
      </c>
      <c r="CH169" s="105">
        <v>93.33</v>
      </c>
      <c r="CI169" s="105">
        <v>90</v>
      </c>
      <c r="CJ169" s="105">
        <v>79.44</v>
      </c>
      <c r="CK169" s="105">
        <v>38.89</v>
      </c>
      <c r="CL169" s="105">
        <v>100</v>
      </c>
      <c r="CM169" s="105"/>
      <c r="CN169" s="105"/>
      <c r="CO169" s="105"/>
      <c r="CP169" s="105"/>
      <c r="CQ169" s="105"/>
      <c r="CR169" s="105"/>
      <c r="CS169" s="105"/>
      <c r="CT169" s="105"/>
      <c r="CU169" s="105"/>
      <c r="CV169" s="105"/>
      <c r="CW169" s="105">
        <v>94.99</v>
      </c>
      <c r="CX169" s="105">
        <v>97.06</v>
      </c>
      <c r="CY169" s="105">
        <v>93.33</v>
      </c>
      <c r="CZ169" s="105">
        <v>90.22</v>
      </c>
      <c r="DA169" s="105">
        <v>86.41</v>
      </c>
      <c r="DB169" s="105">
        <v>94.82</v>
      </c>
      <c r="DC169" s="105"/>
    </row>
    <row r="170" spans="1:107" ht="14.4" x14ac:dyDescent="0.3">
      <c r="A170" s="104" t="s">
        <v>847</v>
      </c>
      <c r="B170" t="s">
        <v>336</v>
      </c>
      <c r="C170" t="s">
        <v>101</v>
      </c>
      <c r="D170" t="s">
        <v>838</v>
      </c>
      <c r="E170" t="s">
        <v>320</v>
      </c>
      <c r="F170" t="s">
        <v>235</v>
      </c>
      <c r="G170" t="s">
        <v>337</v>
      </c>
      <c r="H170" t="s">
        <v>338</v>
      </c>
      <c r="I170" s="97" t="s">
        <v>536</v>
      </c>
      <c r="J170" s="97">
        <v>1</v>
      </c>
      <c r="K170" t="s">
        <v>841</v>
      </c>
      <c r="L170" s="93" t="s">
        <v>324</v>
      </c>
      <c r="M170" s="105"/>
      <c r="N170" s="105"/>
      <c r="O170" s="105"/>
      <c r="P170" s="105"/>
      <c r="Q170" s="105"/>
      <c r="R170" s="105"/>
      <c r="S170" s="105"/>
      <c r="T170" s="105"/>
      <c r="U170" s="105">
        <v>93.59</v>
      </c>
      <c r="V170" s="105">
        <v>94.12</v>
      </c>
      <c r="W170" s="105">
        <v>83.33</v>
      </c>
      <c r="X170" s="105">
        <v>94.29</v>
      </c>
      <c r="Y170" s="105">
        <v>100</v>
      </c>
      <c r="Z170" s="105">
        <v>98.75</v>
      </c>
      <c r="AA170" s="105">
        <v>100</v>
      </c>
      <c r="AB170" s="105">
        <v>100</v>
      </c>
      <c r="AC170" s="105">
        <v>98.28</v>
      </c>
      <c r="AD170" s="105"/>
      <c r="AE170" s="105">
        <v>72.22</v>
      </c>
      <c r="AF170" s="105">
        <v>94.12</v>
      </c>
      <c r="AG170" s="105">
        <v>91.67</v>
      </c>
      <c r="AH170" s="105">
        <v>95</v>
      </c>
      <c r="AI170" s="105">
        <v>87.5</v>
      </c>
      <c r="AJ170" s="105"/>
      <c r="AK170" s="105">
        <v>83.09</v>
      </c>
      <c r="AL170" s="105"/>
      <c r="AM170" s="105"/>
      <c r="AN170" s="105">
        <v>73.87</v>
      </c>
      <c r="AO170" s="105">
        <v>94.2</v>
      </c>
      <c r="AP170" s="105">
        <v>0</v>
      </c>
      <c r="AQ170" s="105"/>
      <c r="AR170" s="105">
        <v>44.44</v>
      </c>
      <c r="AS170" s="105">
        <v>96.95</v>
      </c>
      <c r="AT170" s="105">
        <v>72.41</v>
      </c>
      <c r="AU170" s="105"/>
      <c r="AV170" s="105"/>
      <c r="AW170" s="105"/>
      <c r="AX170" s="105"/>
      <c r="AY170" s="105"/>
      <c r="AZ170" s="105"/>
      <c r="BA170" s="105"/>
      <c r="BB170" s="105"/>
      <c r="BC170" s="105"/>
      <c r="BD170" s="105"/>
      <c r="BE170" s="105"/>
      <c r="BF170" s="105"/>
      <c r="BG170" s="105"/>
      <c r="BH170" s="105"/>
      <c r="BI170" s="105"/>
      <c r="BJ170" s="105"/>
      <c r="BK170" s="105"/>
      <c r="BL170" s="105">
        <v>93.4</v>
      </c>
      <c r="BM170" s="105">
        <v>100</v>
      </c>
      <c r="BN170" s="105">
        <v>87.5</v>
      </c>
      <c r="BO170" s="105">
        <v>100</v>
      </c>
      <c r="BP170" s="105">
        <v>100</v>
      </c>
      <c r="BQ170" s="105">
        <v>76.92</v>
      </c>
      <c r="BR170" s="105">
        <v>88.24</v>
      </c>
      <c r="BS170" s="105">
        <v>75</v>
      </c>
      <c r="BT170" s="105">
        <v>94.44</v>
      </c>
      <c r="BU170" s="105">
        <v>81.819999999999993</v>
      </c>
      <c r="BV170" s="105">
        <v>98.47</v>
      </c>
      <c r="BW170" s="105">
        <v>97.92</v>
      </c>
      <c r="BX170" s="105">
        <v>96</v>
      </c>
      <c r="BY170" s="105">
        <v>95.65</v>
      </c>
      <c r="BZ170" s="105">
        <v>100</v>
      </c>
      <c r="CA170" s="105">
        <v>100</v>
      </c>
      <c r="CB170" s="105">
        <v>100</v>
      </c>
      <c r="CC170" s="105"/>
      <c r="CD170" s="105">
        <v>99.64</v>
      </c>
      <c r="CE170" s="105">
        <v>100</v>
      </c>
      <c r="CF170" s="105">
        <v>99.34</v>
      </c>
      <c r="CG170" s="105">
        <v>88.21</v>
      </c>
      <c r="CH170" s="105">
        <v>77.78</v>
      </c>
      <c r="CI170" s="105">
        <v>100</v>
      </c>
      <c r="CJ170" s="105">
        <v>92.22</v>
      </c>
      <c r="CK170" s="105">
        <v>82.41</v>
      </c>
      <c r="CL170" s="105">
        <v>83.33</v>
      </c>
      <c r="CM170" s="105"/>
      <c r="CN170" s="105"/>
      <c r="CO170" s="105"/>
      <c r="CP170" s="105"/>
      <c r="CQ170" s="105"/>
      <c r="CR170" s="105"/>
      <c r="CS170" s="105"/>
      <c r="CT170" s="105"/>
      <c r="CU170" s="105"/>
      <c r="CV170" s="105"/>
      <c r="CW170" s="105">
        <v>98.12</v>
      </c>
      <c r="CX170" s="105">
        <v>98.53</v>
      </c>
      <c r="CY170" s="105">
        <v>100</v>
      </c>
      <c r="CZ170" s="105">
        <v>100</v>
      </c>
      <c r="DA170" s="105">
        <v>92.12</v>
      </c>
      <c r="DB170" s="105">
        <v>96.84</v>
      </c>
      <c r="DC170" s="105"/>
    </row>
    <row r="171" spans="1:107" ht="14.4" x14ac:dyDescent="0.3">
      <c r="A171" s="104" t="s">
        <v>848</v>
      </c>
      <c r="B171" t="s">
        <v>339</v>
      </c>
      <c r="C171" t="s">
        <v>101</v>
      </c>
      <c r="D171" t="s">
        <v>838</v>
      </c>
      <c r="E171" t="s">
        <v>320</v>
      </c>
      <c r="F171" t="s">
        <v>235</v>
      </c>
      <c r="G171" t="s">
        <v>185</v>
      </c>
      <c r="H171" t="s">
        <v>340</v>
      </c>
      <c r="I171" s="97" t="s">
        <v>536</v>
      </c>
      <c r="J171" s="97">
        <v>1</v>
      </c>
      <c r="K171" t="s">
        <v>841</v>
      </c>
      <c r="L171" s="93" t="s">
        <v>324</v>
      </c>
      <c r="M171" s="105"/>
      <c r="N171" s="105"/>
      <c r="O171" s="105"/>
      <c r="P171" s="105"/>
      <c r="Q171" s="105"/>
      <c r="R171" s="105"/>
      <c r="S171" s="105"/>
      <c r="T171" s="105"/>
      <c r="U171" s="105">
        <v>93.59</v>
      </c>
      <c r="V171" s="105">
        <v>100</v>
      </c>
      <c r="W171" s="105">
        <v>91.67</v>
      </c>
      <c r="X171" s="105">
        <v>87.14</v>
      </c>
      <c r="Y171" s="105">
        <v>100</v>
      </c>
      <c r="Z171" s="105">
        <v>90</v>
      </c>
      <c r="AA171" s="105">
        <v>100</v>
      </c>
      <c r="AB171" s="105">
        <v>88.89</v>
      </c>
      <c r="AC171" s="105">
        <v>86.21</v>
      </c>
      <c r="AD171" s="105"/>
      <c r="AE171" s="105">
        <v>72.22</v>
      </c>
      <c r="AF171" s="105">
        <v>91.18</v>
      </c>
      <c r="AG171" s="105">
        <v>91.67</v>
      </c>
      <c r="AH171" s="105">
        <v>95</v>
      </c>
      <c r="AI171" s="105">
        <v>62.5</v>
      </c>
      <c r="AJ171" s="105"/>
      <c r="AK171" s="105">
        <v>88.4</v>
      </c>
      <c r="AL171" s="105"/>
      <c r="AM171" s="105"/>
      <c r="AN171" s="105">
        <v>100</v>
      </c>
      <c r="AO171" s="105">
        <v>93.3</v>
      </c>
      <c r="AP171" s="105">
        <v>50</v>
      </c>
      <c r="AQ171" s="105"/>
      <c r="AR171" s="105">
        <v>30.36</v>
      </c>
      <c r="AS171" s="105">
        <v>95.12</v>
      </c>
      <c r="AT171" s="105">
        <v>86.21</v>
      </c>
      <c r="AU171" s="105"/>
      <c r="AV171" s="105"/>
      <c r="AW171" s="105"/>
      <c r="AX171" s="105"/>
      <c r="AY171" s="105"/>
      <c r="AZ171" s="105"/>
      <c r="BA171" s="105"/>
      <c r="BB171" s="105"/>
      <c r="BC171" s="105"/>
      <c r="BD171" s="105"/>
      <c r="BE171" s="105"/>
      <c r="BF171" s="105"/>
      <c r="BG171" s="105"/>
      <c r="BH171" s="105"/>
      <c r="BI171" s="105"/>
      <c r="BJ171" s="105"/>
      <c r="BK171" s="105"/>
      <c r="BL171" s="105">
        <v>100</v>
      </c>
      <c r="BM171" s="105">
        <v>100</v>
      </c>
      <c r="BN171" s="105">
        <v>100</v>
      </c>
      <c r="BO171" s="105">
        <v>100</v>
      </c>
      <c r="BP171" s="105">
        <v>100</v>
      </c>
      <c r="BQ171" s="105">
        <v>100</v>
      </c>
      <c r="BR171" s="105">
        <v>84.62</v>
      </c>
      <c r="BS171" s="105">
        <v>50</v>
      </c>
      <c r="BT171" s="105">
        <v>94.74</v>
      </c>
      <c r="BU171" s="105">
        <v>84.62</v>
      </c>
      <c r="BV171" s="105">
        <v>98.48</v>
      </c>
      <c r="BW171" s="105">
        <v>100</v>
      </c>
      <c r="BX171" s="105">
        <v>100</v>
      </c>
      <c r="BY171" s="105">
        <v>95.65</v>
      </c>
      <c r="BZ171" s="105">
        <v>100</v>
      </c>
      <c r="CA171" s="105">
        <v>100</v>
      </c>
      <c r="CB171" s="105">
        <v>95.83</v>
      </c>
      <c r="CC171" s="105"/>
      <c r="CD171" s="105">
        <v>98.57</v>
      </c>
      <c r="CE171" s="105">
        <v>96.88</v>
      </c>
      <c r="CF171" s="105">
        <v>100</v>
      </c>
      <c r="CG171" s="105">
        <v>89.88</v>
      </c>
      <c r="CH171" s="105">
        <v>93.33</v>
      </c>
      <c r="CI171" s="105">
        <v>90</v>
      </c>
      <c r="CJ171" s="105">
        <v>86.67</v>
      </c>
      <c r="CK171" s="105">
        <v>87.96</v>
      </c>
      <c r="CL171" s="105">
        <v>100</v>
      </c>
      <c r="CM171" s="105"/>
      <c r="CN171" s="105"/>
      <c r="CO171" s="105"/>
      <c r="CP171" s="105"/>
      <c r="CQ171" s="105"/>
      <c r="CR171" s="105"/>
      <c r="CS171" s="105"/>
      <c r="CT171" s="105"/>
      <c r="CU171" s="105"/>
      <c r="CV171" s="105"/>
      <c r="CW171" s="105">
        <v>94.24</v>
      </c>
      <c r="CX171" s="105">
        <v>94.12</v>
      </c>
      <c r="CY171" s="105">
        <v>93.33</v>
      </c>
      <c r="CZ171" s="105">
        <v>100</v>
      </c>
      <c r="DA171" s="105">
        <v>95.72</v>
      </c>
      <c r="DB171" s="105">
        <v>91.95</v>
      </c>
      <c r="DC171" s="105"/>
    </row>
    <row r="172" spans="1:107" ht="14.4" x14ac:dyDescent="0.3">
      <c r="A172" s="104" t="s">
        <v>849</v>
      </c>
      <c r="B172" t="s">
        <v>341</v>
      </c>
      <c r="C172" t="s">
        <v>101</v>
      </c>
      <c r="D172" t="s">
        <v>838</v>
      </c>
      <c r="E172" t="s">
        <v>320</v>
      </c>
      <c r="F172" t="s">
        <v>235</v>
      </c>
      <c r="G172" t="s">
        <v>342</v>
      </c>
      <c r="H172" t="s">
        <v>343</v>
      </c>
      <c r="I172" s="97" t="s">
        <v>536</v>
      </c>
      <c r="J172" s="97">
        <v>1</v>
      </c>
      <c r="K172" t="s">
        <v>841</v>
      </c>
      <c r="L172" s="93" t="s">
        <v>324</v>
      </c>
      <c r="M172" s="105"/>
      <c r="N172" s="105"/>
      <c r="O172" s="105"/>
      <c r="P172" s="105"/>
      <c r="Q172" s="105"/>
      <c r="R172" s="105"/>
      <c r="S172" s="105"/>
      <c r="T172" s="105"/>
      <c r="U172" s="105">
        <v>85.26</v>
      </c>
      <c r="V172" s="105">
        <v>85.29</v>
      </c>
      <c r="W172" s="105">
        <v>66.67</v>
      </c>
      <c r="X172" s="105">
        <v>90</v>
      </c>
      <c r="Y172" s="105">
        <v>80</v>
      </c>
      <c r="Z172" s="105">
        <v>92.5</v>
      </c>
      <c r="AA172" s="105">
        <v>92.59</v>
      </c>
      <c r="AB172" s="105">
        <v>92.59</v>
      </c>
      <c r="AC172" s="105">
        <v>91.38</v>
      </c>
      <c r="AD172" s="105"/>
      <c r="AE172" s="105">
        <v>72.22</v>
      </c>
      <c r="AF172" s="105">
        <v>93.94</v>
      </c>
      <c r="AG172" s="105">
        <v>100</v>
      </c>
      <c r="AH172" s="105">
        <v>100</v>
      </c>
      <c r="AI172" s="105">
        <v>71.430000000000007</v>
      </c>
      <c r="AJ172" s="105"/>
      <c r="AK172" s="105">
        <v>74.13</v>
      </c>
      <c r="AL172" s="105"/>
      <c r="AM172" s="105"/>
      <c r="AN172" s="105">
        <v>62.16</v>
      </c>
      <c r="AO172" s="105">
        <v>16.5</v>
      </c>
      <c r="AP172" s="105">
        <v>25</v>
      </c>
      <c r="AQ172" s="105"/>
      <c r="AR172" s="105">
        <v>44.44</v>
      </c>
      <c r="AS172" s="105">
        <v>94.51</v>
      </c>
      <c r="AT172" s="105">
        <v>51.72</v>
      </c>
      <c r="AU172" s="105"/>
      <c r="AV172" s="105"/>
      <c r="AW172" s="105"/>
      <c r="AX172" s="105"/>
      <c r="AY172" s="105"/>
      <c r="AZ172" s="105"/>
      <c r="BA172" s="105"/>
      <c r="BB172" s="105"/>
      <c r="BC172" s="105"/>
      <c r="BD172" s="105"/>
      <c r="BE172" s="105"/>
      <c r="BF172" s="105"/>
      <c r="BG172" s="105"/>
      <c r="BH172" s="105"/>
      <c r="BI172" s="105"/>
      <c r="BJ172" s="105"/>
      <c r="BK172" s="105"/>
      <c r="BL172" s="105">
        <v>88.68</v>
      </c>
      <c r="BM172" s="105">
        <v>93.1</v>
      </c>
      <c r="BN172" s="105">
        <v>75</v>
      </c>
      <c r="BO172" s="105">
        <v>95.65</v>
      </c>
      <c r="BP172" s="105">
        <v>77.78</v>
      </c>
      <c r="BQ172" s="105">
        <v>92.31</v>
      </c>
      <c r="BR172" s="105">
        <v>70.59</v>
      </c>
      <c r="BS172" s="105">
        <v>50</v>
      </c>
      <c r="BT172" s="105">
        <v>72.22</v>
      </c>
      <c r="BU172" s="105">
        <v>63.64</v>
      </c>
      <c r="BV172" s="105">
        <v>89.31</v>
      </c>
      <c r="BW172" s="105">
        <v>87.5</v>
      </c>
      <c r="BX172" s="105">
        <v>96</v>
      </c>
      <c r="BY172" s="105">
        <v>91.3</v>
      </c>
      <c r="BZ172" s="105">
        <v>85.71</v>
      </c>
      <c r="CA172" s="105">
        <v>80</v>
      </c>
      <c r="CB172" s="105">
        <v>87.5</v>
      </c>
      <c r="CC172" s="105"/>
      <c r="CD172" s="105">
        <v>90.71</v>
      </c>
      <c r="CE172" s="105">
        <v>82.81</v>
      </c>
      <c r="CF172" s="105">
        <v>97.37</v>
      </c>
      <c r="CG172" s="105">
        <v>83.33</v>
      </c>
      <c r="CH172" s="105">
        <v>100</v>
      </c>
      <c r="CI172" s="105">
        <v>70</v>
      </c>
      <c r="CJ172" s="105">
        <v>86.94</v>
      </c>
      <c r="CK172" s="105">
        <v>47.22</v>
      </c>
      <c r="CL172" s="105">
        <v>100</v>
      </c>
      <c r="CM172" s="105"/>
      <c r="CN172" s="105"/>
      <c r="CO172" s="105"/>
      <c r="CP172" s="105"/>
      <c r="CQ172" s="105"/>
      <c r="CR172" s="105"/>
      <c r="CS172" s="105"/>
      <c r="CT172" s="105"/>
      <c r="CU172" s="105"/>
      <c r="CV172" s="105"/>
      <c r="CW172" s="105">
        <v>95.28</v>
      </c>
      <c r="CX172" s="105">
        <v>94.12</v>
      </c>
      <c r="CY172" s="105">
        <v>100</v>
      </c>
      <c r="CZ172" s="105">
        <v>100</v>
      </c>
      <c r="DA172" s="105">
        <v>90.52</v>
      </c>
      <c r="DB172" s="105">
        <v>94.53</v>
      </c>
      <c r="DC172" s="105"/>
    </row>
    <row r="173" spans="1:107" ht="14.4" x14ac:dyDescent="0.3">
      <c r="A173" s="104" t="s">
        <v>850</v>
      </c>
      <c r="B173" t="s">
        <v>344</v>
      </c>
      <c r="C173" t="s">
        <v>101</v>
      </c>
      <c r="D173" t="s">
        <v>838</v>
      </c>
      <c r="E173" t="s">
        <v>320</v>
      </c>
      <c r="F173" t="s">
        <v>235</v>
      </c>
      <c r="G173" t="s">
        <v>345</v>
      </c>
      <c r="H173" t="s">
        <v>346</v>
      </c>
      <c r="I173" s="97" t="s">
        <v>539</v>
      </c>
      <c r="J173" s="97">
        <v>1</v>
      </c>
      <c r="K173" t="s">
        <v>841</v>
      </c>
      <c r="L173" s="93" t="s">
        <v>324</v>
      </c>
      <c r="M173" s="105"/>
      <c r="N173" s="105"/>
      <c r="O173" s="105"/>
      <c r="P173" s="105"/>
      <c r="Q173" s="105"/>
      <c r="R173" s="105"/>
      <c r="S173" s="105"/>
      <c r="T173" s="105"/>
      <c r="U173" s="105">
        <v>65.790000000000006</v>
      </c>
      <c r="V173" s="105">
        <v>82.35</v>
      </c>
      <c r="W173" s="105">
        <v>60</v>
      </c>
      <c r="X173" s="105">
        <v>58.82</v>
      </c>
      <c r="Y173" s="105">
        <v>20</v>
      </c>
      <c r="Z173" s="105">
        <v>70.13</v>
      </c>
      <c r="AA173" s="105">
        <v>74.069999999999993</v>
      </c>
      <c r="AB173" s="105">
        <v>66.67</v>
      </c>
      <c r="AC173" s="105">
        <v>78.180000000000007</v>
      </c>
      <c r="AD173" s="105"/>
      <c r="AE173" s="105">
        <v>96.3</v>
      </c>
      <c r="AF173" s="105">
        <v>81.819999999999993</v>
      </c>
      <c r="AG173" s="105">
        <v>83.33</v>
      </c>
      <c r="AH173" s="105">
        <v>85</v>
      </c>
      <c r="AI173" s="105">
        <v>85.71</v>
      </c>
      <c r="AJ173" s="105"/>
      <c r="AK173" s="105">
        <v>75.77</v>
      </c>
      <c r="AL173" s="105"/>
      <c r="AM173" s="105"/>
      <c r="AN173" s="105">
        <v>62.37</v>
      </c>
      <c r="AO173" s="105">
        <v>84.2</v>
      </c>
      <c r="AP173" s="105">
        <v>0</v>
      </c>
      <c r="AQ173" s="105"/>
      <c r="AR173" s="105">
        <v>41.67</v>
      </c>
      <c r="AS173" s="105">
        <v>92.68</v>
      </c>
      <c r="AT173" s="105">
        <v>55.17</v>
      </c>
      <c r="AU173" s="105"/>
      <c r="AV173" s="105"/>
      <c r="AW173" s="105"/>
      <c r="AX173" s="105"/>
      <c r="AY173" s="105"/>
      <c r="AZ173" s="105"/>
      <c r="BA173" s="105"/>
      <c r="BB173" s="105"/>
      <c r="BC173" s="105"/>
      <c r="BD173" s="105"/>
      <c r="BE173" s="105"/>
      <c r="BF173" s="105"/>
      <c r="BG173" s="105"/>
      <c r="BH173" s="105"/>
      <c r="BI173" s="105"/>
      <c r="BJ173" s="105"/>
      <c r="BK173" s="105"/>
      <c r="BL173" s="105">
        <v>70.53</v>
      </c>
      <c r="BM173" s="105">
        <v>82.76</v>
      </c>
      <c r="BN173" s="105">
        <v>31.25</v>
      </c>
      <c r="BO173" s="105">
        <v>85.37</v>
      </c>
      <c r="BP173" s="105">
        <v>64.709999999999994</v>
      </c>
      <c r="BQ173" s="105">
        <v>70</v>
      </c>
      <c r="BR173" s="105">
        <v>47.06</v>
      </c>
      <c r="BS173" s="105">
        <v>75</v>
      </c>
      <c r="BT173" s="105">
        <v>38.89</v>
      </c>
      <c r="BU173" s="105">
        <v>45.45</v>
      </c>
      <c r="BV173" s="105">
        <v>79.36</v>
      </c>
      <c r="BW173" s="105">
        <v>70.83</v>
      </c>
      <c r="BX173" s="105">
        <v>64</v>
      </c>
      <c r="BY173" s="105">
        <v>81.16</v>
      </c>
      <c r="BZ173" s="105">
        <v>82.14</v>
      </c>
      <c r="CA173" s="105">
        <v>95</v>
      </c>
      <c r="CB173" s="105">
        <v>88.12</v>
      </c>
      <c r="CC173" s="105"/>
      <c r="CD173" s="105">
        <v>87.14</v>
      </c>
      <c r="CE173" s="105">
        <v>80.47</v>
      </c>
      <c r="CF173" s="105">
        <v>92.76</v>
      </c>
      <c r="CG173" s="105">
        <v>34.68</v>
      </c>
      <c r="CH173" s="105">
        <v>28.57</v>
      </c>
      <c r="CI173" s="105">
        <v>30</v>
      </c>
      <c r="CJ173" s="105">
        <v>48.28</v>
      </c>
      <c r="CK173" s="105">
        <v>6.48</v>
      </c>
      <c r="CL173" s="105">
        <v>33.33</v>
      </c>
      <c r="CM173" s="105"/>
      <c r="CN173" s="105"/>
      <c r="CO173" s="105"/>
      <c r="CP173" s="105"/>
      <c r="CQ173" s="105"/>
      <c r="CR173" s="105"/>
      <c r="CS173" s="105"/>
      <c r="CT173" s="105"/>
      <c r="CU173" s="105"/>
      <c r="CV173" s="105"/>
      <c r="CW173" s="105">
        <v>94.99</v>
      </c>
      <c r="CX173" s="105">
        <v>91.18</v>
      </c>
      <c r="CY173" s="105">
        <v>100</v>
      </c>
      <c r="CZ173" s="105">
        <v>100</v>
      </c>
      <c r="DA173" s="105">
        <v>62.88</v>
      </c>
      <c r="DB173" s="105">
        <v>97.71</v>
      </c>
      <c r="DC173" s="105"/>
    </row>
    <row r="174" spans="1:107" ht="14.4" x14ac:dyDescent="0.3">
      <c r="A174" s="104" t="s">
        <v>851</v>
      </c>
      <c r="B174" t="s">
        <v>347</v>
      </c>
      <c r="C174" t="s">
        <v>101</v>
      </c>
      <c r="D174" t="s">
        <v>838</v>
      </c>
      <c r="E174" t="s">
        <v>320</v>
      </c>
      <c r="F174" t="s">
        <v>235</v>
      </c>
      <c r="G174" t="s">
        <v>165</v>
      </c>
      <c r="H174" t="s">
        <v>348</v>
      </c>
      <c r="I174" s="97" t="s">
        <v>536</v>
      </c>
      <c r="J174" s="97">
        <v>1</v>
      </c>
      <c r="K174" t="s">
        <v>841</v>
      </c>
      <c r="L174" s="93" t="s">
        <v>324</v>
      </c>
      <c r="M174" s="105"/>
      <c r="N174" s="105"/>
      <c r="O174" s="105"/>
      <c r="P174" s="105"/>
      <c r="Q174" s="105"/>
      <c r="R174" s="105"/>
      <c r="S174" s="105"/>
      <c r="T174" s="105"/>
      <c r="U174" s="105">
        <v>73.38</v>
      </c>
      <c r="V174" s="105">
        <v>70.59</v>
      </c>
      <c r="W174" s="105">
        <v>66.67</v>
      </c>
      <c r="X174" s="105">
        <v>80.88</v>
      </c>
      <c r="Y174" s="105">
        <v>60</v>
      </c>
      <c r="Z174" s="105">
        <v>64.94</v>
      </c>
      <c r="AA174" s="105">
        <v>77.78</v>
      </c>
      <c r="AB174" s="105">
        <v>62.5</v>
      </c>
      <c r="AC174" s="105">
        <v>67.27</v>
      </c>
      <c r="AD174" s="105"/>
      <c r="AE174" s="105">
        <v>62.96</v>
      </c>
      <c r="AF174" s="105">
        <v>78.12</v>
      </c>
      <c r="AG174" s="105">
        <v>75</v>
      </c>
      <c r="AH174" s="105">
        <v>84.21</v>
      </c>
      <c r="AI174" s="105">
        <v>83.33</v>
      </c>
      <c r="AJ174" s="105"/>
      <c r="AK174" s="105">
        <v>90.6</v>
      </c>
      <c r="AL174" s="105"/>
      <c r="AM174" s="105"/>
      <c r="AN174" s="105">
        <v>71.17</v>
      </c>
      <c r="AO174" s="105">
        <v>96.7</v>
      </c>
      <c r="AP174" s="105">
        <v>41.75</v>
      </c>
      <c r="AQ174" s="105"/>
      <c r="AR174" s="105">
        <v>91.67</v>
      </c>
      <c r="AS174" s="105">
        <v>100</v>
      </c>
      <c r="AT174" s="105">
        <v>93.1</v>
      </c>
      <c r="AU174" s="105"/>
      <c r="AV174" s="105"/>
      <c r="AW174" s="105"/>
      <c r="AX174" s="105"/>
      <c r="AY174" s="105"/>
      <c r="AZ174" s="105"/>
      <c r="BA174" s="105"/>
      <c r="BB174" s="105"/>
      <c r="BC174" s="105"/>
      <c r="BD174" s="105"/>
      <c r="BE174" s="105"/>
      <c r="BF174" s="105"/>
      <c r="BG174" s="105"/>
      <c r="BH174" s="105"/>
      <c r="BI174" s="105"/>
      <c r="BJ174" s="105"/>
      <c r="BK174" s="105"/>
      <c r="BL174" s="105">
        <v>72.900000000000006</v>
      </c>
      <c r="BM174" s="105">
        <v>90</v>
      </c>
      <c r="BN174" s="105">
        <v>50</v>
      </c>
      <c r="BO174" s="105">
        <v>82.61</v>
      </c>
      <c r="BP174" s="105">
        <v>77.78</v>
      </c>
      <c r="BQ174" s="105">
        <v>57.69</v>
      </c>
      <c r="BR174" s="105">
        <v>91.91</v>
      </c>
      <c r="BS174" s="105">
        <v>75</v>
      </c>
      <c r="BT174" s="105">
        <v>94.44</v>
      </c>
      <c r="BU174" s="105">
        <v>84.09</v>
      </c>
      <c r="BV174" s="105">
        <v>78.03</v>
      </c>
      <c r="BW174" s="105">
        <v>73.47</v>
      </c>
      <c r="BX174" s="105">
        <v>84</v>
      </c>
      <c r="BY174" s="105">
        <v>78.260000000000005</v>
      </c>
      <c r="BZ174" s="105">
        <v>85.71</v>
      </c>
      <c r="CA174" s="105">
        <v>65</v>
      </c>
      <c r="CB174" s="105">
        <v>79.17</v>
      </c>
      <c r="CC174" s="105"/>
      <c r="CD174" s="105">
        <v>93.53</v>
      </c>
      <c r="CE174" s="105">
        <v>87.5</v>
      </c>
      <c r="CF174" s="105">
        <v>98.67</v>
      </c>
      <c r="CG174" s="105">
        <v>77.739999999999995</v>
      </c>
      <c r="CH174" s="105">
        <v>80</v>
      </c>
      <c r="CI174" s="105">
        <v>60</v>
      </c>
      <c r="CJ174" s="105">
        <v>77.22</v>
      </c>
      <c r="CK174" s="105">
        <v>80.56</v>
      </c>
      <c r="CL174" s="105">
        <v>100</v>
      </c>
      <c r="CM174" s="105"/>
      <c r="CN174" s="105"/>
      <c r="CO174" s="105"/>
      <c r="CP174" s="105"/>
      <c r="CQ174" s="105"/>
      <c r="CR174" s="105"/>
      <c r="CS174" s="105"/>
      <c r="CT174" s="105"/>
      <c r="CU174" s="105"/>
      <c r="CV174" s="105"/>
      <c r="CW174" s="105">
        <v>81.75</v>
      </c>
      <c r="CX174" s="105">
        <v>77.94</v>
      </c>
      <c r="CY174" s="105">
        <v>80</v>
      </c>
      <c r="CZ174" s="105">
        <v>82.61</v>
      </c>
      <c r="DA174" s="105">
        <v>90.99</v>
      </c>
      <c r="DB174" s="105">
        <v>80.47</v>
      </c>
      <c r="DC174" s="105"/>
    </row>
    <row r="175" spans="1:107" ht="14.4" x14ac:dyDescent="0.3">
      <c r="A175" s="104" t="s">
        <v>852</v>
      </c>
      <c r="B175" t="s">
        <v>349</v>
      </c>
      <c r="C175" t="s">
        <v>101</v>
      </c>
      <c r="D175" t="s">
        <v>838</v>
      </c>
      <c r="E175" t="s">
        <v>350</v>
      </c>
      <c r="F175" t="s">
        <v>116</v>
      </c>
      <c r="G175" t="s">
        <v>207</v>
      </c>
      <c r="H175" t="s">
        <v>208</v>
      </c>
      <c r="I175" s="97" t="s">
        <v>536</v>
      </c>
      <c r="J175" s="97">
        <v>1</v>
      </c>
      <c r="K175" t="s">
        <v>841</v>
      </c>
      <c r="L175" s="93" t="s">
        <v>324</v>
      </c>
      <c r="M175" s="105"/>
      <c r="N175" s="105"/>
      <c r="O175" s="105"/>
      <c r="P175" s="105"/>
      <c r="Q175" s="105"/>
      <c r="R175" s="105"/>
      <c r="S175" s="105"/>
      <c r="T175" s="105"/>
      <c r="U175" s="105"/>
      <c r="V175" s="105"/>
      <c r="W175" s="105"/>
      <c r="X175" s="105"/>
      <c r="Y175" s="105"/>
      <c r="Z175" s="105">
        <v>93.4</v>
      </c>
      <c r="AA175" s="105">
        <v>100</v>
      </c>
      <c r="AB175" s="105">
        <v>87.88</v>
      </c>
      <c r="AC175" s="105">
        <v>91.03</v>
      </c>
      <c r="AD175" s="105"/>
      <c r="AE175" s="105"/>
      <c r="AF175" s="105">
        <v>76.19</v>
      </c>
      <c r="AG175" s="105">
        <v>78.569999999999993</v>
      </c>
      <c r="AH175" s="105">
        <v>81.819999999999993</v>
      </c>
      <c r="AI175" s="105">
        <v>100</v>
      </c>
      <c r="AJ175" s="105"/>
      <c r="AK175" s="105">
        <v>81.58</v>
      </c>
      <c r="AL175" s="105"/>
      <c r="AM175" s="105"/>
      <c r="AN175" s="105">
        <v>67.78</v>
      </c>
      <c r="AO175" s="105">
        <v>85.92</v>
      </c>
      <c r="AP175" s="105">
        <v>0</v>
      </c>
      <c r="AQ175" s="105"/>
      <c r="AR175" s="105">
        <v>71.430000000000007</v>
      </c>
      <c r="AS175" s="105">
        <v>97.56</v>
      </c>
      <c r="AT175" s="105">
        <v>62.07</v>
      </c>
      <c r="AU175" s="105"/>
      <c r="AV175" s="105"/>
      <c r="AW175" s="105"/>
      <c r="AX175" s="105"/>
      <c r="AY175" s="105"/>
      <c r="AZ175" s="105"/>
      <c r="BA175" s="105">
        <v>97</v>
      </c>
      <c r="BB175" s="105">
        <v>100</v>
      </c>
      <c r="BC175" s="105">
        <v>100</v>
      </c>
      <c r="BD175" s="105">
        <v>92.5</v>
      </c>
      <c r="BE175" s="105">
        <v>100</v>
      </c>
      <c r="BF175" s="105">
        <v>100</v>
      </c>
      <c r="BG175" s="105">
        <v>70</v>
      </c>
      <c r="BH175" s="105"/>
      <c r="BI175" s="105"/>
      <c r="BJ175" s="105"/>
      <c r="BK175" s="105"/>
      <c r="BL175" s="105">
        <v>89.72</v>
      </c>
      <c r="BM175" s="105">
        <v>100</v>
      </c>
      <c r="BN175" s="105">
        <v>93.75</v>
      </c>
      <c r="BO175" s="105">
        <v>97.83</v>
      </c>
      <c r="BP175" s="105">
        <v>94.44</v>
      </c>
      <c r="BQ175" s="105">
        <v>69.23</v>
      </c>
      <c r="BR175" s="105">
        <v>83.54</v>
      </c>
      <c r="BS175" s="105">
        <v>100</v>
      </c>
      <c r="BT175" s="105">
        <v>73.680000000000007</v>
      </c>
      <c r="BU175" s="105">
        <v>86.54</v>
      </c>
      <c r="BV175" s="105">
        <v>97.1</v>
      </c>
      <c r="BW175" s="105">
        <v>96.15</v>
      </c>
      <c r="BX175" s="105">
        <v>100</v>
      </c>
      <c r="BY175" s="105">
        <v>95.83</v>
      </c>
      <c r="BZ175" s="105">
        <v>100</v>
      </c>
      <c r="CA175" s="105">
        <v>100</v>
      </c>
      <c r="CB175" s="105">
        <v>95.74</v>
      </c>
      <c r="CC175" s="105"/>
      <c r="CD175" s="105">
        <v>91.67</v>
      </c>
      <c r="CE175" s="105">
        <v>81.819999999999993</v>
      </c>
      <c r="CF175" s="105">
        <v>100</v>
      </c>
      <c r="CG175" s="105">
        <v>82.5</v>
      </c>
      <c r="CH175" s="105">
        <v>80</v>
      </c>
      <c r="CI175" s="105">
        <v>80</v>
      </c>
      <c r="CJ175" s="105">
        <v>84.44</v>
      </c>
      <c r="CK175" s="105">
        <v>71.3</v>
      </c>
      <c r="CL175" s="105">
        <v>100</v>
      </c>
      <c r="CM175" s="105"/>
      <c r="CN175" s="105"/>
      <c r="CO175" s="105"/>
      <c r="CP175" s="105"/>
      <c r="CQ175" s="105"/>
      <c r="CR175" s="105"/>
      <c r="CS175" s="105"/>
      <c r="CT175" s="105"/>
      <c r="CU175" s="105"/>
      <c r="CV175" s="105"/>
      <c r="CW175" s="105">
        <v>91.3</v>
      </c>
      <c r="CX175" s="105">
        <v>94.74</v>
      </c>
      <c r="CY175" s="105">
        <v>84.72</v>
      </c>
      <c r="CZ175" s="105">
        <v>95</v>
      </c>
      <c r="DA175" s="105">
        <v>93.64</v>
      </c>
      <c r="DB175" s="105">
        <v>94.93</v>
      </c>
      <c r="DC175" s="105"/>
    </row>
    <row r="176" spans="1:107" ht="14.4" x14ac:dyDescent="0.3">
      <c r="A176" s="104" t="s">
        <v>853</v>
      </c>
      <c r="B176" t="s">
        <v>351</v>
      </c>
      <c r="C176" t="s">
        <v>101</v>
      </c>
      <c r="D176" t="s">
        <v>838</v>
      </c>
      <c r="E176" t="s">
        <v>350</v>
      </c>
      <c r="F176" t="s">
        <v>116</v>
      </c>
      <c r="G176" t="s">
        <v>220</v>
      </c>
      <c r="H176" t="s">
        <v>221</v>
      </c>
      <c r="I176" s="97" t="s">
        <v>536</v>
      </c>
      <c r="J176" s="97">
        <v>1</v>
      </c>
      <c r="K176" t="s">
        <v>841</v>
      </c>
      <c r="L176" s="93" t="s">
        <v>324</v>
      </c>
      <c r="M176" s="105"/>
      <c r="N176" s="105"/>
      <c r="O176" s="105"/>
      <c r="P176" s="105"/>
      <c r="Q176" s="105"/>
      <c r="R176" s="105"/>
      <c r="S176" s="105"/>
      <c r="T176" s="105"/>
      <c r="U176" s="105"/>
      <c r="V176" s="105"/>
      <c r="W176" s="105"/>
      <c r="X176" s="105"/>
      <c r="Y176" s="105"/>
      <c r="Z176" s="105">
        <v>61.17</v>
      </c>
      <c r="AA176" s="105">
        <v>66.67</v>
      </c>
      <c r="AB176" s="105">
        <v>43.33</v>
      </c>
      <c r="AC176" s="105">
        <v>64</v>
      </c>
      <c r="AD176" s="105"/>
      <c r="AE176" s="105"/>
      <c r="AF176" s="105">
        <v>95.24</v>
      </c>
      <c r="AG176" s="105">
        <v>100</v>
      </c>
      <c r="AH176" s="105">
        <v>90.91</v>
      </c>
      <c r="AI176" s="105">
        <v>100</v>
      </c>
      <c r="AJ176" s="105"/>
      <c r="AK176" s="105">
        <v>65.83</v>
      </c>
      <c r="AL176" s="105"/>
      <c r="AM176" s="105"/>
      <c r="AN176" s="105">
        <v>23.19</v>
      </c>
      <c r="AO176" s="105">
        <v>31.25</v>
      </c>
      <c r="AP176" s="105">
        <v>25</v>
      </c>
      <c r="AQ176" s="105"/>
      <c r="AR176" s="105">
        <v>42.5</v>
      </c>
      <c r="AS176" s="105">
        <v>93.9</v>
      </c>
      <c r="AT176" s="105">
        <v>48.28</v>
      </c>
      <c r="AU176" s="105"/>
      <c r="AV176" s="105"/>
      <c r="AW176" s="105"/>
      <c r="AX176" s="105"/>
      <c r="AY176" s="105"/>
      <c r="AZ176" s="105"/>
      <c r="BA176" s="105">
        <v>94</v>
      </c>
      <c r="BB176" s="105">
        <v>100</v>
      </c>
      <c r="BC176" s="105">
        <v>90</v>
      </c>
      <c r="BD176" s="105">
        <v>97.5</v>
      </c>
      <c r="BE176" s="105">
        <v>100</v>
      </c>
      <c r="BF176" s="105">
        <v>100</v>
      </c>
      <c r="BG176" s="105">
        <v>90</v>
      </c>
      <c r="BH176" s="105"/>
      <c r="BI176" s="105"/>
      <c r="BJ176" s="105"/>
      <c r="BK176" s="105"/>
      <c r="BL176" s="105">
        <v>64.87</v>
      </c>
      <c r="BM176" s="105">
        <v>61.9</v>
      </c>
      <c r="BN176" s="105">
        <v>33.33</v>
      </c>
      <c r="BO176" s="105">
        <v>71.430000000000007</v>
      </c>
      <c r="BP176" s="105">
        <v>70.59</v>
      </c>
      <c r="BQ176" s="105">
        <v>72</v>
      </c>
      <c r="BR176" s="105">
        <v>74.319999999999993</v>
      </c>
      <c r="BS176" s="105">
        <v>100</v>
      </c>
      <c r="BT176" s="105">
        <v>63.16</v>
      </c>
      <c r="BU176" s="105">
        <v>86.36</v>
      </c>
      <c r="BV176" s="105">
        <v>83.08</v>
      </c>
      <c r="BW176" s="105">
        <v>72.73</v>
      </c>
      <c r="BX176" s="105">
        <v>68</v>
      </c>
      <c r="BY176" s="105">
        <v>87.5</v>
      </c>
      <c r="BZ176" s="105">
        <v>42.86</v>
      </c>
      <c r="CA176" s="105">
        <v>91.3</v>
      </c>
      <c r="CB176" s="105">
        <v>91.49</v>
      </c>
      <c r="CC176" s="105"/>
      <c r="CD176" s="105">
        <v>86.63</v>
      </c>
      <c r="CE176" s="105">
        <v>81.819999999999993</v>
      </c>
      <c r="CF176" s="105">
        <v>91.99</v>
      </c>
      <c r="CG176" s="105">
        <v>66.180000000000007</v>
      </c>
      <c r="CH176" s="105">
        <v>86.67</v>
      </c>
      <c r="CI176" s="105">
        <v>70</v>
      </c>
      <c r="CJ176" s="105">
        <v>63.33</v>
      </c>
      <c r="CK176" s="105">
        <v>8.33</v>
      </c>
      <c r="CL176" s="105">
        <v>100</v>
      </c>
      <c r="CM176" s="105"/>
      <c r="CN176" s="105"/>
      <c r="CO176" s="105"/>
      <c r="CP176" s="105"/>
      <c r="CQ176" s="105"/>
      <c r="CR176" s="105"/>
      <c r="CS176" s="105"/>
      <c r="CT176" s="105"/>
      <c r="CU176" s="105"/>
      <c r="CV176" s="105"/>
      <c r="CW176" s="105">
        <v>79.73</v>
      </c>
      <c r="CX176" s="105">
        <v>69.72</v>
      </c>
      <c r="CY176" s="105">
        <v>87.5</v>
      </c>
      <c r="CZ176" s="105">
        <v>75.62</v>
      </c>
      <c r="DA176" s="105">
        <v>69.150000000000006</v>
      </c>
      <c r="DB176" s="105">
        <v>93.75</v>
      </c>
      <c r="DC176" s="105"/>
    </row>
    <row r="177" spans="1:107" ht="14.4" x14ac:dyDescent="0.3">
      <c r="A177" s="104" t="s">
        <v>854</v>
      </c>
      <c r="B177" t="s">
        <v>352</v>
      </c>
      <c r="C177" t="s">
        <v>101</v>
      </c>
      <c r="D177" t="s">
        <v>838</v>
      </c>
      <c r="E177" t="s">
        <v>350</v>
      </c>
      <c r="F177" t="s">
        <v>116</v>
      </c>
      <c r="G177" t="s">
        <v>105</v>
      </c>
      <c r="H177" t="s">
        <v>105</v>
      </c>
      <c r="I177" s="97" t="s">
        <v>536</v>
      </c>
      <c r="J177" s="97">
        <v>1</v>
      </c>
      <c r="K177" t="s">
        <v>841</v>
      </c>
      <c r="L177" s="93" t="s">
        <v>324</v>
      </c>
      <c r="M177" s="105"/>
      <c r="N177" s="105"/>
      <c r="O177" s="105"/>
      <c r="P177" s="105"/>
      <c r="Q177" s="105"/>
      <c r="R177" s="105"/>
      <c r="S177" s="105"/>
      <c r="T177" s="105"/>
      <c r="U177" s="105"/>
      <c r="V177" s="105"/>
      <c r="W177" s="105"/>
      <c r="X177" s="105"/>
      <c r="Y177" s="105"/>
      <c r="Z177" s="105">
        <v>66.98</v>
      </c>
      <c r="AA177" s="105">
        <v>63.33</v>
      </c>
      <c r="AB177" s="105">
        <v>60.61</v>
      </c>
      <c r="AC177" s="105">
        <v>65.38</v>
      </c>
      <c r="AD177" s="105"/>
      <c r="AE177" s="105"/>
      <c r="AF177" s="105">
        <v>91.3</v>
      </c>
      <c r="AG177" s="105">
        <v>100</v>
      </c>
      <c r="AH177" s="105">
        <v>84.62</v>
      </c>
      <c r="AI177" s="105">
        <v>100</v>
      </c>
      <c r="AJ177" s="105"/>
      <c r="AK177" s="105">
        <v>81.23</v>
      </c>
      <c r="AL177" s="105"/>
      <c r="AM177" s="105"/>
      <c r="AN177" s="105">
        <v>73.87</v>
      </c>
      <c r="AO177" s="105">
        <v>25</v>
      </c>
      <c r="AP177" s="105">
        <v>75</v>
      </c>
      <c r="AQ177" s="105"/>
      <c r="AR177" s="105">
        <v>41.07</v>
      </c>
      <c r="AS177" s="105">
        <v>97.56</v>
      </c>
      <c r="AT177" s="105">
        <v>72.41</v>
      </c>
      <c r="AU177" s="105"/>
      <c r="AV177" s="105"/>
      <c r="AW177" s="105"/>
      <c r="AX177" s="105"/>
      <c r="AY177" s="105"/>
      <c r="AZ177" s="105"/>
      <c r="BA177" s="105">
        <v>100</v>
      </c>
      <c r="BB177" s="105">
        <v>100</v>
      </c>
      <c r="BC177" s="105">
        <v>100</v>
      </c>
      <c r="BD177" s="105">
        <v>100</v>
      </c>
      <c r="BE177" s="105">
        <v>100</v>
      </c>
      <c r="BF177" s="105">
        <v>100</v>
      </c>
      <c r="BG177" s="105">
        <v>100</v>
      </c>
      <c r="BH177" s="105"/>
      <c r="BI177" s="105"/>
      <c r="BJ177" s="105"/>
      <c r="BK177" s="105"/>
      <c r="BL177" s="105">
        <v>88.73</v>
      </c>
      <c r="BM177" s="105">
        <v>88.33</v>
      </c>
      <c r="BN177" s="105">
        <v>100</v>
      </c>
      <c r="BO177" s="105">
        <v>85.37</v>
      </c>
      <c r="BP177" s="105">
        <v>94.12</v>
      </c>
      <c r="BQ177" s="105">
        <v>80.77</v>
      </c>
      <c r="BR177" s="105">
        <v>79.88</v>
      </c>
      <c r="BS177" s="105">
        <v>50</v>
      </c>
      <c r="BT177" s="105">
        <v>89.47</v>
      </c>
      <c r="BU177" s="105">
        <v>75</v>
      </c>
      <c r="BV177" s="105">
        <v>78.2</v>
      </c>
      <c r="BW177" s="105">
        <v>90.71</v>
      </c>
      <c r="BX177" s="105">
        <v>72</v>
      </c>
      <c r="BY177" s="105">
        <v>62.5</v>
      </c>
      <c r="BZ177" s="105">
        <v>71.430000000000007</v>
      </c>
      <c r="CA177" s="105">
        <v>56.52</v>
      </c>
      <c r="CB177" s="105">
        <v>71.81</v>
      </c>
      <c r="CC177" s="105"/>
      <c r="CD177" s="105">
        <v>87.36</v>
      </c>
      <c r="CE177" s="105">
        <v>72.22</v>
      </c>
      <c r="CF177" s="105">
        <v>98.73</v>
      </c>
      <c r="CG177" s="105">
        <v>72.34</v>
      </c>
      <c r="CH177" s="105">
        <v>66.67</v>
      </c>
      <c r="CI177" s="105">
        <v>70</v>
      </c>
      <c r="CJ177" s="105">
        <v>74.14</v>
      </c>
      <c r="CK177" s="105">
        <v>82.41</v>
      </c>
      <c r="CL177" s="105">
        <v>66.67</v>
      </c>
      <c r="CM177" s="105"/>
      <c r="CN177" s="105"/>
      <c r="CO177" s="105"/>
      <c r="CP177" s="105"/>
      <c r="CQ177" s="105"/>
      <c r="CR177" s="105"/>
      <c r="CS177" s="105"/>
      <c r="CT177" s="105"/>
      <c r="CU177" s="105"/>
      <c r="CV177" s="105"/>
      <c r="CW177" s="105">
        <v>80.69</v>
      </c>
      <c r="CX177" s="105">
        <v>66.67</v>
      </c>
      <c r="CY177" s="105">
        <v>85.42</v>
      </c>
      <c r="CZ177" s="105">
        <v>94.74</v>
      </c>
      <c r="DA177" s="105">
        <v>83.89</v>
      </c>
      <c r="DB177" s="105">
        <v>87.83</v>
      </c>
      <c r="DC177" s="105"/>
    </row>
    <row r="178" spans="1:107" ht="14.4" x14ac:dyDescent="0.3">
      <c r="A178" s="104" t="s">
        <v>855</v>
      </c>
      <c r="B178" t="s">
        <v>353</v>
      </c>
      <c r="C178" t="s">
        <v>101</v>
      </c>
      <c r="D178" t="s">
        <v>838</v>
      </c>
      <c r="E178" t="s">
        <v>350</v>
      </c>
      <c r="F178" t="s">
        <v>116</v>
      </c>
      <c r="G178" t="s">
        <v>337</v>
      </c>
      <c r="H178" t="s">
        <v>338</v>
      </c>
      <c r="I178" s="97" t="s">
        <v>536</v>
      </c>
      <c r="J178" s="97">
        <v>1</v>
      </c>
      <c r="K178" t="s">
        <v>841</v>
      </c>
      <c r="L178" s="93" t="s">
        <v>324</v>
      </c>
      <c r="M178" s="105"/>
      <c r="N178" s="105"/>
      <c r="O178" s="105"/>
      <c r="P178" s="105"/>
      <c r="Q178" s="105"/>
      <c r="R178" s="105"/>
      <c r="S178" s="105"/>
      <c r="T178" s="105"/>
      <c r="U178" s="105"/>
      <c r="V178" s="105"/>
      <c r="W178" s="105"/>
      <c r="X178" s="105"/>
      <c r="Y178" s="105"/>
      <c r="Z178" s="105">
        <v>77.36</v>
      </c>
      <c r="AA178" s="105">
        <v>86.67</v>
      </c>
      <c r="AB178" s="105">
        <v>57.58</v>
      </c>
      <c r="AC178" s="105">
        <v>79.489999999999995</v>
      </c>
      <c r="AD178" s="105"/>
      <c r="AE178" s="105"/>
      <c r="AF178" s="105">
        <v>85.71</v>
      </c>
      <c r="AG178" s="105">
        <v>78.569999999999993</v>
      </c>
      <c r="AH178" s="105">
        <v>90.91</v>
      </c>
      <c r="AI178" s="105">
        <v>50</v>
      </c>
      <c r="AJ178" s="105"/>
      <c r="AK178" s="105">
        <v>78.31</v>
      </c>
      <c r="AL178" s="105"/>
      <c r="AM178" s="105"/>
      <c r="AN178" s="105">
        <v>43.68</v>
      </c>
      <c r="AO178" s="105">
        <v>62.15</v>
      </c>
      <c r="AP178" s="105">
        <v>0</v>
      </c>
      <c r="AQ178" s="105"/>
      <c r="AR178" s="105">
        <v>27.5</v>
      </c>
      <c r="AS178" s="105">
        <v>94.51</v>
      </c>
      <c r="AT178" s="105">
        <v>100</v>
      </c>
      <c r="AU178" s="105"/>
      <c r="AV178" s="105"/>
      <c r="AW178" s="105"/>
      <c r="AX178" s="105"/>
      <c r="AY178" s="105"/>
      <c r="AZ178" s="105"/>
      <c r="BA178" s="105">
        <v>55.71</v>
      </c>
      <c r="BB178" s="105">
        <v>40</v>
      </c>
      <c r="BC178" s="105">
        <v>50</v>
      </c>
      <c r="BD178" s="105">
        <v>71.25</v>
      </c>
      <c r="BE178" s="105">
        <v>100</v>
      </c>
      <c r="BF178" s="105">
        <v>50</v>
      </c>
      <c r="BG178" s="105">
        <v>10</v>
      </c>
      <c r="BH178" s="105"/>
      <c r="BI178" s="105"/>
      <c r="BJ178" s="105"/>
      <c r="BK178" s="105"/>
      <c r="BL178" s="105">
        <v>87.74</v>
      </c>
      <c r="BM178" s="105">
        <v>100</v>
      </c>
      <c r="BN178" s="105">
        <v>75</v>
      </c>
      <c r="BO178" s="105">
        <v>95.65</v>
      </c>
      <c r="BP178" s="105">
        <v>83.33</v>
      </c>
      <c r="BQ178" s="105">
        <v>76.92</v>
      </c>
      <c r="BR178" s="105">
        <v>64.19</v>
      </c>
      <c r="BS178" s="105">
        <v>75</v>
      </c>
      <c r="BT178" s="105">
        <v>42.11</v>
      </c>
      <c r="BU178" s="105">
        <v>88.64</v>
      </c>
      <c r="BV178" s="105">
        <v>93.98</v>
      </c>
      <c r="BW178" s="105">
        <v>86.27</v>
      </c>
      <c r="BX178" s="105">
        <v>100</v>
      </c>
      <c r="BY178" s="105">
        <v>95.83</v>
      </c>
      <c r="BZ178" s="105">
        <v>100</v>
      </c>
      <c r="CA178" s="105">
        <v>100</v>
      </c>
      <c r="CB178" s="105">
        <v>99.47</v>
      </c>
      <c r="CC178" s="105"/>
      <c r="CD178" s="105">
        <v>83.11</v>
      </c>
      <c r="CE178" s="105">
        <v>66.67</v>
      </c>
      <c r="CF178" s="105">
        <v>97.47</v>
      </c>
      <c r="CG178" s="105">
        <v>94.52</v>
      </c>
      <c r="CH178" s="105">
        <v>100</v>
      </c>
      <c r="CI178" s="105">
        <v>100</v>
      </c>
      <c r="CJ178" s="105">
        <v>95.83</v>
      </c>
      <c r="CK178" s="105">
        <v>71.3</v>
      </c>
      <c r="CL178" s="105">
        <v>100</v>
      </c>
      <c r="CM178" s="105"/>
      <c r="CN178" s="105"/>
      <c r="CO178" s="105"/>
      <c r="CP178" s="105"/>
      <c r="CQ178" s="105"/>
      <c r="CR178" s="105"/>
      <c r="CS178" s="105"/>
      <c r="CT178" s="105"/>
      <c r="CU178" s="105"/>
      <c r="CV178" s="105"/>
      <c r="CW178" s="105">
        <v>91.44</v>
      </c>
      <c r="CX178" s="105">
        <v>83.33</v>
      </c>
      <c r="CY178" s="105">
        <v>97.22</v>
      </c>
      <c r="CZ178" s="105">
        <v>85.71</v>
      </c>
      <c r="DA178" s="105">
        <v>92.64</v>
      </c>
      <c r="DB178" s="105">
        <v>95.94</v>
      </c>
      <c r="DC178" s="105"/>
    </row>
    <row r="179" spans="1:107" ht="14.4" x14ac:dyDescent="0.3">
      <c r="A179" s="104" t="s">
        <v>856</v>
      </c>
      <c r="B179" t="s">
        <v>354</v>
      </c>
      <c r="C179" t="s">
        <v>101</v>
      </c>
      <c r="D179" t="s">
        <v>838</v>
      </c>
      <c r="E179" t="s">
        <v>350</v>
      </c>
      <c r="F179" t="s">
        <v>116</v>
      </c>
      <c r="G179" t="s">
        <v>105</v>
      </c>
      <c r="H179" t="s">
        <v>105</v>
      </c>
      <c r="I179" s="97" t="s">
        <v>536</v>
      </c>
      <c r="J179" s="97">
        <v>1</v>
      </c>
      <c r="K179" t="s">
        <v>841</v>
      </c>
      <c r="L179" s="93" t="s">
        <v>324</v>
      </c>
      <c r="M179" s="105"/>
      <c r="N179" s="105"/>
      <c r="O179" s="105"/>
      <c r="P179" s="105"/>
      <c r="Q179" s="105"/>
      <c r="R179" s="105"/>
      <c r="S179" s="105"/>
      <c r="T179" s="105"/>
      <c r="U179" s="105"/>
      <c r="V179" s="105"/>
      <c r="W179" s="105"/>
      <c r="X179" s="105"/>
      <c r="Y179" s="105"/>
      <c r="Z179" s="105">
        <v>49.3</v>
      </c>
      <c r="AA179" s="105">
        <v>28</v>
      </c>
      <c r="AB179" s="105">
        <v>50</v>
      </c>
      <c r="AC179" s="105">
        <v>64.709999999999994</v>
      </c>
      <c r="AD179" s="105"/>
      <c r="AE179" s="105"/>
      <c r="AF179" s="105">
        <v>81.819999999999993</v>
      </c>
      <c r="AG179" s="105">
        <v>66.67</v>
      </c>
      <c r="AH179" s="105">
        <v>100</v>
      </c>
      <c r="AI179" s="105">
        <v>100</v>
      </c>
      <c r="AJ179" s="105"/>
      <c r="AK179" s="105">
        <v>75.319999999999993</v>
      </c>
      <c r="AL179" s="105"/>
      <c r="AM179" s="105"/>
      <c r="AN179" s="105">
        <v>50</v>
      </c>
      <c r="AO179" s="105">
        <v>45</v>
      </c>
      <c r="AP179" s="105"/>
      <c r="AQ179" s="105"/>
      <c r="AR179" s="105">
        <v>42.5</v>
      </c>
      <c r="AS179" s="105">
        <v>93.9</v>
      </c>
      <c r="AT179" s="105">
        <v>68.97</v>
      </c>
      <c r="AU179" s="105"/>
      <c r="AV179" s="105"/>
      <c r="AW179" s="105"/>
      <c r="AX179" s="105"/>
      <c r="AY179" s="105"/>
      <c r="AZ179" s="105"/>
      <c r="BA179" s="105"/>
      <c r="BB179" s="105"/>
      <c r="BC179" s="105"/>
      <c r="BD179" s="105"/>
      <c r="BE179" s="105"/>
      <c r="BF179" s="105"/>
      <c r="BG179" s="105"/>
      <c r="BH179" s="105"/>
      <c r="BI179" s="105"/>
      <c r="BJ179" s="105"/>
      <c r="BK179" s="105"/>
      <c r="BL179" s="105">
        <v>64.709999999999994</v>
      </c>
      <c r="BM179" s="105">
        <v>57.14</v>
      </c>
      <c r="BN179" s="105">
        <v>40</v>
      </c>
      <c r="BO179" s="105">
        <v>70</v>
      </c>
      <c r="BP179" s="105">
        <v>42.86</v>
      </c>
      <c r="BQ179" s="105">
        <v>89.47</v>
      </c>
      <c r="BR179" s="105">
        <v>40.71</v>
      </c>
      <c r="BS179" s="105">
        <v>50</v>
      </c>
      <c r="BT179" s="105">
        <v>31.58</v>
      </c>
      <c r="BU179" s="105">
        <v>47.73</v>
      </c>
      <c r="BV179" s="105">
        <v>65.31</v>
      </c>
      <c r="BW179" s="105">
        <v>54.29</v>
      </c>
      <c r="BX179" s="105">
        <v>52.63</v>
      </c>
      <c r="BY179" s="105">
        <v>52.17</v>
      </c>
      <c r="BZ179" s="105">
        <v>71.430000000000007</v>
      </c>
      <c r="CA179" s="105">
        <v>55</v>
      </c>
      <c r="CB179" s="105">
        <v>73.23</v>
      </c>
      <c r="CC179" s="105"/>
      <c r="CD179" s="105">
        <v>75</v>
      </c>
      <c r="CE179" s="105">
        <v>41.82</v>
      </c>
      <c r="CF179" s="105">
        <v>99.33</v>
      </c>
      <c r="CG179" s="105">
        <v>42.03</v>
      </c>
      <c r="CH179" s="105">
        <v>37.78</v>
      </c>
      <c r="CI179" s="105">
        <v>50</v>
      </c>
      <c r="CJ179" s="105">
        <v>42.82</v>
      </c>
      <c r="CK179" s="105">
        <v>32.409999999999997</v>
      </c>
      <c r="CL179" s="105">
        <v>50</v>
      </c>
      <c r="CM179" s="105"/>
      <c r="CN179" s="105"/>
      <c r="CO179" s="105"/>
      <c r="CP179" s="105"/>
      <c r="CQ179" s="105"/>
      <c r="CR179" s="105"/>
      <c r="CS179" s="105"/>
      <c r="CT179" s="105"/>
      <c r="CU179" s="105"/>
      <c r="CV179" s="105"/>
      <c r="CW179" s="105">
        <v>82.23</v>
      </c>
      <c r="CX179" s="105">
        <v>70.45</v>
      </c>
      <c r="CY179" s="105">
        <v>80</v>
      </c>
      <c r="CZ179" s="105">
        <v>70.650000000000006</v>
      </c>
      <c r="DA179" s="105">
        <v>68.41</v>
      </c>
      <c r="DB179" s="105">
        <v>96.55</v>
      </c>
      <c r="DC179" s="105"/>
    </row>
    <row r="180" spans="1:107" ht="14.4" x14ac:dyDescent="0.3">
      <c r="A180" s="104" t="s">
        <v>857</v>
      </c>
      <c r="B180" t="s">
        <v>355</v>
      </c>
      <c r="C180" t="s">
        <v>101</v>
      </c>
      <c r="D180" t="s">
        <v>838</v>
      </c>
      <c r="E180" t="s">
        <v>350</v>
      </c>
      <c r="F180" t="s">
        <v>116</v>
      </c>
      <c r="G180" t="s">
        <v>356</v>
      </c>
      <c r="H180" t="s">
        <v>357</v>
      </c>
      <c r="I180" s="97" t="s">
        <v>536</v>
      </c>
      <c r="J180" s="97">
        <v>1</v>
      </c>
      <c r="K180" t="s">
        <v>841</v>
      </c>
      <c r="L180" s="93" t="s">
        <v>324</v>
      </c>
      <c r="M180" s="105"/>
      <c r="N180" s="105"/>
      <c r="O180" s="105"/>
      <c r="P180" s="105"/>
      <c r="Q180" s="105"/>
      <c r="R180" s="105"/>
      <c r="S180" s="105"/>
      <c r="T180" s="105"/>
      <c r="U180" s="105"/>
      <c r="V180" s="105"/>
      <c r="W180" s="105"/>
      <c r="X180" s="105"/>
      <c r="Y180" s="105"/>
      <c r="Z180" s="105">
        <v>42.72</v>
      </c>
      <c r="AA180" s="105">
        <v>23.33</v>
      </c>
      <c r="AB180" s="105">
        <v>33.33</v>
      </c>
      <c r="AC180" s="105">
        <v>56</v>
      </c>
      <c r="AD180" s="105"/>
      <c r="AE180" s="105"/>
      <c r="AF180" s="105">
        <v>76</v>
      </c>
      <c r="AG180" s="105">
        <v>92.86</v>
      </c>
      <c r="AH180" s="105">
        <v>71.430000000000007</v>
      </c>
      <c r="AI180" s="105">
        <v>40</v>
      </c>
      <c r="AJ180" s="105"/>
      <c r="AK180" s="105">
        <v>65.81</v>
      </c>
      <c r="AL180" s="105"/>
      <c r="AM180" s="105"/>
      <c r="AN180" s="105">
        <v>38.74</v>
      </c>
      <c r="AO180" s="105">
        <v>92.31</v>
      </c>
      <c r="AP180" s="105">
        <v>46.6</v>
      </c>
      <c r="AQ180" s="105"/>
      <c r="AR180" s="105">
        <v>22.22</v>
      </c>
      <c r="AS180" s="105">
        <v>85.98</v>
      </c>
      <c r="AT180" s="105">
        <v>48.28</v>
      </c>
      <c r="AU180" s="105"/>
      <c r="AV180" s="105"/>
      <c r="AW180" s="105"/>
      <c r="AX180" s="105"/>
      <c r="AY180" s="105"/>
      <c r="AZ180" s="105"/>
      <c r="BA180" s="105">
        <v>98.95</v>
      </c>
      <c r="BB180" s="105">
        <v>100</v>
      </c>
      <c r="BC180" s="105">
        <v>100</v>
      </c>
      <c r="BD180" s="105">
        <v>97.5</v>
      </c>
      <c r="BE180" s="105">
        <v>100</v>
      </c>
      <c r="BF180" s="105">
        <v>100</v>
      </c>
      <c r="BG180" s="105">
        <v>90</v>
      </c>
      <c r="BH180" s="105"/>
      <c r="BI180" s="105"/>
      <c r="BJ180" s="105"/>
      <c r="BK180" s="105"/>
      <c r="BL180" s="105">
        <v>56.67</v>
      </c>
      <c r="BM180" s="105">
        <v>48.28</v>
      </c>
      <c r="BN180" s="105">
        <v>50</v>
      </c>
      <c r="BO180" s="105">
        <v>67.5</v>
      </c>
      <c r="BP180" s="105">
        <v>60.78</v>
      </c>
      <c r="BQ180" s="105">
        <v>48</v>
      </c>
      <c r="BR180" s="105">
        <v>30.56</v>
      </c>
      <c r="BS180" s="105">
        <v>37.5</v>
      </c>
      <c r="BT180" s="105">
        <v>33.33</v>
      </c>
      <c r="BU180" s="105">
        <v>22.73</v>
      </c>
      <c r="BV180" s="105">
        <v>59.14</v>
      </c>
      <c r="BW180" s="105">
        <v>63.16</v>
      </c>
      <c r="BX180" s="105">
        <v>28</v>
      </c>
      <c r="BY180" s="105">
        <v>45.83</v>
      </c>
      <c r="BZ180" s="105">
        <v>52.38</v>
      </c>
      <c r="CA180" s="105">
        <v>60.87</v>
      </c>
      <c r="CB180" s="105">
        <v>65.25</v>
      </c>
      <c r="CC180" s="105"/>
      <c r="CD180" s="105">
        <v>63.72</v>
      </c>
      <c r="CE180" s="105">
        <v>48.48</v>
      </c>
      <c r="CF180" s="105">
        <v>76.599999999999994</v>
      </c>
      <c r="CG180" s="105">
        <v>24.88</v>
      </c>
      <c r="CH180" s="105">
        <v>19.05</v>
      </c>
      <c r="CI180" s="105">
        <v>20</v>
      </c>
      <c r="CJ180" s="105">
        <v>29.31</v>
      </c>
      <c r="CK180" s="105">
        <v>30.56</v>
      </c>
      <c r="CL180" s="105">
        <v>16.670000000000002</v>
      </c>
      <c r="CM180" s="105"/>
      <c r="CN180" s="105"/>
      <c r="CO180" s="105"/>
      <c r="CP180" s="105"/>
      <c r="CQ180" s="105"/>
      <c r="CR180" s="105"/>
      <c r="CS180" s="105"/>
      <c r="CT180" s="105"/>
      <c r="CU180" s="105"/>
      <c r="CV180" s="105"/>
      <c r="CW180" s="105">
        <v>68.56</v>
      </c>
      <c r="CX180" s="105">
        <v>57.8</v>
      </c>
      <c r="CY180" s="105">
        <v>48.33</v>
      </c>
      <c r="CZ180" s="105">
        <v>75.86</v>
      </c>
      <c r="DA180" s="105">
        <v>60.15</v>
      </c>
      <c r="DB180" s="105">
        <v>86.4</v>
      </c>
      <c r="DC180" s="105"/>
    </row>
    <row r="181" spans="1:107" ht="14.4" x14ac:dyDescent="0.3">
      <c r="A181" s="104" t="s">
        <v>858</v>
      </c>
      <c r="B181" t="s">
        <v>358</v>
      </c>
      <c r="C181" t="s">
        <v>101</v>
      </c>
      <c r="D181" t="s">
        <v>838</v>
      </c>
      <c r="E181" t="s">
        <v>350</v>
      </c>
      <c r="F181" t="s">
        <v>116</v>
      </c>
      <c r="G181" t="s">
        <v>359</v>
      </c>
      <c r="H181" t="s">
        <v>360</v>
      </c>
      <c r="I181" s="97" t="s">
        <v>536</v>
      </c>
      <c r="J181" s="97">
        <v>1</v>
      </c>
      <c r="K181" t="s">
        <v>841</v>
      </c>
      <c r="L181" s="93" t="s">
        <v>324</v>
      </c>
      <c r="M181" s="105"/>
      <c r="N181" s="105"/>
      <c r="O181" s="105"/>
      <c r="P181" s="105"/>
      <c r="Q181" s="105"/>
      <c r="R181" s="105"/>
      <c r="S181" s="105"/>
      <c r="T181" s="105"/>
      <c r="U181" s="105"/>
      <c r="V181" s="105"/>
      <c r="W181" s="105"/>
      <c r="X181" s="105"/>
      <c r="Y181" s="105"/>
      <c r="Z181" s="105">
        <v>73.58</v>
      </c>
      <c r="AA181" s="105">
        <v>80</v>
      </c>
      <c r="AB181" s="105">
        <v>63.64</v>
      </c>
      <c r="AC181" s="105">
        <v>75.64</v>
      </c>
      <c r="AD181" s="105"/>
      <c r="AE181" s="105"/>
      <c r="AF181" s="105">
        <v>86.96</v>
      </c>
      <c r="AG181" s="105">
        <v>85.71</v>
      </c>
      <c r="AH181" s="105">
        <v>92.31</v>
      </c>
      <c r="AI181" s="105">
        <v>100</v>
      </c>
      <c r="AJ181" s="105"/>
      <c r="AK181" s="105">
        <v>66.83</v>
      </c>
      <c r="AL181" s="105"/>
      <c r="AM181" s="105"/>
      <c r="AN181" s="105">
        <v>39.39</v>
      </c>
      <c r="AO181" s="105">
        <v>42.31</v>
      </c>
      <c r="AP181" s="105">
        <v>0</v>
      </c>
      <c r="AQ181" s="105"/>
      <c r="AR181" s="105">
        <v>8.33</v>
      </c>
      <c r="AS181" s="105">
        <v>86.59</v>
      </c>
      <c r="AT181" s="105">
        <v>68</v>
      </c>
      <c r="AU181" s="105"/>
      <c r="AV181" s="105"/>
      <c r="AW181" s="105"/>
      <c r="AX181" s="105"/>
      <c r="AY181" s="105"/>
      <c r="AZ181" s="105"/>
      <c r="BA181" s="105">
        <v>56</v>
      </c>
      <c r="BB181" s="105">
        <v>80</v>
      </c>
      <c r="BC181" s="105">
        <v>70</v>
      </c>
      <c r="BD181" s="105">
        <v>52.5</v>
      </c>
      <c r="BE181" s="105">
        <v>50</v>
      </c>
      <c r="BF181" s="105">
        <v>75</v>
      </c>
      <c r="BG181" s="105">
        <v>10</v>
      </c>
      <c r="BH181" s="105"/>
      <c r="BI181" s="105"/>
      <c r="BJ181" s="105"/>
      <c r="BK181" s="105"/>
      <c r="BL181" s="105">
        <v>51.25</v>
      </c>
      <c r="BM181" s="105">
        <v>22.99</v>
      </c>
      <c r="BN181" s="105">
        <v>40</v>
      </c>
      <c r="BO181" s="105">
        <v>65</v>
      </c>
      <c r="BP181" s="105">
        <v>37.04</v>
      </c>
      <c r="BQ181" s="105">
        <v>47.37</v>
      </c>
      <c r="BR181" s="105">
        <v>37.5</v>
      </c>
      <c r="BS181" s="105">
        <v>50</v>
      </c>
      <c r="BT181" s="105">
        <v>33.33</v>
      </c>
      <c r="BU181" s="105">
        <v>31.82</v>
      </c>
      <c r="BV181" s="105">
        <v>70.510000000000005</v>
      </c>
      <c r="BW181" s="105">
        <v>53.33</v>
      </c>
      <c r="BX181" s="105">
        <v>56</v>
      </c>
      <c r="BY181" s="105">
        <v>69.569999999999993</v>
      </c>
      <c r="BZ181" s="105">
        <v>71.430000000000007</v>
      </c>
      <c r="CA181" s="105">
        <v>82.61</v>
      </c>
      <c r="CB181" s="105">
        <v>75.89</v>
      </c>
      <c r="CC181" s="105"/>
      <c r="CD181" s="105">
        <v>76.209999999999994</v>
      </c>
      <c r="CE181" s="105">
        <v>68.180000000000007</v>
      </c>
      <c r="CF181" s="105">
        <v>82.91</v>
      </c>
      <c r="CG181" s="105">
        <v>57.25</v>
      </c>
      <c r="CH181" s="105">
        <v>80</v>
      </c>
      <c r="CI181" s="105">
        <v>50</v>
      </c>
      <c r="CJ181" s="105">
        <v>55.46</v>
      </c>
      <c r="CK181" s="105">
        <v>49.07</v>
      </c>
      <c r="CL181" s="105">
        <v>33.33</v>
      </c>
      <c r="CM181" s="105"/>
      <c r="CN181" s="105"/>
      <c r="CO181" s="105"/>
      <c r="CP181" s="105"/>
      <c r="CQ181" s="105"/>
      <c r="CR181" s="105"/>
      <c r="CS181" s="105"/>
      <c r="CT181" s="105"/>
      <c r="CU181" s="105"/>
      <c r="CV181" s="105"/>
      <c r="CW181" s="105">
        <v>83.66</v>
      </c>
      <c r="CX181" s="105">
        <v>74.31</v>
      </c>
      <c r="CY181" s="105">
        <v>81.02</v>
      </c>
      <c r="CZ181" s="105">
        <v>85.83</v>
      </c>
      <c r="DA181" s="105">
        <v>73.16</v>
      </c>
      <c r="DB181" s="105">
        <v>91.3</v>
      </c>
      <c r="DC181" s="105"/>
    </row>
    <row r="182" spans="1:107" ht="14.4" x14ac:dyDescent="0.3">
      <c r="A182" s="104" t="s">
        <v>859</v>
      </c>
      <c r="B182" t="s">
        <v>361</v>
      </c>
      <c r="C182" t="s">
        <v>101</v>
      </c>
      <c r="D182" t="s">
        <v>838</v>
      </c>
      <c r="E182" t="s">
        <v>350</v>
      </c>
      <c r="F182" t="s">
        <v>116</v>
      </c>
      <c r="G182" t="s">
        <v>362</v>
      </c>
      <c r="H182" t="s">
        <v>363</v>
      </c>
      <c r="I182" s="97" t="s">
        <v>536</v>
      </c>
      <c r="J182" s="97">
        <v>1</v>
      </c>
      <c r="K182" t="s">
        <v>841</v>
      </c>
      <c r="L182" s="93" t="s">
        <v>324</v>
      </c>
      <c r="M182" s="105"/>
      <c r="N182" s="105"/>
      <c r="O182" s="105"/>
      <c r="P182" s="105"/>
      <c r="Q182" s="105"/>
      <c r="R182" s="105"/>
      <c r="S182" s="105"/>
      <c r="T182" s="105"/>
      <c r="U182" s="105"/>
      <c r="V182" s="105"/>
      <c r="W182" s="105"/>
      <c r="X182" s="105"/>
      <c r="Y182" s="105"/>
      <c r="Z182" s="105">
        <v>47.57</v>
      </c>
      <c r="AA182" s="105">
        <v>70</v>
      </c>
      <c r="AB182" s="105">
        <v>33.33</v>
      </c>
      <c r="AC182" s="105">
        <v>42.67</v>
      </c>
      <c r="AD182" s="105"/>
      <c r="AE182" s="105"/>
      <c r="AF182" s="105">
        <v>80.95</v>
      </c>
      <c r="AG182" s="105">
        <v>71.430000000000007</v>
      </c>
      <c r="AH182" s="105">
        <v>90.91</v>
      </c>
      <c r="AI182" s="105">
        <v>50</v>
      </c>
      <c r="AJ182" s="105"/>
      <c r="AK182" s="105">
        <v>74.47</v>
      </c>
      <c r="AL182" s="105"/>
      <c r="AM182" s="105"/>
      <c r="AN182" s="105">
        <v>56.52</v>
      </c>
      <c r="AO182" s="105">
        <v>78.5</v>
      </c>
      <c r="AP182" s="105">
        <v>0</v>
      </c>
      <c r="AQ182" s="105"/>
      <c r="AR182" s="105">
        <v>83.93</v>
      </c>
      <c r="AS182" s="105">
        <v>86.67</v>
      </c>
      <c r="AT182" s="105">
        <v>58.62</v>
      </c>
      <c r="AU182" s="105"/>
      <c r="AV182" s="105"/>
      <c r="AW182" s="105"/>
      <c r="AX182" s="105"/>
      <c r="AY182" s="105"/>
      <c r="AZ182" s="105"/>
      <c r="BA182" s="105">
        <v>91</v>
      </c>
      <c r="BB182" s="105">
        <v>100</v>
      </c>
      <c r="BC182" s="105">
        <v>100</v>
      </c>
      <c r="BD182" s="105">
        <v>90</v>
      </c>
      <c r="BE182" s="105">
        <v>100</v>
      </c>
      <c r="BF182" s="105">
        <v>75</v>
      </c>
      <c r="BG182" s="105">
        <v>60</v>
      </c>
      <c r="BH182" s="105"/>
      <c r="BI182" s="105"/>
      <c r="BJ182" s="105"/>
      <c r="BK182" s="105"/>
      <c r="BL182" s="105">
        <v>53.06</v>
      </c>
      <c r="BM182" s="105">
        <v>42.86</v>
      </c>
      <c r="BN182" s="105">
        <v>46.67</v>
      </c>
      <c r="BO182" s="105">
        <v>52.5</v>
      </c>
      <c r="BP182" s="105">
        <v>38.89</v>
      </c>
      <c r="BQ182" s="105">
        <v>56</v>
      </c>
      <c r="BR182" s="105">
        <v>63</v>
      </c>
      <c r="BS182" s="105">
        <v>62.5</v>
      </c>
      <c r="BT182" s="105">
        <v>33.33</v>
      </c>
      <c r="BU182" s="105">
        <v>61.54</v>
      </c>
      <c r="BV182" s="105">
        <v>57.44</v>
      </c>
      <c r="BW182" s="105">
        <v>47.73</v>
      </c>
      <c r="BX182" s="105">
        <v>28</v>
      </c>
      <c r="BY182" s="105">
        <v>45.83</v>
      </c>
      <c r="BZ182" s="105">
        <v>57.14</v>
      </c>
      <c r="CA182" s="105">
        <v>56.52</v>
      </c>
      <c r="CB182" s="105">
        <v>71.63</v>
      </c>
      <c r="CC182" s="105"/>
      <c r="CD182" s="105">
        <v>71.53</v>
      </c>
      <c r="CE182" s="105">
        <v>62.88</v>
      </c>
      <c r="CF182" s="105">
        <v>78.849999999999994</v>
      </c>
      <c r="CG182" s="105">
        <v>59.29</v>
      </c>
      <c r="CH182" s="105">
        <v>73.33</v>
      </c>
      <c r="CI182" s="105">
        <v>60</v>
      </c>
      <c r="CJ182" s="105">
        <v>59.72</v>
      </c>
      <c r="CK182" s="105">
        <v>17.59</v>
      </c>
      <c r="CL182" s="105">
        <v>83.33</v>
      </c>
      <c r="CM182" s="105"/>
      <c r="CN182" s="105"/>
      <c r="CO182" s="105"/>
      <c r="CP182" s="105"/>
      <c r="CQ182" s="105"/>
      <c r="CR182" s="105"/>
      <c r="CS182" s="105"/>
      <c r="CT182" s="105"/>
      <c r="CU182" s="105"/>
      <c r="CV182" s="105"/>
      <c r="CW182" s="105">
        <v>70.59</v>
      </c>
      <c r="CX182" s="105">
        <v>56.88</v>
      </c>
      <c r="CY182" s="105">
        <v>68.06</v>
      </c>
      <c r="CZ182" s="105">
        <v>85</v>
      </c>
      <c r="DA182" s="105">
        <v>66.05</v>
      </c>
      <c r="DB182" s="105">
        <v>82.47</v>
      </c>
      <c r="DC182" s="105"/>
    </row>
    <row r="183" spans="1:107" ht="14.4" x14ac:dyDescent="0.3">
      <c r="A183" s="104" t="s">
        <v>860</v>
      </c>
      <c r="B183" t="s">
        <v>364</v>
      </c>
      <c r="C183" t="s">
        <v>101</v>
      </c>
      <c r="D183" t="s">
        <v>838</v>
      </c>
      <c r="E183" t="s">
        <v>350</v>
      </c>
      <c r="F183" t="s">
        <v>116</v>
      </c>
      <c r="G183" t="s">
        <v>330</v>
      </c>
      <c r="H183" t="s">
        <v>331</v>
      </c>
      <c r="I183" s="97" t="s">
        <v>536</v>
      </c>
      <c r="J183" s="97">
        <v>1</v>
      </c>
      <c r="K183" t="s">
        <v>841</v>
      </c>
      <c r="L183" s="93" t="s">
        <v>324</v>
      </c>
      <c r="M183" s="105"/>
      <c r="N183" s="105"/>
      <c r="O183" s="105"/>
      <c r="P183" s="105"/>
      <c r="Q183" s="105"/>
      <c r="R183" s="105"/>
      <c r="S183" s="105"/>
      <c r="T183" s="105"/>
      <c r="U183" s="105"/>
      <c r="V183" s="105"/>
      <c r="W183" s="105"/>
      <c r="X183" s="105"/>
      <c r="Y183" s="105"/>
      <c r="Z183" s="105">
        <v>31.91</v>
      </c>
      <c r="AA183" s="105">
        <v>28.57</v>
      </c>
      <c r="AB183" s="105">
        <v>17.39</v>
      </c>
      <c r="AC183" s="105">
        <v>39.71</v>
      </c>
      <c r="AD183" s="105"/>
      <c r="AE183" s="105"/>
      <c r="AF183" s="105">
        <v>56</v>
      </c>
      <c r="AG183" s="105">
        <v>71.430000000000007</v>
      </c>
      <c r="AH183" s="105">
        <v>30.77</v>
      </c>
      <c r="AI183" s="105">
        <v>60</v>
      </c>
      <c r="AJ183" s="105"/>
      <c r="AK183" s="105">
        <v>50.5</v>
      </c>
      <c r="AL183" s="105"/>
      <c r="AM183" s="105"/>
      <c r="AN183" s="105">
        <v>0</v>
      </c>
      <c r="AO183" s="105">
        <v>25</v>
      </c>
      <c r="AP183" s="105">
        <v>0</v>
      </c>
      <c r="AQ183" s="105"/>
      <c r="AR183" s="105">
        <v>5</v>
      </c>
      <c r="AS183" s="105">
        <v>65.33</v>
      </c>
      <c r="AT183" s="105">
        <v>0</v>
      </c>
      <c r="AU183" s="105"/>
      <c r="AV183" s="105"/>
      <c r="AW183" s="105"/>
      <c r="AX183" s="105"/>
      <c r="AY183" s="105"/>
      <c r="AZ183" s="105"/>
      <c r="BA183" s="105">
        <v>46.67</v>
      </c>
      <c r="BB183" s="105">
        <v>40</v>
      </c>
      <c r="BC183" s="105">
        <v>40</v>
      </c>
      <c r="BD183" s="105">
        <v>72.5</v>
      </c>
      <c r="BE183" s="105">
        <v>33.33</v>
      </c>
      <c r="BF183" s="105">
        <v>50</v>
      </c>
      <c r="BG183" s="105">
        <v>90</v>
      </c>
      <c r="BH183" s="105"/>
      <c r="BI183" s="105"/>
      <c r="BJ183" s="105"/>
      <c r="BK183" s="105"/>
      <c r="BL183" s="105">
        <v>34.619999999999997</v>
      </c>
      <c r="BM183" s="105"/>
      <c r="BN183" s="105">
        <v>26.67</v>
      </c>
      <c r="BO183" s="105">
        <v>51.52</v>
      </c>
      <c r="BP183" s="105">
        <v>23.08</v>
      </c>
      <c r="BQ183" s="105">
        <v>23.53</v>
      </c>
      <c r="BR183" s="105">
        <v>10.53</v>
      </c>
      <c r="BS183" s="105">
        <v>0</v>
      </c>
      <c r="BT183" s="105">
        <v>33.33</v>
      </c>
      <c r="BU183" s="105">
        <v>10</v>
      </c>
      <c r="BV183" s="105">
        <v>35.020000000000003</v>
      </c>
      <c r="BW183" s="105">
        <v>26.14</v>
      </c>
      <c r="BX183" s="105"/>
      <c r="BY183" s="105">
        <v>30.56</v>
      </c>
      <c r="BZ183" s="105">
        <v>0</v>
      </c>
      <c r="CA183" s="105">
        <v>47.92</v>
      </c>
      <c r="CB183" s="105">
        <v>40.94</v>
      </c>
      <c r="CC183" s="105"/>
      <c r="CD183" s="105">
        <v>40.17</v>
      </c>
      <c r="CE183" s="105">
        <v>45.56</v>
      </c>
      <c r="CF183" s="105">
        <v>34.81</v>
      </c>
      <c r="CG183" s="105">
        <v>28.19</v>
      </c>
      <c r="CH183" s="105">
        <v>33.33</v>
      </c>
      <c r="CI183" s="105">
        <v>30</v>
      </c>
      <c r="CJ183" s="105">
        <v>35.06</v>
      </c>
      <c r="CK183" s="105">
        <v>0</v>
      </c>
      <c r="CL183" s="105">
        <v>16.670000000000002</v>
      </c>
      <c r="CM183" s="105"/>
      <c r="CN183" s="105"/>
      <c r="CO183" s="105"/>
      <c r="CP183" s="105"/>
      <c r="CQ183" s="105"/>
      <c r="CR183" s="105"/>
      <c r="CS183" s="105"/>
      <c r="CT183" s="105"/>
      <c r="CU183" s="105"/>
      <c r="CV183" s="105"/>
      <c r="CW183" s="105">
        <v>58.13</v>
      </c>
      <c r="CX183" s="105">
        <v>50</v>
      </c>
      <c r="CY183" s="105">
        <v>65</v>
      </c>
      <c r="CZ183" s="105">
        <v>72.41</v>
      </c>
      <c r="DA183" s="105">
        <v>35</v>
      </c>
      <c r="DB183" s="105">
        <v>65.23</v>
      </c>
      <c r="DC183" s="105"/>
    </row>
    <row r="184" spans="1:107" ht="14.4" x14ac:dyDescent="0.3">
      <c r="A184" s="104" t="s">
        <v>861</v>
      </c>
      <c r="B184" t="s">
        <v>365</v>
      </c>
      <c r="C184" t="s">
        <v>101</v>
      </c>
      <c r="D184" t="s">
        <v>838</v>
      </c>
      <c r="E184" t="s">
        <v>350</v>
      </c>
      <c r="F184" t="s">
        <v>116</v>
      </c>
      <c r="G184" t="s">
        <v>366</v>
      </c>
      <c r="H184" t="s">
        <v>367</v>
      </c>
      <c r="I184" s="97" t="s">
        <v>539</v>
      </c>
      <c r="J184" s="97">
        <v>1</v>
      </c>
      <c r="K184" t="s">
        <v>841</v>
      </c>
      <c r="L184" s="93" t="s">
        <v>324</v>
      </c>
      <c r="M184" s="105"/>
      <c r="N184" s="105"/>
      <c r="O184" s="105"/>
      <c r="P184" s="105"/>
      <c r="Q184" s="105"/>
      <c r="R184" s="105"/>
      <c r="S184" s="105"/>
      <c r="T184" s="105"/>
      <c r="U184" s="105"/>
      <c r="V184" s="105"/>
      <c r="W184" s="105"/>
      <c r="X184" s="105"/>
      <c r="Y184" s="105"/>
      <c r="Z184" s="105">
        <v>86.79</v>
      </c>
      <c r="AA184" s="105">
        <v>100</v>
      </c>
      <c r="AB184" s="105">
        <v>84.85</v>
      </c>
      <c r="AC184" s="105">
        <v>82.05</v>
      </c>
      <c r="AD184" s="105"/>
      <c r="AE184" s="105"/>
      <c r="AF184" s="105">
        <v>76.19</v>
      </c>
      <c r="AG184" s="105">
        <v>78.569999999999993</v>
      </c>
      <c r="AH184" s="105">
        <v>72.73</v>
      </c>
      <c r="AI184" s="105">
        <v>50</v>
      </c>
      <c r="AJ184" s="105"/>
      <c r="AK184" s="105">
        <v>90.16</v>
      </c>
      <c r="AL184" s="105"/>
      <c r="AM184" s="105"/>
      <c r="AN184" s="105">
        <v>78.7</v>
      </c>
      <c r="AO184" s="105">
        <v>100</v>
      </c>
      <c r="AP184" s="105">
        <v>0</v>
      </c>
      <c r="AQ184" s="105"/>
      <c r="AR184" s="105">
        <v>77.5</v>
      </c>
      <c r="AS184" s="105">
        <v>97.56</v>
      </c>
      <c r="AT184" s="105">
        <v>93.1</v>
      </c>
      <c r="AU184" s="105"/>
      <c r="AV184" s="105"/>
      <c r="AW184" s="105"/>
      <c r="AX184" s="105"/>
      <c r="AY184" s="105"/>
      <c r="AZ184" s="105"/>
      <c r="BA184" s="105">
        <v>100</v>
      </c>
      <c r="BB184" s="105">
        <v>100</v>
      </c>
      <c r="BC184" s="105">
        <v>100</v>
      </c>
      <c r="BD184" s="105">
        <v>100</v>
      </c>
      <c r="BE184" s="105">
        <v>100</v>
      </c>
      <c r="BF184" s="105">
        <v>100</v>
      </c>
      <c r="BG184" s="105">
        <v>100</v>
      </c>
      <c r="BH184" s="105"/>
      <c r="BI184" s="105"/>
      <c r="BJ184" s="105"/>
      <c r="BK184" s="105"/>
      <c r="BL184" s="105">
        <v>83.33</v>
      </c>
      <c r="BM184" s="105">
        <v>86.67</v>
      </c>
      <c r="BN184" s="105">
        <v>81.25</v>
      </c>
      <c r="BO184" s="105">
        <v>85.37</v>
      </c>
      <c r="BP184" s="105">
        <v>82.35</v>
      </c>
      <c r="BQ184" s="105">
        <v>80.77</v>
      </c>
      <c r="BR184" s="105">
        <v>85.71</v>
      </c>
      <c r="BS184" s="105">
        <v>75</v>
      </c>
      <c r="BT184" s="105">
        <v>33.33</v>
      </c>
      <c r="BU184" s="105">
        <v>100</v>
      </c>
      <c r="BV184" s="105">
        <v>95.65</v>
      </c>
      <c r="BW184" s="105">
        <v>92.31</v>
      </c>
      <c r="BX184" s="105">
        <v>92</v>
      </c>
      <c r="BY184" s="105">
        <v>100</v>
      </c>
      <c r="BZ184" s="105">
        <v>85.71</v>
      </c>
      <c r="CA184" s="105">
        <v>100</v>
      </c>
      <c r="CB184" s="105">
        <v>97.87</v>
      </c>
      <c r="CC184" s="105"/>
      <c r="CD184" s="105">
        <v>88.97</v>
      </c>
      <c r="CE184" s="105">
        <v>80.3</v>
      </c>
      <c r="CF184" s="105">
        <v>96.2</v>
      </c>
      <c r="CG184" s="105">
        <v>71.38</v>
      </c>
      <c r="CH184" s="105">
        <v>66.67</v>
      </c>
      <c r="CI184" s="105">
        <v>100</v>
      </c>
      <c r="CJ184" s="105">
        <v>57.18</v>
      </c>
      <c r="CK184" s="105">
        <v>96.3</v>
      </c>
      <c r="CL184" s="105">
        <v>66.67</v>
      </c>
      <c r="CM184" s="105"/>
      <c r="CN184" s="105"/>
      <c r="CO184" s="105"/>
      <c r="CP184" s="105"/>
      <c r="CQ184" s="105"/>
      <c r="CR184" s="105"/>
      <c r="CS184" s="105"/>
      <c r="CT184" s="105"/>
      <c r="CU184" s="105"/>
      <c r="CV184" s="105"/>
      <c r="CW184" s="105">
        <v>89.57</v>
      </c>
      <c r="CX184" s="105">
        <v>86.84</v>
      </c>
      <c r="CY184" s="105">
        <v>91.67</v>
      </c>
      <c r="CZ184" s="105">
        <v>92.5</v>
      </c>
      <c r="DA184" s="105">
        <v>81.67</v>
      </c>
      <c r="DB184" s="105">
        <v>90.35</v>
      </c>
      <c r="DC184" s="105"/>
    </row>
    <row r="185" spans="1:107" ht="14.4" x14ac:dyDescent="0.3">
      <c r="A185" s="104" t="s">
        <v>862</v>
      </c>
      <c r="B185" t="s">
        <v>368</v>
      </c>
      <c r="C185" t="s">
        <v>101</v>
      </c>
      <c r="D185" t="s">
        <v>838</v>
      </c>
      <c r="E185" t="s">
        <v>350</v>
      </c>
      <c r="F185" t="s">
        <v>116</v>
      </c>
      <c r="G185" t="s">
        <v>342</v>
      </c>
      <c r="H185" t="s">
        <v>343</v>
      </c>
      <c r="I185" s="97" t="s">
        <v>536</v>
      </c>
      <c r="J185" s="97">
        <v>1</v>
      </c>
      <c r="K185" t="s">
        <v>841</v>
      </c>
      <c r="L185" s="93" t="s">
        <v>324</v>
      </c>
      <c r="M185" s="105"/>
      <c r="N185" s="105"/>
      <c r="O185" s="105"/>
      <c r="P185" s="105"/>
      <c r="Q185" s="105"/>
      <c r="R185" s="105"/>
      <c r="S185" s="105"/>
      <c r="T185" s="105"/>
      <c r="U185" s="105"/>
      <c r="V185" s="105"/>
      <c r="W185" s="105"/>
      <c r="X185" s="105"/>
      <c r="Y185" s="105"/>
      <c r="Z185" s="105">
        <v>86.79</v>
      </c>
      <c r="AA185" s="105">
        <v>93.33</v>
      </c>
      <c r="AB185" s="105">
        <v>81.819999999999993</v>
      </c>
      <c r="AC185" s="105">
        <v>84.62</v>
      </c>
      <c r="AD185" s="105"/>
      <c r="AE185" s="105"/>
      <c r="AF185" s="105">
        <v>95.24</v>
      </c>
      <c r="AG185" s="105">
        <v>100</v>
      </c>
      <c r="AH185" s="105">
        <v>90.91</v>
      </c>
      <c r="AI185" s="105">
        <v>100</v>
      </c>
      <c r="AJ185" s="105"/>
      <c r="AK185" s="105">
        <v>79.349999999999994</v>
      </c>
      <c r="AL185" s="105"/>
      <c r="AM185" s="105"/>
      <c r="AN185" s="105">
        <v>57.14</v>
      </c>
      <c r="AO185" s="105">
        <v>92.31</v>
      </c>
      <c r="AP185" s="105">
        <v>33.33</v>
      </c>
      <c r="AQ185" s="105"/>
      <c r="AR185" s="105">
        <v>42.86</v>
      </c>
      <c r="AS185" s="105">
        <v>92.68</v>
      </c>
      <c r="AT185" s="105">
        <v>68.97</v>
      </c>
      <c r="AU185" s="105"/>
      <c r="AV185" s="105"/>
      <c r="AW185" s="105"/>
      <c r="AX185" s="105"/>
      <c r="AY185" s="105"/>
      <c r="AZ185" s="105"/>
      <c r="BA185" s="105">
        <v>86.84</v>
      </c>
      <c r="BB185" s="105">
        <v>100</v>
      </c>
      <c r="BC185" s="105">
        <v>85</v>
      </c>
      <c r="BD185" s="105">
        <v>93.75</v>
      </c>
      <c r="BE185" s="105">
        <v>75</v>
      </c>
      <c r="BF185" s="105">
        <v>83.33</v>
      </c>
      <c r="BG185" s="105">
        <v>50</v>
      </c>
      <c r="BH185" s="105"/>
      <c r="BI185" s="105"/>
      <c r="BJ185" s="105"/>
      <c r="BK185" s="105"/>
      <c r="BL185" s="105">
        <v>76.64</v>
      </c>
      <c r="BM185" s="105">
        <v>93.33</v>
      </c>
      <c r="BN185" s="105">
        <v>81.25</v>
      </c>
      <c r="BO185" s="105">
        <v>63.04</v>
      </c>
      <c r="BP185" s="105">
        <v>72.22</v>
      </c>
      <c r="BQ185" s="105">
        <v>92.31</v>
      </c>
      <c r="BR185" s="105">
        <v>58.54</v>
      </c>
      <c r="BS185" s="105">
        <v>66.67</v>
      </c>
      <c r="BT185" s="105">
        <v>52.63</v>
      </c>
      <c r="BU185" s="105">
        <v>53.85</v>
      </c>
      <c r="BV185" s="105">
        <v>85.51</v>
      </c>
      <c r="BW185" s="105">
        <v>75</v>
      </c>
      <c r="BX185" s="105">
        <v>100</v>
      </c>
      <c r="BY185" s="105">
        <v>95.83</v>
      </c>
      <c r="BZ185" s="105">
        <v>71.430000000000007</v>
      </c>
      <c r="CA185" s="105">
        <v>95.65</v>
      </c>
      <c r="CB185" s="105">
        <v>91.49</v>
      </c>
      <c r="CC185" s="105"/>
      <c r="CD185" s="105">
        <v>79.66</v>
      </c>
      <c r="CE185" s="105">
        <v>69.7</v>
      </c>
      <c r="CF185" s="105">
        <v>87.97</v>
      </c>
      <c r="CG185" s="105">
        <v>79.290000000000006</v>
      </c>
      <c r="CH185" s="105">
        <v>80</v>
      </c>
      <c r="CI185" s="105">
        <v>100</v>
      </c>
      <c r="CJ185" s="105">
        <v>83.33</v>
      </c>
      <c r="CK185" s="105">
        <v>38.89</v>
      </c>
      <c r="CL185" s="105">
        <v>83.33</v>
      </c>
      <c r="CM185" s="105"/>
      <c r="CN185" s="105"/>
      <c r="CO185" s="105"/>
      <c r="CP185" s="105"/>
      <c r="CQ185" s="105"/>
      <c r="CR185" s="105"/>
      <c r="CS185" s="105"/>
      <c r="CT185" s="105"/>
      <c r="CU185" s="105"/>
      <c r="CV185" s="105"/>
      <c r="CW185" s="105">
        <v>92.27</v>
      </c>
      <c r="CX185" s="105">
        <v>86.84</v>
      </c>
      <c r="CY185" s="105">
        <v>95.83</v>
      </c>
      <c r="CZ185" s="105">
        <v>95</v>
      </c>
      <c r="DA185" s="105">
        <v>83.46</v>
      </c>
      <c r="DB185" s="105">
        <v>95.22</v>
      </c>
      <c r="DC185" s="105"/>
    </row>
    <row r="186" spans="1:107" ht="14.4" x14ac:dyDescent="0.3">
      <c r="A186" s="104" t="s">
        <v>863</v>
      </c>
      <c r="B186" t="s">
        <v>369</v>
      </c>
      <c r="C186" t="s">
        <v>101</v>
      </c>
      <c r="D186" t="s">
        <v>838</v>
      </c>
      <c r="E186" t="s">
        <v>350</v>
      </c>
      <c r="F186" t="s">
        <v>116</v>
      </c>
      <c r="G186" t="s">
        <v>105</v>
      </c>
      <c r="H186" t="s">
        <v>105</v>
      </c>
      <c r="I186" s="97" t="s">
        <v>536</v>
      </c>
      <c r="J186" s="97">
        <v>1</v>
      </c>
      <c r="K186" t="s">
        <v>841</v>
      </c>
      <c r="L186" s="93" t="s">
        <v>324</v>
      </c>
      <c r="M186" s="105"/>
      <c r="N186" s="105"/>
      <c r="O186" s="105"/>
      <c r="P186" s="105"/>
      <c r="Q186" s="105"/>
      <c r="R186" s="105"/>
      <c r="S186" s="105"/>
      <c r="T186" s="105"/>
      <c r="U186" s="105"/>
      <c r="V186" s="105"/>
      <c r="W186" s="105"/>
      <c r="X186" s="105"/>
      <c r="Y186" s="105"/>
      <c r="Z186" s="105">
        <v>100</v>
      </c>
      <c r="AA186" s="105">
        <v>100</v>
      </c>
      <c r="AB186" s="105">
        <v>100</v>
      </c>
      <c r="AC186" s="105">
        <v>100</v>
      </c>
      <c r="AD186" s="105"/>
      <c r="AE186" s="105"/>
      <c r="AF186" s="105">
        <v>95.24</v>
      </c>
      <c r="AG186" s="105">
        <v>100</v>
      </c>
      <c r="AH186" s="105">
        <v>90.91</v>
      </c>
      <c r="AI186" s="105">
        <v>100</v>
      </c>
      <c r="AJ186" s="105"/>
      <c r="AK186" s="105">
        <v>75.2</v>
      </c>
      <c r="AL186" s="105"/>
      <c r="AM186" s="105"/>
      <c r="AN186" s="105">
        <v>46.38</v>
      </c>
      <c r="AO186" s="105">
        <v>47.64</v>
      </c>
      <c r="AP186" s="105">
        <v>0</v>
      </c>
      <c r="AQ186" s="105"/>
      <c r="AR186" s="105">
        <v>62.5</v>
      </c>
      <c r="AS186" s="105">
        <v>91.46</v>
      </c>
      <c r="AT186" s="105">
        <v>79.31</v>
      </c>
      <c r="AU186" s="105"/>
      <c r="AV186" s="105"/>
      <c r="AW186" s="105"/>
      <c r="AX186" s="105"/>
      <c r="AY186" s="105"/>
      <c r="AZ186" s="105"/>
      <c r="BA186" s="105">
        <v>95.79</v>
      </c>
      <c r="BB186" s="105">
        <v>100</v>
      </c>
      <c r="BC186" s="105">
        <v>100</v>
      </c>
      <c r="BD186" s="105">
        <v>90</v>
      </c>
      <c r="BE186" s="105">
        <v>100</v>
      </c>
      <c r="BF186" s="105">
        <v>100</v>
      </c>
      <c r="BG186" s="105">
        <v>60</v>
      </c>
      <c r="BH186" s="105"/>
      <c r="BI186" s="105"/>
      <c r="BJ186" s="105"/>
      <c r="BK186" s="105"/>
      <c r="BL186" s="105">
        <v>85.98</v>
      </c>
      <c r="BM186" s="105">
        <v>83.33</v>
      </c>
      <c r="BN186" s="105">
        <v>93.75</v>
      </c>
      <c r="BO186" s="105">
        <v>89.13</v>
      </c>
      <c r="BP186" s="105">
        <v>83.33</v>
      </c>
      <c r="BQ186" s="105">
        <v>80.77</v>
      </c>
      <c r="BR186" s="105">
        <v>65.239999999999995</v>
      </c>
      <c r="BS186" s="105">
        <v>66.67</v>
      </c>
      <c r="BT186" s="105">
        <v>68.42</v>
      </c>
      <c r="BU186" s="105">
        <v>44.23</v>
      </c>
      <c r="BV186" s="105">
        <v>87.26</v>
      </c>
      <c r="BW186" s="105">
        <v>82.69</v>
      </c>
      <c r="BX186" s="105">
        <v>72</v>
      </c>
      <c r="BY186" s="105">
        <v>87.5</v>
      </c>
      <c r="BZ186" s="105">
        <v>91.67</v>
      </c>
      <c r="CA186" s="105">
        <v>82.61</v>
      </c>
      <c r="CB186" s="105">
        <v>91.49</v>
      </c>
      <c r="CC186" s="105"/>
      <c r="CD186" s="105">
        <v>98.97</v>
      </c>
      <c r="CE186" s="105">
        <v>100</v>
      </c>
      <c r="CF186" s="105">
        <v>98.1</v>
      </c>
      <c r="CG186" s="105">
        <v>97.86</v>
      </c>
      <c r="CH186" s="105">
        <v>100</v>
      </c>
      <c r="CI186" s="105">
        <v>100</v>
      </c>
      <c r="CJ186" s="105">
        <v>96.67</v>
      </c>
      <c r="CK186" s="105">
        <v>94.44</v>
      </c>
      <c r="CL186" s="105">
        <v>100</v>
      </c>
      <c r="CM186" s="105"/>
      <c r="CN186" s="105"/>
      <c r="CO186" s="105"/>
      <c r="CP186" s="105"/>
      <c r="CQ186" s="105"/>
      <c r="CR186" s="105"/>
      <c r="CS186" s="105"/>
      <c r="CT186" s="105"/>
      <c r="CU186" s="105"/>
      <c r="CV186" s="105"/>
      <c r="CW186" s="105">
        <v>97.46</v>
      </c>
      <c r="CX186" s="105">
        <v>100</v>
      </c>
      <c r="CY186" s="105">
        <v>100</v>
      </c>
      <c r="CZ186" s="105">
        <v>96.25</v>
      </c>
      <c r="DA186" s="105">
        <v>94.79</v>
      </c>
      <c r="DB186" s="105">
        <v>96.23</v>
      </c>
      <c r="DC186" s="105"/>
    </row>
    <row r="187" spans="1:107" ht="14.4" x14ac:dyDescent="0.3">
      <c r="A187" s="104" t="s">
        <v>864</v>
      </c>
      <c r="B187" t="s">
        <v>370</v>
      </c>
      <c r="C187" t="s">
        <v>101</v>
      </c>
      <c r="D187" t="s">
        <v>838</v>
      </c>
      <c r="E187" t="s">
        <v>320</v>
      </c>
      <c r="F187" t="s">
        <v>235</v>
      </c>
      <c r="G187" t="s">
        <v>220</v>
      </c>
      <c r="H187" t="s">
        <v>221</v>
      </c>
      <c r="I187" s="97" t="s">
        <v>536</v>
      </c>
      <c r="J187" s="97">
        <v>1</v>
      </c>
      <c r="K187" t="s">
        <v>841</v>
      </c>
      <c r="L187" s="93" t="s">
        <v>324</v>
      </c>
      <c r="M187" s="105"/>
      <c r="N187" s="105"/>
      <c r="O187" s="105"/>
      <c r="P187" s="105"/>
      <c r="Q187" s="105"/>
      <c r="R187" s="105"/>
      <c r="S187" s="105"/>
      <c r="T187" s="105"/>
      <c r="U187" s="105">
        <v>89.1</v>
      </c>
      <c r="V187" s="105">
        <v>94.12</v>
      </c>
      <c r="W187" s="105">
        <v>75</v>
      </c>
      <c r="X187" s="105">
        <v>91.43</v>
      </c>
      <c r="Y187" s="105">
        <v>60</v>
      </c>
      <c r="Z187" s="105">
        <v>75</v>
      </c>
      <c r="AA187" s="105">
        <v>77.78</v>
      </c>
      <c r="AB187" s="105">
        <v>81.48</v>
      </c>
      <c r="AC187" s="105">
        <v>77.59</v>
      </c>
      <c r="AD187" s="105"/>
      <c r="AE187" s="105">
        <v>82.35</v>
      </c>
      <c r="AF187" s="105">
        <v>100</v>
      </c>
      <c r="AG187" s="105">
        <v>100</v>
      </c>
      <c r="AH187" s="105">
        <v>100</v>
      </c>
      <c r="AI187" s="105">
        <v>100</v>
      </c>
      <c r="AJ187" s="105"/>
      <c r="AK187" s="105">
        <v>86.89</v>
      </c>
      <c r="AL187" s="105"/>
      <c r="AM187" s="105"/>
      <c r="AN187" s="105">
        <v>80</v>
      </c>
      <c r="AO187" s="105">
        <v>85</v>
      </c>
      <c r="AP187" s="105">
        <v>25</v>
      </c>
      <c r="AQ187" s="105"/>
      <c r="AR187" s="105">
        <v>66.67</v>
      </c>
      <c r="AS187" s="105">
        <v>95.12</v>
      </c>
      <c r="AT187" s="105">
        <v>86.21</v>
      </c>
      <c r="AU187" s="105"/>
      <c r="AV187" s="105"/>
      <c r="AW187" s="105"/>
      <c r="AX187" s="105"/>
      <c r="AY187" s="105"/>
      <c r="AZ187" s="105"/>
      <c r="BA187" s="105"/>
      <c r="BB187" s="105"/>
      <c r="BC187" s="105"/>
      <c r="BD187" s="105"/>
      <c r="BE187" s="105"/>
      <c r="BF187" s="105"/>
      <c r="BG187" s="105"/>
      <c r="BH187" s="105"/>
      <c r="BI187" s="105"/>
      <c r="BJ187" s="105"/>
      <c r="BK187" s="105"/>
      <c r="BL187" s="105">
        <v>91.51</v>
      </c>
      <c r="BM187" s="105">
        <v>93.1</v>
      </c>
      <c r="BN187" s="105">
        <v>87.5</v>
      </c>
      <c r="BO187" s="105">
        <v>95.65</v>
      </c>
      <c r="BP187" s="105">
        <v>88.89</v>
      </c>
      <c r="BQ187" s="105">
        <v>84.62</v>
      </c>
      <c r="BR187" s="105">
        <v>61.11</v>
      </c>
      <c r="BS187" s="105">
        <v>37.5</v>
      </c>
      <c r="BT187" s="105">
        <v>100</v>
      </c>
      <c r="BU187" s="105">
        <v>50</v>
      </c>
      <c r="BV187" s="105">
        <v>87.18</v>
      </c>
      <c r="BW187" s="105">
        <v>90.28</v>
      </c>
      <c r="BX187" s="105">
        <v>92</v>
      </c>
      <c r="BY187" s="105">
        <v>78.260000000000005</v>
      </c>
      <c r="BZ187" s="105">
        <v>71.430000000000007</v>
      </c>
      <c r="CA187" s="105">
        <v>85</v>
      </c>
      <c r="CB187" s="105">
        <v>85.11</v>
      </c>
      <c r="CC187" s="105"/>
      <c r="CD187" s="105">
        <v>84.88</v>
      </c>
      <c r="CE187" s="105">
        <v>74.739999999999995</v>
      </c>
      <c r="CF187" s="105">
        <v>93.42</v>
      </c>
      <c r="CG187" s="105">
        <v>73.55</v>
      </c>
      <c r="CH187" s="105">
        <v>100</v>
      </c>
      <c r="CI187" s="105">
        <v>100</v>
      </c>
      <c r="CJ187" s="105">
        <v>71.84</v>
      </c>
      <c r="CK187" s="105">
        <v>32.409999999999997</v>
      </c>
      <c r="CL187" s="105">
        <v>33.33</v>
      </c>
      <c r="CM187" s="105"/>
      <c r="CN187" s="105"/>
      <c r="CO187" s="105"/>
      <c r="CP187" s="105"/>
      <c r="CQ187" s="105"/>
      <c r="CR187" s="105"/>
      <c r="CS187" s="105"/>
      <c r="CT187" s="105"/>
      <c r="CU187" s="105"/>
      <c r="CV187" s="105"/>
      <c r="CW187" s="105">
        <v>92.46</v>
      </c>
      <c r="CX187" s="105">
        <v>91.18</v>
      </c>
      <c r="CY187" s="105">
        <v>93.33</v>
      </c>
      <c r="CZ187" s="105">
        <v>91.3</v>
      </c>
      <c r="DA187" s="105">
        <v>81.760000000000005</v>
      </c>
      <c r="DB187" s="105">
        <v>93.97</v>
      </c>
      <c r="DC187" s="105"/>
    </row>
    <row r="188" spans="1:107" ht="14.4" x14ac:dyDescent="0.3">
      <c r="A188" s="104" t="s">
        <v>865</v>
      </c>
      <c r="B188" t="s">
        <v>371</v>
      </c>
      <c r="C188" t="s">
        <v>101</v>
      </c>
      <c r="D188" t="s">
        <v>838</v>
      </c>
      <c r="E188" t="s">
        <v>320</v>
      </c>
      <c r="F188" t="s">
        <v>235</v>
      </c>
      <c r="G188" t="s">
        <v>198</v>
      </c>
      <c r="H188" t="s">
        <v>372</v>
      </c>
      <c r="I188" s="97" t="s">
        <v>536</v>
      </c>
      <c r="J188" s="97">
        <v>1</v>
      </c>
      <c r="K188" t="s">
        <v>841</v>
      </c>
      <c r="L188" s="93" t="s">
        <v>324</v>
      </c>
      <c r="M188" s="105"/>
      <c r="N188" s="105"/>
      <c r="O188" s="105"/>
      <c r="P188" s="105"/>
      <c r="Q188" s="105"/>
      <c r="R188" s="105"/>
      <c r="S188" s="105"/>
      <c r="T188" s="105"/>
      <c r="U188" s="105">
        <v>92.95</v>
      </c>
      <c r="V188" s="105">
        <v>100</v>
      </c>
      <c r="W188" s="105">
        <v>83.33</v>
      </c>
      <c r="X188" s="105">
        <v>92.86</v>
      </c>
      <c r="Y188" s="105">
        <v>60</v>
      </c>
      <c r="Z188" s="105">
        <v>60</v>
      </c>
      <c r="AA188" s="105">
        <v>81.48</v>
      </c>
      <c r="AB188" s="105">
        <v>70.37</v>
      </c>
      <c r="AC188" s="105">
        <v>50</v>
      </c>
      <c r="AD188" s="105"/>
      <c r="AE188" s="105">
        <v>42.59</v>
      </c>
      <c r="AF188" s="105">
        <v>87.88</v>
      </c>
      <c r="AG188" s="105">
        <v>91.67</v>
      </c>
      <c r="AH188" s="105">
        <v>95</v>
      </c>
      <c r="AI188" s="105">
        <v>42.86</v>
      </c>
      <c r="AJ188" s="105"/>
      <c r="AK188" s="105">
        <v>73.38</v>
      </c>
      <c r="AL188" s="105"/>
      <c r="AM188" s="105"/>
      <c r="AN188" s="105">
        <v>25.4</v>
      </c>
      <c r="AO188" s="105">
        <v>33.5</v>
      </c>
      <c r="AP188" s="105">
        <v>0</v>
      </c>
      <c r="AQ188" s="105"/>
      <c r="AR188" s="105">
        <v>11.11</v>
      </c>
      <c r="AS188" s="105">
        <v>98.67</v>
      </c>
      <c r="AT188" s="105">
        <v>72.41</v>
      </c>
      <c r="AU188" s="105"/>
      <c r="AV188" s="105"/>
      <c r="AW188" s="105"/>
      <c r="AX188" s="105"/>
      <c r="AY188" s="105"/>
      <c r="AZ188" s="105"/>
      <c r="BA188" s="105"/>
      <c r="BB188" s="105"/>
      <c r="BC188" s="105"/>
      <c r="BD188" s="105"/>
      <c r="BE188" s="105"/>
      <c r="BF188" s="105"/>
      <c r="BG188" s="105"/>
      <c r="BH188" s="105"/>
      <c r="BI188" s="105"/>
      <c r="BJ188" s="105"/>
      <c r="BK188" s="105"/>
      <c r="BL188" s="105">
        <v>72.739999999999995</v>
      </c>
      <c r="BM188" s="105">
        <v>66.11</v>
      </c>
      <c r="BN188" s="105">
        <v>93.75</v>
      </c>
      <c r="BO188" s="105">
        <v>85.37</v>
      </c>
      <c r="BP188" s="105">
        <v>78.430000000000007</v>
      </c>
      <c r="BQ188" s="105">
        <v>45</v>
      </c>
      <c r="BR188" s="105">
        <v>55.56</v>
      </c>
      <c r="BS188" s="105">
        <v>25</v>
      </c>
      <c r="BT188" s="105">
        <v>50</v>
      </c>
      <c r="BU188" s="105">
        <v>63.64</v>
      </c>
      <c r="BV188" s="105">
        <v>85.73</v>
      </c>
      <c r="BW188" s="105">
        <v>84.69</v>
      </c>
      <c r="BX188" s="105">
        <v>80</v>
      </c>
      <c r="BY188" s="105">
        <v>86.96</v>
      </c>
      <c r="BZ188" s="105">
        <v>85.71</v>
      </c>
      <c r="CA188" s="105">
        <v>85</v>
      </c>
      <c r="CB188" s="105">
        <v>82.64</v>
      </c>
      <c r="CC188" s="105"/>
      <c r="CD188" s="105">
        <v>90.36</v>
      </c>
      <c r="CE188" s="105">
        <v>79.69</v>
      </c>
      <c r="CF188" s="105">
        <v>99.34</v>
      </c>
      <c r="CG188" s="105">
        <v>68.260000000000005</v>
      </c>
      <c r="CH188" s="105">
        <v>97.78</v>
      </c>
      <c r="CI188" s="105">
        <v>90</v>
      </c>
      <c r="CJ188" s="105">
        <v>64.66</v>
      </c>
      <c r="CK188" s="105">
        <v>25</v>
      </c>
      <c r="CL188" s="105">
        <v>33.33</v>
      </c>
      <c r="CM188" s="105"/>
      <c r="CN188" s="105"/>
      <c r="CO188" s="105"/>
      <c r="CP188" s="105"/>
      <c r="CQ188" s="105"/>
      <c r="CR188" s="105"/>
      <c r="CS188" s="105"/>
      <c r="CT188" s="105"/>
      <c r="CU188" s="105"/>
      <c r="CV188" s="105"/>
      <c r="CW188" s="105">
        <v>85.95</v>
      </c>
      <c r="CX188" s="105">
        <v>79.41</v>
      </c>
      <c r="CY188" s="105">
        <v>86.67</v>
      </c>
      <c r="CZ188" s="105">
        <v>100</v>
      </c>
      <c r="DA188" s="105">
        <v>80.02</v>
      </c>
      <c r="DB188" s="105">
        <v>89.09</v>
      </c>
      <c r="DC188" s="105"/>
    </row>
    <row r="189" spans="1:107" ht="14.4" x14ac:dyDescent="0.3">
      <c r="A189" s="104" t="s">
        <v>866</v>
      </c>
      <c r="B189" t="s">
        <v>373</v>
      </c>
      <c r="C189" t="s">
        <v>101</v>
      </c>
      <c r="D189" t="s">
        <v>838</v>
      </c>
      <c r="E189" t="s">
        <v>320</v>
      </c>
      <c r="F189" t="s">
        <v>235</v>
      </c>
      <c r="G189" t="s">
        <v>333</v>
      </c>
      <c r="H189" t="s">
        <v>374</v>
      </c>
      <c r="I189" s="97" t="s">
        <v>536</v>
      </c>
      <c r="J189" s="97">
        <v>0</v>
      </c>
      <c r="K189" t="s">
        <v>841</v>
      </c>
      <c r="L189" s="93" t="s">
        <v>324</v>
      </c>
      <c r="M189" s="105"/>
      <c r="N189" s="105"/>
      <c r="O189" s="105"/>
      <c r="P189" s="105"/>
      <c r="Q189" s="105"/>
      <c r="R189" s="105"/>
      <c r="S189" s="105"/>
      <c r="T189" s="105"/>
      <c r="U189" s="105">
        <v>92.95</v>
      </c>
      <c r="V189" s="105">
        <v>100</v>
      </c>
      <c r="W189" s="105">
        <v>100</v>
      </c>
      <c r="X189" s="105">
        <v>92.65</v>
      </c>
      <c r="Y189" s="105">
        <v>40</v>
      </c>
      <c r="Z189" s="105">
        <v>98.75</v>
      </c>
      <c r="AA189" s="105">
        <v>100</v>
      </c>
      <c r="AB189" s="105">
        <v>100</v>
      </c>
      <c r="AC189" s="105">
        <v>98.28</v>
      </c>
      <c r="AD189" s="105"/>
      <c r="AE189" s="105"/>
      <c r="AF189" s="105">
        <v>96.67</v>
      </c>
      <c r="AG189" s="105">
        <v>100</v>
      </c>
      <c r="AH189" s="105">
        <v>100</v>
      </c>
      <c r="AI189" s="105">
        <v>75</v>
      </c>
      <c r="AJ189" s="105"/>
      <c r="AK189" s="105">
        <v>63.39</v>
      </c>
      <c r="AL189" s="105"/>
      <c r="AM189" s="105"/>
      <c r="AN189" s="105">
        <v>22.22</v>
      </c>
      <c r="AO189" s="105">
        <v>32.5</v>
      </c>
      <c r="AP189" s="105">
        <v>25</v>
      </c>
      <c r="AQ189" s="105"/>
      <c r="AR189" s="105">
        <v>57.14</v>
      </c>
      <c r="AS189" s="105">
        <v>93.29</v>
      </c>
      <c r="AT189" s="105">
        <v>12</v>
      </c>
      <c r="AU189" s="105"/>
      <c r="AV189" s="105"/>
      <c r="AW189" s="105"/>
      <c r="AX189" s="105"/>
      <c r="AY189" s="105"/>
      <c r="AZ189" s="105"/>
      <c r="BA189" s="105"/>
      <c r="BB189" s="105"/>
      <c r="BC189" s="105"/>
      <c r="BD189" s="105"/>
      <c r="BE189" s="105"/>
      <c r="BF189" s="105"/>
      <c r="BG189" s="105"/>
      <c r="BH189" s="105"/>
      <c r="BI189" s="105"/>
      <c r="BJ189" s="105"/>
      <c r="BK189" s="105"/>
      <c r="BL189" s="105">
        <v>90.65</v>
      </c>
      <c r="BM189" s="105">
        <v>96.67</v>
      </c>
      <c r="BN189" s="105">
        <v>81.25</v>
      </c>
      <c r="BO189" s="105">
        <v>100</v>
      </c>
      <c r="BP189" s="105">
        <v>100</v>
      </c>
      <c r="BQ189" s="105">
        <v>69.23</v>
      </c>
      <c r="BR189" s="105">
        <v>74.36</v>
      </c>
      <c r="BS189" s="105">
        <v>50</v>
      </c>
      <c r="BT189" s="105">
        <v>73.680000000000007</v>
      </c>
      <c r="BU189" s="105">
        <v>76.92</v>
      </c>
      <c r="BV189" s="105">
        <v>96.97</v>
      </c>
      <c r="BW189" s="105">
        <v>97.96</v>
      </c>
      <c r="BX189" s="105">
        <v>96</v>
      </c>
      <c r="BY189" s="105">
        <v>95.65</v>
      </c>
      <c r="BZ189" s="105">
        <v>100</v>
      </c>
      <c r="CA189" s="105">
        <v>90</v>
      </c>
      <c r="CB189" s="105">
        <v>97.92</v>
      </c>
      <c r="CC189" s="105"/>
      <c r="CD189" s="105">
        <v>94.64</v>
      </c>
      <c r="CE189" s="105">
        <v>90.62</v>
      </c>
      <c r="CF189" s="105">
        <v>98.03</v>
      </c>
      <c r="CG189" s="105">
        <v>54.17</v>
      </c>
      <c r="CH189" s="105">
        <v>40</v>
      </c>
      <c r="CI189" s="105">
        <v>50</v>
      </c>
      <c r="CJ189" s="105">
        <v>47.5</v>
      </c>
      <c r="CK189" s="105">
        <v>74.069999999999993</v>
      </c>
      <c r="CL189" s="105">
        <v>100</v>
      </c>
      <c r="CM189" s="105"/>
      <c r="CN189" s="105"/>
      <c r="CO189" s="105"/>
      <c r="CP189" s="105"/>
      <c r="CQ189" s="105"/>
      <c r="CR189" s="105"/>
      <c r="CS189" s="105"/>
      <c r="CT189" s="105"/>
      <c r="CU189" s="105"/>
      <c r="CV189" s="105"/>
      <c r="CW189" s="105">
        <v>93.55</v>
      </c>
      <c r="CX189" s="105">
        <v>100</v>
      </c>
      <c r="CY189" s="105">
        <v>86.67</v>
      </c>
      <c r="CZ189" s="105">
        <v>78.260000000000005</v>
      </c>
      <c r="DA189" s="105">
        <v>73.349999999999994</v>
      </c>
      <c r="DB189" s="105">
        <v>93.39</v>
      </c>
      <c r="DC189" s="105"/>
    </row>
    <row r="190" spans="1:107" ht="14.4" x14ac:dyDescent="0.3">
      <c r="A190" s="104" t="s">
        <v>867</v>
      </c>
      <c r="B190" t="s">
        <v>375</v>
      </c>
      <c r="C190" t="s">
        <v>101</v>
      </c>
      <c r="D190" t="s">
        <v>838</v>
      </c>
      <c r="E190" t="s">
        <v>350</v>
      </c>
      <c r="F190" t="s">
        <v>116</v>
      </c>
      <c r="G190" t="s">
        <v>376</v>
      </c>
      <c r="H190" t="s">
        <v>377</v>
      </c>
      <c r="I190" s="97" t="s">
        <v>539</v>
      </c>
      <c r="J190" s="97">
        <v>1</v>
      </c>
      <c r="K190" t="s">
        <v>841</v>
      </c>
      <c r="L190" s="93" t="s">
        <v>324</v>
      </c>
      <c r="M190" s="105"/>
      <c r="N190" s="105"/>
      <c r="O190" s="105"/>
      <c r="P190" s="105"/>
      <c r="Q190" s="105"/>
      <c r="R190" s="105"/>
      <c r="S190" s="105"/>
      <c r="T190" s="105"/>
      <c r="U190" s="105"/>
      <c r="V190" s="105"/>
      <c r="W190" s="105"/>
      <c r="X190" s="105"/>
      <c r="Y190" s="105"/>
      <c r="Z190" s="105">
        <v>58.75</v>
      </c>
      <c r="AA190" s="105">
        <v>44.44</v>
      </c>
      <c r="AB190" s="105">
        <v>37.04</v>
      </c>
      <c r="AC190" s="105">
        <v>53.45</v>
      </c>
      <c r="AD190" s="105"/>
      <c r="AE190" s="105"/>
      <c r="AF190" s="105">
        <v>80</v>
      </c>
      <c r="AG190" s="105">
        <v>83.33</v>
      </c>
      <c r="AH190" s="105">
        <v>81.819999999999993</v>
      </c>
      <c r="AI190" s="105"/>
      <c r="AJ190" s="105"/>
      <c r="AK190" s="105">
        <v>74.05</v>
      </c>
      <c r="AL190" s="105"/>
      <c r="AM190" s="105"/>
      <c r="AN190" s="105">
        <v>70</v>
      </c>
      <c r="AO190" s="105">
        <v>63.3</v>
      </c>
      <c r="AP190" s="105">
        <v>0</v>
      </c>
      <c r="AQ190" s="105"/>
      <c r="AR190" s="105">
        <v>64.290000000000006</v>
      </c>
      <c r="AS190" s="105">
        <v>83.33</v>
      </c>
      <c r="AT190" s="105">
        <v>72.41</v>
      </c>
      <c r="AU190" s="105"/>
      <c r="AV190" s="105"/>
      <c r="AW190" s="105"/>
      <c r="AX190" s="105"/>
      <c r="AY190" s="105"/>
      <c r="AZ190" s="105"/>
      <c r="BA190" s="105"/>
      <c r="BB190" s="105"/>
      <c r="BC190" s="105"/>
      <c r="BD190" s="105"/>
      <c r="BE190" s="105"/>
      <c r="BF190" s="105"/>
      <c r="BG190" s="105"/>
      <c r="BH190" s="105"/>
      <c r="BI190" s="105"/>
      <c r="BJ190" s="105"/>
      <c r="BK190" s="105"/>
      <c r="BL190" s="105">
        <v>52.02</v>
      </c>
      <c r="BM190" s="105">
        <v>53.45</v>
      </c>
      <c r="BN190" s="105">
        <v>46.67</v>
      </c>
      <c r="BO190" s="105">
        <v>65</v>
      </c>
      <c r="BP190" s="105">
        <v>27.78</v>
      </c>
      <c r="BQ190" s="105">
        <v>52</v>
      </c>
      <c r="BR190" s="105">
        <v>54.55</v>
      </c>
      <c r="BS190" s="105">
        <v>83.33</v>
      </c>
      <c r="BT190" s="105">
        <v>33.33</v>
      </c>
      <c r="BU190" s="105">
        <v>46.15</v>
      </c>
      <c r="BV190" s="105">
        <v>65.19</v>
      </c>
      <c r="BW190" s="105">
        <v>48.81</v>
      </c>
      <c r="BX190" s="105">
        <v>60</v>
      </c>
      <c r="BY190" s="105">
        <v>73.91</v>
      </c>
      <c r="BZ190" s="105">
        <v>80.95</v>
      </c>
      <c r="CA190" s="105">
        <v>60</v>
      </c>
      <c r="CB190" s="105">
        <v>69.5</v>
      </c>
      <c r="CC190" s="105"/>
      <c r="CD190" s="105">
        <v>73.36</v>
      </c>
      <c r="CE190" s="105">
        <v>67.19</v>
      </c>
      <c r="CF190" s="105">
        <v>78.77</v>
      </c>
      <c r="CG190" s="105">
        <v>68.84</v>
      </c>
      <c r="CH190" s="105">
        <v>93.33</v>
      </c>
      <c r="CI190" s="105">
        <v>70</v>
      </c>
      <c r="CJ190" s="105">
        <v>54.6</v>
      </c>
      <c r="CK190" s="105">
        <v>85.19</v>
      </c>
      <c r="CL190" s="105">
        <v>50</v>
      </c>
      <c r="CM190" s="105"/>
      <c r="CN190" s="105"/>
      <c r="CO190" s="105"/>
      <c r="CP190" s="105"/>
      <c r="CQ190" s="105"/>
      <c r="CR190" s="105"/>
      <c r="CS190" s="105"/>
      <c r="CT190" s="105"/>
      <c r="CU190" s="105"/>
      <c r="CV190" s="105"/>
      <c r="CW190" s="105">
        <v>82.79</v>
      </c>
      <c r="CX190" s="105">
        <v>66.040000000000006</v>
      </c>
      <c r="CY190" s="105">
        <v>86.67</v>
      </c>
      <c r="CZ190" s="105">
        <v>91.3</v>
      </c>
      <c r="DA190" s="105">
        <v>75.31</v>
      </c>
      <c r="DB190" s="105">
        <v>93.67</v>
      </c>
      <c r="DC190" s="105"/>
    </row>
    <row r="191" spans="1:107" ht="14.4" x14ac:dyDescent="0.3">
      <c r="A191" s="104" t="s">
        <v>868</v>
      </c>
      <c r="B191" t="s">
        <v>378</v>
      </c>
      <c r="C191" t="s">
        <v>101</v>
      </c>
      <c r="D191" t="s">
        <v>838</v>
      </c>
      <c r="E191" t="s">
        <v>350</v>
      </c>
      <c r="F191" t="s">
        <v>116</v>
      </c>
      <c r="G191" t="s">
        <v>105</v>
      </c>
      <c r="H191" t="s">
        <v>105</v>
      </c>
      <c r="I191" s="97" t="s">
        <v>536</v>
      </c>
      <c r="J191" s="97">
        <v>1</v>
      </c>
      <c r="K191" t="s">
        <v>841</v>
      </c>
      <c r="L191" s="93" t="s">
        <v>324</v>
      </c>
      <c r="M191" s="105"/>
      <c r="N191" s="105"/>
      <c r="O191" s="105"/>
      <c r="P191" s="105"/>
      <c r="Q191" s="105"/>
      <c r="R191" s="105"/>
      <c r="S191" s="105"/>
      <c r="T191" s="105"/>
      <c r="U191" s="105"/>
      <c r="V191" s="105"/>
      <c r="W191" s="105"/>
      <c r="X191" s="105"/>
      <c r="Y191" s="105"/>
      <c r="Z191" s="105">
        <v>95.28</v>
      </c>
      <c r="AA191" s="105">
        <v>93.33</v>
      </c>
      <c r="AB191" s="105">
        <v>93.94</v>
      </c>
      <c r="AC191" s="105">
        <v>94.87</v>
      </c>
      <c r="AD191" s="105"/>
      <c r="AE191" s="105"/>
      <c r="AF191" s="105">
        <v>52.17</v>
      </c>
      <c r="AG191" s="105">
        <v>50</v>
      </c>
      <c r="AH191" s="105">
        <v>69.23</v>
      </c>
      <c r="AI191" s="105">
        <v>75</v>
      </c>
      <c r="AJ191" s="105"/>
      <c r="AK191" s="105">
        <v>80.069999999999993</v>
      </c>
      <c r="AL191" s="105"/>
      <c r="AM191" s="105"/>
      <c r="AN191" s="105">
        <v>56.76</v>
      </c>
      <c r="AO191" s="105">
        <v>86.08</v>
      </c>
      <c r="AP191" s="105">
        <v>0</v>
      </c>
      <c r="AQ191" s="105"/>
      <c r="AR191" s="105">
        <v>40</v>
      </c>
      <c r="AS191" s="105">
        <v>97.56</v>
      </c>
      <c r="AT191" s="105">
        <v>82.76</v>
      </c>
      <c r="AU191" s="105"/>
      <c r="AV191" s="105"/>
      <c r="AW191" s="105"/>
      <c r="AX191" s="105"/>
      <c r="AY191" s="105"/>
      <c r="AZ191" s="105"/>
      <c r="BA191" s="105">
        <v>100</v>
      </c>
      <c r="BB191" s="105">
        <v>100</v>
      </c>
      <c r="BC191" s="105">
        <v>100</v>
      </c>
      <c r="BD191" s="105">
        <v>100</v>
      </c>
      <c r="BE191" s="105">
        <v>100</v>
      </c>
      <c r="BF191" s="105">
        <v>100</v>
      </c>
      <c r="BG191" s="105">
        <v>100</v>
      </c>
      <c r="BH191" s="105"/>
      <c r="BI191" s="105"/>
      <c r="BJ191" s="105"/>
      <c r="BK191" s="105"/>
      <c r="BL191" s="105">
        <v>68.75</v>
      </c>
      <c r="BM191" s="105">
        <v>86.67</v>
      </c>
      <c r="BN191" s="105">
        <v>50</v>
      </c>
      <c r="BO191" s="105">
        <v>78.05</v>
      </c>
      <c r="BP191" s="105">
        <v>88.24</v>
      </c>
      <c r="BQ191" s="105">
        <v>30</v>
      </c>
      <c r="BR191" s="105">
        <v>70.27</v>
      </c>
      <c r="BS191" s="105">
        <v>75</v>
      </c>
      <c r="BT191" s="105">
        <v>57.89</v>
      </c>
      <c r="BU191" s="105">
        <v>81.819999999999993</v>
      </c>
      <c r="BV191" s="105">
        <v>85.51</v>
      </c>
      <c r="BW191" s="105">
        <v>80.77</v>
      </c>
      <c r="BX191" s="105">
        <v>88</v>
      </c>
      <c r="BY191" s="105">
        <v>83.33</v>
      </c>
      <c r="BZ191" s="105">
        <v>85.71</v>
      </c>
      <c r="CA191" s="105">
        <v>82.61</v>
      </c>
      <c r="CB191" s="105">
        <v>85.11</v>
      </c>
      <c r="CC191" s="105"/>
      <c r="CD191" s="105">
        <v>95.95</v>
      </c>
      <c r="CE191" s="105">
        <v>94.2</v>
      </c>
      <c r="CF191" s="105">
        <v>97.47</v>
      </c>
      <c r="CG191" s="105">
        <v>59.56</v>
      </c>
      <c r="CH191" s="105">
        <v>84.44</v>
      </c>
      <c r="CI191" s="105">
        <v>80</v>
      </c>
      <c r="CJ191" s="105">
        <v>39.659999999999997</v>
      </c>
      <c r="CK191" s="105">
        <v>41.67</v>
      </c>
      <c r="CL191" s="105">
        <v>83.33</v>
      </c>
      <c r="CM191" s="105"/>
      <c r="CN191" s="105"/>
      <c r="CO191" s="105"/>
      <c r="CP191" s="105"/>
      <c r="CQ191" s="105"/>
      <c r="CR191" s="105"/>
      <c r="CS191" s="105"/>
      <c r="CT191" s="105"/>
      <c r="CU191" s="105"/>
      <c r="CV191" s="105"/>
      <c r="CW191" s="105">
        <v>94.09</v>
      </c>
      <c r="CX191" s="105">
        <v>91.23</v>
      </c>
      <c r="CY191" s="105">
        <v>97.92</v>
      </c>
      <c r="CZ191" s="105">
        <v>92.86</v>
      </c>
      <c r="DA191" s="105">
        <v>78.760000000000005</v>
      </c>
      <c r="DB191" s="105">
        <v>95.07</v>
      </c>
      <c r="DC191" s="105"/>
    </row>
    <row r="192" spans="1:107" ht="14.4" x14ac:dyDescent="0.3">
      <c r="A192" s="104" t="s">
        <v>869</v>
      </c>
      <c r="B192" t="s">
        <v>379</v>
      </c>
      <c r="C192" t="s">
        <v>101</v>
      </c>
      <c r="D192" t="s">
        <v>838</v>
      </c>
      <c r="E192" t="s">
        <v>320</v>
      </c>
      <c r="F192" t="s">
        <v>235</v>
      </c>
      <c r="G192" t="s">
        <v>380</v>
      </c>
      <c r="H192" t="s">
        <v>381</v>
      </c>
      <c r="I192" s="97" t="s">
        <v>536</v>
      </c>
      <c r="J192" s="97">
        <v>1</v>
      </c>
      <c r="K192" t="s">
        <v>841</v>
      </c>
      <c r="L192" s="93" t="s">
        <v>324</v>
      </c>
      <c r="M192" s="105"/>
      <c r="N192" s="105"/>
      <c r="O192" s="105"/>
      <c r="P192" s="105"/>
      <c r="Q192" s="105"/>
      <c r="R192" s="105"/>
      <c r="S192" s="105"/>
      <c r="T192" s="105"/>
      <c r="U192" s="105">
        <v>61.64</v>
      </c>
      <c r="V192" s="105">
        <v>61.76</v>
      </c>
      <c r="W192" s="105">
        <v>35.71</v>
      </c>
      <c r="X192" s="105">
        <v>69.12</v>
      </c>
      <c r="Y192" s="105"/>
      <c r="Z192" s="105">
        <v>47.06</v>
      </c>
      <c r="AA192" s="105">
        <v>44</v>
      </c>
      <c r="AB192" s="105">
        <v>29.41</v>
      </c>
      <c r="AC192" s="105">
        <v>50</v>
      </c>
      <c r="AD192" s="105"/>
      <c r="AE192" s="105">
        <v>64.81</v>
      </c>
      <c r="AF192" s="105">
        <v>61.76</v>
      </c>
      <c r="AG192" s="105">
        <v>66.67</v>
      </c>
      <c r="AH192" s="105">
        <v>55</v>
      </c>
      <c r="AI192" s="105">
        <v>75</v>
      </c>
      <c r="AJ192" s="105"/>
      <c r="AK192" s="105">
        <v>56.21</v>
      </c>
      <c r="AL192" s="105"/>
      <c r="AM192" s="105"/>
      <c r="AN192" s="105">
        <v>33.33</v>
      </c>
      <c r="AO192" s="105">
        <v>57.5</v>
      </c>
      <c r="AP192" s="105">
        <v>0</v>
      </c>
      <c r="AQ192" s="105"/>
      <c r="AR192" s="105">
        <v>20</v>
      </c>
      <c r="AS192" s="105">
        <v>62.2</v>
      </c>
      <c r="AT192" s="105">
        <v>68.97</v>
      </c>
      <c r="AU192" s="105"/>
      <c r="AV192" s="105"/>
      <c r="AW192" s="105"/>
      <c r="AX192" s="105"/>
      <c r="AY192" s="105"/>
      <c r="AZ192" s="105"/>
      <c r="BA192" s="105"/>
      <c r="BB192" s="105"/>
      <c r="BC192" s="105"/>
      <c r="BD192" s="105"/>
      <c r="BE192" s="105"/>
      <c r="BF192" s="105"/>
      <c r="BG192" s="105"/>
      <c r="BH192" s="105"/>
      <c r="BI192" s="105"/>
      <c r="BJ192" s="105"/>
      <c r="BK192" s="105"/>
      <c r="BL192" s="105">
        <v>53.65</v>
      </c>
      <c r="BM192" s="105">
        <v>68.33</v>
      </c>
      <c r="BN192" s="105">
        <v>43.75</v>
      </c>
      <c r="BO192" s="105">
        <v>48.78</v>
      </c>
      <c r="BP192" s="105">
        <v>58.82</v>
      </c>
      <c r="BQ192" s="105">
        <v>55</v>
      </c>
      <c r="BR192" s="105">
        <v>42.86</v>
      </c>
      <c r="BS192" s="105">
        <v>62.5</v>
      </c>
      <c r="BT192" s="105">
        <v>42.11</v>
      </c>
      <c r="BU192" s="105">
        <v>31.82</v>
      </c>
      <c r="BV192" s="105">
        <v>48.03</v>
      </c>
      <c r="BW192" s="105">
        <v>45.24</v>
      </c>
      <c r="BX192" s="105">
        <v>36</v>
      </c>
      <c r="BY192" s="105">
        <v>50.72</v>
      </c>
      <c r="BZ192" s="105">
        <v>82.14</v>
      </c>
      <c r="CA192" s="105">
        <v>53.33</v>
      </c>
      <c r="CB192" s="105">
        <v>51.06</v>
      </c>
      <c r="CC192" s="105"/>
      <c r="CD192" s="105">
        <v>68.45</v>
      </c>
      <c r="CE192" s="105">
        <v>82.12</v>
      </c>
      <c r="CF192" s="105">
        <v>58.55</v>
      </c>
      <c r="CG192" s="105">
        <v>60.42</v>
      </c>
      <c r="CH192" s="105">
        <v>53.33</v>
      </c>
      <c r="CI192" s="105">
        <v>100</v>
      </c>
      <c r="CJ192" s="105">
        <v>65.8</v>
      </c>
      <c r="CK192" s="105">
        <v>12.5</v>
      </c>
      <c r="CL192" s="105">
        <v>50</v>
      </c>
      <c r="CM192" s="105"/>
      <c r="CN192" s="105"/>
      <c r="CO192" s="105"/>
      <c r="CP192" s="105"/>
      <c r="CQ192" s="105"/>
      <c r="CR192" s="105"/>
      <c r="CS192" s="105"/>
      <c r="CT192" s="105"/>
      <c r="CU192" s="105"/>
      <c r="CV192" s="105"/>
      <c r="CW192" s="105">
        <v>78.09</v>
      </c>
      <c r="CX192" s="105">
        <v>62.71</v>
      </c>
      <c r="CY192" s="105">
        <v>93.33</v>
      </c>
      <c r="CZ192" s="105">
        <v>79.349999999999994</v>
      </c>
      <c r="DA192" s="105">
        <v>61.14</v>
      </c>
      <c r="DB192" s="105">
        <v>90.8</v>
      </c>
      <c r="DC192" s="105"/>
    </row>
    <row r="193" spans="1:107" ht="14.4" x14ac:dyDescent="0.3">
      <c r="A193" s="104" t="s">
        <v>870</v>
      </c>
      <c r="B193" t="s">
        <v>382</v>
      </c>
      <c r="C193" t="s">
        <v>101</v>
      </c>
      <c r="D193" t="s">
        <v>871</v>
      </c>
      <c r="E193" t="s">
        <v>384</v>
      </c>
      <c r="F193" t="s">
        <v>322</v>
      </c>
      <c r="G193" t="s">
        <v>105</v>
      </c>
      <c r="H193" t="s">
        <v>105</v>
      </c>
      <c r="I193" s="97" t="s">
        <v>536</v>
      </c>
      <c r="J193" s="97">
        <v>1</v>
      </c>
      <c r="K193" t="s">
        <v>841</v>
      </c>
      <c r="L193" s="93" t="s">
        <v>324</v>
      </c>
      <c r="M193" s="105"/>
      <c r="N193" s="105"/>
      <c r="O193" s="105"/>
      <c r="P193" s="105"/>
      <c r="Q193" s="105"/>
      <c r="R193" s="105"/>
      <c r="S193" s="105"/>
      <c r="T193" s="105"/>
      <c r="U193" s="105"/>
      <c r="V193" s="105"/>
      <c r="W193" s="105"/>
      <c r="X193" s="105"/>
      <c r="Y193" s="105"/>
      <c r="Z193" s="105">
        <v>73.75</v>
      </c>
      <c r="AA193" s="105">
        <v>66.67</v>
      </c>
      <c r="AB193" s="105">
        <v>74.069999999999993</v>
      </c>
      <c r="AC193" s="105">
        <v>70.69</v>
      </c>
      <c r="AD193" s="105"/>
      <c r="AE193" s="105">
        <v>92.59</v>
      </c>
      <c r="AF193" s="105">
        <v>93.94</v>
      </c>
      <c r="AG193" s="105">
        <v>91.67</v>
      </c>
      <c r="AH193" s="105">
        <v>100</v>
      </c>
      <c r="AI193" s="105">
        <v>85.71</v>
      </c>
      <c r="AJ193" s="105"/>
      <c r="AK193" s="105">
        <v>84.66</v>
      </c>
      <c r="AL193" s="105"/>
      <c r="AM193" s="105"/>
      <c r="AN193" s="105">
        <v>73.33</v>
      </c>
      <c r="AO193" s="105">
        <v>58.3</v>
      </c>
      <c r="AP193" s="105">
        <v>50</v>
      </c>
      <c r="AQ193" s="105"/>
      <c r="AR193" s="105"/>
      <c r="AS193" s="105">
        <v>97.56</v>
      </c>
      <c r="AT193" s="105">
        <v>65.52</v>
      </c>
      <c r="AU193" s="105"/>
      <c r="AV193" s="105"/>
      <c r="AW193" s="105"/>
      <c r="AX193" s="105"/>
      <c r="AY193" s="105"/>
      <c r="AZ193" s="105"/>
      <c r="BA193" s="105"/>
      <c r="BB193" s="105"/>
      <c r="BC193" s="105"/>
      <c r="BD193" s="105"/>
      <c r="BE193" s="105"/>
      <c r="BF193" s="105"/>
      <c r="BG193" s="105"/>
      <c r="BH193" s="105"/>
      <c r="BI193" s="105"/>
      <c r="BJ193" s="105"/>
      <c r="BK193" s="105"/>
      <c r="BL193" s="105">
        <v>100</v>
      </c>
      <c r="BM193" s="105">
        <v>100</v>
      </c>
      <c r="BN193" s="105">
        <v>100</v>
      </c>
      <c r="BO193" s="105">
        <v>100</v>
      </c>
      <c r="BP193" s="105">
        <v>100</v>
      </c>
      <c r="BQ193" s="105">
        <v>100</v>
      </c>
      <c r="BR193" s="105"/>
      <c r="BS193" s="105"/>
      <c r="BT193" s="105"/>
      <c r="BU193" s="105"/>
      <c r="BV193" s="105"/>
      <c r="BW193" s="105"/>
      <c r="BX193" s="105"/>
      <c r="BY193" s="105"/>
      <c r="BZ193" s="105"/>
      <c r="CA193" s="105"/>
      <c r="CB193" s="105"/>
      <c r="CC193" s="105"/>
      <c r="CD193" s="105">
        <v>87.5</v>
      </c>
      <c r="CE193" s="105">
        <v>79.69</v>
      </c>
      <c r="CF193" s="105">
        <v>94.08</v>
      </c>
      <c r="CG193" s="105">
        <v>72.34</v>
      </c>
      <c r="CH193" s="105">
        <v>80</v>
      </c>
      <c r="CI193" s="105">
        <v>50</v>
      </c>
      <c r="CJ193" s="105">
        <v>67.5</v>
      </c>
      <c r="CK193" s="105">
        <v>85.19</v>
      </c>
      <c r="CL193" s="105">
        <v>100</v>
      </c>
      <c r="CM193" s="105"/>
      <c r="CN193" s="105"/>
      <c r="CO193" s="105"/>
      <c r="CP193" s="105"/>
      <c r="CQ193" s="105"/>
      <c r="CR193" s="105"/>
      <c r="CS193" s="105"/>
      <c r="CT193" s="105"/>
      <c r="CU193" s="105"/>
      <c r="CV193" s="105"/>
      <c r="CW193" s="105">
        <v>86.64</v>
      </c>
      <c r="CX193" s="105">
        <v>75.47</v>
      </c>
      <c r="CY193" s="105">
        <v>93.33</v>
      </c>
      <c r="CZ193" s="105">
        <v>91.3</v>
      </c>
      <c r="DA193" s="105">
        <v>83.71</v>
      </c>
      <c r="DB193" s="105">
        <v>92.81</v>
      </c>
      <c r="DC193" s="105"/>
    </row>
    <row r="194" spans="1:107" ht="14.4" x14ac:dyDescent="0.3">
      <c r="A194" s="104" t="s">
        <v>872</v>
      </c>
      <c r="B194" t="s">
        <v>385</v>
      </c>
      <c r="C194" t="s">
        <v>101</v>
      </c>
      <c r="D194" t="s">
        <v>838</v>
      </c>
      <c r="E194" t="s">
        <v>320</v>
      </c>
      <c r="F194" t="s">
        <v>235</v>
      </c>
      <c r="G194" t="s">
        <v>386</v>
      </c>
      <c r="H194" t="s">
        <v>387</v>
      </c>
      <c r="I194" s="97" t="s">
        <v>536</v>
      </c>
      <c r="J194" s="97">
        <v>1</v>
      </c>
      <c r="K194" t="s">
        <v>841</v>
      </c>
      <c r="L194" s="93" t="s">
        <v>324</v>
      </c>
      <c r="M194" s="105"/>
      <c r="N194" s="105"/>
      <c r="O194" s="105"/>
      <c r="P194" s="105"/>
      <c r="Q194" s="105"/>
      <c r="R194" s="105"/>
      <c r="S194" s="105"/>
      <c r="T194" s="105"/>
      <c r="U194" s="105">
        <v>77.56</v>
      </c>
      <c r="V194" s="105">
        <v>70.59</v>
      </c>
      <c r="W194" s="105">
        <v>50</v>
      </c>
      <c r="X194" s="105">
        <v>87.14</v>
      </c>
      <c r="Y194" s="105">
        <v>80</v>
      </c>
      <c r="Z194" s="105">
        <v>62.34</v>
      </c>
      <c r="AA194" s="105">
        <v>74.069999999999993</v>
      </c>
      <c r="AB194" s="105">
        <v>83.33</v>
      </c>
      <c r="AC194" s="105">
        <v>60</v>
      </c>
      <c r="AD194" s="105"/>
      <c r="AE194" s="105">
        <v>47.06</v>
      </c>
      <c r="AF194" s="105">
        <v>87.5</v>
      </c>
      <c r="AG194" s="105">
        <v>91.67</v>
      </c>
      <c r="AH194" s="105">
        <v>90</v>
      </c>
      <c r="AI194" s="105">
        <v>50</v>
      </c>
      <c r="AJ194" s="105"/>
      <c r="AK194" s="105">
        <v>79.5</v>
      </c>
      <c r="AL194" s="105"/>
      <c r="AM194" s="105"/>
      <c r="AN194" s="105">
        <v>77.42</v>
      </c>
      <c r="AO194" s="105">
        <v>78.3</v>
      </c>
      <c r="AP194" s="105">
        <v>0</v>
      </c>
      <c r="AQ194" s="105"/>
      <c r="AR194" s="105">
        <v>11.11</v>
      </c>
      <c r="AS194" s="105">
        <v>92.38</v>
      </c>
      <c r="AT194" s="105">
        <v>72.41</v>
      </c>
      <c r="AU194" s="105"/>
      <c r="AV194" s="105"/>
      <c r="AW194" s="105"/>
      <c r="AX194" s="105"/>
      <c r="AY194" s="105"/>
      <c r="AZ194" s="105"/>
      <c r="BA194" s="105"/>
      <c r="BB194" s="105"/>
      <c r="BC194" s="105"/>
      <c r="BD194" s="105"/>
      <c r="BE194" s="105"/>
      <c r="BF194" s="105"/>
      <c r="BG194" s="105"/>
      <c r="BH194" s="105"/>
      <c r="BI194" s="105"/>
      <c r="BJ194" s="105"/>
      <c r="BK194" s="105"/>
      <c r="BL194" s="105">
        <v>15.94</v>
      </c>
      <c r="BM194" s="105"/>
      <c r="BN194" s="105">
        <v>0</v>
      </c>
      <c r="BO194" s="105">
        <v>27.27</v>
      </c>
      <c r="BP194" s="105">
        <v>0</v>
      </c>
      <c r="BQ194" s="105">
        <v>23.53</v>
      </c>
      <c r="BR194" s="105">
        <v>25</v>
      </c>
      <c r="BS194" s="105">
        <v>33.33</v>
      </c>
      <c r="BT194" s="105">
        <v>22.22</v>
      </c>
      <c r="BU194" s="105">
        <v>20</v>
      </c>
      <c r="BV194" s="105">
        <v>45.05</v>
      </c>
      <c r="BW194" s="105">
        <v>31.71</v>
      </c>
      <c r="BX194" s="105"/>
      <c r="BY194" s="105">
        <v>33.33</v>
      </c>
      <c r="BZ194" s="105">
        <v>50</v>
      </c>
      <c r="CA194" s="105">
        <v>33.33</v>
      </c>
      <c r="CB194" s="105">
        <v>52.5</v>
      </c>
      <c r="CC194" s="105"/>
      <c r="CD194" s="105">
        <v>84.29</v>
      </c>
      <c r="CE194" s="105">
        <v>73.44</v>
      </c>
      <c r="CF194" s="105">
        <v>93.42</v>
      </c>
      <c r="CG194" s="105">
        <v>15.55</v>
      </c>
      <c r="CH194" s="105">
        <v>21.43</v>
      </c>
      <c r="CI194" s="105">
        <v>30</v>
      </c>
      <c r="CJ194" s="105">
        <v>12.93</v>
      </c>
      <c r="CK194" s="105">
        <v>8.33</v>
      </c>
      <c r="CL194" s="105">
        <v>0</v>
      </c>
      <c r="CM194" s="105"/>
      <c r="CN194" s="105"/>
      <c r="CO194" s="105"/>
      <c r="CP194" s="105"/>
      <c r="CQ194" s="105"/>
      <c r="CR194" s="105"/>
      <c r="CS194" s="105"/>
      <c r="CT194" s="105"/>
      <c r="CU194" s="105"/>
      <c r="CV194" s="105"/>
      <c r="CW194" s="105">
        <v>82.03</v>
      </c>
      <c r="CX194" s="105">
        <v>77.94</v>
      </c>
      <c r="CY194" s="105">
        <v>66.67</v>
      </c>
      <c r="CZ194" s="105">
        <v>82.61</v>
      </c>
      <c r="DA194" s="105">
        <v>52.54</v>
      </c>
      <c r="DB194" s="105">
        <v>91.37</v>
      </c>
      <c r="DC194" s="105"/>
    </row>
    <row r="195" spans="1:107" ht="14.4" x14ac:dyDescent="0.3">
      <c r="A195" s="104" t="s">
        <v>873</v>
      </c>
      <c r="B195" t="s">
        <v>388</v>
      </c>
      <c r="C195" t="s">
        <v>101</v>
      </c>
      <c r="D195" t="s">
        <v>838</v>
      </c>
      <c r="E195" t="s">
        <v>320</v>
      </c>
      <c r="F195" t="s">
        <v>235</v>
      </c>
      <c r="G195" t="s">
        <v>389</v>
      </c>
      <c r="H195" t="s">
        <v>390</v>
      </c>
      <c r="I195" s="97" t="s">
        <v>536</v>
      </c>
      <c r="J195" s="97">
        <v>1</v>
      </c>
      <c r="K195" t="s">
        <v>841</v>
      </c>
      <c r="L195" s="93" t="s">
        <v>324</v>
      </c>
      <c r="M195" s="105"/>
      <c r="N195" s="105"/>
      <c r="O195" s="105"/>
      <c r="P195" s="105"/>
      <c r="Q195" s="105"/>
      <c r="R195" s="105"/>
      <c r="S195" s="105"/>
      <c r="T195" s="105"/>
      <c r="U195" s="105">
        <v>65.069999999999993</v>
      </c>
      <c r="V195" s="105">
        <v>91.18</v>
      </c>
      <c r="W195" s="105">
        <v>57.14</v>
      </c>
      <c r="X195" s="105">
        <v>42.65</v>
      </c>
      <c r="Y195" s="105"/>
      <c r="Z195" s="105">
        <v>41.56</v>
      </c>
      <c r="AA195" s="105">
        <v>62.96</v>
      </c>
      <c r="AB195" s="105">
        <v>37.5</v>
      </c>
      <c r="AC195" s="105">
        <v>41.82</v>
      </c>
      <c r="AD195" s="105"/>
      <c r="AE195" s="105">
        <v>66.67</v>
      </c>
      <c r="AF195" s="105">
        <v>67.650000000000006</v>
      </c>
      <c r="AG195" s="105">
        <v>58.33</v>
      </c>
      <c r="AH195" s="105">
        <v>80</v>
      </c>
      <c r="AI195" s="105">
        <v>37.5</v>
      </c>
      <c r="AJ195" s="105"/>
      <c r="AK195" s="105">
        <v>55.02</v>
      </c>
      <c r="AL195" s="105"/>
      <c r="AM195" s="105"/>
      <c r="AN195" s="105">
        <v>31.82</v>
      </c>
      <c r="AO195" s="105">
        <v>16.5</v>
      </c>
      <c r="AP195" s="105">
        <v>0</v>
      </c>
      <c r="AQ195" s="105"/>
      <c r="AR195" s="105">
        <v>21.43</v>
      </c>
      <c r="AS195" s="105">
        <v>74.67</v>
      </c>
      <c r="AT195" s="105">
        <v>48.28</v>
      </c>
      <c r="AU195" s="105"/>
      <c r="AV195" s="105"/>
      <c r="AW195" s="105"/>
      <c r="AX195" s="105"/>
      <c r="AY195" s="105"/>
      <c r="AZ195" s="105"/>
      <c r="BA195" s="105"/>
      <c r="BB195" s="105"/>
      <c r="BC195" s="105"/>
      <c r="BD195" s="105"/>
      <c r="BE195" s="105"/>
      <c r="BF195" s="105"/>
      <c r="BG195" s="105"/>
      <c r="BH195" s="105"/>
      <c r="BI195" s="105"/>
      <c r="BJ195" s="105"/>
      <c r="BK195" s="105"/>
      <c r="BL195" s="105">
        <v>22.39</v>
      </c>
      <c r="BM195" s="105"/>
      <c r="BN195" s="105">
        <v>0</v>
      </c>
      <c r="BO195" s="105">
        <v>36</v>
      </c>
      <c r="BP195" s="105">
        <v>0</v>
      </c>
      <c r="BQ195" s="105">
        <v>26.09</v>
      </c>
      <c r="BR195" s="105">
        <v>65.790000000000006</v>
      </c>
      <c r="BS195" s="105">
        <v>33.33</v>
      </c>
      <c r="BT195" s="105">
        <v>68.42</v>
      </c>
      <c r="BU195" s="105">
        <v>69.23</v>
      </c>
      <c r="BV195" s="105">
        <v>49.31</v>
      </c>
      <c r="BW195" s="105">
        <v>31.71</v>
      </c>
      <c r="BX195" s="105">
        <v>18.18</v>
      </c>
      <c r="BY195" s="105">
        <v>52.17</v>
      </c>
      <c r="BZ195" s="105">
        <v>66.67</v>
      </c>
      <c r="CA195" s="105">
        <v>50</v>
      </c>
      <c r="CB195" s="105">
        <v>65.25</v>
      </c>
      <c r="CC195" s="105"/>
      <c r="CD195" s="105">
        <v>69.78</v>
      </c>
      <c r="CE195" s="105">
        <v>61.72</v>
      </c>
      <c r="CF195" s="105">
        <v>76.67</v>
      </c>
      <c r="CG195" s="105">
        <v>27.86</v>
      </c>
      <c r="CH195" s="105">
        <v>19.05</v>
      </c>
      <c r="CI195" s="105">
        <v>30</v>
      </c>
      <c r="CJ195" s="105">
        <v>28.74</v>
      </c>
      <c r="CK195" s="105">
        <v>8.33</v>
      </c>
      <c r="CL195" s="105">
        <v>66.67</v>
      </c>
      <c r="CM195" s="105"/>
      <c r="CN195" s="105"/>
      <c r="CO195" s="105"/>
      <c r="CP195" s="105"/>
      <c r="CQ195" s="105"/>
      <c r="CR195" s="105"/>
      <c r="CS195" s="105"/>
      <c r="CT195" s="105"/>
      <c r="CU195" s="105"/>
      <c r="CV195" s="105"/>
      <c r="CW195" s="105">
        <v>69.78</v>
      </c>
      <c r="CX195" s="105">
        <v>57.35</v>
      </c>
      <c r="CY195" s="105">
        <v>70</v>
      </c>
      <c r="CZ195" s="105">
        <v>66.67</v>
      </c>
      <c r="DA195" s="105">
        <v>47.95</v>
      </c>
      <c r="DB195" s="105">
        <v>86.2</v>
      </c>
      <c r="DC195" s="105"/>
    </row>
    <row r="196" spans="1:107" ht="14.4" x14ac:dyDescent="0.3">
      <c r="A196" s="104" t="s">
        <v>874</v>
      </c>
      <c r="B196" t="s">
        <v>391</v>
      </c>
      <c r="C196" t="s">
        <v>101</v>
      </c>
      <c r="D196" t="s">
        <v>838</v>
      </c>
      <c r="E196" t="s">
        <v>320</v>
      </c>
      <c r="F196" t="s">
        <v>235</v>
      </c>
      <c r="G196" t="s">
        <v>362</v>
      </c>
      <c r="H196" t="s">
        <v>363</v>
      </c>
      <c r="I196" s="97" t="s">
        <v>536</v>
      </c>
      <c r="J196" s="97">
        <v>1</v>
      </c>
      <c r="K196" t="s">
        <v>841</v>
      </c>
      <c r="L196" s="93" t="s">
        <v>324</v>
      </c>
      <c r="M196" s="105"/>
      <c r="N196" s="105"/>
      <c r="O196" s="105"/>
      <c r="P196" s="105"/>
      <c r="Q196" s="105"/>
      <c r="R196" s="105"/>
      <c r="S196" s="105"/>
      <c r="T196" s="105"/>
      <c r="U196" s="105">
        <v>94.23</v>
      </c>
      <c r="V196" s="105">
        <v>97.06</v>
      </c>
      <c r="W196" s="105">
        <v>100</v>
      </c>
      <c r="X196" s="105">
        <v>95.71</v>
      </c>
      <c r="Y196" s="105">
        <v>60</v>
      </c>
      <c r="Z196" s="105">
        <v>98.75</v>
      </c>
      <c r="AA196" s="105">
        <v>96.3</v>
      </c>
      <c r="AB196" s="105">
        <v>100</v>
      </c>
      <c r="AC196" s="105">
        <v>98.28</v>
      </c>
      <c r="AD196" s="105"/>
      <c r="AE196" s="105">
        <v>92.16</v>
      </c>
      <c r="AF196" s="105">
        <v>100</v>
      </c>
      <c r="AG196" s="105">
        <v>100</v>
      </c>
      <c r="AH196" s="105">
        <v>100</v>
      </c>
      <c r="AI196" s="105">
        <v>100</v>
      </c>
      <c r="AJ196" s="105"/>
      <c r="AK196" s="105">
        <v>84.39</v>
      </c>
      <c r="AL196" s="105"/>
      <c r="AM196" s="105"/>
      <c r="AN196" s="105">
        <v>83.33</v>
      </c>
      <c r="AO196" s="105">
        <v>93.3</v>
      </c>
      <c r="AP196" s="105">
        <v>0</v>
      </c>
      <c r="AQ196" s="105"/>
      <c r="AR196" s="105">
        <v>55.56</v>
      </c>
      <c r="AS196" s="105">
        <v>93.9</v>
      </c>
      <c r="AT196" s="105">
        <v>75.86</v>
      </c>
      <c r="AU196" s="105"/>
      <c r="AV196" s="105"/>
      <c r="AW196" s="105"/>
      <c r="AX196" s="105"/>
      <c r="AY196" s="105"/>
      <c r="AZ196" s="105"/>
      <c r="BA196" s="105"/>
      <c r="BB196" s="105"/>
      <c r="BC196" s="105"/>
      <c r="BD196" s="105"/>
      <c r="BE196" s="105"/>
      <c r="BF196" s="105"/>
      <c r="BG196" s="105"/>
      <c r="BH196" s="105"/>
      <c r="BI196" s="105"/>
      <c r="BJ196" s="105"/>
      <c r="BK196" s="105"/>
      <c r="BL196" s="105">
        <v>97.2</v>
      </c>
      <c r="BM196" s="105">
        <v>100</v>
      </c>
      <c r="BN196" s="105">
        <v>93.75</v>
      </c>
      <c r="BO196" s="105">
        <v>100</v>
      </c>
      <c r="BP196" s="105">
        <v>100</v>
      </c>
      <c r="BQ196" s="105">
        <v>92.31</v>
      </c>
      <c r="BR196" s="105">
        <v>73.53</v>
      </c>
      <c r="BS196" s="105">
        <v>25</v>
      </c>
      <c r="BT196" s="105">
        <v>77.78</v>
      </c>
      <c r="BU196" s="105">
        <v>72.73</v>
      </c>
      <c r="BV196" s="105">
        <v>95.45</v>
      </c>
      <c r="BW196" s="105">
        <v>95.92</v>
      </c>
      <c r="BX196" s="105">
        <v>96</v>
      </c>
      <c r="BY196" s="105">
        <v>91.3</v>
      </c>
      <c r="BZ196" s="105">
        <v>100</v>
      </c>
      <c r="CA196" s="105">
        <v>95</v>
      </c>
      <c r="CB196" s="105">
        <v>97.92</v>
      </c>
      <c r="CC196" s="105"/>
      <c r="CD196" s="105">
        <v>96.04</v>
      </c>
      <c r="CE196" s="105">
        <v>100</v>
      </c>
      <c r="CF196" s="105">
        <v>92.67</v>
      </c>
      <c r="CG196" s="105">
        <v>62.56</v>
      </c>
      <c r="CH196" s="105">
        <v>93.33</v>
      </c>
      <c r="CI196" s="105">
        <v>60</v>
      </c>
      <c r="CJ196" s="105">
        <v>61.78</v>
      </c>
      <c r="CK196" s="105">
        <v>25</v>
      </c>
      <c r="CL196" s="105">
        <v>50</v>
      </c>
      <c r="CM196" s="105"/>
      <c r="CN196" s="105"/>
      <c r="CO196" s="105"/>
      <c r="CP196" s="105"/>
      <c r="CQ196" s="105"/>
      <c r="CR196" s="105"/>
      <c r="CS196" s="105"/>
      <c r="CT196" s="105"/>
      <c r="CU196" s="105"/>
      <c r="CV196" s="105"/>
      <c r="CW196" s="105">
        <v>98.81</v>
      </c>
      <c r="CX196" s="105">
        <v>100</v>
      </c>
      <c r="CY196" s="105">
        <v>100</v>
      </c>
      <c r="CZ196" s="105">
        <v>100</v>
      </c>
      <c r="DA196" s="105">
        <v>75</v>
      </c>
      <c r="DB196" s="105">
        <v>97.98</v>
      </c>
      <c r="DC196" s="105"/>
    </row>
    <row r="197" spans="1:107" ht="14.4" x14ac:dyDescent="0.3">
      <c r="A197" s="104" t="s">
        <v>875</v>
      </c>
      <c r="B197" t="s">
        <v>392</v>
      </c>
      <c r="C197" t="s">
        <v>101</v>
      </c>
      <c r="D197" t="s">
        <v>838</v>
      </c>
      <c r="E197" t="s">
        <v>320</v>
      </c>
      <c r="F197" t="s">
        <v>235</v>
      </c>
      <c r="G197" t="s">
        <v>253</v>
      </c>
      <c r="H197" t="s">
        <v>393</v>
      </c>
      <c r="I197" s="97" t="s">
        <v>536</v>
      </c>
      <c r="J197" s="97">
        <v>1</v>
      </c>
      <c r="K197" t="s">
        <v>841</v>
      </c>
      <c r="L197" s="93" t="s">
        <v>324</v>
      </c>
      <c r="M197" s="105"/>
      <c r="N197" s="105"/>
      <c r="O197" s="105"/>
      <c r="P197" s="105"/>
      <c r="Q197" s="105"/>
      <c r="R197" s="105"/>
      <c r="S197" s="105"/>
      <c r="T197" s="105"/>
      <c r="U197" s="105">
        <v>67.11</v>
      </c>
      <c r="V197" s="105">
        <v>97.06</v>
      </c>
      <c r="W197" s="105">
        <v>0</v>
      </c>
      <c r="X197" s="105">
        <v>55.88</v>
      </c>
      <c r="Y197" s="105">
        <v>0</v>
      </c>
      <c r="Z197" s="105">
        <v>67.650000000000006</v>
      </c>
      <c r="AA197" s="105">
        <v>80</v>
      </c>
      <c r="AB197" s="105">
        <v>29.41</v>
      </c>
      <c r="AC197" s="105">
        <v>75</v>
      </c>
      <c r="AD197" s="105"/>
      <c r="AE197" s="105">
        <v>82.35</v>
      </c>
      <c r="AF197" s="105">
        <v>100</v>
      </c>
      <c r="AG197" s="105">
        <v>100</v>
      </c>
      <c r="AH197" s="105">
        <v>100</v>
      </c>
      <c r="AI197" s="105">
        <v>100</v>
      </c>
      <c r="AJ197" s="105"/>
      <c r="AK197" s="105">
        <v>68.52</v>
      </c>
      <c r="AL197" s="105"/>
      <c r="AM197" s="105"/>
      <c r="AN197" s="105">
        <v>50</v>
      </c>
      <c r="AO197" s="105">
        <v>55.56</v>
      </c>
      <c r="AP197" s="105">
        <v>20</v>
      </c>
      <c r="AQ197" s="105"/>
      <c r="AR197" s="105">
        <v>22.22</v>
      </c>
      <c r="AS197" s="105">
        <v>92.68</v>
      </c>
      <c r="AT197" s="105">
        <v>44.83</v>
      </c>
      <c r="AU197" s="105"/>
      <c r="AV197" s="105"/>
      <c r="AW197" s="105"/>
      <c r="AX197" s="105"/>
      <c r="AY197" s="105"/>
      <c r="AZ197" s="105"/>
      <c r="BA197" s="105"/>
      <c r="BB197" s="105"/>
      <c r="BC197" s="105"/>
      <c r="BD197" s="105"/>
      <c r="BE197" s="105"/>
      <c r="BF197" s="105"/>
      <c r="BG197" s="105"/>
      <c r="BH197" s="105"/>
      <c r="BI197" s="105"/>
      <c r="BJ197" s="105"/>
      <c r="BK197" s="105"/>
      <c r="BL197" s="105">
        <v>61.67</v>
      </c>
      <c r="BM197" s="105">
        <v>91.95</v>
      </c>
      <c r="BN197" s="105">
        <v>25</v>
      </c>
      <c r="BO197" s="105">
        <v>73.91</v>
      </c>
      <c r="BP197" s="105">
        <v>77.78</v>
      </c>
      <c r="BQ197" s="105">
        <v>40</v>
      </c>
      <c r="BR197" s="105">
        <v>50</v>
      </c>
      <c r="BS197" s="105">
        <v>25</v>
      </c>
      <c r="BT197" s="105">
        <v>50</v>
      </c>
      <c r="BU197" s="105">
        <v>54.55</v>
      </c>
      <c r="BV197" s="105">
        <v>77.86</v>
      </c>
      <c r="BW197" s="105">
        <v>56.25</v>
      </c>
      <c r="BX197" s="105">
        <v>96</v>
      </c>
      <c r="BY197" s="105">
        <v>91.3</v>
      </c>
      <c r="BZ197" s="105">
        <v>71.430000000000007</v>
      </c>
      <c r="CA197" s="105">
        <v>80</v>
      </c>
      <c r="CB197" s="105">
        <v>85.42</v>
      </c>
      <c r="CC197" s="105"/>
      <c r="CD197" s="105">
        <v>88.93</v>
      </c>
      <c r="CE197" s="105">
        <v>74.55</v>
      </c>
      <c r="CF197" s="105">
        <v>99.34</v>
      </c>
      <c r="CG197" s="105">
        <v>51.21</v>
      </c>
      <c r="CH197" s="105">
        <v>37.78</v>
      </c>
      <c r="CI197" s="105">
        <v>30</v>
      </c>
      <c r="CJ197" s="105">
        <v>71.55</v>
      </c>
      <c r="CK197" s="105">
        <v>32.409999999999997</v>
      </c>
      <c r="CL197" s="105">
        <v>50</v>
      </c>
      <c r="CM197" s="105"/>
      <c r="CN197" s="105"/>
      <c r="CO197" s="105"/>
      <c r="CP197" s="105"/>
      <c r="CQ197" s="105"/>
      <c r="CR197" s="105"/>
      <c r="CS197" s="105"/>
      <c r="CT197" s="105"/>
      <c r="CU197" s="105"/>
      <c r="CV197" s="105"/>
      <c r="CW197" s="105">
        <v>86.55</v>
      </c>
      <c r="CX197" s="105">
        <v>83.05</v>
      </c>
      <c r="CY197" s="105">
        <v>93.33</v>
      </c>
      <c r="CZ197" s="105">
        <v>83.7</v>
      </c>
      <c r="DA197" s="105">
        <v>74.02</v>
      </c>
      <c r="DB197" s="105">
        <v>88.6</v>
      </c>
      <c r="DC197" s="105"/>
    </row>
    <row r="198" spans="1:107" ht="14.4" x14ac:dyDescent="0.3">
      <c r="A198" s="104" t="s">
        <v>876</v>
      </c>
      <c r="B198" t="s">
        <v>394</v>
      </c>
      <c r="C198" t="s">
        <v>101</v>
      </c>
      <c r="D198" t="s">
        <v>838</v>
      </c>
      <c r="E198" t="s">
        <v>320</v>
      </c>
      <c r="F198" t="s">
        <v>235</v>
      </c>
      <c r="G198" t="s">
        <v>165</v>
      </c>
      <c r="H198" t="s">
        <v>395</v>
      </c>
      <c r="I198" s="97" t="s">
        <v>536</v>
      </c>
      <c r="J198" s="97">
        <v>0</v>
      </c>
      <c r="K198" t="s">
        <v>841</v>
      </c>
      <c r="L198" s="93" t="s">
        <v>324</v>
      </c>
      <c r="M198" s="105"/>
      <c r="N198" s="105"/>
      <c r="O198" s="105"/>
      <c r="P198" s="105"/>
      <c r="Q198" s="105"/>
      <c r="R198" s="105"/>
      <c r="S198" s="105"/>
      <c r="T198" s="105"/>
      <c r="U198" s="105">
        <v>82.69</v>
      </c>
      <c r="V198" s="105">
        <v>85.29</v>
      </c>
      <c r="W198" s="105">
        <v>58.33</v>
      </c>
      <c r="X198" s="105">
        <v>88.57</v>
      </c>
      <c r="Y198" s="105">
        <v>60</v>
      </c>
      <c r="Z198" s="105">
        <v>65</v>
      </c>
      <c r="AA198" s="105">
        <v>70.37</v>
      </c>
      <c r="AB198" s="105">
        <v>74.069999999999993</v>
      </c>
      <c r="AC198" s="105">
        <v>60.34</v>
      </c>
      <c r="AD198" s="105"/>
      <c r="AE198" s="105">
        <v>72.22</v>
      </c>
      <c r="AF198" s="105">
        <v>82.35</v>
      </c>
      <c r="AG198" s="105">
        <v>83.33</v>
      </c>
      <c r="AH198" s="105">
        <v>95</v>
      </c>
      <c r="AI198" s="105">
        <v>50</v>
      </c>
      <c r="AJ198" s="105"/>
      <c r="AK198" s="105">
        <v>57.1</v>
      </c>
      <c r="AL198" s="105"/>
      <c r="AM198" s="105"/>
      <c r="AN198" s="105">
        <v>34.92</v>
      </c>
      <c r="AO198" s="105">
        <v>67.5</v>
      </c>
      <c r="AP198" s="105">
        <v>0</v>
      </c>
      <c r="AQ198" s="105"/>
      <c r="AR198" s="105">
        <v>33.33</v>
      </c>
      <c r="AS198" s="105">
        <v>80.489999999999995</v>
      </c>
      <c r="AT198" s="105">
        <v>8</v>
      </c>
      <c r="AU198" s="105"/>
      <c r="AV198" s="105"/>
      <c r="AW198" s="105"/>
      <c r="AX198" s="105"/>
      <c r="AY198" s="105"/>
      <c r="AZ198" s="105"/>
      <c r="BA198" s="105"/>
      <c r="BB198" s="105"/>
      <c r="BC198" s="105"/>
      <c r="BD198" s="105"/>
      <c r="BE198" s="105"/>
      <c r="BF198" s="105"/>
      <c r="BG198" s="105"/>
      <c r="BH198" s="105"/>
      <c r="BI198" s="105"/>
      <c r="BJ198" s="105"/>
      <c r="BK198" s="105"/>
      <c r="BL198" s="105">
        <v>41.84</v>
      </c>
      <c r="BM198" s="105">
        <v>42.86</v>
      </c>
      <c r="BN198" s="105">
        <v>26.67</v>
      </c>
      <c r="BO198" s="105">
        <v>47.5</v>
      </c>
      <c r="BP198" s="105">
        <v>40.74</v>
      </c>
      <c r="BQ198" s="105">
        <v>32</v>
      </c>
      <c r="BR198" s="105">
        <v>36.76</v>
      </c>
      <c r="BS198" s="105">
        <v>37.5</v>
      </c>
      <c r="BT198" s="105">
        <v>27.78</v>
      </c>
      <c r="BU198" s="105">
        <v>36.36</v>
      </c>
      <c r="BV198" s="105">
        <v>67.55</v>
      </c>
      <c r="BW198" s="105">
        <v>52.85</v>
      </c>
      <c r="BX198" s="105">
        <v>60</v>
      </c>
      <c r="BY198" s="105">
        <v>69.569999999999993</v>
      </c>
      <c r="BZ198" s="105">
        <v>53.57</v>
      </c>
      <c r="CA198" s="105">
        <v>70</v>
      </c>
      <c r="CB198" s="105">
        <v>80.14</v>
      </c>
      <c r="CC198" s="105"/>
      <c r="CD198" s="105">
        <v>84.4</v>
      </c>
      <c r="CE198" s="105">
        <v>76.040000000000006</v>
      </c>
      <c r="CF198" s="105">
        <v>91.45</v>
      </c>
      <c r="CG198" s="105">
        <v>61.59</v>
      </c>
      <c r="CH198" s="105">
        <v>68.89</v>
      </c>
      <c r="CI198" s="105">
        <v>60</v>
      </c>
      <c r="CJ198" s="105">
        <v>73.28</v>
      </c>
      <c r="CK198" s="105">
        <v>21.3</v>
      </c>
      <c r="CL198" s="105">
        <v>50</v>
      </c>
      <c r="CM198" s="105"/>
      <c r="CN198" s="105"/>
      <c r="CO198" s="105"/>
      <c r="CP198" s="105"/>
      <c r="CQ198" s="105"/>
      <c r="CR198" s="105"/>
      <c r="CS198" s="105"/>
      <c r="CT198" s="105"/>
      <c r="CU198" s="105"/>
      <c r="CV198" s="105"/>
      <c r="CW198" s="105">
        <v>85.57</v>
      </c>
      <c r="CX198" s="105">
        <v>82.35</v>
      </c>
      <c r="CY198" s="105">
        <v>63.33</v>
      </c>
      <c r="CZ198" s="105">
        <v>76.09</v>
      </c>
      <c r="DA198" s="105">
        <v>74.25</v>
      </c>
      <c r="DB198" s="105">
        <v>94.83</v>
      </c>
      <c r="DC198" s="105"/>
    </row>
    <row r="199" spans="1:107" ht="14.4" x14ac:dyDescent="0.3">
      <c r="A199" s="104" t="s">
        <v>877</v>
      </c>
      <c r="B199" t="s">
        <v>396</v>
      </c>
      <c r="C199" t="s">
        <v>101</v>
      </c>
      <c r="D199" t="s">
        <v>838</v>
      </c>
      <c r="E199" t="s">
        <v>320</v>
      </c>
      <c r="F199" t="s">
        <v>235</v>
      </c>
      <c r="G199" t="s">
        <v>356</v>
      </c>
      <c r="H199" t="s">
        <v>357</v>
      </c>
      <c r="I199" s="97" t="s">
        <v>536</v>
      </c>
      <c r="J199" s="97">
        <v>1</v>
      </c>
      <c r="K199" t="s">
        <v>841</v>
      </c>
      <c r="L199" s="93" t="s">
        <v>324</v>
      </c>
      <c r="M199" s="105"/>
      <c r="N199" s="105"/>
      <c r="O199" s="105"/>
      <c r="P199" s="105"/>
      <c r="Q199" s="105"/>
      <c r="R199" s="105"/>
      <c r="S199" s="105"/>
      <c r="T199" s="105"/>
      <c r="U199" s="105">
        <v>80.77</v>
      </c>
      <c r="V199" s="105">
        <v>85.29</v>
      </c>
      <c r="W199" s="105">
        <v>50</v>
      </c>
      <c r="X199" s="105">
        <v>94.29</v>
      </c>
      <c r="Y199" s="105">
        <v>0</v>
      </c>
      <c r="Z199" s="105">
        <v>80</v>
      </c>
      <c r="AA199" s="105">
        <v>81.48</v>
      </c>
      <c r="AB199" s="105">
        <v>85.19</v>
      </c>
      <c r="AC199" s="105">
        <v>77.59</v>
      </c>
      <c r="AD199" s="105"/>
      <c r="AE199" s="105">
        <v>72.22</v>
      </c>
      <c r="AF199" s="105">
        <v>78.12</v>
      </c>
      <c r="AG199" s="105">
        <v>50</v>
      </c>
      <c r="AH199" s="105">
        <v>100</v>
      </c>
      <c r="AI199" s="105">
        <v>83.33</v>
      </c>
      <c r="AJ199" s="105"/>
      <c r="AK199" s="105">
        <v>76.38</v>
      </c>
      <c r="AL199" s="105"/>
      <c r="AM199" s="105"/>
      <c r="AN199" s="105">
        <v>100</v>
      </c>
      <c r="AO199" s="105">
        <v>96.7</v>
      </c>
      <c r="AP199" s="105">
        <v>55.67</v>
      </c>
      <c r="AQ199" s="105"/>
      <c r="AR199" s="105">
        <v>50</v>
      </c>
      <c r="AS199" s="105">
        <v>62.2</v>
      </c>
      <c r="AT199" s="105">
        <v>89.66</v>
      </c>
      <c r="AU199" s="105"/>
      <c r="AV199" s="105"/>
      <c r="AW199" s="105"/>
      <c r="AX199" s="105"/>
      <c r="AY199" s="105"/>
      <c r="AZ199" s="105"/>
      <c r="BA199" s="105"/>
      <c r="BB199" s="105"/>
      <c r="BC199" s="105"/>
      <c r="BD199" s="105"/>
      <c r="BE199" s="105"/>
      <c r="BF199" s="105"/>
      <c r="BG199" s="105"/>
      <c r="BH199" s="105"/>
      <c r="BI199" s="105"/>
      <c r="BJ199" s="105"/>
      <c r="BK199" s="105"/>
      <c r="BL199" s="105">
        <v>62.94</v>
      </c>
      <c r="BM199" s="105">
        <v>59.2</v>
      </c>
      <c r="BN199" s="105">
        <v>40</v>
      </c>
      <c r="BO199" s="105">
        <v>71.430000000000007</v>
      </c>
      <c r="BP199" s="105">
        <v>80.39</v>
      </c>
      <c r="BQ199" s="105">
        <v>56</v>
      </c>
      <c r="BR199" s="105">
        <v>52.21</v>
      </c>
      <c r="BS199" s="105">
        <v>75</v>
      </c>
      <c r="BT199" s="105">
        <v>38.89</v>
      </c>
      <c r="BU199" s="105">
        <v>61.36</v>
      </c>
      <c r="BV199" s="105">
        <v>69.53</v>
      </c>
      <c r="BW199" s="105">
        <v>66.27</v>
      </c>
      <c r="BX199" s="105">
        <v>56</v>
      </c>
      <c r="BY199" s="105">
        <v>76.81</v>
      </c>
      <c r="BZ199" s="105">
        <v>42.86</v>
      </c>
      <c r="CA199" s="105">
        <v>60</v>
      </c>
      <c r="CB199" s="105">
        <v>71.010000000000005</v>
      </c>
      <c r="CC199" s="105"/>
      <c r="CD199" s="105">
        <v>81.13</v>
      </c>
      <c r="CE199" s="105">
        <v>69.27</v>
      </c>
      <c r="CF199" s="105">
        <v>91.12</v>
      </c>
      <c r="CG199" s="105">
        <v>59.93</v>
      </c>
      <c r="CH199" s="105">
        <v>100</v>
      </c>
      <c r="CI199" s="105">
        <v>60</v>
      </c>
      <c r="CJ199" s="105">
        <v>57.76</v>
      </c>
      <c r="CK199" s="105">
        <v>0</v>
      </c>
      <c r="CL199" s="105">
        <v>50</v>
      </c>
      <c r="CM199" s="105"/>
      <c r="CN199" s="105"/>
      <c r="CO199" s="105"/>
      <c r="CP199" s="105"/>
      <c r="CQ199" s="105"/>
      <c r="CR199" s="105"/>
      <c r="CS199" s="105"/>
      <c r="CT199" s="105"/>
      <c r="CU199" s="105"/>
      <c r="CV199" s="105"/>
      <c r="CW199" s="105">
        <v>87.11</v>
      </c>
      <c r="CX199" s="105">
        <v>80.88</v>
      </c>
      <c r="CY199" s="105">
        <v>80</v>
      </c>
      <c r="CZ199" s="105">
        <v>95.65</v>
      </c>
      <c r="DA199" s="105">
        <v>73.489999999999995</v>
      </c>
      <c r="DB199" s="105">
        <v>94.26</v>
      </c>
      <c r="DC199" s="105"/>
    </row>
    <row r="200" spans="1:107" ht="14.4" x14ac:dyDescent="0.3">
      <c r="A200" s="104" t="s">
        <v>878</v>
      </c>
      <c r="B200" t="s">
        <v>397</v>
      </c>
      <c r="C200" t="s">
        <v>101</v>
      </c>
      <c r="D200" t="s">
        <v>838</v>
      </c>
      <c r="E200" t="s">
        <v>320</v>
      </c>
      <c r="F200" t="s">
        <v>235</v>
      </c>
      <c r="G200" t="s">
        <v>356</v>
      </c>
      <c r="H200" t="s">
        <v>398</v>
      </c>
      <c r="I200" s="97" t="s">
        <v>536</v>
      </c>
      <c r="J200" s="97">
        <v>0</v>
      </c>
      <c r="K200" t="s">
        <v>841</v>
      </c>
      <c r="L200" s="93" t="s">
        <v>324</v>
      </c>
      <c r="M200" s="105"/>
      <c r="N200" s="105"/>
      <c r="O200" s="105"/>
      <c r="P200" s="105"/>
      <c r="Q200" s="105"/>
      <c r="R200" s="105"/>
      <c r="S200" s="105"/>
      <c r="T200" s="105"/>
      <c r="U200" s="105">
        <v>91.89</v>
      </c>
      <c r="V200" s="105">
        <v>94.12</v>
      </c>
      <c r="W200" s="105">
        <v>85.71</v>
      </c>
      <c r="X200" s="105">
        <v>91.43</v>
      </c>
      <c r="Y200" s="105"/>
      <c r="Z200" s="105">
        <v>49.35</v>
      </c>
      <c r="AA200" s="105">
        <v>59.26</v>
      </c>
      <c r="AB200" s="105">
        <v>25</v>
      </c>
      <c r="AC200" s="105">
        <v>47.27</v>
      </c>
      <c r="AD200" s="105"/>
      <c r="AE200" s="105">
        <v>72.22</v>
      </c>
      <c r="AF200" s="105">
        <v>60</v>
      </c>
      <c r="AG200" s="105">
        <v>91.67</v>
      </c>
      <c r="AH200" s="105">
        <v>50</v>
      </c>
      <c r="AI200" s="105">
        <v>60</v>
      </c>
      <c r="AJ200" s="105"/>
      <c r="AK200" s="105">
        <v>64.459999999999994</v>
      </c>
      <c r="AL200" s="105"/>
      <c r="AM200" s="105"/>
      <c r="AN200" s="105">
        <v>73.33</v>
      </c>
      <c r="AO200" s="105">
        <v>0</v>
      </c>
      <c r="AP200" s="105">
        <v>0</v>
      </c>
      <c r="AQ200" s="105"/>
      <c r="AR200" s="105">
        <v>37.5</v>
      </c>
      <c r="AS200" s="105">
        <v>75</v>
      </c>
      <c r="AT200" s="105">
        <v>58.62</v>
      </c>
      <c r="AU200" s="105"/>
      <c r="AV200" s="105"/>
      <c r="AW200" s="105"/>
      <c r="AX200" s="105"/>
      <c r="AY200" s="105"/>
      <c r="AZ200" s="105"/>
      <c r="BA200" s="105"/>
      <c r="BB200" s="105"/>
      <c r="BC200" s="105"/>
      <c r="BD200" s="105"/>
      <c r="BE200" s="105"/>
      <c r="BF200" s="105"/>
      <c r="BG200" s="105"/>
      <c r="BH200" s="105"/>
      <c r="BI200" s="105"/>
      <c r="BJ200" s="105"/>
      <c r="BK200" s="105"/>
      <c r="BL200" s="105">
        <v>55.23</v>
      </c>
      <c r="BM200" s="105">
        <v>56.82</v>
      </c>
      <c r="BN200" s="105">
        <v>46.67</v>
      </c>
      <c r="BO200" s="105">
        <v>65</v>
      </c>
      <c r="BP200" s="105">
        <v>57.14</v>
      </c>
      <c r="BQ200" s="105">
        <v>31.58</v>
      </c>
      <c r="BR200" s="105">
        <v>37.82</v>
      </c>
      <c r="BS200" s="105">
        <v>70.83</v>
      </c>
      <c r="BT200" s="105">
        <v>31.58</v>
      </c>
      <c r="BU200" s="105">
        <v>34.619999999999997</v>
      </c>
      <c r="BV200" s="105">
        <v>86.97</v>
      </c>
      <c r="BW200" s="105">
        <v>73.61</v>
      </c>
      <c r="BX200" s="105">
        <v>84.21</v>
      </c>
      <c r="BY200" s="105">
        <v>86.96</v>
      </c>
      <c r="BZ200" s="105">
        <v>85.71</v>
      </c>
      <c r="CA200" s="105">
        <v>100</v>
      </c>
      <c r="CB200" s="105">
        <v>95.83</v>
      </c>
      <c r="CC200" s="105"/>
      <c r="CD200" s="105">
        <v>71.22</v>
      </c>
      <c r="CE200" s="105">
        <v>57.81</v>
      </c>
      <c r="CF200" s="105">
        <v>82.67</v>
      </c>
      <c r="CG200" s="105">
        <v>68.36</v>
      </c>
      <c r="CH200" s="105">
        <v>80</v>
      </c>
      <c r="CI200" s="105">
        <v>90</v>
      </c>
      <c r="CJ200" s="105">
        <v>59.48</v>
      </c>
      <c r="CK200" s="105">
        <v>43.52</v>
      </c>
      <c r="CL200" s="105">
        <v>83.33</v>
      </c>
      <c r="CM200" s="105"/>
      <c r="CN200" s="105"/>
      <c r="CO200" s="105"/>
      <c r="CP200" s="105"/>
      <c r="CQ200" s="105"/>
      <c r="CR200" s="105"/>
      <c r="CS200" s="105"/>
      <c r="CT200" s="105"/>
      <c r="CU200" s="105"/>
      <c r="CV200" s="105"/>
      <c r="CW200" s="105">
        <v>83.23</v>
      </c>
      <c r="CX200" s="105">
        <v>67.650000000000006</v>
      </c>
      <c r="CY200" s="105">
        <v>86.67</v>
      </c>
      <c r="CZ200" s="105">
        <v>100</v>
      </c>
      <c r="DA200" s="105">
        <v>76.540000000000006</v>
      </c>
      <c r="DB200" s="105">
        <v>93.39</v>
      </c>
      <c r="DC200" s="105"/>
    </row>
    <row r="201" spans="1:107" ht="14.4" x14ac:dyDescent="0.3">
      <c r="A201" s="104" t="s">
        <v>879</v>
      </c>
      <c r="B201" t="s">
        <v>399</v>
      </c>
      <c r="C201" t="s">
        <v>101</v>
      </c>
      <c r="D201" t="s">
        <v>838</v>
      </c>
      <c r="E201" t="s">
        <v>320</v>
      </c>
      <c r="F201" t="s">
        <v>235</v>
      </c>
      <c r="G201" t="s">
        <v>162</v>
      </c>
      <c r="H201" t="s">
        <v>400</v>
      </c>
      <c r="I201" s="97" t="s">
        <v>536</v>
      </c>
      <c r="J201" s="97">
        <v>0</v>
      </c>
      <c r="K201" t="s">
        <v>841</v>
      </c>
      <c r="L201" s="93" t="s">
        <v>324</v>
      </c>
      <c r="M201" s="105"/>
      <c r="N201" s="105"/>
      <c r="O201" s="105"/>
      <c r="P201" s="105"/>
      <c r="Q201" s="105"/>
      <c r="R201" s="105"/>
      <c r="S201" s="105"/>
      <c r="T201" s="105"/>
      <c r="U201" s="105">
        <v>94.94</v>
      </c>
      <c r="V201" s="105">
        <v>91.18</v>
      </c>
      <c r="W201" s="105">
        <v>85.71</v>
      </c>
      <c r="X201" s="105">
        <v>100</v>
      </c>
      <c r="Y201" s="105">
        <v>100</v>
      </c>
      <c r="Z201" s="105">
        <v>91.25</v>
      </c>
      <c r="AA201" s="105">
        <v>88.89</v>
      </c>
      <c r="AB201" s="105">
        <v>92.59</v>
      </c>
      <c r="AC201" s="105">
        <v>87.93</v>
      </c>
      <c r="AD201" s="105"/>
      <c r="AE201" s="105">
        <v>62.96</v>
      </c>
      <c r="AF201" s="105">
        <v>93.94</v>
      </c>
      <c r="AG201" s="105">
        <v>100</v>
      </c>
      <c r="AH201" s="105">
        <v>95</v>
      </c>
      <c r="AI201" s="105">
        <v>85.71</v>
      </c>
      <c r="AJ201" s="105"/>
      <c r="AK201" s="105">
        <v>88.46</v>
      </c>
      <c r="AL201" s="105"/>
      <c r="AM201" s="105"/>
      <c r="AN201" s="105">
        <v>88.29</v>
      </c>
      <c r="AO201" s="105">
        <v>93.3</v>
      </c>
      <c r="AP201" s="105">
        <v>0</v>
      </c>
      <c r="AQ201" s="105"/>
      <c r="AR201" s="105">
        <v>33.33</v>
      </c>
      <c r="AS201" s="105">
        <v>98.17</v>
      </c>
      <c r="AT201" s="105">
        <v>82.76</v>
      </c>
      <c r="AU201" s="105"/>
      <c r="AV201" s="105"/>
      <c r="AW201" s="105"/>
      <c r="AX201" s="105"/>
      <c r="AY201" s="105"/>
      <c r="AZ201" s="105"/>
      <c r="BA201" s="105"/>
      <c r="BB201" s="105"/>
      <c r="BC201" s="105"/>
      <c r="BD201" s="105"/>
      <c r="BE201" s="105"/>
      <c r="BF201" s="105"/>
      <c r="BG201" s="105"/>
      <c r="BH201" s="105"/>
      <c r="BI201" s="105"/>
      <c r="BJ201" s="105"/>
      <c r="BK201" s="105"/>
      <c r="BL201" s="105">
        <v>91.12</v>
      </c>
      <c r="BM201" s="105">
        <v>95</v>
      </c>
      <c r="BN201" s="105">
        <v>87.5</v>
      </c>
      <c r="BO201" s="105">
        <v>91.3</v>
      </c>
      <c r="BP201" s="105">
        <v>94.44</v>
      </c>
      <c r="BQ201" s="105">
        <v>88.46</v>
      </c>
      <c r="BR201" s="105">
        <v>77.94</v>
      </c>
      <c r="BS201" s="105">
        <v>50</v>
      </c>
      <c r="BT201" s="105">
        <v>88.89</v>
      </c>
      <c r="BU201" s="105">
        <v>68.180000000000007</v>
      </c>
      <c r="BV201" s="105">
        <v>97.16</v>
      </c>
      <c r="BW201" s="105">
        <v>92.86</v>
      </c>
      <c r="BX201" s="105">
        <v>96</v>
      </c>
      <c r="BY201" s="105">
        <v>100</v>
      </c>
      <c r="BZ201" s="105">
        <v>100</v>
      </c>
      <c r="CA201" s="105">
        <v>100</v>
      </c>
      <c r="CB201" s="105">
        <v>99.48</v>
      </c>
      <c r="CC201" s="105"/>
      <c r="CD201" s="105">
        <v>99.82</v>
      </c>
      <c r="CE201" s="105">
        <v>100</v>
      </c>
      <c r="CF201" s="105">
        <v>99.67</v>
      </c>
      <c r="CG201" s="105">
        <v>88.1</v>
      </c>
      <c r="CH201" s="105">
        <v>93.33</v>
      </c>
      <c r="CI201" s="105">
        <v>90</v>
      </c>
      <c r="CJ201" s="105">
        <v>86.67</v>
      </c>
      <c r="CK201" s="105">
        <v>85.19</v>
      </c>
      <c r="CL201" s="105">
        <v>83.33</v>
      </c>
      <c r="CM201" s="105"/>
      <c r="CN201" s="105"/>
      <c r="CO201" s="105"/>
      <c r="CP201" s="105"/>
      <c r="CQ201" s="105"/>
      <c r="CR201" s="105"/>
      <c r="CS201" s="105"/>
      <c r="CT201" s="105"/>
      <c r="CU201" s="105"/>
      <c r="CV201" s="105"/>
      <c r="CW201" s="105">
        <v>98.11</v>
      </c>
      <c r="CX201" s="105">
        <v>97.06</v>
      </c>
      <c r="CY201" s="105">
        <v>100</v>
      </c>
      <c r="CZ201" s="105">
        <v>100</v>
      </c>
      <c r="DA201" s="105">
        <v>94.37</v>
      </c>
      <c r="DB201" s="105">
        <v>97.98</v>
      </c>
      <c r="DC201" s="105"/>
    </row>
    <row r="202" spans="1:107" ht="14.4" x14ac:dyDescent="0.3">
      <c r="A202" s="104" t="s">
        <v>880</v>
      </c>
      <c r="B202" t="s">
        <v>401</v>
      </c>
      <c r="C202" t="s">
        <v>101</v>
      </c>
      <c r="D202" t="s">
        <v>838</v>
      </c>
      <c r="E202" t="s">
        <v>320</v>
      </c>
      <c r="F202" t="s">
        <v>235</v>
      </c>
      <c r="G202" t="s">
        <v>402</v>
      </c>
      <c r="H202" t="s">
        <v>403</v>
      </c>
      <c r="I202" s="97" t="s">
        <v>536</v>
      </c>
      <c r="J202" s="97">
        <v>1</v>
      </c>
      <c r="K202" t="s">
        <v>841</v>
      </c>
      <c r="L202" s="93" t="s">
        <v>324</v>
      </c>
      <c r="M202" s="105"/>
      <c r="N202" s="105"/>
      <c r="O202" s="105"/>
      <c r="P202" s="105"/>
      <c r="Q202" s="105"/>
      <c r="R202" s="105"/>
      <c r="S202" s="105"/>
      <c r="T202" s="105"/>
      <c r="U202" s="105">
        <v>75.64</v>
      </c>
      <c r="V202" s="105">
        <v>70.59</v>
      </c>
      <c r="W202" s="105">
        <v>58.33</v>
      </c>
      <c r="X202" s="105">
        <v>81.430000000000007</v>
      </c>
      <c r="Y202" s="105">
        <v>80</v>
      </c>
      <c r="Z202" s="105">
        <v>46.48</v>
      </c>
      <c r="AA202" s="105">
        <v>40</v>
      </c>
      <c r="AB202" s="105">
        <v>65</v>
      </c>
      <c r="AC202" s="105">
        <v>49.02</v>
      </c>
      <c r="AD202" s="105"/>
      <c r="AE202" s="105">
        <v>88.89</v>
      </c>
      <c r="AF202" s="105">
        <v>100</v>
      </c>
      <c r="AG202" s="105">
        <v>100</v>
      </c>
      <c r="AH202" s="105">
        <v>100</v>
      </c>
      <c r="AI202" s="105">
        <v>100</v>
      </c>
      <c r="AJ202" s="105"/>
      <c r="AK202" s="105">
        <v>54.34</v>
      </c>
      <c r="AL202" s="105"/>
      <c r="AM202" s="105"/>
      <c r="AN202" s="105">
        <v>33.33</v>
      </c>
      <c r="AO202" s="105">
        <v>0</v>
      </c>
      <c r="AP202" s="105">
        <v>0</v>
      </c>
      <c r="AQ202" s="105"/>
      <c r="AR202" s="105">
        <v>25</v>
      </c>
      <c r="AS202" s="105">
        <v>65.33</v>
      </c>
      <c r="AT202" s="105">
        <v>0</v>
      </c>
      <c r="AU202" s="105"/>
      <c r="AV202" s="105"/>
      <c r="AW202" s="105"/>
      <c r="AX202" s="105"/>
      <c r="AY202" s="105"/>
      <c r="AZ202" s="105"/>
      <c r="BA202" s="105"/>
      <c r="BB202" s="105"/>
      <c r="BC202" s="105"/>
      <c r="BD202" s="105"/>
      <c r="BE202" s="105"/>
      <c r="BF202" s="105"/>
      <c r="BG202" s="105"/>
      <c r="BH202" s="105"/>
      <c r="BI202" s="105"/>
      <c r="BJ202" s="105"/>
      <c r="BK202" s="105"/>
      <c r="BL202" s="105">
        <v>38.299999999999997</v>
      </c>
      <c r="BM202" s="105">
        <v>26.09</v>
      </c>
      <c r="BN202" s="105">
        <v>25</v>
      </c>
      <c r="BO202" s="105">
        <v>47.83</v>
      </c>
      <c r="BP202" s="105">
        <v>28.57</v>
      </c>
      <c r="BQ202" s="105">
        <v>25</v>
      </c>
      <c r="BR202" s="105">
        <v>27.78</v>
      </c>
      <c r="BS202" s="105">
        <v>0</v>
      </c>
      <c r="BT202" s="105">
        <v>50</v>
      </c>
      <c r="BU202" s="105">
        <v>36.36</v>
      </c>
      <c r="BV202" s="105">
        <v>51.53</v>
      </c>
      <c r="BW202" s="105">
        <v>31.78</v>
      </c>
      <c r="BX202" s="105">
        <v>57.89</v>
      </c>
      <c r="BY202" s="105">
        <v>47.83</v>
      </c>
      <c r="BZ202" s="105">
        <v>67.86</v>
      </c>
      <c r="CA202" s="105">
        <v>55</v>
      </c>
      <c r="CB202" s="105">
        <v>63.83</v>
      </c>
      <c r="CC202" s="105"/>
      <c r="CD202" s="105">
        <v>59.74</v>
      </c>
      <c r="CE202" s="105">
        <v>55.76</v>
      </c>
      <c r="CF202" s="105">
        <v>62.67</v>
      </c>
      <c r="CG202" s="105">
        <v>29.23</v>
      </c>
      <c r="CH202" s="105">
        <v>40</v>
      </c>
      <c r="CI202" s="105">
        <v>30</v>
      </c>
      <c r="CJ202" s="105">
        <v>25</v>
      </c>
      <c r="CK202" s="105">
        <v>21.3</v>
      </c>
      <c r="CL202" s="105">
        <v>33.33</v>
      </c>
      <c r="CM202" s="105"/>
      <c r="CN202" s="105"/>
      <c r="CO202" s="105"/>
      <c r="CP202" s="105"/>
      <c r="CQ202" s="105"/>
      <c r="CR202" s="105"/>
      <c r="CS202" s="105"/>
      <c r="CT202" s="105"/>
      <c r="CU202" s="105"/>
      <c r="CV202" s="105"/>
      <c r="CW202" s="105">
        <v>69.900000000000006</v>
      </c>
      <c r="CX202" s="105">
        <v>49.15</v>
      </c>
      <c r="CY202" s="105">
        <v>73.33</v>
      </c>
      <c r="CZ202" s="105">
        <v>76.19</v>
      </c>
      <c r="DA202" s="105">
        <v>46.68</v>
      </c>
      <c r="DB202" s="105">
        <v>84.48</v>
      </c>
      <c r="DC202" s="105"/>
    </row>
    <row r="203" spans="1:107" ht="14.4" x14ac:dyDescent="0.3">
      <c r="A203" s="104" t="s">
        <v>881</v>
      </c>
      <c r="B203" t="s">
        <v>404</v>
      </c>
      <c r="C203" t="s">
        <v>101</v>
      </c>
      <c r="D203" t="s">
        <v>838</v>
      </c>
      <c r="E203" t="s">
        <v>320</v>
      </c>
      <c r="F203" t="s">
        <v>235</v>
      </c>
      <c r="G203" t="s">
        <v>402</v>
      </c>
      <c r="H203" t="s">
        <v>405</v>
      </c>
      <c r="I203" s="97" t="s">
        <v>536</v>
      </c>
      <c r="J203" s="97">
        <v>0</v>
      </c>
      <c r="K203" t="s">
        <v>841</v>
      </c>
      <c r="L203" s="93" t="s">
        <v>324</v>
      </c>
      <c r="M203" s="105"/>
      <c r="N203" s="105"/>
      <c r="O203" s="105"/>
      <c r="P203" s="105"/>
      <c r="Q203" s="105"/>
      <c r="R203" s="105"/>
      <c r="S203" s="105"/>
      <c r="T203" s="105"/>
      <c r="U203" s="105">
        <v>87.18</v>
      </c>
      <c r="V203" s="105">
        <v>88.24</v>
      </c>
      <c r="W203" s="105">
        <v>100</v>
      </c>
      <c r="X203" s="105">
        <v>80</v>
      </c>
      <c r="Y203" s="105">
        <v>100</v>
      </c>
      <c r="Z203" s="105">
        <v>82.5</v>
      </c>
      <c r="AA203" s="105">
        <v>92.59</v>
      </c>
      <c r="AB203" s="105">
        <v>81.48</v>
      </c>
      <c r="AC203" s="105">
        <v>79.31</v>
      </c>
      <c r="AD203" s="105"/>
      <c r="AE203" s="105">
        <v>72.22</v>
      </c>
      <c r="AF203" s="105">
        <v>61.76</v>
      </c>
      <c r="AG203" s="105">
        <v>75</v>
      </c>
      <c r="AH203" s="105">
        <v>60</v>
      </c>
      <c r="AI203" s="105">
        <v>50</v>
      </c>
      <c r="AJ203" s="105"/>
      <c r="AK203" s="105">
        <v>51.14</v>
      </c>
      <c r="AL203" s="105"/>
      <c r="AM203" s="105"/>
      <c r="AN203" s="105">
        <v>15.56</v>
      </c>
      <c r="AO203" s="105">
        <v>33.33</v>
      </c>
      <c r="AP203" s="105">
        <v>0</v>
      </c>
      <c r="AQ203" s="105"/>
      <c r="AR203" s="105">
        <v>8.33</v>
      </c>
      <c r="AS203" s="105">
        <v>68</v>
      </c>
      <c r="AT203" s="105">
        <v>48.28</v>
      </c>
      <c r="AU203" s="105"/>
      <c r="AV203" s="105"/>
      <c r="AW203" s="105"/>
      <c r="AX203" s="105"/>
      <c r="AY203" s="105"/>
      <c r="AZ203" s="105"/>
      <c r="BA203" s="105"/>
      <c r="BB203" s="105"/>
      <c r="BC203" s="105"/>
      <c r="BD203" s="105"/>
      <c r="BE203" s="105"/>
      <c r="BF203" s="105"/>
      <c r="BG203" s="105"/>
      <c r="BH203" s="105"/>
      <c r="BI203" s="105"/>
      <c r="BJ203" s="105"/>
      <c r="BK203" s="105"/>
      <c r="BL203" s="105">
        <v>44.09</v>
      </c>
      <c r="BM203" s="105">
        <v>31.03</v>
      </c>
      <c r="BN203" s="105">
        <v>46.67</v>
      </c>
      <c r="BO203" s="105">
        <v>57.5</v>
      </c>
      <c r="BP203" s="105">
        <v>16.670000000000002</v>
      </c>
      <c r="BQ203" s="105">
        <v>42.11</v>
      </c>
      <c r="BR203" s="105">
        <v>16.670000000000002</v>
      </c>
      <c r="BS203" s="105">
        <v>25</v>
      </c>
      <c r="BT203" s="105">
        <v>0</v>
      </c>
      <c r="BU203" s="105"/>
      <c r="BV203" s="105">
        <v>73.72</v>
      </c>
      <c r="BW203" s="105">
        <v>53.97</v>
      </c>
      <c r="BX203" s="105">
        <v>64</v>
      </c>
      <c r="BY203" s="105">
        <v>86.96</v>
      </c>
      <c r="BZ203" s="105">
        <v>85.71</v>
      </c>
      <c r="CA203" s="105">
        <v>83.33</v>
      </c>
      <c r="CB203" s="105">
        <v>86.7</v>
      </c>
      <c r="CC203" s="105"/>
      <c r="CD203" s="105">
        <v>59.23</v>
      </c>
      <c r="CE203" s="105">
        <v>51.82</v>
      </c>
      <c r="CF203" s="105">
        <v>65.459999999999994</v>
      </c>
      <c r="CG203" s="105">
        <v>44.61</v>
      </c>
      <c r="CH203" s="105">
        <v>46.67</v>
      </c>
      <c r="CI203" s="105">
        <v>50</v>
      </c>
      <c r="CJ203" s="105">
        <v>48.28</v>
      </c>
      <c r="CK203" s="105">
        <v>16.670000000000002</v>
      </c>
      <c r="CL203" s="105">
        <v>50</v>
      </c>
      <c r="CM203" s="105"/>
      <c r="CN203" s="105"/>
      <c r="CO203" s="105"/>
      <c r="CP203" s="105"/>
      <c r="CQ203" s="105"/>
      <c r="CR203" s="105"/>
      <c r="CS203" s="105"/>
      <c r="CT203" s="105"/>
      <c r="CU203" s="105"/>
      <c r="CV203" s="105"/>
      <c r="CW203" s="105">
        <v>58.97</v>
      </c>
      <c r="CX203" s="105">
        <v>72.06</v>
      </c>
      <c r="CY203" s="105">
        <v>50</v>
      </c>
      <c r="CZ203" s="105">
        <v>33.700000000000003</v>
      </c>
      <c r="DA203" s="105">
        <v>56.27</v>
      </c>
      <c r="DB203" s="105">
        <v>50.71</v>
      </c>
      <c r="DC203" s="105"/>
    </row>
    <row r="204" spans="1:107" ht="14.4" x14ac:dyDescent="0.3">
      <c r="A204" s="104" t="s">
        <v>882</v>
      </c>
      <c r="B204" t="s">
        <v>406</v>
      </c>
      <c r="C204" t="s">
        <v>101</v>
      </c>
      <c r="D204" t="s">
        <v>838</v>
      </c>
      <c r="E204" t="s">
        <v>320</v>
      </c>
      <c r="F204" t="s">
        <v>235</v>
      </c>
      <c r="G204" t="s">
        <v>188</v>
      </c>
      <c r="H204" t="s">
        <v>407</v>
      </c>
      <c r="I204" s="97" t="s">
        <v>536</v>
      </c>
      <c r="J204" s="97">
        <v>0</v>
      </c>
      <c r="K204" t="s">
        <v>841</v>
      </c>
      <c r="L204" s="93" t="s">
        <v>324</v>
      </c>
      <c r="M204" s="105"/>
      <c r="N204" s="105"/>
      <c r="O204" s="105"/>
      <c r="P204" s="105"/>
      <c r="Q204" s="105"/>
      <c r="R204" s="105"/>
      <c r="S204" s="105"/>
      <c r="T204" s="105"/>
      <c r="U204" s="105">
        <v>85.62</v>
      </c>
      <c r="V204" s="105">
        <v>91.18</v>
      </c>
      <c r="W204" s="105">
        <v>85.71</v>
      </c>
      <c r="X204" s="105">
        <v>80.88</v>
      </c>
      <c r="Y204" s="105"/>
      <c r="Z204" s="105">
        <v>67.5</v>
      </c>
      <c r="AA204" s="105">
        <v>55.56</v>
      </c>
      <c r="AB204" s="105">
        <v>62.96</v>
      </c>
      <c r="AC204" s="105">
        <v>62.07</v>
      </c>
      <c r="AD204" s="105"/>
      <c r="AE204" s="105">
        <v>57.41</v>
      </c>
      <c r="AF204" s="105">
        <v>75.760000000000005</v>
      </c>
      <c r="AG204" s="105">
        <v>91.67</v>
      </c>
      <c r="AH204" s="105">
        <v>73.680000000000007</v>
      </c>
      <c r="AI204" s="105">
        <v>57.14</v>
      </c>
      <c r="AJ204" s="105"/>
      <c r="AK204" s="105">
        <v>68.209999999999994</v>
      </c>
      <c r="AL204" s="105"/>
      <c r="AM204" s="105"/>
      <c r="AN204" s="105">
        <v>21.43</v>
      </c>
      <c r="AO204" s="105">
        <v>93.3</v>
      </c>
      <c r="AP204" s="105">
        <v>0</v>
      </c>
      <c r="AQ204" s="105"/>
      <c r="AR204" s="105">
        <v>42.5</v>
      </c>
      <c r="AS204" s="105">
        <v>84.15</v>
      </c>
      <c r="AT204" s="105">
        <v>56</v>
      </c>
      <c r="AU204" s="105"/>
      <c r="AV204" s="105"/>
      <c r="AW204" s="105"/>
      <c r="AX204" s="105"/>
      <c r="AY204" s="105"/>
      <c r="AZ204" s="105"/>
      <c r="BA204" s="105"/>
      <c r="BB204" s="105"/>
      <c r="BC204" s="105"/>
      <c r="BD204" s="105"/>
      <c r="BE204" s="105"/>
      <c r="BF204" s="105"/>
      <c r="BG204" s="105"/>
      <c r="BH204" s="105"/>
      <c r="BI204" s="105"/>
      <c r="BJ204" s="105"/>
      <c r="BK204" s="105"/>
      <c r="BL204" s="105">
        <v>63.48</v>
      </c>
      <c r="BM204" s="105">
        <v>80.430000000000007</v>
      </c>
      <c r="BN204" s="105">
        <v>75</v>
      </c>
      <c r="BO204" s="105">
        <v>80.489999999999995</v>
      </c>
      <c r="BP204" s="105">
        <v>41.03</v>
      </c>
      <c r="BQ204" s="105">
        <v>35</v>
      </c>
      <c r="BR204" s="105">
        <v>57.89</v>
      </c>
      <c r="BS204" s="105">
        <v>75</v>
      </c>
      <c r="BT204" s="105">
        <v>0</v>
      </c>
      <c r="BU204" s="105">
        <v>54.55</v>
      </c>
      <c r="BV204" s="105">
        <v>87.67</v>
      </c>
      <c r="BW204" s="105">
        <v>83.33</v>
      </c>
      <c r="BX204" s="105">
        <v>100</v>
      </c>
      <c r="BY204" s="105">
        <v>86.96</v>
      </c>
      <c r="BZ204" s="105">
        <v>85.71</v>
      </c>
      <c r="CA204" s="105">
        <v>90</v>
      </c>
      <c r="CB204" s="105">
        <v>93.09</v>
      </c>
      <c r="CC204" s="105"/>
      <c r="CD204" s="105">
        <v>76.13</v>
      </c>
      <c r="CE204" s="105">
        <v>73.959999999999994</v>
      </c>
      <c r="CF204" s="105">
        <v>77.959999999999994</v>
      </c>
      <c r="CG204" s="105">
        <v>18.88</v>
      </c>
      <c r="CH204" s="105">
        <v>14.29</v>
      </c>
      <c r="CI204" s="105">
        <v>10</v>
      </c>
      <c r="CJ204" s="105">
        <v>20</v>
      </c>
      <c r="CK204" s="105">
        <v>45.37</v>
      </c>
      <c r="CL204" s="105">
        <v>0</v>
      </c>
      <c r="CM204" s="105"/>
      <c r="CN204" s="105"/>
      <c r="CO204" s="105"/>
      <c r="CP204" s="105"/>
      <c r="CQ204" s="105"/>
      <c r="CR204" s="105"/>
      <c r="CS204" s="105"/>
      <c r="CT204" s="105"/>
      <c r="CU204" s="105"/>
      <c r="CV204" s="105"/>
      <c r="CW204" s="105">
        <v>85.32</v>
      </c>
      <c r="CX204" s="105">
        <v>79.41</v>
      </c>
      <c r="CY204" s="105">
        <v>93.33</v>
      </c>
      <c r="CZ204" s="105">
        <v>91.3</v>
      </c>
      <c r="DA204" s="105">
        <v>54.4</v>
      </c>
      <c r="DB204" s="105">
        <v>85.05</v>
      </c>
      <c r="DC204" s="105"/>
    </row>
    <row r="205" spans="1:107" ht="14.4" x14ac:dyDescent="0.3">
      <c r="A205" s="104" t="s">
        <v>883</v>
      </c>
      <c r="B205" t="s">
        <v>408</v>
      </c>
      <c r="C205" t="s">
        <v>101</v>
      </c>
      <c r="D205" t="s">
        <v>838</v>
      </c>
      <c r="E205" t="s">
        <v>320</v>
      </c>
      <c r="F205" t="s">
        <v>235</v>
      </c>
      <c r="G205" t="s">
        <v>359</v>
      </c>
      <c r="H205" t="s">
        <v>360</v>
      </c>
      <c r="I205" s="97" t="s">
        <v>536</v>
      </c>
      <c r="J205" s="97">
        <v>1</v>
      </c>
      <c r="K205" t="s">
        <v>841</v>
      </c>
      <c r="L205" s="93" t="s">
        <v>324</v>
      </c>
      <c r="M205" s="105"/>
      <c r="N205" s="105"/>
      <c r="O205" s="105"/>
      <c r="P205" s="105"/>
      <c r="Q205" s="105"/>
      <c r="R205" s="105"/>
      <c r="S205" s="105"/>
      <c r="T205" s="105"/>
      <c r="U205" s="105">
        <v>92.95</v>
      </c>
      <c r="V205" s="105">
        <v>97.06</v>
      </c>
      <c r="W205" s="105">
        <v>66.67</v>
      </c>
      <c r="X205" s="105">
        <v>95.71</v>
      </c>
      <c r="Y205" s="105">
        <v>80</v>
      </c>
      <c r="Z205" s="105">
        <v>90</v>
      </c>
      <c r="AA205" s="105">
        <v>92.59</v>
      </c>
      <c r="AB205" s="105">
        <v>85.19</v>
      </c>
      <c r="AC205" s="105">
        <v>87.93</v>
      </c>
      <c r="AD205" s="105"/>
      <c r="AE205" s="105">
        <v>72.22</v>
      </c>
      <c r="AF205" s="105">
        <v>91.18</v>
      </c>
      <c r="AG205" s="105">
        <v>91.67</v>
      </c>
      <c r="AH205" s="105">
        <v>95</v>
      </c>
      <c r="AI205" s="105">
        <v>87.5</v>
      </c>
      <c r="AJ205" s="105"/>
      <c r="AK205" s="105">
        <v>77.180000000000007</v>
      </c>
      <c r="AL205" s="105"/>
      <c r="AM205" s="105"/>
      <c r="AN205" s="105">
        <v>63.33</v>
      </c>
      <c r="AO205" s="105">
        <v>93.3</v>
      </c>
      <c r="AP205" s="105">
        <v>25</v>
      </c>
      <c r="AQ205" s="105"/>
      <c r="AR205" s="105">
        <v>8.33</v>
      </c>
      <c r="AS205" s="105">
        <v>93.29</v>
      </c>
      <c r="AT205" s="105">
        <v>68.97</v>
      </c>
      <c r="AU205" s="105"/>
      <c r="AV205" s="105"/>
      <c r="AW205" s="105"/>
      <c r="AX205" s="105"/>
      <c r="AY205" s="105"/>
      <c r="AZ205" s="105"/>
      <c r="BA205" s="105"/>
      <c r="BB205" s="105"/>
      <c r="BC205" s="105"/>
      <c r="BD205" s="105"/>
      <c r="BE205" s="105"/>
      <c r="BF205" s="105"/>
      <c r="BG205" s="105"/>
      <c r="BH205" s="105"/>
      <c r="BI205" s="105"/>
      <c r="BJ205" s="105"/>
      <c r="BK205" s="105"/>
      <c r="BL205" s="105">
        <v>65.13</v>
      </c>
      <c r="BM205" s="105">
        <v>71.209999999999994</v>
      </c>
      <c r="BN205" s="105">
        <v>40</v>
      </c>
      <c r="BO205" s="105">
        <v>71.430000000000007</v>
      </c>
      <c r="BP205" s="105">
        <v>84.62</v>
      </c>
      <c r="BQ205" s="105">
        <v>60</v>
      </c>
      <c r="BR205" s="105">
        <v>35.29</v>
      </c>
      <c r="BS205" s="105">
        <v>50</v>
      </c>
      <c r="BT205" s="105">
        <v>33.33</v>
      </c>
      <c r="BU205" s="105">
        <v>45.45</v>
      </c>
      <c r="BV205" s="105">
        <v>78.599999999999994</v>
      </c>
      <c r="BW205" s="105">
        <v>72.22</v>
      </c>
      <c r="BX205" s="105">
        <v>84.21</v>
      </c>
      <c r="BY205" s="105">
        <v>69.569999999999993</v>
      </c>
      <c r="BZ205" s="105">
        <v>85.71</v>
      </c>
      <c r="CA205" s="105">
        <v>80</v>
      </c>
      <c r="CB205" s="105">
        <v>71.81</v>
      </c>
      <c r="CC205" s="105"/>
      <c r="CD205" s="105">
        <v>80.709999999999994</v>
      </c>
      <c r="CE205" s="105">
        <v>75</v>
      </c>
      <c r="CF205" s="105">
        <v>85.53</v>
      </c>
      <c r="CG205" s="105">
        <v>62.62</v>
      </c>
      <c r="CH205" s="105">
        <v>66.67</v>
      </c>
      <c r="CI205" s="105">
        <v>90</v>
      </c>
      <c r="CJ205" s="105">
        <v>50.28</v>
      </c>
      <c r="CK205" s="105">
        <v>52.78</v>
      </c>
      <c r="CL205" s="105">
        <v>83.33</v>
      </c>
      <c r="CM205" s="105"/>
      <c r="CN205" s="105"/>
      <c r="CO205" s="105"/>
      <c r="CP205" s="105"/>
      <c r="CQ205" s="105"/>
      <c r="CR205" s="105"/>
      <c r="CS205" s="105"/>
      <c r="CT205" s="105"/>
      <c r="CU205" s="105"/>
      <c r="CV205" s="105"/>
      <c r="CW205" s="105">
        <v>87.89</v>
      </c>
      <c r="CX205" s="105">
        <v>88.24</v>
      </c>
      <c r="CY205" s="105">
        <v>86.67</v>
      </c>
      <c r="CZ205" s="105">
        <v>91.3</v>
      </c>
      <c r="DA205" s="105">
        <v>70.42</v>
      </c>
      <c r="DB205" s="105">
        <v>85.91</v>
      </c>
      <c r="DC205" s="105"/>
    </row>
    <row r="206" spans="1:107" ht="14.4" x14ac:dyDescent="0.3">
      <c r="A206" s="104" t="s">
        <v>884</v>
      </c>
      <c r="B206" t="s">
        <v>409</v>
      </c>
      <c r="C206" t="s">
        <v>101</v>
      </c>
      <c r="D206" t="s">
        <v>838</v>
      </c>
      <c r="E206" t="s">
        <v>320</v>
      </c>
      <c r="F206" t="s">
        <v>235</v>
      </c>
      <c r="G206" t="s">
        <v>165</v>
      </c>
      <c r="H206" t="s">
        <v>410</v>
      </c>
      <c r="I206" s="97" t="s">
        <v>536</v>
      </c>
      <c r="J206" s="97">
        <v>0</v>
      </c>
      <c r="K206" t="s">
        <v>841</v>
      </c>
      <c r="L206" s="93" t="s">
        <v>324</v>
      </c>
      <c r="M206" s="105"/>
      <c r="N206" s="105"/>
      <c r="O206" s="105"/>
      <c r="P206" s="105"/>
      <c r="Q206" s="105"/>
      <c r="R206" s="105"/>
      <c r="S206" s="105"/>
      <c r="T206" s="105"/>
      <c r="U206" s="105">
        <v>70.78</v>
      </c>
      <c r="V206" s="105">
        <v>58.82</v>
      </c>
      <c r="W206" s="105">
        <v>80</v>
      </c>
      <c r="X206" s="105">
        <v>84.29</v>
      </c>
      <c r="Y206" s="105">
        <v>40</v>
      </c>
      <c r="Z206" s="105">
        <v>43.66</v>
      </c>
      <c r="AA206" s="105">
        <v>32</v>
      </c>
      <c r="AB206" s="105">
        <v>35</v>
      </c>
      <c r="AC206" s="105">
        <v>41.18</v>
      </c>
      <c r="AD206" s="105"/>
      <c r="AE206" s="105"/>
      <c r="AF206" s="105">
        <v>76.67</v>
      </c>
      <c r="AG206" s="105">
        <v>75</v>
      </c>
      <c r="AH206" s="105">
        <v>80</v>
      </c>
      <c r="AI206" s="105">
        <v>100</v>
      </c>
      <c r="AJ206" s="105"/>
      <c r="AK206" s="105">
        <v>53.28</v>
      </c>
      <c r="AL206" s="105"/>
      <c r="AM206" s="105"/>
      <c r="AN206" s="105">
        <v>45.83</v>
      </c>
      <c r="AO206" s="105">
        <v>83.33</v>
      </c>
      <c r="AP206" s="105">
        <v>33.33</v>
      </c>
      <c r="AQ206" s="105"/>
      <c r="AR206" s="105">
        <v>5.56</v>
      </c>
      <c r="AS206" s="105">
        <v>60</v>
      </c>
      <c r="AT206" s="105">
        <v>0</v>
      </c>
      <c r="AU206" s="105"/>
      <c r="AV206" s="105"/>
      <c r="AW206" s="105"/>
      <c r="AX206" s="105"/>
      <c r="AY206" s="105"/>
      <c r="AZ206" s="105"/>
      <c r="BA206" s="105"/>
      <c r="BB206" s="105"/>
      <c r="BC206" s="105"/>
      <c r="BD206" s="105"/>
      <c r="BE206" s="105"/>
      <c r="BF206" s="105"/>
      <c r="BG206" s="105"/>
      <c r="BH206" s="105"/>
      <c r="BI206" s="105"/>
      <c r="BJ206" s="105"/>
      <c r="BK206" s="105"/>
      <c r="BL206" s="105">
        <v>32.56</v>
      </c>
      <c r="BM206" s="105">
        <v>19.05</v>
      </c>
      <c r="BN206" s="105">
        <v>20</v>
      </c>
      <c r="BO206" s="105">
        <v>37.14</v>
      </c>
      <c r="BP206" s="105">
        <v>23.08</v>
      </c>
      <c r="BQ206" s="105">
        <v>36</v>
      </c>
      <c r="BR206" s="105">
        <v>35.29</v>
      </c>
      <c r="BS206" s="105">
        <v>0</v>
      </c>
      <c r="BT206" s="105">
        <v>0</v>
      </c>
      <c r="BU206" s="105">
        <v>45.45</v>
      </c>
      <c r="BV206" s="105">
        <v>29.17</v>
      </c>
      <c r="BW206" s="105">
        <v>32.380000000000003</v>
      </c>
      <c r="BX206" s="105">
        <v>21.05</v>
      </c>
      <c r="BY206" s="105">
        <v>15.94</v>
      </c>
      <c r="BZ206" s="105">
        <v>25</v>
      </c>
      <c r="CA206" s="105">
        <v>23.33</v>
      </c>
      <c r="CB206" s="105">
        <v>36.11</v>
      </c>
      <c r="CC206" s="105"/>
      <c r="CD206" s="105">
        <v>45.45</v>
      </c>
      <c r="CE206" s="105">
        <v>59.7</v>
      </c>
      <c r="CF206" s="105">
        <v>35</v>
      </c>
      <c r="CG206" s="105">
        <v>40.1</v>
      </c>
      <c r="CH206" s="105">
        <v>33.33</v>
      </c>
      <c r="CI206" s="105">
        <v>50</v>
      </c>
      <c r="CJ206" s="105">
        <v>34.479999999999997</v>
      </c>
      <c r="CK206" s="105">
        <v>62.96</v>
      </c>
      <c r="CL206" s="105">
        <v>33.33</v>
      </c>
      <c r="CM206" s="105"/>
      <c r="CN206" s="105"/>
      <c r="CO206" s="105"/>
      <c r="CP206" s="105"/>
      <c r="CQ206" s="105"/>
      <c r="CR206" s="105"/>
      <c r="CS206" s="105"/>
      <c r="CT206" s="105"/>
      <c r="CU206" s="105"/>
      <c r="CV206" s="105"/>
      <c r="CW206" s="105">
        <v>69.569999999999993</v>
      </c>
      <c r="CX206" s="105">
        <v>59.32</v>
      </c>
      <c r="CY206" s="105">
        <v>80</v>
      </c>
      <c r="CZ206" s="105">
        <v>86.96</v>
      </c>
      <c r="DA206" s="105">
        <v>47.55</v>
      </c>
      <c r="DB206" s="105">
        <v>69.3</v>
      </c>
      <c r="DC206" s="105"/>
    </row>
    <row r="207" spans="1:107" ht="14.4" x14ac:dyDescent="0.3">
      <c r="A207" s="104" t="s">
        <v>885</v>
      </c>
      <c r="B207" t="s">
        <v>411</v>
      </c>
      <c r="C207" t="s">
        <v>101</v>
      </c>
      <c r="D207" t="s">
        <v>871</v>
      </c>
      <c r="E207" t="s">
        <v>412</v>
      </c>
      <c r="F207" t="s">
        <v>322</v>
      </c>
      <c r="G207" t="s">
        <v>105</v>
      </c>
      <c r="H207" t="s">
        <v>105</v>
      </c>
      <c r="I207" s="97" t="s">
        <v>536</v>
      </c>
      <c r="J207" s="97">
        <v>1</v>
      </c>
      <c r="K207" t="s">
        <v>841</v>
      </c>
      <c r="L207" s="93" t="s">
        <v>324</v>
      </c>
      <c r="M207" s="105"/>
      <c r="N207" s="105"/>
      <c r="O207" s="105"/>
      <c r="P207" s="105"/>
      <c r="Q207" s="105"/>
      <c r="R207" s="105"/>
      <c r="S207" s="105"/>
      <c r="T207" s="105"/>
      <c r="U207" s="105"/>
      <c r="V207" s="105"/>
      <c r="W207" s="105"/>
      <c r="X207" s="105"/>
      <c r="Y207" s="105"/>
      <c r="Z207" s="105">
        <v>91.25</v>
      </c>
      <c r="AA207" s="105">
        <v>92.59</v>
      </c>
      <c r="AB207" s="105">
        <v>85.19</v>
      </c>
      <c r="AC207" s="105">
        <v>89.66</v>
      </c>
      <c r="AD207" s="105"/>
      <c r="AE207" s="105">
        <v>74.069999999999993</v>
      </c>
      <c r="AF207" s="105">
        <v>94.12</v>
      </c>
      <c r="AG207" s="105">
        <v>91.67</v>
      </c>
      <c r="AH207" s="105">
        <v>100</v>
      </c>
      <c r="AI207" s="105">
        <v>87.5</v>
      </c>
      <c r="AJ207" s="105"/>
      <c r="AK207" s="105">
        <v>90.26</v>
      </c>
      <c r="AL207" s="105"/>
      <c r="AM207" s="105"/>
      <c r="AN207" s="105">
        <v>89.19</v>
      </c>
      <c r="AO207" s="105">
        <v>86.7</v>
      </c>
      <c r="AP207" s="105">
        <v>41.75</v>
      </c>
      <c r="AQ207" s="105"/>
      <c r="AR207" s="105">
        <v>55.56</v>
      </c>
      <c r="AS207" s="105">
        <v>97.56</v>
      </c>
      <c r="AT207" s="105">
        <v>89.66</v>
      </c>
      <c r="AU207" s="105"/>
      <c r="AV207" s="105"/>
      <c r="AW207" s="105"/>
      <c r="AX207" s="105"/>
      <c r="AY207" s="105"/>
      <c r="AZ207" s="105"/>
      <c r="BA207" s="105"/>
      <c r="BB207" s="105"/>
      <c r="BC207" s="105"/>
      <c r="BD207" s="105"/>
      <c r="BE207" s="105"/>
      <c r="BF207" s="105"/>
      <c r="BG207" s="105"/>
      <c r="BH207" s="105"/>
      <c r="BI207" s="105"/>
      <c r="BJ207" s="105"/>
      <c r="BK207" s="105"/>
      <c r="BL207" s="105">
        <v>97.2</v>
      </c>
      <c r="BM207" s="105">
        <v>96.67</v>
      </c>
      <c r="BN207" s="105">
        <v>93.75</v>
      </c>
      <c r="BO207" s="105">
        <v>100</v>
      </c>
      <c r="BP207" s="105">
        <v>100</v>
      </c>
      <c r="BQ207" s="105">
        <v>92.31</v>
      </c>
      <c r="BR207" s="105">
        <v>47.06</v>
      </c>
      <c r="BS207" s="105">
        <v>33.33</v>
      </c>
      <c r="BT207" s="105">
        <v>50</v>
      </c>
      <c r="BU207" s="105">
        <v>40</v>
      </c>
      <c r="BV207" s="105"/>
      <c r="BW207" s="105"/>
      <c r="BX207" s="105"/>
      <c r="BY207" s="105"/>
      <c r="BZ207" s="105"/>
      <c r="CA207" s="105"/>
      <c r="CB207" s="105"/>
      <c r="CC207" s="105"/>
      <c r="CD207" s="105">
        <v>86.67</v>
      </c>
      <c r="CE207" s="105">
        <v>72.400000000000006</v>
      </c>
      <c r="CF207" s="105">
        <v>98.68</v>
      </c>
      <c r="CG207" s="105">
        <v>74.150000000000006</v>
      </c>
      <c r="CH207" s="105">
        <v>46.67</v>
      </c>
      <c r="CI207" s="105">
        <v>80</v>
      </c>
      <c r="CJ207" s="105">
        <v>76.11</v>
      </c>
      <c r="CK207" s="105">
        <v>92.59</v>
      </c>
      <c r="CL207" s="105">
        <v>100</v>
      </c>
      <c r="CM207" s="105"/>
      <c r="CN207" s="105"/>
      <c r="CO207" s="105"/>
      <c r="CP207" s="105"/>
      <c r="CQ207" s="105"/>
      <c r="CR207" s="105"/>
      <c r="CS207" s="105"/>
      <c r="CT207" s="105"/>
      <c r="CU207" s="105"/>
      <c r="CV207" s="105"/>
      <c r="CW207" s="105">
        <v>87.42</v>
      </c>
      <c r="CX207" s="105">
        <v>81.13</v>
      </c>
      <c r="CY207" s="105">
        <v>83.33</v>
      </c>
      <c r="CZ207" s="105">
        <v>95.65</v>
      </c>
      <c r="DA207" s="105">
        <v>88.38</v>
      </c>
      <c r="DB207" s="105">
        <v>92.53</v>
      </c>
      <c r="DC207" s="105"/>
    </row>
    <row r="208" spans="1:107" ht="14.4" x14ac:dyDescent="0.3">
      <c r="A208" s="104" t="s">
        <v>886</v>
      </c>
      <c r="B208" t="s">
        <v>413</v>
      </c>
      <c r="C208" t="s">
        <v>101</v>
      </c>
      <c r="D208" t="s">
        <v>838</v>
      </c>
      <c r="E208" t="s">
        <v>320</v>
      </c>
      <c r="F208" t="s">
        <v>235</v>
      </c>
      <c r="G208" t="s">
        <v>366</v>
      </c>
      <c r="H208" t="s">
        <v>367</v>
      </c>
      <c r="I208" s="97" t="s">
        <v>539</v>
      </c>
      <c r="J208" s="97">
        <v>1</v>
      </c>
      <c r="K208" t="s">
        <v>841</v>
      </c>
      <c r="L208" s="93" t="s">
        <v>324</v>
      </c>
      <c r="M208" s="105"/>
      <c r="N208" s="105"/>
      <c r="O208" s="105"/>
      <c r="P208" s="105"/>
      <c r="Q208" s="105"/>
      <c r="R208" s="105"/>
      <c r="S208" s="105"/>
      <c r="T208" s="105"/>
      <c r="U208" s="105">
        <v>94.23</v>
      </c>
      <c r="V208" s="105">
        <v>100</v>
      </c>
      <c r="W208" s="105">
        <v>100</v>
      </c>
      <c r="X208" s="105">
        <v>87.14</v>
      </c>
      <c r="Y208" s="105">
        <v>100</v>
      </c>
      <c r="Z208" s="105">
        <v>96.25</v>
      </c>
      <c r="AA208" s="105">
        <v>96.3</v>
      </c>
      <c r="AB208" s="105">
        <v>100</v>
      </c>
      <c r="AC208" s="105">
        <v>96.55</v>
      </c>
      <c r="AD208" s="105"/>
      <c r="AE208" s="105">
        <v>85.19</v>
      </c>
      <c r="AF208" s="105">
        <v>97.06</v>
      </c>
      <c r="AG208" s="105">
        <v>100</v>
      </c>
      <c r="AH208" s="105">
        <v>95</v>
      </c>
      <c r="AI208" s="105">
        <v>100</v>
      </c>
      <c r="AJ208" s="105"/>
      <c r="AK208" s="105">
        <v>89.56</v>
      </c>
      <c r="AL208" s="105"/>
      <c r="AM208" s="105"/>
      <c r="AN208" s="105">
        <v>78.489999999999995</v>
      </c>
      <c r="AO208" s="105">
        <v>93.3</v>
      </c>
      <c r="AP208" s="105">
        <v>80</v>
      </c>
      <c r="AQ208" s="105"/>
      <c r="AR208" s="105">
        <v>22.22</v>
      </c>
      <c r="AS208" s="105">
        <v>97.56</v>
      </c>
      <c r="AT208" s="105">
        <v>100</v>
      </c>
      <c r="AU208" s="105"/>
      <c r="AV208" s="105"/>
      <c r="AW208" s="105"/>
      <c r="AX208" s="105"/>
      <c r="AY208" s="105"/>
      <c r="AZ208" s="105"/>
      <c r="BA208" s="105"/>
      <c r="BB208" s="105"/>
      <c r="BC208" s="105"/>
      <c r="BD208" s="105"/>
      <c r="BE208" s="105"/>
      <c r="BF208" s="105"/>
      <c r="BG208" s="105"/>
      <c r="BH208" s="105"/>
      <c r="BI208" s="105"/>
      <c r="BJ208" s="105"/>
      <c r="BK208" s="105"/>
      <c r="BL208" s="105">
        <v>93.56</v>
      </c>
      <c r="BM208" s="105">
        <v>95</v>
      </c>
      <c r="BN208" s="105">
        <v>93.75</v>
      </c>
      <c r="BO208" s="105">
        <v>95.65</v>
      </c>
      <c r="BP208" s="105">
        <v>94.44</v>
      </c>
      <c r="BQ208" s="105">
        <v>90</v>
      </c>
      <c r="BR208" s="105">
        <v>76.47</v>
      </c>
      <c r="BS208" s="105">
        <v>50</v>
      </c>
      <c r="BT208" s="105">
        <v>77.78</v>
      </c>
      <c r="BU208" s="105">
        <v>81.819999999999993</v>
      </c>
      <c r="BV208" s="105">
        <v>96.56</v>
      </c>
      <c r="BW208" s="105">
        <v>92.86</v>
      </c>
      <c r="BX208" s="105">
        <v>96</v>
      </c>
      <c r="BY208" s="105">
        <v>100</v>
      </c>
      <c r="BZ208" s="105">
        <v>100</v>
      </c>
      <c r="CA208" s="105">
        <v>100</v>
      </c>
      <c r="CB208" s="105">
        <v>97.87</v>
      </c>
      <c r="CC208" s="105"/>
      <c r="CD208" s="105">
        <v>94.6</v>
      </c>
      <c r="CE208" s="105">
        <v>93.75</v>
      </c>
      <c r="CF208" s="105">
        <v>95.33</v>
      </c>
      <c r="CG208" s="105">
        <v>79.11</v>
      </c>
      <c r="CH208" s="105">
        <v>77.78</v>
      </c>
      <c r="CI208" s="105">
        <v>100</v>
      </c>
      <c r="CJ208" s="105">
        <v>87.93</v>
      </c>
      <c r="CK208" s="105">
        <v>71.3</v>
      </c>
      <c r="CL208" s="105">
        <v>16.670000000000002</v>
      </c>
      <c r="CM208" s="105"/>
      <c r="CN208" s="105"/>
      <c r="CO208" s="105"/>
      <c r="CP208" s="105"/>
      <c r="CQ208" s="105"/>
      <c r="CR208" s="105"/>
      <c r="CS208" s="105"/>
      <c r="CT208" s="105"/>
      <c r="CU208" s="105"/>
      <c r="CV208" s="105"/>
      <c r="CW208" s="105">
        <v>97.82</v>
      </c>
      <c r="CX208" s="105">
        <v>100</v>
      </c>
      <c r="CY208" s="105">
        <v>100</v>
      </c>
      <c r="CZ208" s="105">
        <v>100</v>
      </c>
      <c r="DA208" s="105">
        <v>86.13</v>
      </c>
      <c r="DB208" s="105">
        <v>94.53</v>
      </c>
      <c r="DC208" s="105"/>
    </row>
    <row r="209" spans="1:107" ht="14.4" x14ac:dyDescent="0.3">
      <c r="A209" s="104" t="s">
        <v>887</v>
      </c>
      <c r="B209" t="s">
        <v>414</v>
      </c>
      <c r="C209" t="s">
        <v>101</v>
      </c>
      <c r="D209" t="s">
        <v>838</v>
      </c>
      <c r="E209" t="s">
        <v>320</v>
      </c>
      <c r="F209" t="s">
        <v>235</v>
      </c>
      <c r="G209" t="s">
        <v>210</v>
      </c>
      <c r="H209" t="s">
        <v>211</v>
      </c>
      <c r="I209" s="97" t="s">
        <v>536</v>
      </c>
      <c r="J209" s="97">
        <v>1</v>
      </c>
      <c r="K209" t="s">
        <v>841</v>
      </c>
      <c r="L209" s="93" t="s">
        <v>324</v>
      </c>
      <c r="M209" s="105"/>
      <c r="N209" s="105"/>
      <c r="O209" s="105"/>
      <c r="P209" s="105"/>
      <c r="Q209" s="105"/>
      <c r="R209" s="105"/>
      <c r="S209" s="105"/>
      <c r="T209" s="105"/>
      <c r="U209" s="105">
        <v>91.77</v>
      </c>
      <c r="V209" s="105">
        <v>91.18</v>
      </c>
      <c r="W209" s="105">
        <v>71.430000000000007</v>
      </c>
      <c r="X209" s="105">
        <v>95.71</v>
      </c>
      <c r="Y209" s="105">
        <v>100</v>
      </c>
      <c r="Z209" s="105">
        <v>98.75</v>
      </c>
      <c r="AA209" s="105">
        <v>100</v>
      </c>
      <c r="AB209" s="105">
        <v>100</v>
      </c>
      <c r="AC209" s="105">
        <v>98.28</v>
      </c>
      <c r="AD209" s="105"/>
      <c r="AE209" s="105">
        <v>88.24</v>
      </c>
      <c r="AF209" s="105">
        <v>82.35</v>
      </c>
      <c r="AG209" s="105">
        <v>75</v>
      </c>
      <c r="AH209" s="105">
        <v>90</v>
      </c>
      <c r="AI209" s="105">
        <v>87.5</v>
      </c>
      <c r="AJ209" s="105"/>
      <c r="AK209" s="105">
        <v>80.64</v>
      </c>
      <c r="AL209" s="105"/>
      <c r="AM209" s="105"/>
      <c r="AN209" s="105">
        <v>70.27</v>
      </c>
      <c r="AO209" s="105">
        <v>78.3</v>
      </c>
      <c r="AP209" s="105">
        <v>33.33</v>
      </c>
      <c r="AQ209" s="105"/>
      <c r="AR209" s="105">
        <v>36.11</v>
      </c>
      <c r="AS209" s="105">
        <v>95.12</v>
      </c>
      <c r="AT209" s="105">
        <v>72.41</v>
      </c>
      <c r="AU209" s="105"/>
      <c r="AV209" s="105"/>
      <c r="AW209" s="105"/>
      <c r="AX209" s="105"/>
      <c r="AY209" s="105"/>
      <c r="AZ209" s="105"/>
      <c r="BA209" s="105"/>
      <c r="BB209" s="105"/>
      <c r="BC209" s="105"/>
      <c r="BD209" s="105"/>
      <c r="BE209" s="105"/>
      <c r="BF209" s="105"/>
      <c r="BG209" s="105"/>
      <c r="BH209" s="105"/>
      <c r="BI209" s="105"/>
      <c r="BJ209" s="105"/>
      <c r="BK209" s="105"/>
      <c r="BL209" s="105">
        <v>87.23</v>
      </c>
      <c r="BM209" s="105">
        <v>81.11</v>
      </c>
      <c r="BN209" s="105">
        <v>93.75</v>
      </c>
      <c r="BO209" s="105">
        <v>95.65</v>
      </c>
      <c r="BP209" s="105">
        <v>68.52</v>
      </c>
      <c r="BQ209" s="105">
        <v>80.77</v>
      </c>
      <c r="BR209" s="105">
        <v>58.82</v>
      </c>
      <c r="BS209" s="105">
        <v>62.5</v>
      </c>
      <c r="BT209" s="105">
        <v>50</v>
      </c>
      <c r="BU209" s="105">
        <v>68.180000000000007</v>
      </c>
      <c r="BV209" s="105">
        <v>84.85</v>
      </c>
      <c r="BW209" s="105">
        <v>89.8</v>
      </c>
      <c r="BX209" s="105">
        <v>80</v>
      </c>
      <c r="BY209" s="105">
        <v>82.61</v>
      </c>
      <c r="BZ209" s="105">
        <v>100</v>
      </c>
      <c r="CA209" s="105">
        <v>65</v>
      </c>
      <c r="CB209" s="105">
        <v>81.25</v>
      </c>
      <c r="CC209" s="105"/>
      <c r="CD209" s="105">
        <v>92.5</v>
      </c>
      <c r="CE209" s="105">
        <v>86.72</v>
      </c>
      <c r="CF209" s="105">
        <v>97.37</v>
      </c>
      <c r="CG209" s="105">
        <v>87.68</v>
      </c>
      <c r="CH209" s="105">
        <v>100</v>
      </c>
      <c r="CI209" s="105">
        <v>80</v>
      </c>
      <c r="CJ209" s="105">
        <v>89.94</v>
      </c>
      <c r="CK209" s="105">
        <v>93.52</v>
      </c>
      <c r="CL209" s="105">
        <v>50</v>
      </c>
      <c r="CM209" s="105"/>
      <c r="CN209" s="105"/>
      <c r="CO209" s="105"/>
      <c r="CP209" s="105"/>
      <c r="CQ209" s="105"/>
      <c r="CR209" s="105"/>
      <c r="CS209" s="105"/>
      <c r="CT209" s="105"/>
      <c r="CU209" s="105"/>
      <c r="CV209" s="105"/>
      <c r="CW209" s="105">
        <v>96.67</v>
      </c>
      <c r="CX209" s="105">
        <v>97.06</v>
      </c>
      <c r="CY209" s="105">
        <v>100</v>
      </c>
      <c r="CZ209" s="105">
        <v>94.57</v>
      </c>
      <c r="DA209" s="105">
        <v>91.96</v>
      </c>
      <c r="DB209" s="105">
        <v>97.98</v>
      </c>
      <c r="DC209" s="105"/>
    </row>
    <row r="210" spans="1:107" ht="14.4" x14ac:dyDescent="0.3">
      <c r="A210" s="104" t="s">
        <v>888</v>
      </c>
      <c r="B210" t="s">
        <v>415</v>
      </c>
      <c r="C210" t="s">
        <v>101</v>
      </c>
      <c r="D210" t="s">
        <v>416</v>
      </c>
      <c r="E210" t="s">
        <v>417</v>
      </c>
      <c r="F210" t="s">
        <v>322</v>
      </c>
      <c r="G210" t="s">
        <v>105</v>
      </c>
      <c r="H210" t="s">
        <v>105</v>
      </c>
      <c r="I210" s="97" t="s">
        <v>536</v>
      </c>
      <c r="J210" s="97">
        <v>1</v>
      </c>
      <c r="K210" t="s">
        <v>841</v>
      </c>
      <c r="L210" s="93" t="s">
        <v>324</v>
      </c>
      <c r="M210" s="105"/>
      <c r="N210" s="105"/>
      <c r="O210" s="105"/>
      <c r="P210" s="105"/>
      <c r="Q210" s="105"/>
      <c r="R210" s="105"/>
      <c r="S210" s="105"/>
      <c r="T210" s="105"/>
      <c r="U210" s="105">
        <v>70.39</v>
      </c>
      <c r="V210" s="105">
        <v>75.760000000000005</v>
      </c>
      <c r="W210" s="105">
        <v>60</v>
      </c>
      <c r="X210" s="105">
        <v>75</v>
      </c>
      <c r="Y210" s="105">
        <v>20</v>
      </c>
      <c r="Z210" s="105">
        <v>46.75</v>
      </c>
      <c r="AA210" s="105">
        <v>55.56</v>
      </c>
      <c r="AB210" s="105">
        <v>37.5</v>
      </c>
      <c r="AC210" s="105">
        <v>47.27</v>
      </c>
      <c r="AD210" s="105"/>
      <c r="AE210" s="105">
        <v>55.56</v>
      </c>
      <c r="AF210" s="105">
        <v>84.85</v>
      </c>
      <c r="AG210" s="105">
        <v>83.33</v>
      </c>
      <c r="AH210" s="105">
        <v>85</v>
      </c>
      <c r="AI210" s="105">
        <v>71.430000000000007</v>
      </c>
      <c r="AJ210" s="105"/>
      <c r="AK210" s="105">
        <v>72.41</v>
      </c>
      <c r="AL210" s="105"/>
      <c r="AM210" s="105"/>
      <c r="AN210" s="105">
        <v>59.09</v>
      </c>
      <c r="AO210" s="105">
        <v>65</v>
      </c>
      <c r="AP210" s="105">
        <v>50</v>
      </c>
      <c r="AQ210" s="105"/>
      <c r="AR210" s="105"/>
      <c r="AS210" s="105">
        <v>84.76</v>
      </c>
      <c r="AT210" s="105">
        <v>51.72</v>
      </c>
      <c r="AU210" s="105"/>
      <c r="AV210" s="105"/>
      <c r="AW210" s="105"/>
      <c r="AX210" s="105"/>
      <c r="AY210" s="105"/>
      <c r="AZ210" s="105"/>
      <c r="BA210" s="105"/>
      <c r="BB210" s="105"/>
      <c r="BC210" s="105"/>
      <c r="BD210" s="105"/>
      <c r="BE210" s="105"/>
      <c r="BF210" s="105"/>
      <c r="BG210" s="105"/>
      <c r="BH210" s="105"/>
      <c r="BI210" s="105"/>
      <c r="BJ210" s="105"/>
      <c r="BK210" s="105"/>
      <c r="BL210" s="105">
        <v>49.02</v>
      </c>
      <c r="BM210" s="105">
        <v>66.67</v>
      </c>
      <c r="BN210" s="105">
        <v>43.75</v>
      </c>
      <c r="BO210" s="105">
        <v>46.34</v>
      </c>
      <c r="BP210" s="105">
        <v>52.94</v>
      </c>
      <c r="BQ210" s="105">
        <v>46.15</v>
      </c>
      <c r="BR210" s="105"/>
      <c r="BS210" s="105"/>
      <c r="BT210" s="105"/>
      <c r="BU210" s="105"/>
      <c r="BV210" s="105"/>
      <c r="BW210" s="105"/>
      <c r="BX210" s="105"/>
      <c r="BY210" s="105"/>
      <c r="BZ210" s="105"/>
      <c r="CA210" s="105"/>
      <c r="CB210" s="105"/>
      <c r="CC210" s="105"/>
      <c r="CD210" s="105">
        <v>71.790000000000006</v>
      </c>
      <c r="CE210" s="105">
        <v>52.34</v>
      </c>
      <c r="CF210" s="105">
        <v>88.16</v>
      </c>
      <c r="CG210" s="105">
        <v>56.59</v>
      </c>
      <c r="CH210" s="105">
        <v>42.86</v>
      </c>
      <c r="CI210" s="105">
        <v>70</v>
      </c>
      <c r="CJ210" s="105">
        <v>60.34</v>
      </c>
      <c r="CK210" s="105">
        <v>49.07</v>
      </c>
      <c r="CL210" s="105">
        <v>60</v>
      </c>
      <c r="CM210" s="105"/>
      <c r="CN210" s="105"/>
      <c r="CO210" s="105"/>
      <c r="CP210" s="105"/>
      <c r="CQ210" s="105"/>
      <c r="CR210" s="105"/>
      <c r="CS210" s="105"/>
      <c r="CT210" s="105"/>
      <c r="CU210" s="105"/>
      <c r="CV210" s="105"/>
      <c r="CW210" s="105">
        <v>75.3</v>
      </c>
      <c r="CX210" s="105">
        <v>58.82</v>
      </c>
      <c r="CY210" s="105">
        <v>73.33</v>
      </c>
      <c r="CZ210" s="105">
        <v>86.96</v>
      </c>
      <c r="DA210" s="105">
        <v>68.44</v>
      </c>
      <c r="DB210" s="105">
        <v>89.66</v>
      </c>
      <c r="DC210" s="105"/>
    </row>
    <row r="211" spans="1:107" ht="14.4" x14ac:dyDescent="0.3">
      <c r="A211" s="104" t="s">
        <v>889</v>
      </c>
      <c r="B211" t="s">
        <v>418</v>
      </c>
      <c r="C211" t="s">
        <v>101</v>
      </c>
      <c r="D211" t="s">
        <v>838</v>
      </c>
      <c r="E211" t="s">
        <v>320</v>
      </c>
      <c r="F211" t="s">
        <v>322</v>
      </c>
      <c r="G211" t="s">
        <v>389</v>
      </c>
      <c r="H211" t="s">
        <v>419</v>
      </c>
      <c r="I211" s="97" t="s">
        <v>536</v>
      </c>
      <c r="J211" s="97">
        <v>0</v>
      </c>
      <c r="K211" t="s">
        <v>841</v>
      </c>
      <c r="L211" s="93" t="s">
        <v>324</v>
      </c>
      <c r="M211" s="105"/>
      <c r="N211" s="105"/>
      <c r="O211" s="105"/>
      <c r="P211" s="105"/>
      <c r="Q211" s="105"/>
      <c r="R211" s="105"/>
      <c r="S211" s="105"/>
      <c r="T211" s="105"/>
      <c r="U211" s="105">
        <v>73.67</v>
      </c>
      <c r="V211" s="105">
        <v>81.62</v>
      </c>
      <c r="W211" s="105">
        <v>85.71</v>
      </c>
      <c r="X211" s="105">
        <v>65.28</v>
      </c>
      <c r="Y211" s="105"/>
      <c r="Z211" s="105">
        <v>61.25</v>
      </c>
      <c r="AA211" s="105">
        <v>51.85</v>
      </c>
      <c r="AB211" s="105">
        <v>55.56</v>
      </c>
      <c r="AC211" s="105">
        <v>58.62</v>
      </c>
      <c r="AD211" s="105"/>
      <c r="AE211" s="105">
        <v>51.85</v>
      </c>
      <c r="AF211" s="105">
        <v>64.709999999999994</v>
      </c>
      <c r="AG211" s="105">
        <v>66.67</v>
      </c>
      <c r="AH211" s="105">
        <v>70</v>
      </c>
      <c r="AI211" s="105">
        <v>37.5</v>
      </c>
      <c r="AJ211" s="105"/>
      <c r="AK211" s="105">
        <v>61.7</v>
      </c>
      <c r="AL211" s="105"/>
      <c r="AM211" s="105"/>
      <c r="AN211" s="105">
        <v>8.89</v>
      </c>
      <c r="AO211" s="105">
        <v>45.8</v>
      </c>
      <c r="AP211" s="105">
        <v>0</v>
      </c>
      <c r="AQ211" s="105"/>
      <c r="AR211" s="105">
        <v>0</v>
      </c>
      <c r="AS211" s="105">
        <v>94.67</v>
      </c>
      <c r="AT211" s="105">
        <v>24.14</v>
      </c>
      <c r="AU211" s="105"/>
      <c r="AV211" s="105"/>
      <c r="AW211" s="105"/>
      <c r="AX211" s="105"/>
      <c r="AY211" s="105"/>
      <c r="AZ211" s="105"/>
      <c r="BA211" s="105"/>
      <c r="BB211" s="105"/>
      <c r="BC211" s="105"/>
      <c r="BD211" s="105"/>
      <c r="BE211" s="105"/>
      <c r="BF211" s="105"/>
      <c r="BG211" s="105"/>
      <c r="BH211" s="105"/>
      <c r="BI211" s="105"/>
      <c r="BJ211" s="105"/>
      <c r="BK211" s="105"/>
      <c r="BL211" s="105">
        <v>55.88</v>
      </c>
      <c r="BM211" s="105">
        <v>80</v>
      </c>
      <c r="BN211" s="105">
        <v>37.5</v>
      </c>
      <c r="BO211" s="105">
        <v>58.54</v>
      </c>
      <c r="BP211" s="105">
        <v>64.709999999999994</v>
      </c>
      <c r="BQ211" s="105">
        <v>46.15</v>
      </c>
      <c r="BR211" s="105">
        <v>96.67</v>
      </c>
      <c r="BS211" s="105">
        <v>50</v>
      </c>
      <c r="BT211" s="105">
        <v>100</v>
      </c>
      <c r="BU211" s="105">
        <v>88.89</v>
      </c>
      <c r="BV211" s="105">
        <v>73.599999999999994</v>
      </c>
      <c r="BW211" s="105">
        <v>57.14</v>
      </c>
      <c r="BX211" s="105">
        <v>68</v>
      </c>
      <c r="BY211" s="105">
        <v>94.2</v>
      </c>
      <c r="BZ211" s="105">
        <v>57.14</v>
      </c>
      <c r="CA211" s="105">
        <v>75</v>
      </c>
      <c r="CB211" s="105">
        <v>85.99</v>
      </c>
      <c r="CC211" s="105"/>
      <c r="CD211" s="105">
        <v>71.92</v>
      </c>
      <c r="CE211" s="105">
        <v>47.27</v>
      </c>
      <c r="CF211" s="105">
        <v>90</v>
      </c>
      <c r="CG211" s="105">
        <v>40.1</v>
      </c>
      <c r="CH211" s="105">
        <v>33.33</v>
      </c>
      <c r="CI211" s="105">
        <v>40</v>
      </c>
      <c r="CJ211" s="105">
        <v>42.24</v>
      </c>
      <c r="CK211" s="105">
        <v>49.07</v>
      </c>
      <c r="CL211" s="105">
        <v>33.33</v>
      </c>
      <c r="CM211" s="105"/>
      <c r="CN211" s="105"/>
      <c r="CO211" s="105"/>
      <c r="CP211" s="105"/>
      <c r="CQ211" s="105"/>
      <c r="CR211" s="105"/>
      <c r="CS211" s="105"/>
      <c r="CT211" s="105"/>
      <c r="CU211" s="105"/>
      <c r="CV211" s="105"/>
      <c r="CW211" s="105">
        <v>71.64</v>
      </c>
      <c r="CX211" s="105">
        <v>69.12</v>
      </c>
      <c r="CY211" s="105">
        <v>58.33</v>
      </c>
      <c r="CZ211" s="105">
        <v>55.43</v>
      </c>
      <c r="DA211" s="105">
        <v>58.56</v>
      </c>
      <c r="DB211" s="105">
        <v>82.75</v>
      </c>
      <c r="DC211" s="105"/>
    </row>
    <row r="212" spans="1:107" ht="14.4" x14ac:dyDescent="0.3">
      <c r="A212" s="104" t="s">
        <v>890</v>
      </c>
      <c r="B212" t="s">
        <v>420</v>
      </c>
      <c r="C212" t="s">
        <v>101</v>
      </c>
      <c r="D212" t="s">
        <v>838</v>
      </c>
      <c r="E212" t="s">
        <v>320</v>
      </c>
      <c r="F212" t="s">
        <v>322</v>
      </c>
      <c r="G212" t="s">
        <v>105</v>
      </c>
      <c r="H212" t="s">
        <v>105</v>
      </c>
      <c r="I212" s="97" t="s">
        <v>536</v>
      </c>
      <c r="J212" s="97">
        <v>1</v>
      </c>
      <c r="K212" t="s">
        <v>841</v>
      </c>
      <c r="L212" s="93" t="s">
        <v>324</v>
      </c>
      <c r="M212" s="105"/>
      <c r="N212" s="105"/>
      <c r="O212" s="105"/>
      <c r="P212" s="105"/>
      <c r="Q212" s="105"/>
      <c r="R212" s="105"/>
      <c r="S212" s="105"/>
      <c r="T212" s="105"/>
      <c r="U212" s="105"/>
      <c r="V212" s="105"/>
      <c r="W212" s="105"/>
      <c r="X212" s="105"/>
      <c r="Y212" s="105"/>
      <c r="Z212" s="105">
        <v>98.75</v>
      </c>
      <c r="AA212" s="105">
        <v>96.3</v>
      </c>
      <c r="AB212" s="105">
        <v>100</v>
      </c>
      <c r="AC212" s="105">
        <v>100</v>
      </c>
      <c r="AD212" s="105"/>
      <c r="AE212" s="105"/>
      <c r="AF212" s="105">
        <v>94.74</v>
      </c>
      <c r="AG212" s="105">
        <v>91.67</v>
      </c>
      <c r="AH212" s="105">
        <v>90</v>
      </c>
      <c r="AI212" s="105"/>
      <c r="AJ212" s="105"/>
      <c r="AK212" s="105">
        <v>83.56</v>
      </c>
      <c r="AL212" s="105"/>
      <c r="AM212" s="105"/>
      <c r="AN212" s="105">
        <v>85.19</v>
      </c>
      <c r="AO212" s="105">
        <v>50</v>
      </c>
      <c r="AP212" s="105"/>
      <c r="AQ212" s="105"/>
      <c r="AR212" s="105">
        <v>0</v>
      </c>
      <c r="AS212" s="105">
        <v>96.3</v>
      </c>
      <c r="AT212" s="105">
        <v>68.97</v>
      </c>
      <c r="AU212" s="105"/>
      <c r="AV212" s="105"/>
      <c r="AW212" s="105"/>
      <c r="AX212" s="105"/>
      <c r="AY212" s="105"/>
      <c r="AZ212" s="105"/>
      <c r="BA212" s="105"/>
      <c r="BB212" s="105"/>
      <c r="BC212" s="105"/>
      <c r="BD212" s="105"/>
      <c r="BE212" s="105"/>
      <c r="BF212" s="105"/>
      <c r="BG212" s="105"/>
      <c r="BH212" s="105"/>
      <c r="BI212" s="105"/>
      <c r="BJ212" s="105"/>
      <c r="BK212" s="105"/>
      <c r="BL212" s="105">
        <v>86.9</v>
      </c>
      <c r="BM212" s="105">
        <v>78.260000000000005</v>
      </c>
      <c r="BN212" s="105">
        <v>66.67</v>
      </c>
      <c r="BO212" s="105">
        <v>91.18</v>
      </c>
      <c r="BP212" s="105">
        <v>92.31</v>
      </c>
      <c r="BQ212" s="105">
        <v>100</v>
      </c>
      <c r="BR212" s="105"/>
      <c r="BS212" s="105"/>
      <c r="BT212" s="105"/>
      <c r="BU212" s="105"/>
      <c r="BV212" s="105">
        <v>77.36</v>
      </c>
      <c r="BW212" s="105">
        <v>77.78</v>
      </c>
      <c r="BX212" s="105">
        <v>55.56</v>
      </c>
      <c r="BY212" s="105">
        <v>68.180000000000007</v>
      </c>
      <c r="BZ212" s="105">
        <v>100</v>
      </c>
      <c r="CA212" s="105">
        <v>77.78</v>
      </c>
      <c r="CB212" s="105"/>
      <c r="CC212" s="105"/>
      <c r="CD212" s="105">
        <v>97.83</v>
      </c>
      <c r="CE212" s="105">
        <v>95.24</v>
      </c>
      <c r="CF212" s="105">
        <v>100</v>
      </c>
      <c r="CG212" s="105">
        <v>98.57</v>
      </c>
      <c r="CH212" s="105">
        <v>100</v>
      </c>
      <c r="CI212" s="105">
        <v>100</v>
      </c>
      <c r="CJ212" s="105">
        <v>96.67</v>
      </c>
      <c r="CK212" s="105">
        <v>100</v>
      </c>
      <c r="CL212" s="105">
        <v>100</v>
      </c>
      <c r="CM212" s="105"/>
      <c r="CN212" s="105"/>
      <c r="CO212" s="105"/>
      <c r="CP212" s="105"/>
      <c r="CQ212" s="105"/>
      <c r="CR212" s="105"/>
      <c r="CS212" s="105"/>
      <c r="CT212" s="105"/>
      <c r="CU212" s="105"/>
      <c r="CV212" s="105"/>
      <c r="CW212" s="105">
        <v>97</v>
      </c>
      <c r="CX212" s="105">
        <v>98.11</v>
      </c>
      <c r="CY212" s="105">
        <v>93.33</v>
      </c>
      <c r="CZ212" s="105">
        <v>95.24</v>
      </c>
      <c r="DA212" s="105">
        <v>99.07</v>
      </c>
      <c r="DB212" s="105">
        <v>97.41</v>
      </c>
      <c r="DC212" s="105"/>
    </row>
    <row r="213" spans="1:107" ht="14.4" x14ac:dyDescent="0.3">
      <c r="A213" s="104" t="s">
        <v>891</v>
      </c>
      <c r="B213" t="s">
        <v>421</v>
      </c>
      <c r="C213" t="s">
        <v>101</v>
      </c>
      <c r="D213" t="s">
        <v>102</v>
      </c>
      <c r="E213" t="s">
        <v>143</v>
      </c>
      <c r="F213" t="s">
        <v>108</v>
      </c>
      <c r="G213" t="s">
        <v>105</v>
      </c>
      <c r="H213" t="s">
        <v>105</v>
      </c>
      <c r="I213" s="97" t="s">
        <v>536</v>
      </c>
      <c r="J213" s="97">
        <v>1</v>
      </c>
      <c r="K213" t="s">
        <v>841</v>
      </c>
      <c r="L213" s="93" t="s">
        <v>324</v>
      </c>
      <c r="M213" s="105"/>
      <c r="N213" s="105"/>
      <c r="O213" s="105"/>
      <c r="P213" s="105"/>
      <c r="Q213" s="105"/>
      <c r="R213" s="105"/>
      <c r="S213" s="105"/>
      <c r="T213" s="105"/>
      <c r="U213" s="105"/>
      <c r="V213" s="105"/>
      <c r="W213" s="105"/>
      <c r="X213" s="105"/>
      <c r="Y213" s="105"/>
      <c r="Z213" s="105">
        <v>79.209999999999994</v>
      </c>
      <c r="AA213" s="105">
        <v>93.33</v>
      </c>
      <c r="AB213" s="105">
        <v>70</v>
      </c>
      <c r="AC213" s="105">
        <v>78.08</v>
      </c>
      <c r="AD213" s="105"/>
      <c r="AE213" s="105">
        <v>57.58</v>
      </c>
      <c r="AF213" s="105">
        <v>70.59</v>
      </c>
      <c r="AG213" s="105">
        <v>71.430000000000007</v>
      </c>
      <c r="AH213" s="105">
        <v>76.19</v>
      </c>
      <c r="AI213" s="105">
        <v>57.14</v>
      </c>
      <c r="AJ213" s="105"/>
      <c r="AK213" s="105">
        <v>62.79</v>
      </c>
      <c r="AL213" s="105">
        <v>33.42</v>
      </c>
      <c r="AM213" s="105">
        <v>0</v>
      </c>
      <c r="AN213" s="105">
        <v>53.33</v>
      </c>
      <c r="AO213" s="105">
        <v>44.42</v>
      </c>
      <c r="AP213" s="105"/>
      <c r="AQ213" s="105">
        <v>0</v>
      </c>
      <c r="AR213" s="105">
        <v>0</v>
      </c>
      <c r="AS213" s="105">
        <v>86.42</v>
      </c>
      <c r="AT213" s="105">
        <v>37.93</v>
      </c>
      <c r="AU213" s="105">
        <v>55.33</v>
      </c>
      <c r="AV213" s="105"/>
      <c r="AW213" s="105"/>
      <c r="AX213" s="105"/>
      <c r="AY213" s="105"/>
      <c r="AZ213" s="105"/>
      <c r="BA213" s="105"/>
      <c r="BB213" s="105"/>
      <c r="BC213" s="105"/>
      <c r="BD213" s="105"/>
      <c r="BE213" s="105"/>
      <c r="BF213" s="105"/>
      <c r="BG213" s="105"/>
      <c r="BH213" s="105"/>
      <c r="BI213" s="105"/>
      <c r="BJ213" s="105"/>
      <c r="BK213" s="105"/>
      <c r="BL213" s="105">
        <v>70.59</v>
      </c>
      <c r="BM213" s="105">
        <v>86.49</v>
      </c>
      <c r="BN213" s="105">
        <v>50</v>
      </c>
      <c r="BO213" s="105">
        <v>87.5</v>
      </c>
      <c r="BP213" s="105">
        <v>64.709999999999994</v>
      </c>
      <c r="BQ213" s="105">
        <v>55</v>
      </c>
      <c r="BR213" s="105"/>
      <c r="BS213" s="105"/>
      <c r="BT213" s="105"/>
      <c r="BU213" s="105"/>
      <c r="BV213" s="105">
        <v>72.03</v>
      </c>
      <c r="BW213" s="105">
        <v>72.02</v>
      </c>
      <c r="BX213" s="105">
        <v>80.77</v>
      </c>
      <c r="BY213" s="105">
        <v>41.67</v>
      </c>
      <c r="BZ213" s="105">
        <v>71.430000000000007</v>
      </c>
      <c r="CA213" s="105">
        <v>62.5</v>
      </c>
      <c r="CB213" s="105">
        <v>75.89</v>
      </c>
      <c r="CC213" s="105"/>
      <c r="CD213" s="105">
        <v>87.3</v>
      </c>
      <c r="CE213" s="105">
        <v>81.569999999999993</v>
      </c>
      <c r="CF213" s="105">
        <v>92.21</v>
      </c>
      <c r="CG213" s="105">
        <v>71.62</v>
      </c>
      <c r="CH213" s="105">
        <v>80</v>
      </c>
      <c r="CI213" s="105">
        <v>70</v>
      </c>
      <c r="CJ213" s="105">
        <v>81.03</v>
      </c>
      <c r="CK213" s="105">
        <v>54.63</v>
      </c>
      <c r="CL213" s="105">
        <v>33.33</v>
      </c>
      <c r="CM213" s="105">
        <v>61.61</v>
      </c>
      <c r="CN213" s="105">
        <v>81.819999999999993</v>
      </c>
      <c r="CO213" s="105">
        <v>82.35</v>
      </c>
      <c r="CP213" s="105">
        <v>50.28</v>
      </c>
      <c r="CQ213" s="105"/>
      <c r="CR213" s="105"/>
      <c r="CS213" s="105"/>
      <c r="CT213" s="105"/>
      <c r="CU213" s="105"/>
      <c r="CV213" s="105"/>
      <c r="CW213" s="105">
        <v>74.08</v>
      </c>
      <c r="CX213" s="105">
        <v>79.819999999999993</v>
      </c>
      <c r="CY213" s="105">
        <v>30.89</v>
      </c>
      <c r="CZ213" s="105">
        <v>54.29</v>
      </c>
      <c r="DA213" s="105">
        <v>80.819999999999993</v>
      </c>
      <c r="DB213" s="105">
        <v>84.2</v>
      </c>
      <c r="DC213" s="105"/>
    </row>
    <row r="214" spans="1:107" ht="14.4" x14ac:dyDescent="0.3">
      <c r="A214" s="104" t="s">
        <v>892</v>
      </c>
      <c r="B214" t="s">
        <v>422</v>
      </c>
      <c r="C214" t="s">
        <v>101</v>
      </c>
      <c r="D214" t="s">
        <v>838</v>
      </c>
      <c r="E214" t="s">
        <v>350</v>
      </c>
      <c r="F214" t="s">
        <v>116</v>
      </c>
      <c r="G214" t="s">
        <v>105</v>
      </c>
      <c r="H214" t="s">
        <v>105</v>
      </c>
      <c r="I214" s="97" t="s">
        <v>536</v>
      </c>
      <c r="J214" s="97">
        <v>1</v>
      </c>
      <c r="K214" t="s">
        <v>841</v>
      </c>
      <c r="L214" s="93" t="s">
        <v>324</v>
      </c>
      <c r="M214" s="105"/>
      <c r="N214" s="105"/>
      <c r="O214" s="105"/>
      <c r="P214" s="105"/>
      <c r="Q214" s="105"/>
      <c r="R214" s="105"/>
      <c r="S214" s="105"/>
      <c r="T214" s="105"/>
      <c r="U214" s="105"/>
      <c r="V214" s="105"/>
      <c r="W214" s="105"/>
      <c r="X214" s="105"/>
      <c r="Y214" s="105"/>
      <c r="Z214" s="105">
        <v>58.44</v>
      </c>
      <c r="AA214" s="105">
        <v>51.85</v>
      </c>
      <c r="AB214" s="105">
        <v>58.33</v>
      </c>
      <c r="AC214" s="105">
        <v>65.45</v>
      </c>
      <c r="AD214" s="105"/>
      <c r="AE214" s="105"/>
      <c r="AF214" s="105">
        <v>59.09</v>
      </c>
      <c r="AG214" s="105">
        <v>41.67</v>
      </c>
      <c r="AH214" s="105">
        <v>91.67</v>
      </c>
      <c r="AI214" s="105">
        <v>75</v>
      </c>
      <c r="AJ214" s="105"/>
      <c r="AK214" s="105">
        <v>65.45</v>
      </c>
      <c r="AL214" s="105"/>
      <c r="AM214" s="105"/>
      <c r="AN214" s="105">
        <v>28.89</v>
      </c>
      <c r="AO214" s="105">
        <v>16.5</v>
      </c>
      <c r="AP214" s="105"/>
      <c r="AQ214" s="105"/>
      <c r="AR214" s="105">
        <v>14.29</v>
      </c>
      <c r="AS214" s="105">
        <v>90.67</v>
      </c>
      <c r="AT214" s="105">
        <v>51.72</v>
      </c>
      <c r="AU214" s="105"/>
      <c r="AV214" s="105"/>
      <c r="AW214" s="105"/>
      <c r="AX214" s="105"/>
      <c r="AY214" s="105"/>
      <c r="AZ214" s="105"/>
      <c r="BA214" s="105"/>
      <c r="BB214" s="105"/>
      <c r="BC214" s="105"/>
      <c r="BD214" s="105"/>
      <c r="BE214" s="105"/>
      <c r="BF214" s="105"/>
      <c r="BG214" s="105"/>
      <c r="BH214" s="105"/>
      <c r="BI214" s="105"/>
      <c r="BJ214" s="105"/>
      <c r="BK214" s="105"/>
      <c r="BL214" s="105">
        <v>66.989999999999995</v>
      </c>
      <c r="BM214" s="105">
        <v>61.11</v>
      </c>
      <c r="BN214" s="105">
        <v>62.5</v>
      </c>
      <c r="BO214" s="105">
        <v>70.73</v>
      </c>
      <c r="BP214" s="105">
        <v>66.67</v>
      </c>
      <c r="BQ214" s="105">
        <v>65.38</v>
      </c>
      <c r="BR214" s="105">
        <v>30.43</v>
      </c>
      <c r="BS214" s="105">
        <v>0</v>
      </c>
      <c r="BT214" s="105">
        <v>33.33</v>
      </c>
      <c r="BU214" s="105">
        <v>30.77</v>
      </c>
      <c r="BV214" s="105">
        <v>72.069999999999993</v>
      </c>
      <c r="BW214" s="105">
        <v>69.39</v>
      </c>
      <c r="BX214" s="105">
        <v>68</v>
      </c>
      <c r="BY214" s="105">
        <v>60.87</v>
      </c>
      <c r="BZ214" s="105">
        <v>71.430000000000007</v>
      </c>
      <c r="CA214" s="105">
        <v>70</v>
      </c>
      <c r="CB214" s="105">
        <v>75.349999999999994</v>
      </c>
      <c r="CC214" s="105"/>
      <c r="CD214" s="105">
        <v>75.540000000000006</v>
      </c>
      <c r="CE214" s="105">
        <v>57.81</v>
      </c>
      <c r="CF214" s="105">
        <v>90.46</v>
      </c>
      <c r="CG214" s="105">
        <v>37.32</v>
      </c>
      <c r="CH214" s="105">
        <v>48.89</v>
      </c>
      <c r="CI214" s="105">
        <v>20</v>
      </c>
      <c r="CJ214" s="105">
        <v>45.4</v>
      </c>
      <c r="CK214" s="105">
        <v>36.11</v>
      </c>
      <c r="CL214" s="105">
        <v>0</v>
      </c>
      <c r="CM214" s="105"/>
      <c r="CN214" s="105"/>
      <c r="CO214" s="105"/>
      <c r="CP214" s="105"/>
      <c r="CQ214" s="105"/>
      <c r="CR214" s="105"/>
      <c r="CS214" s="105"/>
      <c r="CT214" s="105"/>
      <c r="CU214" s="105"/>
      <c r="CV214" s="105"/>
      <c r="CW214" s="105">
        <v>79.8</v>
      </c>
      <c r="CX214" s="105">
        <v>52.83</v>
      </c>
      <c r="CY214" s="105">
        <v>100</v>
      </c>
      <c r="CZ214" s="105">
        <v>90.48</v>
      </c>
      <c r="DA214" s="105">
        <v>60.7</v>
      </c>
      <c r="DB214" s="105">
        <v>95.4</v>
      </c>
      <c r="DC214" s="105"/>
    </row>
    <row r="215" spans="1:107" ht="14.4" x14ac:dyDescent="0.3">
      <c r="A215" s="104" t="s">
        <v>893</v>
      </c>
      <c r="B215" t="s">
        <v>423</v>
      </c>
      <c r="C215" t="s">
        <v>101</v>
      </c>
      <c r="D215" t="s">
        <v>871</v>
      </c>
      <c r="E215" t="s">
        <v>147</v>
      </c>
      <c r="F215" t="s">
        <v>322</v>
      </c>
      <c r="G215" t="s">
        <v>105</v>
      </c>
      <c r="H215" t="s">
        <v>105</v>
      </c>
      <c r="I215" s="97" t="s">
        <v>536</v>
      </c>
      <c r="J215" s="97">
        <v>1</v>
      </c>
      <c r="K215" t="s">
        <v>841</v>
      </c>
      <c r="L215" s="93" t="s">
        <v>324</v>
      </c>
      <c r="M215" s="105"/>
      <c r="N215" s="105"/>
      <c r="O215" s="105"/>
      <c r="P215" s="105"/>
      <c r="Q215" s="105"/>
      <c r="R215" s="105"/>
      <c r="S215" s="105"/>
      <c r="T215" s="105"/>
      <c r="U215" s="105"/>
      <c r="V215" s="105"/>
      <c r="W215" s="105"/>
      <c r="X215" s="105"/>
      <c r="Y215" s="105"/>
      <c r="Z215" s="105">
        <v>35.21</v>
      </c>
      <c r="AA215" s="105">
        <v>40</v>
      </c>
      <c r="AB215" s="105">
        <v>35</v>
      </c>
      <c r="AC215" s="105">
        <v>31.37</v>
      </c>
      <c r="AD215" s="105"/>
      <c r="AE215" s="105">
        <v>66.67</v>
      </c>
      <c r="AF215" s="105">
        <v>81.819999999999993</v>
      </c>
      <c r="AG215" s="105">
        <v>75</v>
      </c>
      <c r="AH215" s="105">
        <v>85</v>
      </c>
      <c r="AI215" s="105">
        <v>57.14</v>
      </c>
      <c r="AJ215" s="105"/>
      <c r="AK215" s="105">
        <v>62.42</v>
      </c>
      <c r="AL215" s="105"/>
      <c r="AM215" s="105"/>
      <c r="AN215" s="105">
        <v>51.61</v>
      </c>
      <c r="AO215" s="105">
        <v>40</v>
      </c>
      <c r="AP215" s="105">
        <v>0</v>
      </c>
      <c r="AQ215" s="105"/>
      <c r="AR215" s="105"/>
      <c r="AS215" s="105">
        <v>82.93</v>
      </c>
      <c r="AT215" s="105">
        <v>20</v>
      </c>
      <c r="AU215" s="105"/>
      <c r="AV215" s="105"/>
      <c r="AW215" s="105"/>
      <c r="AX215" s="105"/>
      <c r="AY215" s="105"/>
      <c r="AZ215" s="105"/>
      <c r="BA215" s="105"/>
      <c r="BB215" s="105"/>
      <c r="BC215" s="105"/>
      <c r="BD215" s="105"/>
      <c r="BE215" s="105"/>
      <c r="BF215" s="105"/>
      <c r="BG215" s="105"/>
      <c r="BH215" s="105"/>
      <c r="BI215" s="105"/>
      <c r="BJ215" s="105"/>
      <c r="BK215" s="105"/>
      <c r="BL215" s="105">
        <v>67.290000000000006</v>
      </c>
      <c r="BM215" s="105">
        <v>80</v>
      </c>
      <c r="BN215" s="105">
        <v>43.75</v>
      </c>
      <c r="BO215" s="105">
        <v>71.739999999999995</v>
      </c>
      <c r="BP215" s="105">
        <v>61.11</v>
      </c>
      <c r="BQ215" s="105">
        <v>69.23</v>
      </c>
      <c r="BR215" s="105"/>
      <c r="BS215" s="105"/>
      <c r="BT215" s="105"/>
      <c r="BU215" s="105"/>
      <c r="BV215" s="105">
        <v>73.28</v>
      </c>
      <c r="BW215" s="105">
        <v>61.22</v>
      </c>
      <c r="BX215" s="105">
        <v>68</v>
      </c>
      <c r="BY215" s="105">
        <v>82.61</v>
      </c>
      <c r="BZ215" s="105">
        <v>57.14</v>
      </c>
      <c r="CA215" s="105">
        <v>90</v>
      </c>
      <c r="CB215" s="105">
        <v>80.849999999999994</v>
      </c>
      <c r="CC215" s="105"/>
      <c r="CD215" s="105">
        <v>70.61</v>
      </c>
      <c r="CE215" s="105">
        <v>59.09</v>
      </c>
      <c r="CF215" s="105">
        <v>78.95</v>
      </c>
      <c r="CG215" s="105">
        <v>47.71</v>
      </c>
      <c r="CH215" s="105">
        <v>60</v>
      </c>
      <c r="CI215" s="105">
        <v>70</v>
      </c>
      <c r="CJ215" s="105">
        <v>43.1</v>
      </c>
      <c r="CK215" s="105">
        <v>26.85</v>
      </c>
      <c r="CL215" s="105">
        <v>33.33</v>
      </c>
      <c r="CM215" s="105"/>
      <c r="CN215" s="105"/>
      <c r="CO215" s="105"/>
      <c r="CP215" s="105"/>
      <c r="CQ215" s="105"/>
      <c r="CR215" s="105"/>
      <c r="CS215" s="105"/>
      <c r="CT215" s="105"/>
      <c r="CU215" s="105"/>
      <c r="CV215" s="105"/>
      <c r="CW215" s="105">
        <v>63.02</v>
      </c>
      <c r="CX215" s="105">
        <v>34.090000000000003</v>
      </c>
      <c r="CY215" s="105">
        <v>53.33</v>
      </c>
      <c r="CZ215" s="105">
        <v>51.09</v>
      </c>
      <c r="DA215" s="105">
        <v>57.81</v>
      </c>
      <c r="DB215" s="105">
        <v>87.93</v>
      </c>
      <c r="DC215" s="105"/>
    </row>
    <row r="216" spans="1:107" ht="14.4" x14ac:dyDescent="0.3">
      <c r="A216" s="104" t="s">
        <v>894</v>
      </c>
      <c r="B216" t="s">
        <v>424</v>
      </c>
      <c r="C216" t="s">
        <v>101</v>
      </c>
      <c r="D216" t="s">
        <v>871</v>
      </c>
      <c r="E216" t="s">
        <v>425</v>
      </c>
      <c r="F216" t="s">
        <v>322</v>
      </c>
      <c r="G216" t="s">
        <v>105</v>
      </c>
      <c r="H216" t="s">
        <v>105</v>
      </c>
      <c r="I216" s="97" t="s">
        <v>536</v>
      </c>
      <c r="J216" s="97">
        <v>1</v>
      </c>
      <c r="K216" t="s">
        <v>841</v>
      </c>
      <c r="L216" s="93" t="s">
        <v>324</v>
      </c>
      <c r="M216" s="105"/>
      <c r="N216" s="105"/>
      <c r="O216" s="105"/>
      <c r="P216" s="105"/>
      <c r="Q216" s="105"/>
      <c r="R216" s="105"/>
      <c r="S216" s="105"/>
      <c r="T216" s="105"/>
      <c r="U216" s="105">
        <v>92.86</v>
      </c>
      <c r="V216" s="105">
        <v>94.12</v>
      </c>
      <c r="W216" s="105">
        <v>83.33</v>
      </c>
      <c r="X216" s="105">
        <v>95.59</v>
      </c>
      <c r="Y216" s="105">
        <v>80</v>
      </c>
      <c r="Z216" s="105">
        <v>97.5</v>
      </c>
      <c r="AA216" s="105">
        <v>92.59</v>
      </c>
      <c r="AB216" s="105">
        <v>96.3</v>
      </c>
      <c r="AC216" s="105">
        <v>100</v>
      </c>
      <c r="AD216" s="105"/>
      <c r="AE216" s="105">
        <v>83.33</v>
      </c>
      <c r="AF216" s="105">
        <v>97.06</v>
      </c>
      <c r="AG216" s="105">
        <v>100</v>
      </c>
      <c r="AH216" s="105">
        <v>100</v>
      </c>
      <c r="AI216" s="105">
        <v>87.5</v>
      </c>
      <c r="AJ216" s="105"/>
      <c r="AK216" s="105">
        <v>86.51</v>
      </c>
      <c r="AL216" s="105"/>
      <c r="AM216" s="105"/>
      <c r="AN216" s="105">
        <v>79.17</v>
      </c>
      <c r="AO216" s="105">
        <v>95</v>
      </c>
      <c r="AP216" s="105"/>
      <c r="AQ216" s="105"/>
      <c r="AR216" s="105">
        <v>0</v>
      </c>
      <c r="AS216" s="105">
        <v>95.12</v>
      </c>
      <c r="AT216" s="105">
        <v>86.21</v>
      </c>
      <c r="AU216" s="105"/>
      <c r="AV216" s="105"/>
      <c r="AW216" s="105"/>
      <c r="AX216" s="105"/>
      <c r="AY216" s="105"/>
      <c r="AZ216" s="105"/>
      <c r="BA216" s="105"/>
      <c r="BB216" s="105"/>
      <c r="BC216" s="105"/>
      <c r="BD216" s="105"/>
      <c r="BE216" s="105"/>
      <c r="BF216" s="105"/>
      <c r="BG216" s="105"/>
      <c r="BH216" s="105"/>
      <c r="BI216" s="105"/>
      <c r="BJ216" s="105"/>
      <c r="BK216" s="105"/>
      <c r="BL216" s="105">
        <v>94.44</v>
      </c>
      <c r="BM216" s="105">
        <v>96.77</v>
      </c>
      <c r="BN216" s="105">
        <v>93.75</v>
      </c>
      <c r="BO216" s="105">
        <v>100</v>
      </c>
      <c r="BP216" s="105">
        <v>100</v>
      </c>
      <c r="BQ216" s="105">
        <v>80.77</v>
      </c>
      <c r="BR216" s="105"/>
      <c r="BS216" s="105"/>
      <c r="BT216" s="105"/>
      <c r="BU216" s="105"/>
      <c r="BV216" s="105"/>
      <c r="BW216" s="105"/>
      <c r="BX216" s="105"/>
      <c r="BY216" s="105"/>
      <c r="BZ216" s="105"/>
      <c r="CA216" s="105"/>
      <c r="CB216" s="105"/>
      <c r="CC216" s="105"/>
      <c r="CD216" s="105">
        <v>92.86</v>
      </c>
      <c r="CE216" s="105">
        <v>85.94</v>
      </c>
      <c r="CF216" s="105">
        <v>98.68</v>
      </c>
      <c r="CG216" s="105">
        <v>93.26</v>
      </c>
      <c r="CH216" s="105">
        <v>100</v>
      </c>
      <c r="CI216" s="105">
        <v>100</v>
      </c>
      <c r="CJ216" s="105">
        <v>93.1</v>
      </c>
      <c r="CK216" s="105">
        <v>82.41</v>
      </c>
      <c r="CL216" s="105">
        <v>80</v>
      </c>
      <c r="CM216" s="105"/>
      <c r="CN216" s="105"/>
      <c r="CO216" s="105"/>
      <c r="CP216" s="105"/>
      <c r="CQ216" s="105"/>
      <c r="CR216" s="105"/>
      <c r="CS216" s="105"/>
      <c r="CT216" s="105"/>
      <c r="CU216" s="105"/>
      <c r="CV216" s="105"/>
      <c r="CW216" s="105">
        <v>98.19</v>
      </c>
      <c r="CX216" s="105">
        <v>98.53</v>
      </c>
      <c r="CY216" s="105">
        <v>93.33</v>
      </c>
      <c r="CZ216" s="105">
        <v>100</v>
      </c>
      <c r="DA216" s="105">
        <v>94.88</v>
      </c>
      <c r="DB216" s="105">
        <v>98.28</v>
      </c>
      <c r="DC216" s="105"/>
    </row>
    <row r="217" spans="1:107" ht="14.4" x14ac:dyDescent="0.3">
      <c r="A217" s="104" t="s">
        <v>895</v>
      </c>
      <c r="B217" t="s">
        <v>426</v>
      </c>
      <c r="C217" t="s">
        <v>101</v>
      </c>
      <c r="D217" t="s">
        <v>427</v>
      </c>
      <c r="E217" t="s">
        <v>896</v>
      </c>
      <c r="F217" t="s">
        <v>322</v>
      </c>
      <c r="G217" t="s">
        <v>105</v>
      </c>
      <c r="H217" t="s">
        <v>105</v>
      </c>
      <c r="I217" s="97" t="s">
        <v>536</v>
      </c>
      <c r="J217" s="97">
        <v>1</v>
      </c>
      <c r="K217" t="s">
        <v>841</v>
      </c>
      <c r="L217" s="93" t="s">
        <v>324</v>
      </c>
      <c r="M217" s="105"/>
      <c r="N217" s="105"/>
      <c r="O217" s="105"/>
      <c r="P217" s="105"/>
      <c r="Q217" s="105"/>
      <c r="R217" s="105"/>
      <c r="S217" s="105"/>
      <c r="T217" s="105"/>
      <c r="U217" s="105"/>
      <c r="V217" s="105"/>
      <c r="W217" s="105"/>
      <c r="X217" s="105"/>
      <c r="Y217" s="105"/>
      <c r="Z217" s="105">
        <v>50</v>
      </c>
      <c r="AA217" s="105">
        <v>44.44</v>
      </c>
      <c r="AB217" s="105">
        <v>51.85</v>
      </c>
      <c r="AC217" s="105">
        <v>48.28</v>
      </c>
      <c r="AD217" s="105"/>
      <c r="AE217" s="105">
        <v>74.069999999999993</v>
      </c>
      <c r="AF217" s="105">
        <v>96.97</v>
      </c>
      <c r="AG217" s="105">
        <v>91.67</v>
      </c>
      <c r="AH217" s="105">
        <v>95</v>
      </c>
      <c r="AI217" s="105">
        <v>85.71</v>
      </c>
      <c r="AJ217" s="105"/>
      <c r="AK217" s="105">
        <v>75</v>
      </c>
      <c r="AL217" s="105"/>
      <c r="AM217" s="105"/>
      <c r="AN217" s="105">
        <v>66.67</v>
      </c>
      <c r="AO217" s="105">
        <v>62.5</v>
      </c>
      <c r="AP217" s="105">
        <v>25</v>
      </c>
      <c r="AQ217" s="105"/>
      <c r="AR217" s="105">
        <v>41.07</v>
      </c>
      <c r="AS217" s="105">
        <v>92.07</v>
      </c>
      <c r="AT217" s="105">
        <v>56</v>
      </c>
      <c r="AU217" s="105"/>
      <c r="AV217" s="105"/>
      <c r="AW217" s="105"/>
      <c r="AX217" s="105"/>
      <c r="AY217" s="105"/>
      <c r="AZ217" s="105"/>
      <c r="BA217" s="105"/>
      <c r="BB217" s="105"/>
      <c r="BC217" s="105"/>
      <c r="BD217" s="105"/>
      <c r="BE217" s="105"/>
      <c r="BF217" s="105"/>
      <c r="BG217" s="105"/>
      <c r="BH217" s="105"/>
      <c r="BI217" s="105"/>
      <c r="BJ217" s="105"/>
      <c r="BK217" s="105"/>
      <c r="BL217" s="105">
        <v>62.3</v>
      </c>
      <c r="BM217" s="105">
        <v>59.77</v>
      </c>
      <c r="BN217" s="105">
        <v>50</v>
      </c>
      <c r="BO217" s="105">
        <v>72.5</v>
      </c>
      <c r="BP217" s="105">
        <v>41.18</v>
      </c>
      <c r="BQ217" s="105">
        <v>73.680000000000007</v>
      </c>
      <c r="BR217" s="105">
        <v>59.21</v>
      </c>
      <c r="BS217" s="105">
        <v>60</v>
      </c>
      <c r="BT217" s="105">
        <v>68.42</v>
      </c>
      <c r="BU217" s="105">
        <v>54.17</v>
      </c>
      <c r="BV217" s="105"/>
      <c r="BW217" s="105"/>
      <c r="BX217" s="105"/>
      <c r="BY217" s="105"/>
      <c r="BZ217" s="105"/>
      <c r="CA217" s="105"/>
      <c r="CB217" s="105"/>
      <c r="CC217" s="105"/>
      <c r="CD217" s="105">
        <v>77.39</v>
      </c>
      <c r="CE217" s="105">
        <v>54.73</v>
      </c>
      <c r="CF217" s="105">
        <v>97.37</v>
      </c>
      <c r="CG217" s="105">
        <v>60.78</v>
      </c>
      <c r="CH217" s="105">
        <v>51.11</v>
      </c>
      <c r="CI217" s="105">
        <v>20</v>
      </c>
      <c r="CJ217" s="105">
        <v>72.41</v>
      </c>
      <c r="CK217" s="105">
        <v>85.19</v>
      </c>
      <c r="CL217" s="105">
        <v>60</v>
      </c>
      <c r="CM217" s="105"/>
      <c r="CN217" s="105"/>
      <c r="CO217" s="105"/>
      <c r="CP217" s="105"/>
      <c r="CQ217" s="105"/>
      <c r="CR217" s="105"/>
      <c r="CS217" s="105"/>
      <c r="CT217" s="105"/>
      <c r="CU217" s="105"/>
      <c r="CV217" s="105"/>
      <c r="CW217" s="105">
        <v>70.42</v>
      </c>
      <c r="CX217" s="105">
        <v>47.17</v>
      </c>
      <c r="CY217" s="105">
        <v>93.33</v>
      </c>
      <c r="CZ217" s="105">
        <v>75</v>
      </c>
      <c r="DA217" s="105">
        <v>78.36</v>
      </c>
      <c r="DB217" s="105">
        <v>82.76</v>
      </c>
      <c r="DC217" s="105"/>
    </row>
    <row r="218" spans="1:107" ht="14.4" x14ac:dyDescent="0.3">
      <c r="A218" s="104" t="s">
        <v>897</v>
      </c>
      <c r="B218" t="s">
        <v>429</v>
      </c>
      <c r="C218" t="s">
        <v>101</v>
      </c>
      <c r="D218" t="s">
        <v>416</v>
      </c>
      <c r="E218" t="s">
        <v>430</v>
      </c>
      <c r="F218" t="s">
        <v>322</v>
      </c>
      <c r="G218" t="s">
        <v>105</v>
      </c>
      <c r="H218" t="s">
        <v>105</v>
      </c>
      <c r="I218" s="97" t="s">
        <v>536</v>
      </c>
      <c r="J218" s="97">
        <v>1</v>
      </c>
      <c r="K218" t="s">
        <v>841</v>
      </c>
      <c r="L218" s="93" t="s">
        <v>324</v>
      </c>
      <c r="M218" s="105"/>
      <c r="N218" s="105"/>
      <c r="O218" s="105"/>
      <c r="P218" s="105"/>
      <c r="Q218" s="105"/>
      <c r="R218" s="105"/>
      <c r="S218" s="105"/>
      <c r="T218" s="105"/>
      <c r="U218" s="105">
        <v>73.03</v>
      </c>
      <c r="V218" s="105">
        <v>61.76</v>
      </c>
      <c r="W218" s="105">
        <v>20</v>
      </c>
      <c r="X218" s="105">
        <v>89.71</v>
      </c>
      <c r="Y218" s="105">
        <v>80</v>
      </c>
      <c r="Z218" s="105">
        <v>83.75</v>
      </c>
      <c r="AA218" s="105">
        <v>92.59</v>
      </c>
      <c r="AB218" s="105">
        <v>66.67</v>
      </c>
      <c r="AC218" s="105">
        <v>81.03</v>
      </c>
      <c r="AD218" s="105"/>
      <c r="AE218" s="105">
        <v>53.7</v>
      </c>
      <c r="AF218" s="105">
        <v>90.91</v>
      </c>
      <c r="AG218" s="105">
        <v>100</v>
      </c>
      <c r="AH218" s="105">
        <v>95</v>
      </c>
      <c r="AI218" s="105">
        <v>71.430000000000007</v>
      </c>
      <c r="AJ218" s="105"/>
      <c r="AK218" s="105">
        <v>82.01</v>
      </c>
      <c r="AL218" s="105"/>
      <c r="AM218" s="105"/>
      <c r="AN218" s="105">
        <v>33.33</v>
      </c>
      <c r="AO218" s="105">
        <v>78.3</v>
      </c>
      <c r="AP218" s="105">
        <v>0</v>
      </c>
      <c r="AQ218" s="105"/>
      <c r="AR218" s="105"/>
      <c r="AS218" s="105">
        <v>89.02</v>
      </c>
      <c r="AT218" s="105">
        <v>0</v>
      </c>
      <c r="AU218" s="105"/>
      <c r="AV218" s="105"/>
      <c r="AW218" s="105"/>
      <c r="AX218" s="105"/>
      <c r="AY218" s="105"/>
      <c r="AZ218" s="105"/>
      <c r="BA218" s="105"/>
      <c r="BB218" s="105"/>
      <c r="BC218" s="105"/>
      <c r="BD218" s="105"/>
      <c r="BE218" s="105"/>
      <c r="BF218" s="105"/>
      <c r="BG218" s="105"/>
      <c r="BH218" s="105"/>
      <c r="BI218" s="105"/>
      <c r="BJ218" s="105"/>
      <c r="BK218" s="105"/>
      <c r="BL218" s="105">
        <v>75.489999999999995</v>
      </c>
      <c r="BM218" s="105">
        <v>86.67</v>
      </c>
      <c r="BN218" s="105">
        <v>62.5</v>
      </c>
      <c r="BO218" s="105">
        <v>73.17</v>
      </c>
      <c r="BP218" s="105">
        <v>88.24</v>
      </c>
      <c r="BQ218" s="105">
        <v>76.92</v>
      </c>
      <c r="BR218" s="105"/>
      <c r="BS218" s="105"/>
      <c r="BT218" s="105"/>
      <c r="BU218" s="105"/>
      <c r="BV218" s="105"/>
      <c r="BW218" s="105"/>
      <c r="BX218" s="105"/>
      <c r="BY218" s="105"/>
      <c r="BZ218" s="105"/>
      <c r="CA218" s="105"/>
      <c r="CB218" s="105"/>
      <c r="CC218" s="105"/>
      <c r="CD218" s="105">
        <v>79.5</v>
      </c>
      <c r="CE218" s="105">
        <v>60.32</v>
      </c>
      <c r="CF218" s="105">
        <v>95.39</v>
      </c>
      <c r="CG218" s="105">
        <v>64.22</v>
      </c>
      <c r="CH218" s="105">
        <v>80</v>
      </c>
      <c r="CI218" s="105">
        <v>50</v>
      </c>
      <c r="CJ218" s="105">
        <v>53.45</v>
      </c>
      <c r="CK218" s="105">
        <v>79.63</v>
      </c>
      <c r="CL218" s="105">
        <v>80</v>
      </c>
      <c r="CM218" s="105"/>
      <c r="CN218" s="105"/>
      <c r="CO218" s="105"/>
      <c r="CP218" s="105"/>
      <c r="CQ218" s="105"/>
      <c r="CR218" s="105"/>
      <c r="CS218" s="105"/>
      <c r="CT218" s="105"/>
      <c r="CU218" s="105"/>
      <c r="CV218" s="105"/>
      <c r="CW218" s="105">
        <v>87.35</v>
      </c>
      <c r="CX218" s="105">
        <v>80.88</v>
      </c>
      <c r="CY218" s="105">
        <v>73.33</v>
      </c>
      <c r="CZ218" s="105">
        <v>95.65</v>
      </c>
      <c r="DA218" s="105">
        <v>78.44</v>
      </c>
      <c r="DB218" s="105">
        <v>95.68</v>
      </c>
      <c r="DC218" s="105"/>
    </row>
    <row r="219" spans="1:107" ht="14.4" x14ac:dyDescent="0.3">
      <c r="A219" s="104" t="s">
        <v>898</v>
      </c>
      <c r="B219" t="s">
        <v>431</v>
      </c>
      <c r="C219" t="s">
        <v>101</v>
      </c>
      <c r="D219" t="s">
        <v>871</v>
      </c>
      <c r="E219" t="s">
        <v>431</v>
      </c>
      <c r="F219" t="s">
        <v>322</v>
      </c>
      <c r="G219" t="s">
        <v>105</v>
      </c>
      <c r="H219" t="s">
        <v>105</v>
      </c>
      <c r="I219" s="97" t="s">
        <v>536</v>
      </c>
      <c r="J219" s="97">
        <v>1</v>
      </c>
      <c r="K219" t="s">
        <v>841</v>
      </c>
      <c r="L219" s="93" t="s">
        <v>324</v>
      </c>
      <c r="M219" s="105"/>
      <c r="N219" s="105"/>
      <c r="O219" s="105"/>
      <c r="P219" s="105"/>
      <c r="Q219" s="105"/>
      <c r="R219" s="105"/>
      <c r="S219" s="105"/>
      <c r="T219" s="105"/>
      <c r="U219" s="105"/>
      <c r="V219" s="105"/>
      <c r="W219" s="105"/>
      <c r="X219" s="105"/>
      <c r="Y219" s="105"/>
      <c r="Z219" s="105">
        <v>59.15</v>
      </c>
      <c r="AA219" s="105">
        <v>68</v>
      </c>
      <c r="AB219" s="105">
        <v>30</v>
      </c>
      <c r="AC219" s="105">
        <v>58.82</v>
      </c>
      <c r="AD219" s="105"/>
      <c r="AE219" s="105">
        <v>59.26</v>
      </c>
      <c r="AF219" s="105">
        <v>87.88</v>
      </c>
      <c r="AG219" s="105">
        <v>91.67</v>
      </c>
      <c r="AH219" s="105">
        <v>95</v>
      </c>
      <c r="AI219" s="105">
        <v>71.430000000000007</v>
      </c>
      <c r="AJ219" s="105"/>
      <c r="AK219" s="105">
        <v>70.83</v>
      </c>
      <c r="AL219" s="105"/>
      <c r="AM219" s="105"/>
      <c r="AN219" s="105">
        <v>59.46</v>
      </c>
      <c r="AO219" s="105">
        <v>0</v>
      </c>
      <c r="AP219" s="105"/>
      <c r="AQ219" s="105"/>
      <c r="AR219" s="105">
        <v>19.64</v>
      </c>
      <c r="AS219" s="105">
        <v>85.37</v>
      </c>
      <c r="AT219" s="105">
        <v>80</v>
      </c>
      <c r="AU219" s="105"/>
      <c r="AV219" s="105"/>
      <c r="AW219" s="105"/>
      <c r="AX219" s="105"/>
      <c r="AY219" s="105"/>
      <c r="AZ219" s="105"/>
      <c r="BA219" s="105"/>
      <c r="BB219" s="105"/>
      <c r="BC219" s="105"/>
      <c r="BD219" s="105"/>
      <c r="BE219" s="105"/>
      <c r="BF219" s="105"/>
      <c r="BG219" s="105"/>
      <c r="BH219" s="105"/>
      <c r="BI219" s="105"/>
      <c r="BJ219" s="105"/>
      <c r="BK219" s="105"/>
      <c r="BL219" s="105">
        <v>82.24</v>
      </c>
      <c r="BM219" s="105">
        <v>83.33</v>
      </c>
      <c r="BN219" s="105">
        <v>50</v>
      </c>
      <c r="BO219" s="105">
        <v>100</v>
      </c>
      <c r="BP219" s="105">
        <v>94.44</v>
      </c>
      <c r="BQ219" s="105">
        <v>73.08</v>
      </c>
      <c r="BR219" s="105">
        <v>27.27</v>
      </c>
      <c r="BS219" s="105">
        <v>0</v>
      </c>
      <c r="BT219" s="105">
        <v>33.33</v>
      </c>
      <c r="BU219" s="105">
        <v>25</v>
      </c>
      <c r="BV219" s="105"/>
      <c r="BW219" s="105"/>
      <c r="BX219" s="105"/>
      <c r="BY219" s="105"/>
      <c r="BZ219" s="105"/>
      <c r="CA219" s="105"/>
      <c r="CB219" s="105"/>
      <c r="CC219" s="105"/>
      <c r="CD219" s="105">
        <v>83.96</v>
      </c>
      <c r="CE219" s="105">
        <v>81.03</v>
      </c>
      <c r="CF219" s="105">
        <v>86.18</v>
      </c>
      <c r="CG219" s="105">
        <v>69.81</v>
      </c>
      <c r="CH219" s="105">
        <v>53.33</v>
      </c>
      <c r="CI219" s="105">
        <v>90</v>
      </c>
      <c r="CJ219" s="105">
        <v>61.67</v>
      </c>
      <c r="CK219" s="105">
        <v>96.3</v>
      </c>
      <c r="CL219" s="105">
        <v>80</v>
      </c>
      <c r="CM219" s="105"/>
      <c r="CN219" s="105"/>
      <c r="CO219" s="105"/>
      <c r="CP219" s="105"/>
      <c r="CQ219" s="105"/>
      <c r="CR219" s="105"/>
      <c r="CS219" s="105"/>
      <c r="CT219" s="105"/>
      <c r="CU219" s="105"/>
      <c r="CV219" s="105"/>
      <c r="CW219" s="105">
        <v>86.27</v>
      </c>
      <c r="CX219" s="105">
        <v>77.27</v>
      </c>
      <c r="CY219" s="105">
        <v>93.33</v>
      </c>
      <c r="CZ219" s="105">
        <v>78.260000000000005</v>
      </c>
      <c r="DA219" s="105">
        <v>74.92</v>
      </c>
      <c r="DB219" s="105">
        <v>93.97</v>
      </c>
      <c r="DC219" s="105"/>
    </row>
    <row r="220" spans="1:107" ht="14.4" x14ac:dyDescent="0.3">
      <c r="A220" s="104" t="s">
        <v>899</v>
      </c>
      <c r="B220" t="s">
        <v>433</v>
      </c>
      <c r="C220" t="s">
        <v>101</v>
      </c>
      <c r="D220" t="s">
        <v>838</v>
      </c>
      <c r="E220" t="s">
        <v>350</v>
      </c>
      <c r="F220" t="s">
        <v>116</v>
      </c>
      <c r="G220" t="s">
        <v>201</v>
      </c>
      <c r="H220" t="s">
        <v>434</v>
      </c>
      <c r="I220" s="97" t="s">
        <v>539</v>
      </c>
      <c r="J220" s="97">
        <v>0</v>
      </c>
      <c r="K220" t="s">
        <v>841</v>
      </c>
      <c r="L220" s="93" t="s">
        <v>324</v>
      </c>
      <c r="M220" s="105"/>
      <c r="N220" s="105"/>
      <c r="O220" s="105"/>
      <c r="P220" s="105"/>
      <c r="Q220" s="105"/>
      <c r="R220" s="105"/>
      <c r="S220" s="105"/>
      <c r="T220" s="105"/>
      <c r="U220" s="105"/>
      <c r="V220" s="105"/>
      <c r="W220" s="105"/>
      <c r="X220" s="105"/>
      <c r="Y220" s="105"/>
      <c r="Z220" s="105">
        <v>38.68</v>
      </c>
      <c r="AA220" s="105">
        <v>30</v>
      </c>
      <c r="AB220" s="105">
        <v>42.42</v>
      </c>
      <c r="AC220" s="105">
        <v>37.18</v>
      </c>
      <c r="AD220" s="105"/>
      <c r="AE220" s="105"/>
      <c r="AF220" s="105">
        <v>69.569999999999993</v>
      </c>
      <c r="AG220" s="105">
        <v>85.71</v>
      </c>
      <c r="AH220" s="105">
        <v>46.15</v>
      </c>
      <c r="AI220" s="105">
        <v>33.33</v>
      </c>
      <c r="AJ220" s="105"/>
      <c r="AK220" s="105">
        <v>36.770000000000003</v>
      </c>
      <c r="AL220" s="105"/>
      <c r="AM220" s="105"/>
      <c r="AN220" s="105">
        <v>0</v>
      </c>
      <c r="AO220" s="105">
        <v>33.25</v>
      </c>
      <c r="AP220" s="105">
        <v>0</v>
      </c>
      <c r="AQ220" s="105"/>
      <c r="AR220" s="105">
        <v>33.33</v>
      </c>
      <c r="AS220" s="105">
        <v>52</v>
      </c>
      <c r="AT220" s="105">
        <v>10.34</v>
      </c>
      <c r="AU220" s="105"/>
      <c r="AV220" s="105"/>
      <c r="AW220" s="105"/>
      <c r="AX220" s="105"/>
      <c r="AY220" s="105"/>
      <c r="AZ220" s="105"/>
      <c r="BA220" s="105">
        <v>42.11</v>
      </c>
      <c r="BB220" s="105">
        <v>40</v>
      </c>
      <c r="BC220" s="105">
        <v>37.5</v>
      </c>
      <c r="BD220" s="105">
        <v>50</v>
      </c>
      <c r="BE220" s="105">
        <v>66.67</v>
      </c>
      <c r="BF220" s="105">
        <v>50</v>
      </c>
      <c r="BG220" s="105">
        <v>50</v>
      </c>
      <c r="BH220" s="105"/>
      <c r="BI220" s="105"/>
      <c r="BJ220" s="105"/>
      <c r="BK220" s="105"/>
      <c r="BL220" s="105">
        <v>41.3</v>
      </c>
      <c r="BM220" s="105">
        <v>39.130000000000003</v>
      </c>
      <c r="BN220" s="105">
        <v>37.5</v>
      </c>
      <c r="BO220" s="105">
        <v>39.47</v>
      </c>
      <c r="BP220" s="105">
        <v>21.43</v>
      </c>
      <c r="BQ220" s="105">
        <v>53.85</v>
      </c>
      <c r="BR220" s="105">
        <v>48.61</v>
      </c>
      <c r="BS220" s="105">
        <v>75</v>
      </c>
      <c r="BT220" s="105">
        <v>38.89</v>
      </c>
      <c r="BU220" s="105">
        <v>50</v>
      </c>
      <c r="BV220" s="105">
        <v>55.62</v>
      </c>
      <c r="BW220" s="105">
        <v>42.75</v>
      </c>
      <c r="BX220" s="105">
        <v>52.63</v>
      </c>
      <c r="BY220" s="105">
        <v>58.33</v>
      </c>
      <c r="BZ220" s="105">
        <v>71.430000000000007</v>
      </c>
      <c r="CA220" s="105">
        <v>73.91</v>
      </c>
      <c r="CB220" s="105">
        <v>67.55</v>
      </c>
      <c r="CC220" s="105"/>
      <c r="CD220" s="105">
        <v>59.08</v>
      </c>
      <c r="CE220" s="105">
        <v>63.89</v>
      </c>
      <c r="CF220" s="105">
        <v>55.06</v>
      </c>
      <c r="CG220" s="105">
        <v>29.78</v>
      </c>
      <c r="CH220" s="105">
        <v>46.67</v>
      </c>
      <c r="CI220" s="105">
        <v>30</v>
      </c>
      <c r="CJ220" s="105">
        <v>28.45</v>
      </c>
      <c r="CK220" s="105">
        <v>0</v>
      </c>
      <c r="CL220" s="105">
        <v>33.33</v>
      </c>
      <c r="CM220" s="105"/>
      <c r="CN220" s="105"/>
      <c r="CO220" s="105"/>
      <c r="CP220" s="105"/>
      <c r="CQ220" s="105"/>
      <c r="CR220" s="105"/>
      <c r="CS220" s="105"/>
      <c r="CT220" s="105"/>
      <c r="CU220" s="105"/>
      <c r="CV220" s="105"/>
      <c r="CW220" s="105">
        <v>68.290000000000006</v>
      </c>
      <c r="CX220" s="105">
        <v>47.37</v>
      </c>
      <c r="CY220" s="105">
        <v>77.78</v>
      </c>
      <c r="CZ220" s="105">
        <v>60.53</v>
      </c>
      <c r="DA220" s="105">
        <v>39.53</v>
      </c>
      <c r="DB220" s="105">
        <v>90.72</v>
      </c>
      <c r="DC220" s="105"/>
    </row>
    <row r="221" spans="1:107" ht="14.4" x14ac:dyDescent="0.3">
      <c r="A221" s="104" t="s">
        <v>900</v>
      </c>
      <c r="B221" t="s">
        <v>435</v>
      </c>
      <c r="C221" t="s">
        <v>101</v>
      </c>
      <c r="D221" t="s">
        <v>838</v>
      </c>
      <c r="E221" t="s">
        <v>320</v>
      </c>
      <c r="F221" t="s">
        <v>235</v>
      </c>
      <c r="G221" t="s">
        <v>333</v>
      </c>
      <c r="H221" t="s">
        <v>436</v>
      </c>
      <c r="I221" s="97" t="s">
        <v>536</v>
      </c>
      <c r="J221" s="97">
        <v>1</v>
      </c>
      <c r="K221" t="s">
        <v>841</v>
      </c>
      <c r="L221" s="93" t="s">
        <v>324</v>
      </c>
      <c r="M221" s="105"/>
      <c r="N221" s="105"/>
      <c r="O221" s="105"/>
      <c r="P221" s="105"/>
      <c r="Q221" s="105"/>
      <c r="R221" s="105"/>
      <c r="S221" s="105"/>
      <c r="T221" s="105"/>
      <c r="U221" s="105">
        <v>81.650000000000006</v>
      </c>
      <c r="V221" s="105">
        <v>77.94</v>
      </c>
      <c r="W221" s="105">
        <v>71.430000000000007</v>
      </c>
      <c r="X221" s="105">
        <v>94.29</v>
      </c>
      <c r="Y221" s="105">
        <v>40</v>
      </c>
      <c r="Z221" s="105">
        <v>85</v>
      </c>
      <c r="AA221" s="105">
        <v>77.78</v>
      </c>
      <c r="AB221" s="105">
        <v>88.89</v>
      </c>
      <c r="AC221" s="105">
        <v>81.03</v>
      </c>
      <c r="AD221" s="105"/>
      <c r="AE221" s="105">
        <v>88.89</v>
      </c>
      <c r="AF221" s="105">
        <v>94.12</v>
      </c>
      <c r="AG221" s="105">
        <v>100</v>
      </c>
      <c r="AH221" s="105">
        <v>100</v>
      </c>
      <c r="AI221" s="105">
        <v>75</v>
      </c>
      <c r="AJ221" s="105"/>
      <c r="AK221" s="105">
        <v>82.57</v>
      </c>
      <c r="AL221" s="105"/>
      <c r="AM221" s="105"/>
      <c r="AN221" s="105">
        <v>83.78</v>
      </c>
      <c r="AO221" s="105">
        <v>83.3</v>
      </c>
      <c r="AP221" s="105">
        <v>25</v>
      </c>
      <c r="AQ221" s="105"/>
      <c r="AR221" s="105">
        <v>57.14</v>
      </c>
      <c r="AS221" s="105">
        <v>95.12</v>
      </c>
      <c r="AT221" s="105">
        <v>65.52</v>
      </c>
      <c r="AU221" s="105"/>
      <c r="AV221" s="105"/>
      <c r="AW221" s="105"/>
      <c r="AX221" s="105"/>
      <c r="AY221" s="105"/>
      <c r="AZ221" s="105"/>
      <c r="BA221" s="105"/>
      <c r="BB221" s="105"/>
      <c r="BC221" s="105"/>
      <c r="BD221" s="105"/>
      <c r="BE221" s="105"/>
      <c r="BF221" s="105"/>
      <c r="BG221" s="105"/>
      <c r="BH221" s="105"/>
      <c r="BI221" s="105"/>
      <c r="BJ221" s="105"/>
      <c r="BK221" s="105"/>
      <c r="BL221" s="105">
        <v>93.46</v>
      </c>
      <c r="BM221" s="105">
        <v>96.67</v>
      </c>
      <c r="BN221" s="105">
        <v>93.75</v>
      </c>
      <c r="BO221" s="105">
        <v>97.83</v>
      </c>
      <c r="BP221" s="105">
        <v>94.44</v>
      </c>
      <c r="BQ221" s="105">
        <v>84.62</v>
      </c>
      <c r="BR221" s="105">
        <v>64.099999999999994</v>
      </c>
      <c r="BS221" s="105">
        <v>50</v>
      </c>
      <c r="BT221" s="105">
        <v>68.42</v>
      </c>
      <c r="BU221" s="105">
        <v>53.85</v>
      </c>
      <c r="BV221" s="105">
        <v>89.96</v>
      </c>
      <c r="BW221" s="105">
        <v>91.84</v>
      </c>
      <c r="BX221" s="105">
        <v>76</v>
      </c>
      <c r="BY221" s="105">
        <v>91.3</v>
      </c>
      <c r="BZ221" s="105">
        <v>100</v>
      </c>
      <c r="CA221" s="105">
        <v>95</v>
      </c>
      <c r="CB221" s="105">
        <v>95.31</v>
      </c>
      <c r="CC221" s="105"/>
      <c r="CD221" s="105">
        <v>90.18</v>
      </c>
      <c r="CE221" s="105">
        <v>82.81</v>
      </c>
      <c r="CF221" s="105">
        <v>96.38</v>
      </c>
      <c r="CG221" s="105">
        <v>49.88</v>
      </c>
      <c r="CH221" s="105">
        <v>100</v>
      </c>
      <c r="CI221" s="105">
        <v>80</v>
      </c>
      <c r="CJ221" s="105">
        <v>31.9</v>
      </c>
      <c r="CK221" s="105">
        <v>8.33</v>
      </c>
      <c r="CL221" s="105">
        <v>16.670000000000002</v>
      </c>
      <c r="CM221" s="105"/>
      <c r="CN221" s="105"/>
      <c r="CO221" s="105"/>
      <c r="CP221" s="105"/>
      <c r="CQ221" s="105"/>
      <c r="CR221" s="105"/>
      <c r="CS221" s="105"/>
      <c r="CT221" s="105"/>
      <c r="CU221" s="105"/>
      <c r="CV221" s="105"/>
      <c r="CW221" s="105">
        <v>95.73</v>
      </c>
      <c r="CX221" s="105">
        <v>92.65</v>
      </c>
      <c r="CY221" s="105">
        <v>100</v>
      </c>
      <c r="CZ221" s="105">
        <v>95.65</v>
      </c>
      <c r="DA221" s="105">
        <v>69.09</v>
      </c>
      <c r="DB221" s="105">
        <v>97.98</v>
      </c>
      <c r="DC221" s="105"/>
    </row>
    <row r="222" spans="1:107" ht="14.4" x14ac:dyDescent="0.3">
      <c r="A222" s="104" t="s">
        <v>901</v>
      </c>
      <c r="B222" t="s">
        <v>437</v>
      </c>
      <c r="C222" t="s">
        <v>101</v>
      </c>
      <c r="D222" t="s">
        <v>838</v>
      </c>
      <c r="E222" t="s">
        <v>320</v>
      </c>
      <c r="F222" t="s">
        <v>235</v>
      </c>
      <c r="G222" t="s">
        <v>438</v>
      </c>
      <c r="H222" t="s">
        <v>439</v>
      </c>
      <c r="I222" s="97" t="s">
        <v>536</v>
      </c>
      <c r="J222" s="97">
        <v>1</v>
      </c>
      <c r="K222" t="s">
        <v>841</v>
      </c>
      <c r="L222" s="93" t="s">
        <v>324</v>
      </c>
      <c r="M222" s="105"/>
      <c r="N222" s="105"/>
      <c r="O222" s="105"/>
      <c r="P222" s="105"/>
      <c r="Q222" s="105"/>
      <c r="R222" s="105"/>
      <c r="S222" s="105"/>
      <c r="T222" s="105"/>
      <c r="U222" s="105">
        <v>78.16</v>
      </c>
      <c r="V222" s="105">
        <v>78.680000000000007</v>
      </c>
      <c r="W222" s="105">
        <v>66.67</v>
      </c>
      <c r="X222" s="105">
        <v>80.56</v>
      </c>
      <c r="Y222" s="105">
        <v>60</v>
      </c>
      <c r="Z222" s="105">
        <v>58.75</v>
      </c>
      <c r="AA222" s="105">
        <v>85.19</v>
      </c>
      <c r="AB222" s="105">
        <v>40.74</v>
      </c>
      <c r="AC222" s="105">
        <v>48.28</v>
      </c>
      <c r="AD222" s="105"/>
      <c r="AE222" s="105">
        <v>48.15</v>
      </c>
      <c r="AF222" s="105">
        <v>88.24</v>
      </c>
      <c r="AG222" s="105">
        <v>100</v>
      </c>
      <c r="AH222" s="105">
        <v>100</v>
      </c>
      <c r="AI222" s="105">
        <v>50</v>
      </c>
      <c r="AJ222" s="105"/>
      <c r="AK222" s="105">
        <v>54.86</v>
      </c>
      <c r="AL222" s="105"/>
      <c r="AM222" s="105"/>
      <c r="AN222" s="105">
        <v>16.670000000000002</v>
      </c>
      <c r="AO222" s="105">
        <v>38.89</v>
      </c>
      <c r="AP222" s="105">
        <v>25</v>
      </c>
      <c r="AQ222" s="105"/>
      <c r="AR222" s="105">
        <v>41.67</v>
      </c>
      <c r="AS222" s="105">
        <v>71.95</v>
      </c>
      <c r="AT222" s="105">
        <v>27.59</v>
      </c>
      <c r="AU222" s="105"/>
      <c r="AV222" s="105"/>
      <c r="AW222" s="105"/>
      <c r="AX222" s="105"/>
      <c r="AY222" s="105"/>
      <c r="AZ222" s="105"/>
      <c r="BA222" s="105"/>
      <c r="BB222" s="105"/>
      <c r="BC222" s="105"/>
      <c r="BD222" s="105"/>
      <c r="BE222" s="105"/>
      <c r="BF222" s="105"/>
      <c r="BG222" s="105"/>
      <c r="BH222" s="105"/>
      <c r="BI222" s="105"/>
      <c r="BJ222" s="105"/>
      <c r="BK222" s="105"/>
      <c r="BL222" s="105">
        <v>32.049999999999997</v>
      </c>
      <c r="BM222" s="105"/>
      <c r="BN222" s="105">
        <v>20</v>
      </c>
      <c r="BO222" s="105">
        <v>48.48</v>
      </c>
      <c r="BP222" s="105">
        <v>30.77</v>
      </c>
      <c r="BQ222" s="105">
        <v>11.76</v>
      </c>
      <c r="BR222" s="105">
        <v>51.47</v>
      </c>
      <c r="BS222" s="105">
        <v>25</v>
      </c>
      <c r="BT222" s="105">
        <v>50</v>
      </c>
      <c r="BU222" s="105">
        <v>61.36</v>
      </c>
      <c r="BV222" s="105">
        <v>57.36</v>
      </c>
      <c r="BW222" s="105">
        <v>33.33</v>
      </c>
      <c r="BX222" s="105">
        <v>36.36</v>
      </c>
      <c r="BY222" s="105">
        <v>55.07</v>
      </c>
      <c r="BZ222" s="105">
        <v>50</v>
      </c>
      <c r="CA222" s="105">
        <v>70</v>
      </c>
      <c r="CB222" s="105">
        <v>73.23</v>
      </c>
      <c r="CC222" s="105"/>
      <c r="CD222" s="105">
        <v>75.87</v>
      </c>
      <c r="CE222" s="105">
        <v>57.46</v>
      </c>
      <c r="CF222" s="105">
        <v>92.11</v>
      </c>
      <c r="CG222" s="105">
        <v>29.17</v>
      </c>
      <c r="CH222" s="105">
        <v>44.44</v>
      </c>
      <c r="CI222" s="105">
        <v>50</v>
      </c>
      <c r="CJ222" s="105">
        <v>20</v>
      </c>
      <c r="CK222" s="105">
        <v>12.5</v>
      </c>
      <c r="CL222" s="105">
        <v>16.670000000000002</v>
      </c>
      <c r="CM222" s="105"/>
      <c r="CN222" s="105"/>
      <c r="CO222" s="105"/>
      <c r="CP222" s="105"/>
      <c r="CQ222" s="105"/>
      <c r="CR222" s="105"/>
      <c r="CS222" s="105"/>
      <c r="CT222" s="105"/>
      <c r="CU222" s="105"/>
      <c r="CV222" s="105"/>
      <c r="CW222" s="105">
        <v>72.05</v>
      </c>
      <c r="CX222" s="105">
        <v>66.180000000000007</v>
      </c>
      <c r="CY222" s="105">
        <v>60</v>
      </c>
      <c r="CZ222" s="105">
        <v>70.83</v>
      </c>
      <c r="DA222" s="105">
        <v>55.61</v>
      </c>
      <c r="DB222" s="105">
        <v>86.81</v>
      </c>
      <c r="DC222" s="105"/>
    </row>
    <row r="223" spans="1:107" ht="14.4" x14ac:dyDescent="0.3">
      <c r="A223" s="104" t="s">
        <v>902</v>
      </c>
      <c r="B223" t="s">
        <v>440</v>
      </c>
      <c r="C223" t="s">
        <v>101</v>
      </c>
      <c r="D223" t="s">
        <v>838</v>
      </c>
      <c r="E223" t="s">
        <v>320</v>
      </c>
      <c r="F223" t="s">
        <v>235</v>
      </c>
      <c r="G223" t="s">
        <v>441</v>
      </c>
      <c r="H223" t="s">
        <v>442</v>
      </c>
      <c r="I223" s="97" t="s">
        <v>539</v>
      </c>
      <c r="J223" s="97">
        <v>1</v>
      </c>
      <c r="K223" t="s">
        <v>841</v>
      </c>
      <c r="L223" s="93" t="s">
        <v>324</v>
      </c>
      <c r="M223" s="105"/>
      <c r="N223" s="105"/>
      <c r="O223" s="105"/>
      <c r="P223" s="105"/>
      <c r="Q223" s="105"/>
      <c r="R223" s="105"/>
      <c r="S223" s="105"/>
      <c r="T223" s="105"/>
      <c r="U223" s="105">
        <v>83.33</v>
      </c>
      <c r="V223" s="105">
        <v>88.24</v>
      </c>
      <c r="W223" s="105">
        <v>92.86</v>
      </c>
      <c r="X223" s="105">
        <v>77.78</v>
      </c>
      <c r="Y223" s="105"/>
      <c r="Z223" s="105">
        <v>68.75</v>
      </c>
      <c r="AA223" s="105">
        <v>66.67</v>
      </c>
      <c r="AB223" s="105">
        <v>62.96</v>
      </c>
      <c r="AC223" s="105">
        <v>70.69</v>
      </c>
      <c r="AD223" s="105"/>
      <c r="AE223" s="105">
        <v>53.7</v>
      </c>
      <c r="AF223" s="105">
        <v>82.35</v>
      </c>
      <c r="AG223" s="105">
        <v>83.33</v>
      </c>
      <c r="AH223" s="105">
        <v>90</v>
      </c>
      <c r="AI223" s="105">
        <v>75</v>
      </c>
      <c r="AJ223" s="105"/>
      <c r="AK223" s="105">
        <v>57.18</v>
      </c>
      <c r="AL223" s="105"/>
      <c r="AM223" s="105"/>
      <c r="AN223" s="105">
        <v>53.85</v>
      </c>
      <c r="AO223" s="105">
        <v>39.78</v>
      </c>
      <c r="AP223" s="105">
        <v>0</v>
      </c>
      <c r="AQ223" s="105"/>
      <c r="AR223" s="105">
        <v>19.440000000000001</v>
      </c>
      <c r="AS223" s="105">
        <v>57.33</v>
      </c>
      <c r="AT223" s="105">
        <v>79.31</v>
      </c>
      <c r="AU223" s="105"/>
      <c r="AV223" s="105"/>
      <c r="AW223" s="105"/>
      <c r="AX223" s="105"/>
      <c r="AY223" s="105"/>
      <c r="AZ223" s="105"/>
      <c r="BA223" s="105"/>
      <c r="BB223" s="105"/>
      <c r="BC223" s="105"/>
      <c r="BD223" s="105"/>
      <c r="BE223" s="105"/>
      <c r="BF223" s="105"/>
      <c r="BG223" s="105"/>
      <c r="BH223" s="105"/>
      <c r="BI223" s="105"/>
      <c r="BJ223" s="105"/>
      <c r="BK223" s="105"/>
      <c r="BL223" s="105">
        <v>77.56</v>
      </c>
      <c r="BM223" s="105">
        <v>84.44</v>
      </c>
      <c r="BN223" s="105">
        <v>81.25</v>
      </c>
      <c r="BO223" s="105">
        <v>78.260000000000005</v>
      </c>
      <c r="BP223" s="105">
        <v>85.19</v>
      </c>
      <c r="BQ223" s="105">
        <v>40</v>
      </c>
      <c r="BR223" s="105">
        <v>33.33</v>
      </c>
      <c r="BS223" s="105">
        <v>0</v>
      </c>
      <c r="BT223" s="105">
        <v>50</v>
      </c>
      <c r="BU223" s="105">
        <v>36.36</v>
      </c>
      <c r="BV223" s="105">
        <v>84.73</v>
      </c>
      <c r="BW223" s="105">
        <v>85.71</v>
      </c>
      <c r="BX223" s="105">
        <v>96</v>
      </c>
      <c r="BY223" s="105">
        <v>91.3</v>
      </c>
      <c r="BZ223" s="105">
        <v>71.430000000000007</v>
      </c>
      <c r="CA223" s="105">
        <v>85</v>
      </c>
      <c r="CB223" s="105">
        <v>82.98</v>
      </c>
      <c r="CC223" s="105"/>
      <c r="CD223" s="105">
        <v>71.25</v>
      </c>
      <c r="CE223" s="105">
        <v>84.38</v>
      </c>
      <c r="CF223" s="105">
        <v>60.2</v>
      </c>
      <c r="CG223" s="105">
        <v>37.979999999999997</v>
      </c>
      <c r="CH223" s="105">
        <v>37.78</v>
      </c>
      <c r="CI223" s="105">
        <v>40</v>
      </c>
      <c r="CJ223" s="105">
        <v>38.33</v>
      </c>
      <c r="CK223" s="105">
        <v>26.85</v>
      </c>
      <c r="CL223" s="105">
        <v>50</v>
      </c>
      <c r="CM223" s="105"/>
      <c r="CN223" s="105"/>
      <c r="CO223" s="105"/>
      <c r="CP223" s="105"/>
      <c r="CQ223" s="105"/>
      <c r="CR223" s="105"/>
      <c r="CS223" s="105"/>
      <c r="CT223" s="105"/>
      <c r="CU223" s="105"/>
      <c r="CV223" s="105"/>
      <c r="CW223" s="105">
        <v>87.47</v>
      </c>
      <c r="CX223" s="105">
        <v>79.41</v>
      </c>
      <c r="CY223" s="105">
        <v>100</v>
      </c>
      <c r="CZ223" s="105">
        <v>96.59</v>
      </c>
      <c r="DA223" s="105">
        <v>53.86</v>
      </c>
      <c r="DB223" s="105">
        <v>91.09</v>
      </c>
      <c r="DC223" s="105"/>
    </row>
    <row r="224" spans="1:107" ht="14.4" x14ac:dyDescent="0.3">
      <c r="A224" s="104" t="s">
        <v>903</v>
      </c>
      <c r="B224" t="s">
        <v>443</v>
      </c>
      <c r="C224" t="s">
        <v>101</v>
      </c>
      <c r="D224" t="s">
        <v>444</v>
      </c>
      <c r="E224" t="s">
        <v>445</v>
      </c>
      <c r="F224" t="s">
        <v>322</v>
      </c>
      <c r="G224" t="s">
        <v>105</v>
      </c>
      <c r="H224" t="s">
        <v>105</v>
      </c>
      <c r="I224" s="97" t="s">
        <v>536</v>
      </c>
      <c r="J224" s="97">
        <v>1</v>
      </c>
      <c r="K224" t="s">
        <v>841</v>
      </c>
      <c r="L224" s="93" t="s">
        <v>324</v>
      </c>
      <c r="M224" s="105"/>
      <c r="N224" s="105"/>
      <c r="O224" s="105"/>
      <c r="P224" s="105"/>
      <c r="Q224" s="105"/>
      <c r="R224" s="105"/>
      <c r="S224" s="105"/>
      <c r="T224" s="105"/>
      <c r="U224" s="105"/>
      <c r="V224" s="105"/>
      <c r="W224" s="105"/>
      <c r="X224" s="105"/>
      <c r="Y224" s="105"/>
      <c r="Z224" s="105">
        <v>77.459999999999994</v>
      </c>
      <c r="AA224" s="105">
        <v>80</v>
      </c>
      <c r="AB224" s="105">
        <v>65</v>
      </c>
      <c r="AC224" s="105">
        <v>84.31</v>
      </c>
      <c r="AD224" s="105"/>
      <c r="AE224" s="105">
        <v>61.11</v>
      </c>
      <c r="AF224" s="105">
        <v>100</v>
      </c>
      <c r="AG224" s="105">
        <v>100</v>
      </c>
      <c r="AH224" s="105">
        <v>100</v>
      </c>
      <c r="AI224" s="105">
        <v>100</v>
      </c>
      <c r="AJ224" s="105"/>
      <c r="AK224" s="105">
        <v>85.94</v>
      </c>
      <c r="AL224" s="105"/>
      <c r="AM224" s="105"/>
      <c r="AN224" s="105">
        <v>71.17</v>
      </c>
      <c r="AO224" s="105">
        <v>56.7</v>
      </c>
      <c r="AP224" s="105">
        <v>50</v>
      </c>
      <c r="AQ224" s="105"/>
      <c r="AR224" s="105"/>
      <c r="AS224" s="105">
        <v>96.95</v>
      </c>
      <c r="AT224" s="105">
        <v>86.21</v>
      </c>
      <c r="AU224" s="105"/>
      <c r="AV224" s="105"/>
      <c r="AW224" s="105"/>
      <c r="AX224" s="105"/>
      <c r="AY224" s="105"/>
      <c r="AZ224" s="105"/>
      <c r="BA224" s="105"/>
      <c r="BB224" s="105"/>
      <c r="BC224" s="105"/>
      <c r="BD224" s="105"/>
      <c r="BE224" s="105"/>
      <c r="BF224" s="105"/>
      <c r="BG224" s="105"/>
      <c r="BH224" s="105"/>
      <c r="BI224" s="105"/>
      <c r="BJ224" s="105"/>
      <c r="BK224" s="105"/>
      <c r="BL224" s="105">
        <v>94.34</v>
      </c>
      <c r="BM224" s="105">
        <v>93.1</v>
      </c>
      <c r="BN224" s="105">
        <v>87.5</v>
      </c>
      <c r="BO224" s="105">
        <v>97.83</v>
      </c>
      <c r="BP224" s="105">
        <v>94.44</v>
      </c>
      <c r="BQ224" s="105">
        <v>96.15</v>
      </c>
      <c r="BR224" s="105"/>
      <c r="BS224" s="105"/>
      <c r="BT224" s="105"/>
      <c r="BU224" s="105"/>
      <c r="BV224" s="105"/>
      <c r="BW224" s="105"/>
      <c r="BX224" s="105"/>
      <c r="BY224" s="105"/>
      <c r="BZ224" s="105"/>
      <c r="CA224" s="105"/>
      <c r="CB224" s="105"/>
      <c r="CC224" s="105"/>
      <c r="CD224" s="105">
        <v>89.18</v>
      </c>
      <c r="CE224" s="105">
        <v>79.31</v>
      </c>
      <c r="CF224" s="105">
        <v>96.71</v>
      </c>
      <c r="CG224" s="105">
        <v>50</v>
      </c>
      <c r="CH224" s="105">
        <v>57.14</v>
      </c>
      <c r="CI224" s="105">
        <v>60</v>
      </c>
      <c r="CJ224" s="105">
        <v>54.6</v>
      </c>
      <c r="CK224" s="105">
        <v>29.63</v>
      </c>
      <c r="CL224" s="105">
        <v>20</v>
      </c>
      <c r="CM224" s="105"/>
      <c r="CN224" s="105"/>
      <c r="CO224" s="105"/>
      <c r="CP224" s="105"/>
      <c r="CQ224" s="105"/>
      <c r="CR224" s="105"/>
      <c r="CS224" s="105"/>
      <c r="CT224" s="105"/>
      <c r="CU224" s="105"/>
      <c r="CV224" s="105"/>
      <c r="CW224" s="105">
        <v>84.2</v>
      </c>
      <c r="CX224" s="105">
        <v>79.55</v>
      </c>
      <c r="CY224" s="105">
        <v>90</v>
      </c>
      <c r="CZ224" s="105">
        <v>71</v>
      </c>
      <c r="DA224" s="105">
        <v>67.06</v>
      </c>
      <c r="DB224" s="105">
        <v>90.81</v>
      </c>
      <c r="DC224" s="105"/>
    </row>
    <row r="225" spans="1:107" ht="14.4" x14ac:dyDescent="0.3">
      <c r="A225" s="104" t="s">
        <v>904</v>
      </c>
      <c r="B225" t="s">
        <v>446</v>
      </c>
      <c r="C225" t="s">
        <v>101</v>
      </c>
      <c r="D225" t="s">
        <v>444</v>
      </c>
      <c r="E225" t="s">
        <v>147</v>
      </c>
      <c r="F225" t="s">
        <v>322</v>
      </c>
      <c r="G225" t="s">
        <v>105</v>
      </c>
      <c r="H225" t="s">
        <v>105</v>
      </c>
      <c r="I225" s="97" t="s">
        <v>536</v>
      </c>
      <c r="J225" s="97">
        <v>1</v>
      </c>
      <c r="K225" t="s">
        <v>841</v>
      </c>
      <c r="L225" s="93" t="s">
        <v>324</v>
      </c>
      <c r="M225" s="105"/>
      <c r="N225" s="105"/>
      <c r="O225" s="105"/>
      <c r="P225" s="105"/>
      <c r="Q225" s="105"/>
      <c r="R225" s="105"/>
      <c r="S225" s="105"/>
      <c r="T225" s="105"/>
      <c r="U225" s="105"/>
      <c r="V225" s="105"/>
      <c r="W225" s="105"/>
      <c r="X225" s="105"/>
      <c r="Y225" s="105"/>
      <c r="Z225" s="105">
        <v>81.25</v>
      </c>
      <c r="AA225" s="105">
        <v>77.78</v>
      </c>
      <c r="AB225" s="105">
        <v>85.19</v>
      </c>
      <c r="AC225" s="105">
        <v>77.59</v>
      </c>
      <c r="AD225" s="105"/>
      <c r="AE225" s="105">
        <v>66.67</v>
      </c>
      <c r="AF225" s="105">
        <v>100</v>
      </c>
      <c r="AG225" s="105">
        <v>100</v>
      </c>
      <c r="AH225" s="105">
        <v>100</v>
      </c>
      <c r="AI225" s="105">
        <v>100</v>
      </c>
      <c r="AJ225" s="105"/>
      <c r="AK225" s="105">
        <v>77.040000000000006</v>
      </c>
      <c r="AL225" s="105"/>
      <c r="AM225" s="105"/>
      <c r="AN225" s="105">
        <v>22.22</v>
      </c>
      <c r="AO225" s="105">
        <v>42.56</v>
      </c>
      <c r="AP225" s="105"/>
      <c r="AQ225" s="105"/>
      <c r="AR225" s="105">
        <v>0</v>
      </c>
      <c r="AS225" s="105">
        <v>97.56</v>
      </c>
      <c r="AT225" s="105">
        <v>72.41</v>
      </c>
      <c r="AU225" s="105"/>
      <c r="AV225" s="105"/>
      <c r="AW225" s="105"/>
      <c r="AX225" s="105"/>
      <c r="AY225" s="105"/>
      <c r="AZ225" s="105"/>
      <c r="BA225" s="105"/>
      <c r="BB225" s="105"/>
      <c r="BC225" s="105"/>
      <c r="BD225" s="105"/>
      <c r="BE225" s="105"/>
      <c r="BF225" s="105"/>
      <c r="BG225" s="105"/>
      <c r="BH225" s="105"/>
      <c r="BI225" s="105"/>
      <c r="BJ225" s="105"/>
      <c r="BK225" s="105"/>
      <c r="BL225" s="105">
        <v>91.67</v>
      </c>
      <c r="BM225" s="105">
        <v>90.32</v>
      </c>
      <c r="BN225" s="105">
        <v>87.5</v>
      </c>
      <c r="BO225" s="105">
        <v>97.83</v>
      </c>
      <c r="BP225" s="105">
        <v>94.44</v>
      </c>
      <c r="BQ225" s="105">
        <v>88.46</v>
      </c>
      <c r="BR225" s="105"/>
      <c r="BS225" s="105"/>
      <c r="BT225" s="105"/>
      <c r="BU225" s="105"/>
      <c r="BV225" s="105">
        <v>95.23</v>
      </c>
      <c r="BW225" s="105">
        <v>93.88</v>
      </c>
      <c r="BX225" s="105">
        <v>92</v>
      </c>
      <c r="BY225" s="105">
        <v>100</v>
      </c>
      <c r="BZ225" s="105">
        <v>100</v>
      </c>
      <c r="CA225" s="105">
        <v>95</v>
      </c>
      <c r="CB225" s="105">
        <v>95.21</v>
      </c>
      <c r="CC225" s="105"/>
      <c r="CD225" s="105">
        <v>91.96</v>
      </c>
      <c r="CE225" s="105">
        <v>83.58</v>
      </c>
      <c r="CF225" s="105">
        <v>99.34</v>
      </c>
      <c r="CG225" s="105">
        <v>85.99</v>
      </c>
      <c r="CH225" s="105">
        <v>100</v>
      </c>
      <c r="CI225" s="105">
        <v>100</v>
      </c>
      <c r="CJ225" s="105">
        <v>77.010000000000005</v>
      </c>
      <c r="CK225" s="105">
        <v>77.78</v>
      </c>
      <c r="CL225" s="105">
        <v>83.33</v>
      </c>
      <c r="CM225" s="105"/>
      <c r="CN225" s="105"/>
      <c r="CO225" s="105"/>
      <c r="CP225" s="105"/>
      <c r="CQ225" s="105"/>
      <c r="CR225" s="105"/>
      <c r="CS225" s="105"/>
      <c r="CT225" s="105"/>
      <c r="CU225" s="105"/>
      <c r="CV225" s="105"/>
      <c r="CW225" s="105">
        <v>93.45</v>
      </c>
      <c r="CX225" s="105">
        <v>90.57</v>
      </c>
      <c r="CY225" s="105">
        <v>100</v>
      </c>
      <c r="CZ225" s="105">
        <v>92.71</v>
      </c>
      <c r="DA225" s="105">
        <v>89.92</v>
      </c>
      <c r="DB225" s="105">
        <v>95.4</v>
      </c>
      <c r="DC225" s="105"/>
    </row>
    <row r="226" spans="1:107" ht="14.4" x14ac:dyDescent="0.3">
      <c r="A226" s="104" t="s">
        <v>905</v>
      </c>
      <c r="B226" t="s">
        <v>447</v>
      </c>
      <c r="C226" t="s">
        <v>101</v>
      </c>
      <c r="D226" t="s">
        <v>838</v>
      </c>
      <c r="E226" t="s">
        <v>320</v>
      </c>
      <c r="F226" t="s">
        <v>322</v>
      </c>
      <c r="G226" t="s">
        <v>105</v>
      </c>
      <c r="H226" t="s">
        <v>105</v>
      </c>
      <c r="I226" s="97" t="s">
        <v>536</v>
      </c>
      <c r="J226" s="97">
        <v>1</v>
      </c>
      <c r="K226" t="s">
        <v>841</v>
      </c>
      <c r="L226" s="93" t="s">
        <v>324</v>
      </c>
      <c r="M226" s="105"/>
      <c r="N226" s="105"/>
      <c r="O226" s="105"/>
      <c r="P226" s="105"/>
      <c r="Q226" s="105"/>
      <c r="R226" s="105"/>
      <c r="S226" s="105"/>
      <c r="T226" s="105"/>
      <c r="U226" s="105">
        <v>69.290000000000006</v>
      </c>
      <c r="V226" s="105">
        <v>55.88</v>
      </c>
      <c r="W226" s="105">
        <v>50</v>
      </c>
      <c r="X226" s="105">
        <v>87.88</v>
      </c>
      <c r="Y226" s="105"/>
      <c r="Z226" s="105">
        <v>38.03</v>
      </c>
      <c r="AA226" s="105">
        <v>20</v>
      </c>
      <c r="AB226" s="105">
        <v>35</v>
      </c>
      <c r="AC226" s="105">
        <v>39.22</v>
      </c>
      <c r="AD226" s="105"/>
      <c r="AE226" s="105">
        <v>57.41</v>
      </c>
      <c r="AF226" s="105">
        <v>96.97</v>
      </c>
      <c r="AG226" s="105">
        <v>100</v>
      </c>
      <c r="AH226" s="105">
        <v>100</v>
      </c>
      <c r="AI226" s="105">
        <v>85.71</v>
      </c>
      <c r="AJ226" s="105"/>
      <c r="AK226" s="105">
        <v>65.39</v>
      </c>
      <c r="AL226" s="105"/>
      <c r="AM226" s="105"/>
      <c r="AN226" s="105">
        <v>53.33</v>
      </c>
      <c r="AO226" s="105">
        <v>86.7</v>
      </c>
      <c r="AP226" s="105">
        <v>50</v>
      </c>
      <c r="AQ226" s="105"/>
      <c r="AR226" s="105">
        <v>11.11</v>
      </c>
      <c r="AS226" s="105">
        <v>70.67</v>
      </c>
      <c r="AT226" s="105">
        <v>75.86</v>
      </c>
      <c r="AU226" s="105"/>
      <c r="AV226" s="105"/>
      <c r="AW226" s="105"/>
      <c r="AX226" s="105"/>
      <c r="AY226" s="105"/>
      <c r="AZ226" s="105"/>
      <c r="BA226" s="105"/>
      <c r="BB226" s="105"/>
      <c r="BC226" s="105"/>
      <c r="BD226" s="105"/>
      <c r="BE226" s="105"/>
      <c r="BF226" s="105"/>
      <c r="BG226" s="105"/>
      <c r="BH226" s="105"/>
      <c r="BI226" s="105"/>
      <c r="BJ226" s="105"/>
      <c r="BK226" s="105"/>
      <c r="BL226" s="105">
        <v>69.67</v>
      </c>
      <c r="BM226" s="105">
        <v>76.81</v>
      </c>
      <c r="BN226" s="105">
        <v>43.75</v>
      </c>
      <c r="BO226" s="105">
        <v>78.260000000000005</v>
      </c>
      <c r="BP226" s="105">
        <v>100</v>
      </c>
      <c r="BQ226" s="105">
        <v>65.38</v>
      </c>
      <c r="BR226" s="105">
        <v>47.06</v>
      </c>
      <c r="BS226" s="105">
        <v>0</v>
      </c>
      <c r="BT226" s="105">
        <v>0</v>
      </c>
      <c r="BU226" s="105">
        <v>50</v>
      </c>
      <c r="BV226" s="105"/>
      <c r="BW226" s="105"/>
      <c r="BX226" s="105"/>
      <c r="BY226" s="105"/>
      <c r="BZ226" s="105"/>
      <c r="CA226" s="105"/>
      <c r="CB226" s="105"/>
      <c r="CC226" s="105"/>
      <c r="CD226" s="105">
        <v>71.41</v>
      </c>
      <c r="CE226" s="105">
        <v>51.52</v>
      </c>
      <c r="CF226" s="105">
        <v>86</v>
      </c>
      <c r="CG226" s="105">
        <v>41.29</v>
      </c>
      <c r="CH226" s="105">
        <v>42.86</v>
      </c>
      <c r="CI226" s="105">
        <v>60</v>
      </c>
      <c r="CJ226" s="105">
        <v>31.03</v>
      </c>
      <c r="CK226" s="105">
        <v>62.96</v>
      </c>
      <c r="CL226" s="105">
        <v>20</v>
      </c>
      <c r="CM226" s="105"/>
      <c r="CN226" s="105"/>
      <c r="CO226" s="105"/>
      <c r="CP226" s="105"/>
      <c r="CQ226" s="105"/>
      <c r="CR226" s="105"/>
      <c r="CS226" s="105"/>
      <c r="CT226" s="105"/>
      <c r="CU226" s="105"/>
      <c r="CV226" s="105"/>
      <c r="CW226" s="105">
        <v>76.22</v>
      </c>
      <c r="CX226" s="105">
        <v>55.93</v>
      </c>
      <c r="CY226" s="105">
        <v>100</v>
      </c>
      <c r="CZ226" s="105">
        <v>86.96</v>
      </c>
      <c r="DA226" s="105">
        <v>61.06</v>
      </c>
      <c r="DB226" s="105">
        <v>85.64</v>
      </c>
      <c r="DC226" s="105"/>
    </row>
    <row r="227" spans="1:107" ht="14.4" x14ac:dyDescent="0.3">
      <c r="A227" s="104" t="s">
        <v>906</v>
      </c>
      <c r="B227" t="s">
        <v>448</v>
      </c>
      <c r="C227" t="s">
        <v>101</v>
      </c>
      <c r="D227" t="s">
        <v>102</v>
      </c>
      <c r="E227" t="s">
        <v>315</v>
      </c>
      <c r="F227" t="s">
        <v>235</v>
      </c>
      <c r="G227" t="s">
        <v>105</v>
      </c>
      <c r="H227" t="s">
        <v>105</v>
      </c>
      <c r="I227" s="97" t="s">
        <v>536</v>
      </c>
      <c r="J227" s="97">
        <v>1</v>
      </c>
      <c r="K227" t="s">
        <v>841</v>
      </c>
      <c r="L227" s="93" t="s">
        <v>324</v>
      </c>
      <c r="M227" s="105"/>
      <c r="N227" s="105"/>
      <c r="O227" s="105"/>
      <c r="P227" s="105"/>
      <c r="Q227" s="105"/>
      <c r="R227" s="105"/>
      <c r="S227" s="105"/>
      <c r="T227" s="105"/>
      <c r="U227" s="105"/>
      <c r="V227" s="105"/>
      <c r="W227" s="105"/>
      <c r="X227" s="105"/>
      <c r="Y227" s="105"/>
      <c r="Z227" s="105">
        <v>48.05</v>
      </c>
      <c r="AA227" s="105">
        <v>37.04</v>
      </c>
      <c r="AB227" s="105">
        <v>54.17</v>
      </c>
      <c r="AC227" s="105">
        <v>54.55</v>
      </c>
      <c r="AD227" s="105"/>
      <c r="AE227" s="105"/>
      <c r="AF227" s="105">
        <v>35.29</v>
      </c>
      <c r="AG227" s="105">
        <v>40</v>
      </c>
      <c r="AH227" s="105">
        <v>37.5</v>
      </c>
      <c r="AI227" s="105">
        <v>50</v>
      </c>
      <c r="AJ227" s="105"/>
      <c r="AK227" s="105">
        <v>43.89</v>
      </c>
      <c r="AL227" s="105">
        <v>58.42</v>
      </c>
      <c r="AM227" s="105">
        <v>0</v>
      </c>
      <c r="AN227" s="105">
        <v>0</v>
      </c>
      <c r="AO227" s="105">
        <v>52.78</v>
      </c>
      <c r="AP227" s="105"/>
      <c r="AQ227" s="105">
        <v>56</v>
      </c>
      <c r="AR227" s="105">
        <v>0</v>
      </c>
      <c r="AS227" s="105">
        <v>50.62</v>
      </c>
      <c r="AT227" s="105">
        <v>32</v>
      </c>
      <c r="AU227" s="105">
        <v>100</v>
      </c>
      <c r="AV227" s="105"/>
      <c r="AW227" s="105"/>
      <c r="AX227" s="105"/>
      <c r="AY227" s="105"/>
      <c r="AZ227" s="105"/>
      <c r="BA227" s="105"/>
      <c r="BB227" s="105"/>
      <c r="BC227" s="105"/>
      <c r="BD227" s="105"/>
      <c r="BE227" s="105"/>
      <c r="BF227" s="105"/>
      <c r="BG227" s="105"/>
      <c r="BH227" s="105"/>
      <c r="BI227" s="105"/>
      <c r="BJ227" s="105"/>
      <c r="BK227" s="105"/>
      <c r="BL227" s="105">
        <v>40.65</v>
      </c>
      <c r="BM227" s="105">
        <v>47.62</v>
      </c>
      <c r="BN227" s="105">
        <v>16.670000000000002</v>
      </c>
      <c r="BO227" s="105">
        <v>58.97</v>
      </c>
      <c r="BP227" s="105">
        <v>30.77</v>
      </c>
      <c r="BQ227" s="105">
        <v>15.79</v>
      </c>
      <c r="BR227" s="105"/>
      <c r="BS227" s="105"/>
      <c r="BT227" s="105"/>
      <c r="BU227" s="105"/>
      <c r="BV227" s="105">
        <v>31.91</v>
      </c>
      <c r="BW227" s="105">
        <v>20.83</v>
      </c>
      <c r="BX227" s="105">
        <v>11.11</v>
      </c>
      <c r="BY227" s="105">
        <v>13.73</v>
      </c>
      <c r="BZ227" s="105">
        <v>35</v>
      </c>
      <c r="CA227" s="105">
        <v>12.5</v>
      </c>
      <c r="CB227" s="105">
        <v>40.35</v>
      </c>
      <c r="CC227" s="105"/>
      <c r="CD227" s="105">
        <v>45.56</v>
      </c>
      <c r="CE227" s="105">
        <v>30.91</v>
      </c>
      <c r="CF227" s="105">
        <v>57.25</v>
      </c>
      <c r="CG227" s="105">
        <v>44.93</v>
      </c>
      <c r="CH227" s="105">
        <v>23.81</v>
      </c>
      <c r="CI227" s="105">
        <v>40</v>
      </c>
      <c r="CJ227" s="105">
        <v>47.5</v>
      </c>
      <c r="CK227" s="105">
        <v>49.07</v>
      </c>
      <c r="CL227" s="105">
        <v>83.33</v>
      </c>
      <c r="CM227" s="105"/>
      <c r="CN227" s="105"/>
      <c r="CO227" s="105"/>
      <c r="CP227" s="105"/>
      <c r="CQ227" s="105"/>
      <c r="CR227" s="105"/>
      <c r="CS227" s="105"/>
      <c r="CT227" s="105"/>
      <c r="CU227" s="105"/>
      <c r="CV227" s="105"/>
      <c r="CW227" s="105">
        <v>71.58</v>
      </c>
      <c r="CX227" s="105">
        <v>43.4</v>
      </c>
      <c r="CY227" s="105">
        <v>86.67</v>
      </c>
      <c r="CZ227" s="105">
        <v>71.739999999999995</v>
      </c>
      <c r="DA227" s="105">
        <v>53.22</v>
      </c>
      <c r="DB227" s="105">
        <v>93.86</v>
      </c>
      <c r="DC227" s="105"/>
    </row>
    <row r="228" spans="1:107" ht="14.4" x14ac:dyDescent="0.3">
      <c r="A228" s="104" t="s">
        <v>907</v>
      </c>
      <c r="B228" t="s">
        <v>449</v>
      </c>
      <c r="C228" t="s">
        <v>101</v>
      </c>
      <c r="D228" t="s">
        <v>102</v>
      </c>
      <c r="E228" t="s">
        <v>315</v>
      </c>
      <c r="F228" t="s">
        <v>235</v>
      </c>
      <c r="G228" t="s">
        <v>330</v>
      </c>
      <c r="H228" t="s">
        <v>331</v>
      </c>
      <c r="I228" s="97" t="s">
        <v>536</v>
      </c>
      <c r="J228" s="97">
        <v>1</v>
      </c>
      <c r="K228" t="s">
        <v>841</v>
      </c>
      <c r="L228" s="93" t="s">
        <v>324</v>
      </c>
      <c r="M228" s="105"/>
      <c r="N228" s="105"/>
      <c r="O228" s="105"/>
      <c r="P228" s="105"/>
      <c r="Q228" s="105"/>
      <c r="R228" s="105"/>
      <c r="S228" s="105"/>
      <c r="T228" s="105"/>
      <c r="U228" s="105"/>
      <c r="V228" s="105"/>
      <c r="W228" s="105"/>
      <c r="X228" s="105"/>
      <c r="Y228" s="105"/>
      <c r="Z228" s="105">
        <v>24.24</v>
      </c>
      <c r="AA228" s="105">
        <v>8.6999999999999993</v>
      </c>
      <c r="AB228" s="105">
        <v>29.41</v>
      </c>
      <c r="AC228" s="105">
        <v>31.25</v>
      </c>
      <c r="AD228" s="105"/>
      <c r="AE228" s="105"/>
      <c r="AF228" s="105">
        <v>47.83</v>
      </c>
      <c r="AG228" s="105">
        <v>75</v>
      </c>
      <c r="AH228" s="105">
        <v>15.38</v>
      </c>
      <c r="AI228" s="105">
        <v>0</v>
      </c>
      <c r="AJ228" s="105"/>
      <c r="AK228" s="105">
        <v>37.200000000000003</v>
      </c>
      <c r="AL228" s="105">
        <v>33.33</v>
      </c>
      <c r="AM228" s="105">
        <v>0</v>
      </c>
      <c r="AN228" s="105">
        <v>0</v>
      </c>
      <c r="AO228" s="105">
        <v>38.89</v>
      </c>
      <c r="AP228" s="105"/>
      <c r="AQ228" s="105">
        <v>44</v>
      </c>
      <c r="AR228" s="105">
        <v>0</v>
      </c>
      <c r="AS228" s="105">
        <v>44.3</v>
      </c>
      <c r="AT228" s="105">
        <v>0</v>
      </c>
      <c r="AU228" s="105"/>
      <c r="AV228" s="105"/>
      <c r="AW228" s="105"/>
      <c r="AX228" s="105"/>
      <c r="AY228" s="105"/>
      <c r="AZ228" s="105"/>
      <c r="BA228" s="105"/>
      <c r="BB228" s="105"/>
      <c r="BC228" s="105"/>
      <c r="BD228" s="105"/>
      <c r="BE228" s="105"/>
      <c r="BF228" s="105"/>
      <c r="BG228" s="105"/>
      <c r="BH228" s="105"/>
      <c r="BI228" s="105"/>
      <c r="BJ228" s="105"/>
      <c r="BK228" s="105"/>
      <c r="BL228" s="105">
        <v>78.489999999999995</v>
      </c>
      <c r="BM228" s="105">
        <v>86.11</v>
      </c>
      <c r="BN228" s="105">
        <v>71.430000000000007</v>
      </c>
      <c r="BO228" s="105">
        <v>80.489999999999995</v>
      </c>
      <c r="BP228" s="105">
        <v>87.5</v>
      </c>
      <c r="BQ228" s="105">
        <v>65</v>
      </c>
      <c r="BR228" s="105"/>
      <c r="BS228" s="105"/>
      <c r="BT228" s="105"/>
      <c r="BU228" s="105"/>
      <c r="BV228" s="105">
        <v>69.400000000000006</v>
      </c>
      <c r="BW228" s="105">
        <v>79.489999999999995</v>
      </c>
      <c r="BX228" s="105">
        <v>73.08</v>
      </c>
      <c r="BY228" s="105">
        <v>59.42</v>
      </c>
      <c r="BZ228" s="105">
        <v>85.71</v>
      </c>
      <c r="CA228" s="105">
        <v>73.02</v>
      </c>
      <c r="CB228" s="105">
        <v>64.489999999999995</v>
      </c>
      <c r="CC228" s="105"/>
      <c r="CD228" s="105">
        <v>47.95</v>
      </c>
      <c r="CE228" s="105">
        <v>48.18</v>
      </c>
      <c r="CF228" s="105">
        <v>47.76</v>
      </c>
      <c r="CG228" s="105">
        <v>25.61</v>
      </c>
      <c r="CH228" s="105">
        <v>40</v>
      </c>
      <c r="CI228" s="105">
        <v>30</v>
      </c>
      <c r="CJ228" s="105">
        <v>19.829999999999998</v>
      </c>
      <c r="CK228" s="105">
        <v>20.83</v>
      </c>
      <c r="CL228" s="105">
        <v>16.670000000000002</v>
      </c>
      <c r="CM228" s="105"/>
      <c r="CN228" s="105"/>
      <c r="CO228" s="105"/>
      <c r="CP228" s="105"/>
      <c r="CQ228" s="105"/>
      <c r="CR228" s="105"/>
      <c r="CS228" s="105"/>
      <c r="CT228" s="105"/>
      <c r="CU228" s="105"/>
      <c r="CV228" s="105"/>
      <c r="CW228" s="105">
        <v>74.42</v>
      </c>
      <c r="CX228" s="105">
        <v>45.45</v>
      </c>
      <c r="CY228" s="105">
        <v>60</v>
      </c>
      <c r="CZ228" s="105">
        <v>64.13</v>
      </c>
      <c r="DA228" s="105">
        <v>46.33</v>
      </c>
      <c r="DB228" s="105">
        <v>99.12</v>
      </c>
      <c r="DC228" s="105"/>
    </row>
    <row r="229" spans="1:107" ht="14.4" x14ac:dyDescent="0.3">
      <c r="A229" s="104" t="s">
        <v>908</v>
      </c>
      <c r="B229" t="s">
        <v>450</v>
      </c>
      <c r="C229" t="s">
        <v>101</v>
      </c>
      <c r="D229" t="s">
        <v>102</v>
      </c>
      <c r="E229" t="s">
        <v>315</v>
      </c>
      <c r="F229" t="s">
        <v>235</v>
      </c>
      <c r="G229" t="s">
        <v>345</v>
      </c>
      <c r="H229" t="s">
        <v>346</v>
      </c>
      <c r="I229" s="97" t="s">
        <v>539</v>
      </c>
      <c r="J229" s="97">
        <v>1</v>
      </c>
      <c r="K229" t="s">
        <v>841</v>
      </c>
      <c r="L229" s="93" t="s">
        <v>324</v>
      </c>
      <c r="M229" s="105"/>
      <c r="N229" s="105"/>
      <c r="O229" s="105"/>
      <c r="P229" s="105"/>
      <c r="Q229" s="105"/>
      <c r="R229" s="105"/>
      <c r="S229" s="105"/>
      <c r="T229" s="105"/>
      <c r="U229" s="105"/>
      <c r="V229" s="105"/>
      <c r="W229" s="105"/>
      <c r="X229" s="105"/>
      <c r="Y229" s="105"/>
      <c r="Z229" s="105">
        <v>77.5</v>
      </c>
      <c r="AA229" s="105">
        <v>81.48</v>
      </c>
      <c r="AB229" s="105">
        <v>81.48</v>
      </c>
      <c r="AC229" s="105">
        <v>79.31</v>
      </c>
      <c r="AD229" s="105"/>
      <c r="AE229" s="105"/>
      <c r="AF229" s="105">
        <v>90.91</v>
      </c>
      <c r="AG229" s="105">
        <v>100</v>
      </c>
      <c r="AH229" s="105">
        <v>91.67</v>
      </c>
      <c r="AI229" s="105">
        <v>50</v>
      </c>
      <c r="AJ229" s="105"/>
      <c r="AK229" s="105">
        <v>75.98</v>
      </c>
      <c r="AL229" s="105">
        <v>25.08</v>
      </c>
      <c r="AM229" s="105">
        <v>0</v>
      </c>
      <c r="AN229" s="105">
        <v>43.33</v>
      </c>
      <c r="AO229" s="105">
        <v>91.7</v>
      </c>
      <c r="AP229" s="105"/>
      <c r="AQ229" s="105">
        <v>48</v>
      </c>
      <c r="AR229" s="105">
        <v>66.67</v>
      </c>
      <c r="AS229" s="105">
        <v>89.2</v>
      </c>
      <c r="AT229" s="105">
        <v>89.66</v>
      </c>
      <c r="AU229" s="105">
        <v>44.67</v>
      </c>
      <c r="AV229" s="105"/>
      <c r="AW229" s="105"/>
      <c r="AX229" s="105"/>
      <c r="AY229" s="105"/>
      <c r="AZ229" s="105"/>
      <c r="BA229" s="105"/>
      <c r="BB229" s="105"/>
      <c r="BC229" s="105"/>
      <c r="BD229" s="105"/>
      <c r="BE229" s="105"/>
      <c r="BF229" s="105"/>
      <c r="BG229" s="105"/>
      <c r="BH229" s="105"/>
      <c r="BI229" s="105"/>
      <c r="BJ229" s="105"/>
      <c r="BK229" s="105"/>
      <c r="BL229" s="105">
        <v>86.28</v>
      </c>
      <c r="BM229" s="105">
        <v>90.28</v>
      </c>
      <c r="BN229" s="105">
        <v>75</v>
      </c>
      <c r="BO229" s="105">
        <v>93.48</v>
      </c>
      <c r="BP229" s="105">
        <v>77.78</v>
      </c>
      <c r="BQ229" s="105">
        <v>80.77</v>
      </c>
      <c r="BR229" s="105">
        <v>58.33</v>
      </c>
      <c r="BS229" s="105">
        <v>100</v>
      </c>
      <c r="BT229" s="105">
        <v>47.06</v>
      </c>
      <c r="BU229" s="105">
        <v>50</v>
      </c>
      <c r="BV229" s="105">
        <v>81.47</v>
      </c>
      <c r="BW229" s="105">
        <v>77.67</v>
      </c>
      <c r="BX229" s="105">
        <v>84</v>
      </c>
      <c r="BY229" s="105">
        <v>81.819999999999993</v>
      </c>
      <c r="BZ229" s="105">
        <v>71.430000000000007</v>
      </c>
      <c r="CA229" s="105">
        <v>70</v>
      </c>
      <c r="CB229" s="105">
        <v>82.98</v>
      </c>
      <c r="CC229" s="105"/>
      <c r="CD229" s="105">
        <v>82.48</v>
      </c>
      <c r="CE229" s="105">
        <v>70.430000000000007</v>
      </c>
      <c r="CF229" s="105">
        <v>92.57</v>
      </c>
      <c r="CG229" s="105">
        <v>73.069999999999993</v>
      </c>
      <c r="CH229" s="105">
        <v>77.78</v>
      </c>
      <c r="CI229" s="105">
        <v>70</v>
      </c>
      <c r="CJ229" s="105">
        <v>68.97</v>
      </c>
      <c r="CK229" s="105">
        <v>75</v>
      </c>
      <c r="CL229" s="105">
        <v>83.33</v>
      </c>
      <c r="CM229" s="105"/>
      <c r="CN229" s="105"/>
      <c r="CO229" s="105"/>
      <c r="CP229" s="105"/>
      <c r="CQ229" s="105"/>
      <c r="CR229" s="105"/>
      <c r="CS229" s="105"/>
      <c r="CT229" s="105"/>
      <c r="CU229" s="105"/>
      <c r="CV229" s="105"/>
      <c r="CW229" s="105">
        <v>91.61</v>
      </c>
      <c r="CX229" s="105">
        <v>84.91</v>
      </c>
      <c r="CY229" s="105">
        <v>93.33</v>
      </c>
      <c r="CZ229" s="105">
        <v>86.96</v>
      </c>
      <c r="DA229" s="105">
        <v>80.989999999999995</v>
      </c>
      <c r="DB229" s="105">
        <v>98.57</v>
      </c>
      <c r="DC229" s="105"/>
    </row>
    <row r="230" spans="1:107" ht="14.4" x14ac:dyDescent="0.3">
      <c r="A230" s="104" t="s">
        <v>909</v>
      </c>
      <c r="B230" t="s">
        <v>451</v>
      </c>
      <c r="C230" t="s">
        <v>101</v>
      </c>
      <c r="D230" t="s">
        <v>102</v>
      </c>
      <c r="E230" t="s">
        <v>315</v>
      </c>
      <c r="F230" t="s">
        <v>235</v>
      </c>
      <c r="G230" t="s">
        <v>105</v>
      </c>
      <c r="H230" t="s">
        <v>105</v>
      </c>
      <c r="I230" s="97" t="s">
        <v>536</v>
      </c>
      <c r="J230" s="97">
        <v>1</v>
      </c>
      <c r="K230" t="s">
        <v>841</v>
      </c>
      <c r="L230" s="93" t="s">
        <v>324</v>
      </c>
      <c r="M230" s="105"/>
      <c r="N230" s="105"/>
      <c r="O230" s="105"/>
      <c r="P230" s="105"/>
      <c r="Q230" s="105"/>
      <c r="R230" s="105"/>
      <c r="S230" s="105"/>
      <c r="T230" s="105"/>
      <c r="U230" s="105"/>
      <c r="V230" s="105"/>
      <c r="W230" s="105"/>
      <c r="X230" s="105"/>
      <c r="Y230" s="105"/>
      <c r="Z230" s="105">
        <v>76.47</v>
      </c>
      <c r="AA230" s="105">
        <v>76</v>
      </c>
      <c r="AB230" s="105">
        <v>70.59</v>
      </c>
      <c r="AC230" s="105">
        <v>87.5</v>
      </c>
      <c r="AD230" s="105"/>
      <c r="AE230" s="105"/>
      <c r="AF230" s="105">
        <v>43.75</v>
      </c>
      <c r="AG230" s="105">
        <v>20</v>
      </c>
      <c r="AH230" s="105">
        <v>85.71</v>
      </c>
      <c r="AI230" s="105"/>
      <c r="AJ230" s="105"/>
      <c r="AK230" s="105">
        <v>68.25</v>
      </c>
      <c r="AL230" s="105">
        <v>75</v>
      </c>
      <c r="AM230" s="105">
        <v>89</v>
      </c>
      <c r="AN230" s="105">
        <v>35.71</v>
      </c>
      <c r="AO230" s="105">
        <v>33.33</v>
      </c>
      <c r="AP230" s="105">
        <v>100</v>
      </c>
      <c r="AQ230" s="105">
        <v>48</v>
      </c>
      <c r="AR230" s="105">
        <v>0</v>
      </c>
      <c r="AS230" s="105">
        <v>78.75</v>
      </c>
      <c r="AT230" s="105">
        <v>65.52</v>
      </c>
      <c r="AU230" s="105">
        <v>66.67</v>
      </c>
      <c r="AV230" s="105"/>
      <c r="AW230" s="105"/>
      <c r="AX230" s="105"/>
      <c r="AY230" s="105"/>
      <c r="AZ230" s="105"/>
      <c r="BA230" s="105"/>
      <c r="BB230" s="105"/>
      <c r="BC230" s="105"/>
      <c r="BD230" s="105"/>
      <c r="BE230" s="105"/>
      <c r="BF230" s="105"/>
      <c r="BG230" s="105"/>
      <c r="BH230" s="105"/>
      <c r="BI230" s="105"/>
      <c r="BJ230" s="105"/>
      <c r="BK230" s="105"/>
      <c r="BL230" s="105">
        <v>71.17</v>
      </c>
      <c r="BM230" s="105">
        <v>85.71</v>
      </c>
      <c r="BN230" s="105">
        <v>43.75</v>
      </c>
      <c r="BO230" s="105">
        <v>86.67</v>
      </c>
      <c r="BP230" s="105">
        <v>83.33</v>
      </c>
      <c r="BQ230" s="105">
        <v>53.85</v>
      </c>
      <c r="BR230" s="105"/>
      <c r="BS230" s="105"/>
      <c r="BT230" s="105"/>
      <c r="BU230" s="105"/>
      <c r="BV230" s="105">
        <v>76.19</v>
      </c>
      <c r="BW230" s="105">
        <v>75</v>
      </c>
      <c r="BX230" s="105">
        <v>88</v>
      </c>
      <c r="BY230" s="105">
        <v>78.790000000000006</v>
      </c>
      <c r="BZ230" s="105">
        <v>85.71</v>
      </c>
      <c r="CA230" s="105">
        <v>55</v>
      </c>
      <c r="CB230" s="105">
        <v>73.05</v>
      </c>
      <c r="CC230" s="105"/>
      <c r="CD230" s="105">
        <v>83.46</v>
      </c>
      <c r="CE230" s="105">
        <v>69.81</v>
      </c>
      <c r="CF230" s="105">
        <v>93.24</v>
      </c>
      <c r="CG230" s="105">
        <v>51.09</v>
      </c>
      <c r="CH230" s="105">
        <v>40</v>
      </c>
      <c r="CI230" s="105">
        <v>50</v>
      </c>
      <c r="CJ230" s="105">
        <v>54.31</v>
      </c>
      <c r="CK230" s="105">
        <v>72.22</v>
      </c>
      <c r="CL230" s="105">
        <v>33.33</v>
      </c>
      <c r="CM230" s="105"/>
      <c r="CN230" s="105"/>
      <c r="CO230" s="105"/>
      <c r="CP230" s="105"/>
      <c r="CQ230" s="105"/>
      <c r="CR230" s="105"/>
      <c r="CS230" s="105"/>
      <c r="CT230" s="105"/>
      <c r="CU230" s="105"/>
      <c r="CV230" s="105"/>
      <c r="CW230" s="105">
        <v>89.92</v>
      </c>
      <c r="CX230" s="105">
        <v>79.55</v>
      </c>
      <c r="CY230" s="105">
        <v>100</v>
      </c>
      <c r="CZ230" s="105">
        <v>87.5</v>
      </c>
      <c r="DA230" s="105">
        <v>72.319999999999993</v>
      </c>
      <c r="DB230" s="105">
        <v>96.55</v>
      </c>
      <c r="DC230" s="105"/>
    </row>
    <row r="231" spans="1:107" ht="14.4" x14ac:dyDescent="0.3">
      <c r="A231" s="104" t="s">
        <v>910</v>
      </c>
      <c r="B231" t="s">
        <v>452</v>
      </c>
      <c r="C231" t="s">
        <v>101</v>
      </c>
      <c r="D231" t="s">
        <v>102</v>
      </c>
      <c r="E231" t="s">
        <v>124</v>
      </c>
      <c r="F231" t="s">
        <v>453</v>
      </c>
      <c r="G231" t="s">
        <v>105</v>
      </c>
      <c r="H231" t="s">
        <v>105</v>
      </c>
      <c r="I231" s="97" t="s">
        <v>536</v>
      </c>
      <c r="J231" s="97">
        <v>1</v>
      </c>
      <c r="K231" t="s">
        <v>841</v>
      </c>
      <c r="L231" s="93" t="s">
        <v>324</v>
      </c>
      <c r="M231" s="105"/>
      <c r="N231" s="105"/>
      <c r="O231" s="105"/>
      <c r="P231" s="105"/>
      <c r="Q231" s="105"/>
      <c r="R231" s="105"/>
      <c r="S231" s="105"/>
      <c r="T231" s="105"/>
      <c r="U231" s="105">
        <v>72.09</v>
      </c>
      <c r="V231" s="105">
        <v>69.7</v>
      </c>
      <c r="W231" s="105">
        <v>58.33</v>
      </c>
      <c r="X231" s="105">
        <v>79.760000000000005</v>
      </c>
      <c r="Y231" s="105">
        <v>50</v>
      </c>
      <c r="Z231" s="105">
        <v>48.11</v>
      </c>
      <c r="AA231" s="105">
        <v>43.33</v>
      </c>
      <c r="AB231" s="105">
        <v>48.48</v>
      </c>
      <c r="AC231" s="105">
        <v>52.56</v>
      </c>
      <c r="AD231" s="105"/>
      <c r="AE231" s="105">
        <v>83.33</v>
      </c>
      <c r="AF231" s="105">
        <v>100</v>
      </c>
      <c r="AG231" s="105">
        <v>100</v>
      </c>
      <c r="AH231" s="105">
        <v>100</v>
      </c>
      <c r="AI231" s="105">
        <v>100</v>
      </c>
      <c r="AJ231" s="105"/>
      <c r="AK231" s="105">
        <v>70.180000000000007</v>
      </c>
      <c r="AL231" s="105">
        <v>22.22</v>
      </c>
      <c r="AM231" s="105">
        <v>0</v>
      </c>
      <c r="AN231" s="105">
        <v>60.71</v>
      </c>
      <c r="AO231" s="105">
        <v>88.46</v>
      </c>
      <c r="AP231" s="105"/>
      <c r="AQ231" s="105">
        <v>56</v>
      </c>
      <c r="AR231" s="105">
        <v>0</v>
      </c>
      <c r="AS231" s="105">
        <v>87.65</v>
      </c>
      <c r="AT231" s="105">
        <v>48.28</v>
      </c>
      <c r="AU231" s="105">
        <v>78</v>
      </c>
      <c r="AV231" s="105"/>
      <c r="AW231" s="105"/>
      <c r="AX231" s="105"/>
      <c r="AY231" s="105"/>
      <c r="AZ231" s="105"/>
      <c r="BA231" s="105"/>
      <c r="BB231" s="105"/>
      <c r="BC231" s="105"/>
      <c r="BD231" s="105"/>
      <c r="BE231" s="105"/>
      <c r="BF231" s="105"/>
      <c r="BG231" s="105"/>
      <c r="BH231" s="105"/>
      <c r="BI231" s="105"/>
      <c r="BJ231" s="105"/>
      <c r="BK231" s="105"/>
      <c r="BL231" s="105">
        <v>68.52</v>
      </c>
      <c r="BM231" s="105">
        <v>72.97</v>
      </c>
      <c r="BN231" s="105">
        <v>75</v>
      </c>
      <c r="BO231" s="105">
        <v>70</v>
      </c>
      <c r="BP231" s="105">
        <v>76.47</v>
      </c>
      <c r="BQ231" s="105">
        <v>69.23</v>
      </c>
      <c r="BR231" s="105"/>
      <c r="BS231" s="105"/>
      <c r="BT231" s="105"/>
      <c r="BU231" s="105"/>
      <c r="BV231" s="105">
        <v>60.83</v>
      </c>
      <c r="BW231" s="105">
        <v>60.12</v>
      </c>
      <c r="BX231" s="105">
        <v>57.69</v>
      </c>
      <c r="BY231" s="105">
        <v>54.17</v>
      </c>
      <c r="BZ231" s="105">
        <v>73.33</v>
      </c>
      <c r="CA231" s="105">
        <v>50</v>
      </c>
      <c r="CB231" s="105">
        <v>68.290000000000006</v>
      </c>
      <c r="CC231" s="105"/>
      <c r="CD231" s="105">
        <v>81.02</v>
      </c>
      <c r="CE231" s="105">
        <v>69.19</v>
      </c>
      <c r="CF231" s="105">
        <v>91.03</v>
      </c>
      <c r="CG231" s="105">
        <v>90.24</v>
      </c>
      <c r="CH231" s="105">
        <v>84.44</v>
      </c>
      <c r="CI231" s="105">
        <v>90</v>
      </c>
      <c r="CJ231" s="105">
        <v>100</v>
      </c>
      <c r="CK231" s="105">
        <v>94.44</v>
      </c>
      <c r="CL231" s="105">
        <v>50</v>
      </c>
      <c r="CM231" s="105">
        <v>50.36</v>
      </c>
      <c r="CN231" s="105">
        <v>63.64</v>
      </c>
      <c r="CO231" s="105">
        <v>47.06</v>
      </c>
      <c r="CP231" s="105">
        <v>45.98</v>
      </c>
      <c r="CQ231" s="105"/>
      <c r="CR231" s="105"/>
      <c r="CS231" s="105"/>
      <c r="CT231" s="105"/>
      <c r="CU231" s="105"/>
      <c r="CV231" s="105"/>
      <c r="CW231" s="105">
        <v>82.63</v>
      </c>
      <c r="CX231" s="105">
        <v>62.79</v>
      </c>
      <c r="CY231" s="105">
        <v>91.67</v>
      </c>
      <c r="CZ231" s="105">
        <v>95</v>
      </c>
      <c r="DA231" s="105">
        <v>90</v>
      </c>
      <c r="DB231" s="105">
        <v>96.96</v>
      </c>
      <c r="DC231" s="105"/>
    </row>
    <row r="232" spans="1:107" ht="14.4" x14ac:dyDescent="0.3">
      <c r="A232" s="104" t="s">
        <v>911</v>
      </c>
      <c r="B232" t="s">
        <v>454</v>
      </c>
      <c r="C232" t="s">
        <v>101</v>
      </c>
      <c r="D232" t="s">
        <v>444</v>
      </c>
      <c r="E232" t="s">
        <v>454</v>
      </c>
      <c r="F232" t="s">
        <v>322</v>
      </c>
      <c r="G232" t="s">
        <v>105</v>
      </c>
      <c r="H232" t="s">
        <v>105</v>
      </c>
      <c r="I232" s="97" t="s">
        <v>536</v>
      </c>
      <c r="J232" s="97">
        <v>1</v>
      </c>
      <c r="K232" t="s">
        <v>841</v>
      </c>
      <c r="L232" s="93" t="s">
        <v>324</v>
      </c>
      <c r="M232" s="105"/>
      <c r="N232" s="105"/>
      <c r="O232" s="105"/>
      <c r="P232" s="105"/>
      <c r="Q232" s="105"/>
      <c r="R232" s="105"/>
      <c r="S232" s="105"/>
      <c r="T232" s="105"/>
      <c r="U232" s="105"/>
      <c r="V232" s="105"/>
      <c r="W232" s="105"/>
      <c r="X232" s="105"/>
      <c r="Y232" s="105"/>
      <c r="Z232" s="105">
        <v>70.42</v>
      </c>
      <c r="AA232" s="105">
        <v>48</v>
      </c>
      <c r="AB232" s="105">
        <v>70</v>
      </c>
      <c r="AC232" s="105">
        <v>74.510000000000005</v>
      </c>
      <c r="AD232" s="105"/>
      <c r="AE232" s="105">
        <v>55.56</v>
      </c>
      <c r="AF232" s="105">
        <v>81.819999999999993</v>
      </c>
      <c r="AG232" s="105">
        <v>66.67</v>
      </c>
      <c r="AH232" s="105">
        <v>95</v>
      </c>
      <c r="AI232" s="105">
        <v>85.71</v>
      </c>
      <c r="AJ232" s="105"/>
      <c r="AK232" s="105">
        <v>74.25</v>
      </c>
      <c r="AL232" s="105"/>
      <c r="AM232" s="105"/>
      <c r="AN232" s="105">
        <v>51.19</v>
      </c>
      <c r="AO232" s="105">
        <v>100</v>
      </c>
      <c r="AP232" s="105"/>
      <c r="AQ232" s="105"/>
      <c r="AR232" s="105">
        <v>0</v>
      </c>
      <c r="AS232" s="105">
        <v>93.29</v>
      </c>
      <c r="AT232" s="105">
        <v>51.72</v>
      </c>
      <c r="AU232" s="105"/>
      <c r="AV232" s="105"/>
      <c r="AW232" s="105"/>
      <c r="AX232" s="105"/>
      <c r="AY232" s="105"/>
      <c r="AZ232" s="105"/>
      <c r="BA232" s="105"/>
      <c r="BB232" s="105"/>
      <c r="BC232" s="105"/>
      <c r="BD232" s="105"/>
      <c r="BE232" s="105"/>
      <c r="BF232" s="105"/>
      <c r="BG232" s="105"/>
      <c r="BH232" s="105"/>
      <c r="BI232" s="105"/>
      <c r="BJ232" s="105"/>
      <c r="BK232" s="105"/>
      <c r="BL232" s="105">
        <v>57.95</v>
      </c>
      <c r="BM232" s="105"/>
      <c r="BN232" s="105">
        <v>73.33</v>
      </c>
      <c r="BO232" s="105">
        <v>55.26</v>
      </c>
      <c r="BP232" s="105">
        <v>50</v>
      </c>
      <c r="BQ232" s="105">
        <v>73.91</v>
      </c>
      <c r="BR232" s="105"/>
      <c r="BS232" s="105"/>
      <c r="BT232" s="105"/>
      <c r="BU232" s="105"/>
      <c r="BV232" s="105"/>
      <c r="BW232" s="105"/>
      <c r="BX232" s="105"/>
      <c r="BY232" s="105"/>
      <c r="BZ232" s="105"/>
      <c r="CA232" s="105"/>
      <c r="CB232" s="105"/>
      <c r="CC232" s="105"/>
      <c r="CD232" s="105">
        <v>79.33</v>
      </c>
      <c r="CE232" s="105">
        <v>52.12</v>
      </c>
      <c r="CF232" s="105">
        <v>99.01</v>
      </c>
      <c r="CG232" s="105">
        <v>76.930000000000007</v>
      </c>
      <c r="CH232" s="105">
        <v>95.56</v>
      </c>
      <c r="CI232" s="105">
        <v>100</v>
      </c>
      <c r="CJ232" s="105">
        <v>57.78</v>
      </c>
      <c r="CK232" s="105">
        <v>82.41</v>
      </c>
      <c r="CL232" s="105">
        <v>80</v>
      </c>
      <c r="CM232" s="105"/>
      <c r="CN232" s="105"/>
      <c r="CO232" s="105"/>
      <c r="CP232" s="105"/>
      <c r="CQ232" s="105"/>
      <c r="CR232" s="105"/>
      <c r="CS232" s="105"/>
      <c r="CT232" s="105"/>
      <c r="CU232" s="105"/>
      <c r="CV232" s="105"/>
      <c r="CW232" s="105">
        <v>79.11</v>
      </c>
      <c r="CX232" s="105">
        <v>61.36</v>
      </c>
      <c r="CY232" s="105">
        <v>70</v>
      </c>
      <c r="CZ232" s="105">
        <v>82.61</v>
      </c>
      <c r="DA232" s="105">
        <v>85.78</v>
      </c>
      <c r="DB232" s="105">
        <v>91.38</v>
      </c>
      <c r="DC232" s="105"/>
    </row>
    <row r="233" spans="1:107" ht="14.4" x14ac:dyDescent="0.3">
      <c r="A233" s="104" t="s">
        <v>912</v>
      </c>
      <c r="B233" t="s">
        <v>455</v>
      </c>
      <c r="C233" t="s">
        <v>101</v>
      </c>
      <c r="D233" t="s">
        <v>322</v>
      </c>
      <c r="E233" t="s">
        <v>913</v>
      </c>
      <c r="F233" t="s">
        <v>322</v>
      </c>
      <c r="G233" t="s">
        <v>105</v>
      </c>
      <c r="H233" t="s">
        <v>105</v>
      </c>
      <c r="I233" s="97" t="s">
        <v>536</v>
      </c>
      <c r="J233" s="97">
        <v>1</v>
      </c>
      <c r="K233" t="s">
        <v>841</v>
      </c>
      <c r="L233" s="93" t="s">
        <v>324</v>
      </c>
      <c r="M233" s="105"/>
      <c r="N233" s="105"/>
      <c r="O233" s="105"/>
      <c r="P233" s="105"/>
      <c r="Q233" s="105"/>
      <c r="R233" s="105"/>
      <c r="S233" s="105"/>
      <c r="T233" s="105"/>
      <c r="U233" s="105"/>
      <c r="V233" s="105"/>
      <c r="W233" s="105"/>
      <c r="X233" s="105"/>
      <c r="Y233" s="105"/>
      <c r="Z233" s="105">
        <v>73.75</v>
      </c>
      <c r="AA233" s="105">
        <v>66.67</v>
      </c>
      <c r="AB233" s="105">
        <v>74.069999999999993</v>
      </c>
      <c r="AC233" s="105">
        <v>70.69</v>
      </c>
      <c r="AD233" s="105"/>
      <c r="AE233" s="105">
        <v>92.59</v>
      </c>
      <c r="AF233" s="105">
        <v>69.7</v>
      </c>
      <c r="AG233" s="105">
        <v>41.67</v>
      </c>
      <c r="AH233" s="105">
        <v>85</v>
      </c>
      <c r="AI233" s="105">
        <v>71.430000000000007</v>
      </c>
      <c r="AJ233" s="105"/>
      <c r="AK233" s="105">
        <v>84.66</v>
      </c>
      <c r="AL233" s="105"/>
      <c r="AM233" s="105"/>
      <c r="AN233" s="105">
        <v>73.33</v>
      </c>
      <c r="AO233" s="105">
        <v>58.3</v>
      </c>
      <c r="AP233" s="105">
        <v>50</v>
      </c>
      <c r="AQ233" s="105"/>
      <c r="AR233" s="105"/>
      <c r="AS233" s="105">
        <v>97.56</v>
      </c>
      <c r="AT233" s="105">
        <v>65.52</v>
      </c>
      <c r="AU233" s="105"/>
      <c r="AV233" s="105"/>
      <c r="AW233" s="105"/>
      <c r="AX233" s="105"/>
      <c r="AY233" s="105"/>
      <c r="AZ233" s="105"/>
      <c r="BA233" s="105"/>
      <c r="BB233" s="105"/>
      <c r="BC233" s="105"/>
      <c r="BD233" s="105"/>
      <c r="BE233" s="105"/>
      <c r="BF233" s="105"/>
      <c r="BG233" s="105"/>
      <c r="BH233" s="105"/>
      <c r="BI233" s="105"/>
      <c r="BJ233" s="105"/>
      <c r="BK233" s="105"/>
      <c r="BL233" s="105">
        <v>100</v>
      </c>
      <c r="BM233" s="105">
        <v>100</v>
      </c>
      <c r="BN233" s="105">
        <v>100</v>
      </c>
      <c r="BO233" s="105">
        <v>100</v>
      </c>
      <c r="BP233" s="105">
        <v>100</v>
      </c>
      <c r="BQ233" s="105">
        <v>100</v>
      </c>
      <c r="BR233" s="105"/>
      <c r="BS233" s="105"/>
      <c r="BT233" s="105"/>
      <c r="BU233" s="105"/>
      <c r="BV233" s="105"/>
      <c r="BW233" s="105"/>
      <c r="BX233" s="105"/>
      <c r="BY233" s="105"/>
      <c r="BZ233" s="105"/>
      <c r="CA233" s="105"/>
      <c r="CB233" s="105"/>
      <c r="CC233" s="105"/>
      <c r="CD233" s="105">
        <v>87.5</v>
      </c>
      <c r="CE233" s="105">
        <v>79.69</v>
      </c>
      <c r="CF233" s="105">
        <v>94.08</v>
      </c>
      <c r="CG233" s="105">
        <v>71.62</v>
      </c>
      <c r="CH233" s="105">
        <v>80</v>
      </c>
      <c r="CI233" s="105">
        <v>50</v>
      </c>
      <c r="CJ233" s="105">
        <v>67.5</v>
      </c>
      <c r="CK233" s="105">
        <v>79.63</v>
      </c>
      <c r="CL233" s="105">
        <v>100</v>
      </c>
      <c r="CM233" s="105"/>
      <c r="CN233" s="105"/>
      <c r="CO233" s="105"/>
      <c r="CP233" s="105"/>
      <c r="CQ233" s="105"/>
      <c r="CR233" s="105"/>
      <c r="CS233" s="105"/>
      <c r="CT233" s="105"/>
      <c r="CU233" s="105"/>
      <c r="CV233" s="105"/>
      <c r="CW233" s="105">
        <v>87.3</v>
      </c>
      <c r="CX233" s="105">
        <v>75.47</v>
      </c>
      <c r="CY233" s="105">
        <v>93.33</v>
      </c>
      <c r="CZ233" s="105">
        <v>95.65</v>
      </c>
      <c r="DA233" s="105">
        <v>83.25</v>
      </c>
      <c r="DB233" s="105">
        <v>92.81</v>
      </c>
      <c r="DC233" s="105"/>
    </row>
    <row r="234" spans="1:107" ht="14.4" x14ac:dyDescent="0.3">
      <c r="A234" s="104" t="s">
        <v>914</v>
      </c>
      <c r="B234" t="s">
        <v>314</v>
      </c>
      <c r="C234" t="s">
        <v>101</v>
      </c>
      <c r="D234" t="s">
        <v>102</v>
      </c>
      <c r="E234" t="s">
        <v>315</v>
      </c>
      <c r="F234" t="s">
        <v>110</v>
      </c>
      <c r="G234" t="s">
        <v>105</v>
      </c>
      <c r="H234" t="s">
        <v>105</v>
      </c>
      <c r="I234" s="97" t="s">
        <v>536</v>
      </c>
      <c r="J234" s="97">
        <v>1</v>
      </c>
      <c r="K234" t="s">
        <v>841</v>
      </c>
      <c r="L234" s="93" t="s">
        <v>324</v>
      </c>
      <c r="M234" s="105"/>
      <c r="N234" s="105"/>
      <c r="O234" s="105"/>
      <c r="P234" s="105"/>
      <c r="Q234" s="105"/>
      <c r="R234" s="105"/>
      <c r="S234" s="105"/>
      <c r="T234" s="105"/>
      <c r="U234" s="105"/>
      <c r="V234" s="105"/>
      <c r="W234" s="105"/>
      <c r="X234" s="105"/>
      <c r="Y234" s="105"/>
      <c r="Z234" s="105">
        <v>29.41</v>
      </c>
      <c r="AA234" s="105">
        <v>16</v>
      </c>
      <c r="AB234" s="105">
        <v>17.649999999999999</v>
      </c>
      <c r="AC234" s="105">
        <v>37.5</v>
      </c>
      <c r="AD234" s="105"/>
      <c r="AE234" s="105"/>
      <c r="AF234" s="105">
        <v>47.37</v>
      </c>
      <c r="AG234" s="105">
        <v>41.67</v>
      </c>
      <c r="AH234" s="105">
        <v>50</v>
      </c>
      <c r="AI234" s="105"/>
      <c r="AJ234" s="105"/>
      <c r="AK234" s="105">
        <v>15.31</v>
      </c>
      <c r="AL234" s="105">
        <v>22.22</v>
      </c>
      <c r="AM234" s="105">
        <v>0</v>
      </c>
      <c r="AN234" s="105">
        <v>0</v>
      </c>
      <c r="AO234" s="105">
        <v>33.5</v>
      </c>
      <c r="AP234" s="105"/>
      <c r="AQ234" s="105">
        <v>44</v>
      </c>
      <c r="AR234" s="105">
        <v>0</v>
      </c>
      <c r="AS234" s="105">
        <v>12.35</v>
      </c>
      <c r="AT234" s="105">
        <v>24</v>
      </c>
      <c r="AU234" s="105"/>
      <c r="AV234" s="105"/>
      <c r="AW234" s="105"/>
      <c r="AX234" s="105"/>
      <c r="AY234" s="105"/>
      <c r="AZ234" s="105"/>
      <c r="BA234" s="105"/>
      <c r="BB234" s="105"/>
      <c r="BC234" s="105"/>
      <c r="BD234" s="105"/>
      <c r="BE234" s="105"/>
      <c r="BF234" s="105"/>
      <c r="BG234" s="105"/>
      <c r="BH234" s="105"/>
      <c r="BI234" s="105"/>
      <c r="BJ234" s="105"/>
      <c r="BK234" s="105"/>
      <c r="BL234" s="105">
        <v>18.61</v>
      </c>
      <c r="BM234" s="105">
        <v>22.62</v>
      </c>
      <c r="BN234" s="105">
        <v>16.670000000000002</v>
      </c>
      <c r="BO234" s="105">
        <v>29.41</v>
      </c>
      <c r="BP234" s="105">
        <v>16.670000000000002</v>
      </c>
      <c r="BQ234" s="105">
        <v>5.26</v>
      </c>
      <c r="BR234" s="105"/>
      <c r="BS234" s="105"/>
      <c r="BT234" s="105"/>
      <c r="BU234" s="105"/>
      <c r="BV234" s="105">
        <v>15.12</v>
      </c>
      <c r="BW234" s="105">
        <v>8.33</v>
      </c>
      <c r="BX234" s="105">
        <v>15</v>
      </c>
      <c r="BY234" s="105">
        <v>0</v>
      </c>
      <c r="BZ234" s="105">
        <v>0</v>
      </c>
      <c r="CA234" s="105">
        <v>10</v>
      </c>
      <c r="CB234" s="105">
        <v>17.95</v>
      </c>
      <c r="CC234" s="105"/>
      <c r="CD234" s="105">
        <v>20.2</v>
      </c>
      <c r="CE234" s="105">
        <v>16.13</v>
      </c>
      <c r="CF234" s="105">
        <v>22.06</v>
      </c>
      <c r="CG234" s="105">
        <v>14.71</v>
      </c>
      <c r="CH234" s="105">
        <v>7.14</v>
      </c>
      <c r="CI234" s="105">
        <v>40</v>
      </c>
      <c r="CJ234" s="105">
        <v>4.67</v>
      </c>
      <c r="CK234" s="105">
        <v>25</v>
      </c>
      <c r="CL234" s="105">
        <v>16.670000000000002</v>
      </c>
      <c r="CM234" s="105"/>
      <c r="CN234" s="105"/>
      <c r="CO234" s="105"/>
      <c r="CP234" s="105"/>
      <c r="CQ234" s="105"/>
      <c r="CR234" s="105"/>
      <c r="CS234" s="105"/>
      <c r="CT234" s="105"/>
      <c r="CU234" s="105"/>
      <c r="CV234" s="105"/>
      <c r="CW234" s="105">
        <v>53.81</v>
      </c>
      <c r="CX234" s="105">
        <v>34.090000000000003</v>
      </c>
      <c r="CY234" s="105">
        <v>40</v>
      </c>
      <c r="CZ234" s="105">
        <v>42.86</v>
      </c>
      <c r="DA234" s="105">
        <v>25.09</v>
      </c>
      <c r="DB234" s="105">
        <v>77.02</v>
      </c>
      <c r="DC234" s="105"/>
    </row>
    <row r="235" spans="1:107" ht="14.4" x14ac:dyDescent="0.3">
      <c r="A235" s="104" t="s">
        <v>915</v>
      </c>
      <c r="B235" t="s">
        <v>457</v>
      </c>
      <c r="C235" t="s">
        <v>101</v>
      </c>
      <c r="D235" t="s">
        <v>543</v>
      </c>
      <c r="E235" t="s">
        <v>176</v>
      </c>
      <c r="F235" t="s">
        <v>322</v>
      </c>
      <c r="G235" t="s">
        <v>105</v>
      </c>
      <c r="H235" t="s">
        <v>105</v>
      </c>
      <c r="I235" s="97" t="s">
        <v>536</v>
      </c>
      <c r="J235" s="97">
        <v>1</v>
      </c>
      <c r="K235" t="s">
        <v>841</v>
      </c>
      <c r="L235" s="93" t="s">
        <v>324</v>
      </c>
      <c r="M235" s="105"/>
      <c r="N235" s="105"/>
      <c r="O235" s="105"/>
      <c r="P235" s="105"/>
      <c r="Q235" s="105"/>
      <c r="R235" s="105"/>
      <c r="S235" s="105"/>
      <c r="T235" s="105"/>
      <c r="U235" s="105"/>
      <c r="V235" s="105"/>
      <c r="W235" s="105"/>
      <c r="X235" s="105"/>
      <c r="Y235" s="105"/>
      <c r="Z235" s="105">
        <v>61.25</v>
      </c>
      <c r="AA235" s="105">
        <v>40.74</v>
      </c>
      <c r="AB235" s="105">
        <v>81.48</v>
      </c>
      <c r="AC235" s="105">
        <v>60.34</v>
      </c>
      <c r="AD235" s="105"/>
      <c r="AE235" s="105">
        <v>72.22</v>
      </c>
      <c r="AF235" s="105">
        <v>92</v>
      </c>
      <c r="AG235" s="105">
        <v>100</v>
      </c>
      <c r="AH235" s="105">
        <v>100</v>
      </c>
      <c r="AI235" s="105">
        <v>66.67</v>
      </c>
      <c r="AJ235" s="105"/>
      <c r="AK235" s="105">
        <v>80.62</v>
      </c>
      <c r="AL235" s="105"/>
      <c r="AM235" s="105"/>
      <c r="AN235" s="105">
        <v>66.67</v>
      </c>
      <c r="AO235" s="105">
        <v>91.7</v>
      </c>
      <c r="AP235" s="105"/>
      <c r="AQ235" s="105"/>
      <c r="AR235" s="105">
        <v>0</v>
      </c>
      <c r="AS235" s="105">
        <v>97.56</v>
      </c>
      <c r="AT235" s="105">
        <v>65.52</v>
      </c>
      <c r="AU235" s="105"/>
      <c r="AV235" s="105"/>
      <c r="AW235" s="105"/>
      <c r="AX235" s="105"/>
      <c r="AY235" s="105"/>
      <c r="AZ235" s="105"/>
      <c r="BA235" s="105"/>
      <c r="BB235" s="105"/>
      <c r="BC235" s="105"/>
      <c r="BD235" s="105"/>
      <c r="BE235" s="105"/>
      <c r="BF235" s="105"/>
      <c r="BG235" s="105"/>
      <c r="BH235" s="105"/>
      <c r="BI235" s="105"/>
      <c r="BJ235" s="105"/>
      <c r="BK235" s="105"/>
      <c r="BL235" s="105">
        <v>88.73</v>
      </c>
      <c r="BM235" s="105">
        <v>89.78</v>
      </c>
      <c r="BN235" s="105">
        <v>68.75</v>
      </c>
      <c r="BO235" s="105">
        <v>100</v>
      </c>
      <c r="BP235" s="105">
        <v>94.44</v>
      </c>
      <c r="BQ235" s="105">
        <v>80.77</v>
      </c>
      <c r="BR235" s="105"/>
      <c r="BS235" s="105"/>
      <c r="BT235" s="105"/>
      <c r="BU235" s="105"/>
      <c r="BV235" s="105">
        <v>91.98</v>
      </c>
      <c r="BW235" s="105">
        <v>90.14</v>
      </c>
      <c r="BX235" s="105">
        <v>96</v>
      </c>
      <c r="BY235" s="105">
        <v>95.65</v>
      </c>
      <c r="BZ235" s="105">
        <v>85.71</v>
      </c>
      <c r="CA235" s="105">
        <v>90</v>
      </c>
      <c r="CB235" s="105">
        <v>96.45</v>
      </c>
      <c r="CC235" s="105"/>
      <c r="CD235" s="105">
        <v>85.48</v>
      </c>
      <c r="CE235" s="105">
        <v>70.569999999999993</v>
      </c>
      <c r="CF235" s="105">
        <v>98.03</v>
      </c>
      <c r="CG235" s="105">
        <v>83.7</v>
      </c>
      <c r="CH235" s="105">
        <v>80</v>
      </c>
      <c r="CI235" s="105">
        <v>90</v>
      </c>
      <c r="CJ235" s="105">
        <v>85.34</v>
      </c>
      <c r="CK235" s="105">
        <v>100</v>
      </c>
      <c r="CL235" s="105">
        <v>50</v>
      </c>
      <c r="CM235" s="105"/>
      <c r="CN235" s="105"/>
      <c r="CO235" s="105"/>
      <c r="CP235" s="105"/>
      <c r="CQ235" s="105"/>
      <c r="CR235" s="105"/>
      <c r="CS235" s="105"/>
      <c r="CT235" s="105"/>
      <c r="CU235" s="105"/>
      <c r="CV235" s="105"/>
      <c r="CW235" s="105">
        <v>87.37</v>
      </c>
      <c r="CX235" s="105">
        <v>77.36</v>
      </c>
      <c r="CY235" s="105">
        <v>86.67</v>
      </c>
      <c r="CZ235" s="105">
        <v>95.65</v>
      </c>
      <c r="DA235" s="105">
        <v>90.02</v>
      </c>
      <c r="DB235" s="105">
        <v>93.4</v>
      </c>
      <c r="DC235" s="105"/>
    </row>
    <row r="236" spans="1:107" ht="14.4" x14ac:dyDescent="0.3">
      <c r="A236" s="104" t="s">
        <v>916</v>
      </c>
      <c r="B236" t="s">
        <v>459</v>
      </c>
      <c r="C236" t="s">
        <v>101</v>
      </c>
      <c r="D236" t="s">
        <v>543</v>
      </c>
      <c r="E236" t="s">
        <v>176</v>
      </c>
      <c r="F236" t="s">
        <v>322</v>
      </c>
      <c r="G236" t="s">
        <v>105</v>
      </c>
      <c r="H236" t="s">
        <v>105</v>
      </c>
      <c r="I236" s="97" t="s">
        <v>536</v>
      </c>
      <c r="J236" s="97">
        <v>1</v>
      </c>
      <c r="K236" t="s">
        <v>841</v>
      </c>
      <c r="L236" s="93" t="s">
        <v>324</v>
      </c>
      <c r="M236" s="105"/>
      <c r="N236" s="105"/>
      <c r="O236" s="105"/>
      <c r="P236" s="105"/>
      <c r="Q236" s="105"/>
      <c r="R236" s="105"/>
      <c r="S236" s="105"/>
      <c r="T236" s="105"/>
      <c r="U236" s="105"/>
      <c r="V236" s="105"/>
      <c r="W236" s="105"/>
      <c r="X236" s="105"/>
      <c r="Y236" s="105"/>
      <c r="Z236" s="105">
        <v>76.25</v>
      </c>
      <c r="AA236" s="105">
        <v>70.37</v>
      </c>
      <c r="AB236" s="105">
        <v>77.78</v>
      </c>
      <c r="AC236" s="105">
        <v>74.14</v>
      </c>
      <c r="AD236" s="105"/>
      <c r="AE236" s="105">
        <v>72.22</v>
      </c>
      <c r="AF236" s="105">
        <v>100</v>
      </c>
      <c r="AG236" s="105">
        <v>100</v>
      </c>
      <c r="AH236" s="105">
        <v>100</v>
      </c>
      <c r="AI236" s="105">
        <v>100</v>
      </c>
      <c r="AJ236" s="105"/>
      <c r="AK236" s="105">
        <v>84.64</v>
      </c>
      <c r="AL236" s="105"/>
      <c r="AM236" s="105"/>
      <c r="AN236" s="105">
        <v>74.77</v>
      </c>
      <c r="AO236" s="105">
        <v>93.3</v>
      </c>
      <c r="AP236" s="105"/>
      <c r="AQ236" s="105"/>
      <c r="AR236" s="105">
        <v>0</v>
      </c>
      <c r="AS236" s="105">
        <v>93.29</v>
      </c>
      <c r="AT236" s="105">
        <v>89.66</v>
      </c>
      <c r="AU236" s="105"/>
      <c r="AV236" s="105"/>
      <c r="AW236" s="105"/>
      <c r="AX236" s="105"/>
      <c r="AY236" s="105"/>
      <c r="AZ236" s="105"/>
      <c r="BA236" s="105"/>
      <c r="BB236" s="105"/>
      <c r="BC236" s="105"/>
      <c r="BD236" s="105"/>
      <c r="BE236" s="105"/>
      <c r="BF236" s="105"/>
      <c r="BG236" s="105"/>
      <c r="BH236" s="105"/>
      <c r="BI236" s="105"/>
      <c r="BJ236" s="105"/>
      <c r="BK236" s="105"/>
      <c r="BL236" s="105">
        <v>78.7</v>
      </c>
      <c r="BM236" s="105">
        <v>77.42</v>
      </c>
      <c r="BN236" s="105">
        <v>93.75</v>
      </c>
      <c r="BO236" s="105">
        <v>80.430000000000007</v>
      </c>
      <c r="BP236" s="105">
        <v>77.78</v>
      </c>
      <c r="BQ236" s="105">
        <v>73.08</v>
      </c>
      <c r="BR236" s="105"/>
      <c r="BS236" s="105"/>
      <c r="BT236" s="105"/>
      <c r="BU236" s="105"/>
      <c r="BV236" s="105">
        <v>77.31</v>
      </c>
      <c r="BW236" s="105">
        <v>81.63</v>
      </c>
      <c r="BX236" s="105">
        <v>66.67</v>
      </c>
      <c r="BY236" s="105">
        <v>59.09</v>
      </c>
      <c r="BZ236" s="105">
        <v>100</v>
      </c>
      <c r="CA236" s="105">
        <v>61.11</v>
      </c>
      <c r="CB236" s="105"/>
      <c r="CC236" s="105"/>
      <c r="CD236" s="105">
        <v>86.07</v>
      </c>
      <c r="CE236" s="105">
        <v>75</v>
      </c>
      <c r="CF236" s="105">
        <v>95.39</v>
      </c>
      <c r="CG236" s="105">
        <v>54.23</v>
      </c>
      <c r="CH236" s="105">
        <v>46.67</v>
      </c>
      <c r="CI236" s="105">
        <v>70</v>
      </c>
      <c r="CJ236" s="105">
        <v>50.86</v>
      </c>
      <c r="CK236" s="105">
        <v>51.85</v>
      </c>
      <c r="CL236" s="105">
        <v>66.67</v>
      </c>
      <c r="CM236" s="105"/>
      <c r="CN236" s="105"/>
      <c r="CO236" s="105"/>
      <c r="CP236" s="105"/>
      <c r="CQ236" s="105"/>
      <c r="CR236" s="105"/>
      <c r="CS236" s="105"/>
      <c r="CT236" s="105"/>
      <c r="CU236" s="105"/>
      <c r="CV236" s="105"/>
      <c r="CW236" s="105">
        <v>88.7</v>
      </c>
      <c r="CX236" s="105">
        <v>81.13</v>
      </c>
      <c r="CY236" s="105">
        <v>100</v>
      </c>
      <c r="CZ236" s="105">
        <v>95.65</v>
      </c>
      <c r="DA236" s="105">
        <v>74.319999999999993</v>
      </c>
      <c r="DB236" s="105">
        <v>89.36</v>
      </c>
      <c r="DC236" s="105"/>
    </row>
    <row r="237" spans="1:107" ht="14.4" x14ac:dyDescent="0.3"/>
    <row r="238" spans="1:107" ht="14.4" x14ac:dyDescent="0.3">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row>
    <row r="239" spans="1:107" ht="14.4" x14ac:dyDescent="0.3"/>
  </sheetData>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2B1D3-98E3-4A3C-B4AD-F35625329E61}">
  <dimension ref="A2:K1163"/>
  <sheetViews>
    <sheetView topLeftCell="A1019" zoomScale="85" zoomScaleNormal="85" workbookViewId="0">
      <selection activeCell="B1025" sqref="B1025:C1029"/>
    </sheetView>
  </sheetViews>
  <sheetFormatPr baseColWidth="10" defaultRowHeight="14.4" x14ac:dyDescent="0.3"/>
  <cols>
    <col min="1" max="1" width="119.109375" bestFit="1" customWidth="1"/>
    <col min="2" max="2" width="45.6640625" bestFit="1" customWidth="1"/>
    <col min="3" max="3" width="53.6640625" bestFit="1" customWidth="1"/>
    <col min="4" max="4" width="43.6640625" bestFit="1" customWidth="1"/>
    <col min="5" max="5" width="68.5546875" bestFit="1" customWidth="1"/>
    <col min="6" max="6" width="47.88671875" bestFit="1" customWidth="1"/>
    <col min="7" max="7" width="47.44140625" bestFit="1" customWidth="1"/>
    <col min="8" max="8" width="52.88671875" bestFit="1" customWidth="1"/>
    <col min="9" max="9" width="39.44140625" bestFit="1" customWidth="1"/>
    <col min="10" max="10" width="66" bestFit="1" customWidth="1"/>
    <col min="11" max="11" width="52.88671875" bestFit="1" customWidth="1"/>
    <col min="12" max="12" width="49.44140625" bestFit="1" customWidth="1"/>
    <col min="13" max="13" width="39.44140625" bestFit="1" customWidth="1"/>
    <col min="14" max="14" width="49.44140625" bestFit="1" customWidth="1"/>
    <col min="15" max="15" width="39.44140625" bestFit="1" customWidth="1"/>
    <col min="16" max="16" width="49.44140625" bestFit="1" customWidth="1"/>
    <col min="17" max="17" width="39.44140625" bestFit="1" customWidth="1"/>
    <col min="18" max="18" width="49.44140625" bestFit="1" customWidth="1"/>
    <col min="19" max="19" width="39.44140625" bestFit="1" customWidth="1"/>
    <col min="20" max="20" width="49.44140625" bestFit="1" customWidth="1"/>
    <col min="21" max="21" width="39.44140625" bestFit="1" customWidth="1"/>
    <col min="22" max="22" width="54.44140625" bestFit="1" customWidth="1"/>
    <col min="23" max="23" width="44.44140625" bestFit="1" customWidth="1"/>
    <col min="24" max="24" width="7.88671875" bestFit="1" customWidth="1"/>
    <col min="25" max="25" width="10.44140625" bestFit="1" customWidth="1"/>
    <col min="26" max="26" width="6.88671875" bestFit="1" customWidth="1"/>
    <col min="27" max="27" width="6" bestFit="1" customWidth="1"/>
    <col min="28" max="28" width="3" bestFit="1" customWidth="1"/>
    <col min="29" max="30" width="6" bestFit="1" customWidth="1"/>
    <col min="31" max="31" width="4" bestFit="1" customWidth="1"/>
    <col min="32" max="32" width="9.44140625" bestFit="1" customWidth="1"/>
    <col min="33" max="33" width="7.88671875" bestFit="1" customWidth="1"/>
    <col min="34" max="34" width="6" bestFit="1" customWidth="1"/>
    <col min="35" max="35" width="4" bestFit="1" customWidth="1"/>
    <col min="36" max="36" width="10.44140625" bestFit="1" customWidth="1"/>
    <col min="37" max="37" width="6" bestFit="1" customWidth="1"/>
    <col min="38" max="38" width="3" bestFit="1" customWidth="1"/>
    <col min="39" max="40" width="6" bestFit="1" customWidth="1"/>
    <col min="41" max="41" width="4" bestFit="1" customWidth="1"/>
    <col min="42" max="42" width="8.88671875" bestFit="1" customWidth="1"/>
    <col min="43" max="43" width="13" bestFit="1" customWidth="1"/>
    <col min="44" max="44" width="16.109375" bestFit="1" customWidth="1"/>
    <col min="45" max="45" width="12.5546875" bestFit="1" customWidth="1"/>
  </cols>
  <sheetData>
    <row r="2" spans="1:11" x14ac:dyDescent="0.3">
      <c r="A2" t="s">
        <v>550</v>
      </c>
    </row>
    <row r="3" spans="1:11" x14ac:dyDescent="0.3">
      <c r="A3" t="s">
        <v>548</v>
      </c>
      <c r="B3" t="s">
        <v>549</v>
      </c>
      <c r="C3" s="94" t="s">
        <v>590</v>
      </c>
    </row>
    <row r="4" spans="1:11" x14ac:dyDescent="0.3">
      <c r="A4">
        <v>152</v>
      </c>
      <c r="B4">
        <v>153</v>
      </c>
    </row>
    <row r="7" spans="1:11" x14ac:dyDescent="0.3">
      <c r="A7" t="s">
        <v>551</v>
      </c>
    </row>
    <row r="8" spans="1:11" x14ac:dyDescent="0.3">
      <c r="A8" t="s">
        <v>548</v>
      </c>
      <c r="B8" t="s">
        <v>549</v>
      </c>
      <c r="C8" s="94" t="s">
        <v>590</v>
      </c>
    </row>
    <row r="9" spans="1:11" x14ac:dyDescent="0.3">
      <c r="A9">
        <v>89.11</v>
      </c>
      <c r="B9">
        <v>93.79</v>
      </c>
      <c r="C9">
        <v>94.5</v>
      </c>
    </row>
    <row r="13" spans="1:11" x14ac:dyDescent="0.3">
      <c r="A13" t="s">
        <v>544</v>
      </c>
    </row>
    <row r="14" spans="1:11" x14ac:dyDescent="0.3">
      <c r="A14">
        <v>2022</v>
      </c>
    </row>
    <row r="15" spans="1:11" x14ac:dyDescent="0.3">
      <c r="A15" s="41" t="s">
        <v>545</v>
      </c>
      <c r="B15" t="s">
        <v>547</v>
      </c>
      <c r="F15" s="41" t="s">
        <v>545</v>
      </c>
      <c r="G15" t="s">
        <v>547</v>
      </c>
      <c r="J15" s="41" t="s">
        <v>545</v>
      </c>
      <c r="K15" t="s">
        <v>917</v>
      </c>
    </row>
    <row r="16" spans="1:11" x14ac:dyDescent="0.3">
      <c r="A16" s="42" t="s">
        <v>173</v>
      </c>
      <c r="B16" s="2">
        <v>96.43</v>
      </c>
      <c r="F16" s="42" t="s">
        <v>103</v>
      </c>
      <c r="G16" s="2">
        <v>97.656111111111102</v>
      </c>
      <c r="J16" s="42" t="s">
        <v>176</v>
      </c>
      <c r="K16" s="2">
        <v>99.0625</v>
      </c>
    </row>
    <row r="17" spans="1:11" x14ac:dyDescent="0.3">
      <c r="A17" s="42" t="s">
        <v>176</v>
      </c>
      <c r="B17" s="2">
        <v>94.55857142857144</v>
      </c>
      <c r="F17" s="42" t="s">
        <v>124</v>
      </c>
      <c r="G17" s="2">
        <v>97.207999999999998</v>
      </c>
      <c r="J17" s="42" t="s">
        <v>315</v>
      </c>
      <c r="K17" s="2">
        <v>98.81</v>
      </c>
    </row>
    <row r="18" spans="1:11" x14ac:dyDescent="0.3">
      <c r="A18" s="42" t="s">
        <v>133</v>
      </c>
      <c r="B18" s="2">
        <v>94.525000000000006</v>
      </c>
      <c r="F18" s="42" t="s">
        <v>133</v>
      </c>
      <c r="G18" s="2">
        <v>96.818000000000012</v>
      </c>
      <c r="J18" s="42" t="s">
        <v>133</v>
      </c>
      <c r="K18" s="2">
        <v>96.76700000000001</v>
      </c>
    </row>
    <row r="19" spans="1:11" x14ac:dyDescent="0.3">
      <c r="A19" s="42" t="s">
        <v>103</v>
      </c>
      <c r="B19" s="2">
        <v>92.592777777777783</v>
      </c>
      <c r="F19" s="42" t="s">
        <v>176</v>
      </c>
      <c r="G19" s="2">
        <v>96.70714285714287</v>
      </c>
      <c r="J19" s="42" t="s">
        <v>124</v>
      </c>
      <c r="K19" s="2">
        <v>96.572000000000003</v>
      </c>
    </row>
    <row r="20" spans="1:11" x14ac:dyDescent="0.3">
      <c r="A20" s="42" t="s">
        <v>124</v>
      </c>
      <c r="B20" s="2">
        <v>90.477999999999994</v>
      </c>
      <c r="F20" s="42" t="s">
        <v>227</v>
      </c>
      <c r="G20" s="2">
        <v>94.533749999999998</v>
      </c>
      <c r="J20" s="42" t="s">
        <v>103</v>
      </c>
      <c r="K20" s="2">
        <v>96.181111111111107</v>
      </c>
    </row>
    <row r="21" spans="1:11" x14ac:dyDescent="0.3">
      <c r="A21" s="42" t="s">
        <v>147</v>
      </c>
      <c r="B21" s="2">
        <v>90.404848484848458</v>
      </c>
      <c r="F21" s="42" t="s">
        <v>149</v>
      </c>
      <c r="G21" s="2">
        <v>94.311428571428578</v>
      </c>
      <c r="J21" s="42" t="s">
        <v>147</v>
      </c>
      <c r="K21" s="2">
        <v>95.696969696969688</v>
      </c>
    </row>
    <row r="22" spans="1:11" x14ac:dyDescent="0.3">
      <c r="A22" s="42" t="s">
        <v>149</v>
      </c>
      <c r="B22" s="2">
        <v>89.115714285714276</v>
      </c>
      <c r="F22" s="42" t="s">
        <v>147</v>
      </c>
      <c r="G22" s="2">
        <v>94.258787878787871</v>
      </c>
      <c r="J22" s="42" t="s">
        <v>259</v>
      </c>
      <c r="K22" s="2">
        <v>95.24</v>
      </c>
    </row>
    <row r="23" spans="1:11" x14ac:dyDescent="0.3">
      <c r="A23" s="42" t="s">
        <v>143</v>
      </c>
      <c r="B23" s="2">
        <v>88.394166666666649</v>
      </c>
      <c r="F23" s="42" t="s">
        <v>158</v>
      </c>
      <c r="G23" s="2">
        <v>94.094285714285704</v>
      </c>
      <c r="J23" s="42" t="s">
        <v>227</v>
      </c>
      <c r="K23" s="2">
        <v>94.771176470588244</v>
      </c>
    </row>
    <row r="24" spans="1:11" x14ac:dyDescent="0.3">
      <c r="A24" s="42" t="s">
        <v>259</v>
      </c>
      <c r="B24" s="2">
        <v>88.1</v>
      </c>
      <c r="F24" s="42" t="s">
        <v>173</v>
      </c>
      <c r="G24" s="2">
        <v>93.18</v>
      </c>
      <c r="J24" s="42" t="s">
        <v>149</v>
      </c>
      <c r="K24" s="2">
        <v>94.421428571428578</v>
      </c>
    </row>
    <row r="25" spans="1:11" x14ac:dyDescent="0.3">
      <c r="A25" s="42" t="s">
        <v>227</v>
      </c>
      <c r="B25" s="2">
        <v>88.096249999999984</v>
      </c>
      <c r="F25" s="42" t="s">
        <v>143</v>
      </c>
      <c r="G25" s="2">
        <v>93.048749999999998</v>
      </c>
      <c r="J25" s="42" t="s">
        <v>143</v>
      </c>
      <c r="K25" s="2">
        <v>92.373750000000015</v>
      </c>
    </row>
    <row r="26" spans="1:11" x14ac:dyDescent="0.3">
      <c r="A26" s="42" t="s">
        <v>161</v>
      </c>
      <c r="B26" s="2">
        <v>88.032499999999999</v>
      </c>
      <c r="F26" s="42" t="s">
        <v>214</v>
      </c>
      <c r="G26" s="2">
        <v>91.465714285714284</v>
      </c>
      <c r="J26" s="42" t="s">
        <v>927</v>
      </c>
      <c r="K26" s="2">
        <v>92.234999999999999</v>
      </c>
    </row>
    <row r="27" spans="1:11" x14ac:dyDescent="0.3">
      <c r="A27" s="42" t="s">
        <v>214</v>
      </c>
      <c r="B27" s="2">
        <v>86.055714285714288</v>
      </c>
      <c r="F27" s="42" t="s">
        <v>259</v>
      </c>
      <c r="G27" s="2">
        <v>90.91</v>
      </c>
      <c r="J27" s="42" t="s">
        <v>214</v>
      </c>
      <c r="K27" s="2">
        <v>91.297142857142859</v>
      </c>
    </row>
    <row r="28" spans="1:11" x14ac:dyDescent="0.3">
      <c r="A28" s="42" t="s">
        <v>158</v>
      </c>
      <c r="B28" s="2">
        <v>85.372857142857143</v>
      </c>
      <c r="F28" s="42" t="s">
        <v>161</v>
      </c>
      <c r="G28" s="2">
        <v>88.852500000000006</v>
      </c>
      <c r="J28" s="42" t="s">
        <v>926</v>
      </c>
      <c r="K28" s="2">
        <v>82.22</v>
      </c>
    </row>
    <row r="29" spans="1:11" x14ac:dyDescent="0.3">
      <c r="A29" s="42" t="s">
        <v>350</v>
      </c>
      <c r="B29" s="2">
        <v>78.754615384615377</v>
      </c>
      <c r="F29" s="42" t="s">
        <v>350</v>
      </c>
      <c r="G29" s="2">
        <v>81.160769230769219</v>
      </c>
      <c r="J29" s="42" t="s">
        <v>350</v>
      </c>
      <c r="K29" s="2">
        <v>81.851538461538453</v>
      </c>
    </row>
    <row r="30" spans="1:11" x14ac:dyDescent="0.3">
      <c r="A30" s="42" t="s">
        <v>317</v>
      </c>
      <c r="B30" s="2">
        <v>22.95</v>
      </c>
      <c r="F30" s="42" t="s">
        <v>317</v>
      </c>
      <c r="G30" s="2">
        <v>37.22</v>
      </c>
      <c r="J30" s="42" t="s">
        <v>317</v>
      </c>
      <c r="K30" s="2">
        <v>64.709999999999994</v>
      </c>
    </row>
    <row r="31" spans="1:11" x14ac:dyDescent="0.3">
      <c r="A31" s="42" t="s">
        <v>454</v>
      </c>
      <c r="B31" s="2"/>
      <c r="F31" s="42" t="s">
        <v>428</v>
      </c>
      <c r="J31" s="42" t="s">
        <v>445</v>
      </c>
      <c r="K31" s="2"/>
    </row>
    <row r="32" spans="1:11" x14ac:dyDescent="0.3">
      <c r="A32" s="42" t="s">
        <v>320</v>
      </c>
      <c r="B32" s="2"/>
      <c r="F32" s="42" t="s">
        <v>432</v>
      </c>
      <c r="J32" s="42" t="s">
        <v>412</v>
      </c>
      <c r="K32" s="2"/>
    </row>
    <row r="33" spans="1:11" x14ac:dyDescent="0.3">
      <c r="A33" s="42" t="s">
        <v>428</v>
      </c>
      <c r="B33" s="2"/>
      <c r="F33" s="42" t="s">
        <v>417</v>
      </c>
      <c r="J33" s="42" t="s">
        <v>431</v>
      </c>
      <c r="K33" s="2"/>
    </row>
    <row r="34" spans="1:11" x14ac:dyDescent="0.3">
      <c r="A34" s="42" t="s">
        <v>417</v>
      </c>
      <c r="B34" s="2"/>
      <c r="F34" s="42" t="s">
        <v>412</v>
      </c>
      <c r="J34" s="42" t="s">
        <v>425</v>
      </c>
      <c r="K34" s="2"/>
    </row>
    <row r="35" spans="1:11" x14ac:dyDescent="0.3">
      <c r="A35" s="42" t="s">
        <v>432</v>
      </c>
      <c r="B35" s="2"/>
      <c r="F35" s="42" t="s">
        <v>445</v>
      </c>
      <c r="J35" s="42" t="s">
        <v>913</v>
      </c>
      <c r="K35" s="2"/>
    </row>
    <row r="36" spans="1:11" x14ac:dyDescent="0.3">
      <c r="A36" s="42" t="s">
        <v>412</v>
      </c>
      <c r="B36" s="2"/>
      <c r="F36" s="42" t="s">
        <v>430</v>
      </c>
      <c r="J36" s="42" t="s">
        <v>417</v>
      </c>
      <c r="K36" s="2"/>
    </row>
    <row r="37" spans="1:11" x14ac:dyDescent="0.3">
      <c r="A37" s="42" t="s">
        <v>430</v>
      </c>
      <c r="B37" s="2"/>
      <c r="F37" s="42" t="s">
        <v>384</v>
      </c>
      <c r="J37" s="42" t="s">
        <v>454</v>
      </c>
      <c r="K37" s="2"/>
    </row>
    <row r="38" spans="1:11" x14ac:dyDescent="0.3">
      <c r="A38" s="42" t="s">
        <v>384</v>
      </c>
      <c r="B38" s="2"/>
      <c r="F38" s="42" t="s">
        <v>456</v>
      </c>
      <c r="J38" s="42" t="s">
        <v>430</v>
      </c>
      <c r="K38" s="2"/>
    </row>
    <row r="39" spans="1:11" x14ac:dyDescent="0.3">
      <c r="A39" s="42" t="s">
        <v>425</v>
      </c>
      <c r="B39" s="2"/>
      <c r="F39" s="42" t="s">
        <v>425</v>
      </c>
      <c r="J39" s="42" t="s">
        <v>320</v>
      </c>
      <c r="K39" s="2"/>
    </row>
    <row r="40" spans="1:11" x14ac:dyDescent="0.3">
      <c r="A40" s="42" t="s">
        <v>456</v>
      </c>
      <c r="B40" s="2"/>
      <c r="F40" s="42" t="s">
        <v>454</v>
      </c>
      <c r="J40" s="42" t="s">
        <v>384</v>
      </c>
      <c r="K40" s="2"/>
    </row>
    <row r="41" spans="1:11" x14ac:dyDescent="0.3">
      <c r="A41" s="42" t="s">
        <v>315</v>
      </c>
      <c r="B41" s="2"/>
      <c r="F41" s="42" t="s">
        <v>320</v>
      </c>
      <c r="J41" s="42" t="s">
        <v>896</v>
      </c>
      <c r="K41" s="2"/>
    </row>
    <row r="42" spans="1:11" x14ac:dyDescent="0.3">
      <c r="A42" s="42" t="s">
        <v>445</v>
      </c>
      <c r="B42" s="2"/>
      <c r="F42" s="42" t="s">
        <v>546</v>
      </c>
      <c r="G42" s="2">
        <v>92.734230769230734</v>
      </c>
      <c r="J42" s="42" t="s">
        <v>546</v>
      </c>
      <c r="K42" s="2">
        <v>93.432967741935485</v>
      </c>
    </row>
    <row r="43" spans="1:11" x14ac:dyDescent="0.3">
      <c r="A43" s="42" t="s">
        <v>546</v>
      </c>
      <c r="B43" s="2">
        <v>88.251217948717908</v>
      </c>
    </row>
    <row r="47" spans="1:11" x14ac:dyDescent="0.3">
      <c r="B47" t="s">
        <v>548</v>
      </c>
      <c r="C47" t="s">
        <v>549</v>
      </c>
      <c r="D47" s="94" t="s">
        <v>590</v>
      </c>
    </row>
    <row r="48" spans="1:11" x14ac:dyDescent="0.3">
      <c r="A48" t="s">
        <v>214</v>
      </c>
      <c r="B48" s="2">
        <v>86.055714285714288</v>
      </c>
      <c r="C48" s="2">
        <v>91.465714285714284</v>
      </c>
      <c r="D48" s="2">
        <f>VLOOKUP(A48,$J$16:$K$41,2,0)</f>
        <v>91.297142857142859</v>
      </c>
    </row>
    <row r="49" spans="1:8" x14ac:dyDescent="0.3">
      <c r="A49" t="s">
        <v>124</v>
      </c>
      <c r="B49" s="2">
        <v>90.477999999999994</v>
      </c>
      <c r="C49" s="2">
        <v>97.207999999999998</v>
      </c>
      <c r="D49" s="2">
        <f t="shared" ref="D49:D62" si="0">VLOOKUP(A49,$J$16:$K$41,2,0)</f>
        <v>96.572000000000003</v>
      </c>
      <c r="F49" s="2">
        <f>MAX(B48:B62)</f>
        <v>96.43</v>
      </c>
      <c r="G49" s="2">
        <f>MAX(C48:C62)</f>
        <v>97.656111111111102</v>
      </c>
      <c r="H49" s="2" t="e">
        <f>MAX(D48:D62)</f>
        <v>#N/A</v>
      </c>
    </row>
    <row r="50" spans="1:8" x14ac:dyDescent="0.3">
      <c r="A50" t="s">
        <v>158</v>
      </c>
      <c r="B50" s="2">
        <v>85.372857142857143</v>
      </c>
      <c r="C50" s="2">
        <v>94.094285714285704</v>
      </c>
      <c r="D50" s="2" t="e">
        <f t="shared" si="0"/>
        <v>#N/A</v>
      </c>
      <c r="F50" s="2">
        <f>MIN(B48:B62)</f>
        <v>22.95</v>
      </c>
      <c r="G50" s="2">
        <f>MIN(C48:C62)</f>
        <v>37.22</v>
      </c>
      <c r="H50" s="2" t="e">
        <f>MIN(D48:D62)</f>
        <v>#N/A</v>
      </c>
    </row>
    <row r="51" spans="1:8" x14ac:dyDescent="0.3">
      <c r="A51" t="s">
        <v>161</v>
      </c>
      <c r="B51" s="2">
        <v>88.032499999999999</v>
      </c>
      <c r="C51" s="2">
        <v>88.852500000000006</v>
      </c>
      <c r="D51" s="2" t="e">
        <f t="shared" si="0"/>
        <v>#N/A</v>
      </c>
    </row>
    <row r="52" spans="1:8" x14ac:dyDescent="0.3">
      <c r="A52" t="s">
        <v>350</v>
      </c>
      <c r="B52" s="2">
        <v>78.754615384615377</v>
      </c>
      <c r="C52" s="2">
        <v>81.160769230769219</v>
      </c>
      <c r="D52" s="2">
        <f t="shared" si="0"/>
        <v>81.851538461538453</v>
      </c>
    </row>
    <row r="53" spans="1:8" x14ac:dyDescent="0.3">
      <c r="A53" t="s">
        <v>317</v>
      </c>
      <c r="B53" s="2">
        <v>22.95</v>
      </c>
      <c r="C53" s="2">
        <v>37.22</v>
      </c>
      <c r="D53" s="2">
        <f t="shared" si="0"/>
        <v>64.709999999999994</v>
      </c>
    </row>
    <row r="54" spans="1:8" x14ac:dyDescent="0.3">
      <c r="A54" t="s">
        <v>176</v>
      </c>
      <c r="B54" s="2">
        <v>94.55857142857144</v>
      </c>
      <c r="C54" s="2">
        <v>96.70714285714287</v>
      </c>
      <c r="D54" s="2">
        <f t="shared" si="0"/>
        <v>99.0625</v>
      </c>
    </row>
    <row r="55" spans="1:8" x14ac:dyDescent="0.3">
      <c r="A55" t="s">
        <v>147</v>
      </c>
      <c r="B55" s="2">
        <v>90.404848484848458</v>
      </c>
      <c r="C55" s="2">
        <v>94.258787878787871</v>
      </c>
      <c r="D55" s="2">
        <f t="shared" si="0"/>
        <v>95.696969696969688</v>
      </c>
    </row>
    <row r="56" spans="1:8" x14ac:dyDescent="0.3">
      <c r="A56" t="s">
        <v>315</v>
      </c>
      <c r="B56" s="2">
        <v>96.43</v>
      </c>
      <c r="C56" s="2">
        <v>93.18</v>
      </c>
      <c r="D56" s="2">
        <f t="shared" si="0"/>
        <v>98.81</v>
      </c>
    </row>
    <row r="57" spans="1:8" x14ac:dyDescent="0.3">
      <c r="A57" t="s">
        <v>103</v>
      </c>
      <c r="B57" s="2">
        <v>92.592777777777783</v>
      </c>
      <c r="C57" s="2">
        <v>97.656111111111102</v>
      </c>
      <c r="D57" s="2">
        <f t="shared" si="0"/>
        <v>96.181111111111107</v>
      </c>
    </row>
    <row r="58" spans="1:8" x14ac:dyDescent="0.3">
      <c r="A58" t="s">
        <v>227</v>
      </c>
      <c r="B58" s="2">
        <v>88.096249999999984</v>
      </c>
      <c r="C58" s="2">
        <v>94.533749999999998</v>
      </c>
      <c r="D58" s="2">
        <f t="shared" si="0"/>
        <v>94.771176470588244</v>
      </c>
    </row>
    <row r="59" spans="1:8" x14ac:dyDescent="0.3">
      <c r="A59" t="s">
        <v>918</v>
      </c>
      <c r="B59" s="2">
        <v>88.1</v>
      </c>
      <c r="C59" s="2">
        <v>90.91</v>
      </c>
      <c r="D59" s="2" t="e">
        <f t="shared" si="0"/>
        <v>#N/A</v>
      </c>
    </row>
    <row r="60" spans="1:8" x14ac:dyDescent="0.3">
      <c r="A60" t="s">
        <v>133</v>
      </c>
      <c r="B60" s="2">
        <v>94.525000000000006</v>
      </c>
      <c r="C60" s="2">
        <v>96.818000000000012</v>
      </c>
      <c r="D60" s="2">
        <f t="shared" si="0"/>
        <v>96.76700000000001</v>
      </c>
    </row>
    <row r="61" spans="1:8" x14ac:dyDescent="0.3">
      <c r="A61" t="s">
        <v>143</v>
      </c>
      <c r="B61" s="2">
        <v>88.394166666666649</v>
      </c>
      <c r="C61" s="2">
        <v>93.048749999999998</v>
      </c>
      <c r="D61" s="2">
        <f t="shared" si="0"/>
        <v>92.373750000000015</v>
      </c>
    </row>
    <row r="62" spans="1:8" x14ac:dyDescent="0.3">
      <c r="A62" t="s">
        <v>149</v>
      </c>
      <c r="B62" s="2">
        <v>89.115714285714276</v>
      </c>
      <c r="C62" s="2">
        <v>94.311428571428578</v>
      </c>
      <c r="D62" s="2">
        <f t="shared" si="0"/>
        <v>94.421428571428578</v>
      </c>
    </row>
    <row r="70" spans="1:9" x14ac:dyDescent="0.3">
      <c r="A70" s="106" t="s">
        <v>920</v>
      </c>
    </row>
    <row r="72" spans="1:9" x14ac:dyDescent="0.3">
      <c r="A72" t="s">
        <v>557</v>
      </c>
      <c r="B72" t="s">
        <v>548</v>
      </c>
      <c r="C72" t="s">
        <v>549</v>
      </c>
      <c r="D72" s="94" t="s">
        <v>590</v>
      </c>
    </row>
    <row r="73" spans="1:9" x14ac:dyDescent="0.3">
      <c r="A73" s="15" t="s">
        <v>265</v>
      </c>
      <c r="B73" s="2">
        <f>VLOOKUP(A73,'Nación 2022'!$B$6:$Z$237,25,0)</f>
        <v>100</v>
      </c>
      <c r="C73" s="2">
        <f>VLOOKUP('tablas dinámicas'!A73,Tabla1[[Entidad]:[i68.Evaluación independiente al sistema de control interno]],52,0)</f>
        <v>97.73</v>
      </c>
      <c r="D73" s="2">
        <f>VLOOKUP(A73,Tabla15[[#All],[Entidad]:[i68 Evaluación independiente al sistema de control interno]],52,0)</f>
        <v>97.62</v>
      </c>
    </row>
    <row r="74" spans="1:9" x14ac:dyDescent="0.3">
      <c r="A74" s="15" t="s">
        <v>313</v>
      </c>
      <c r="B74" s="2">
        <f>VLOOKUP(A74,'Nación 2022'!$B$6:$Z$237,25,0)</f>
        <v>97.62</v>
      </c>
      <c r="C74" s="2">
        <f>VLOOKUP('tablas dinámicas'!A74,Tabla1[[Entidad]:[i68.Evaluación independiente al sistema de control interno]],52,0)</f>
        <v>95.45</v>
      </c>
      <c r="D74" s="2">
        <f>VLOOKUP(A74,Tabla15[[#All],[Entidad]:[i68 Evaluación independiente al sistema de control interno]],52,0)</f>
        <v>100</v>
      </c>
      <c r="G74">
        <v>2022</v>
      </c>
      <c r="H74">
        <v>2023</v>
      </c>
      <c r="I74">
        <v>2024</v>
      </c>
    </row>
    <row r="75" spans="1:9" x14ac:dyDescent="0.3">
      <c r="A75" s="15" t="s">
        <v>288</v>
      </c>
      <c r="B75" s="2">
        <f>VLOOKUP(A75,'Nación 2022'!$B$6:$Z$237,25,0)</f>
        <v>85.71</v>
      </c>
      <c r="C75" s="2">
        <f>VLOOKUP('tablas dinámicas'!A75,Tabla1[[Entidad]:[i68.Evaluación independiente al sistema de control interno]],52,0)</f>
        <v>100</v>
      </c>
      <c r="D75" s="2">
        <f>VLOOKUP(A75,Tabla15[[#All],[Entidad]:[i68 Evaluación independiente al sistema de control interno]],52,0)</f>
        <v>100</v>
      </c>
      <c r="F75" t="s">
        <v>558</v>
      </c>
      <c r="G75">
        <f>COUNTIFS($B$73:$B$305,"&gt;=0",$B$73:$B$305,"&lt;=69,9999")</f>
        <v>9</v>
      </c>
      <c r="H75">
        <f>COUNTIFS($C$73:$C$305,"&gt;=0",$C$73:$C$305,"&lt;=69,9999")</f>
        <v>7</v>
      </c>
      <c r="I75">
        <f>COUNTIFS($D$73:$D$305,"&gt;=0",$D$73:$D$305,"&lt;=69,9999")</f>
        <v>7</v>
      </c>
    </row>
    <row r="76" spans="1:9" x14ac:dyDescent="0.3">
      <c r="A76" s="15" t="s">
        <v>312</v>
      </c>
      <c r="B76" s="2">
        <f>VLOOKUP(A76,'Nación 2022'!$B$6:$Z$237,25,0)</f>
        <v>90.48</v>
      </c>
      <c r="C76" s="2">
        <f>VLOOKUP('tablas dinámicas'!A76,Tabla1[[Entidad]:[i68.Evaluación independiente al sistema de control interno]],52,0)</f>
        <v>97.73</v>
      </c>
      <c r="D76" s="2">
        <f>VLOOKUP(A76,Tabla15[[#All],[Entidad]:[i68 Evaluación independiente al sistema de control interno]],52,0)</f>
        <v>100</v>
      </c>
      <c r="F76" t="s">
        <v>559</v>
      </c>
      <c r="G76">
        <f>COUNTIFS($B$73:$B$305,"&gt;=70",$B$73:$B$305,"&lt;=84,9999")</f>
        <v>34</v>
      </c>
      <c r="H76">
        <f>COUNTIFS($C$73:$C$305,"&gt;=70",$C$73:$C$305,"&lt;=84,9999")</f>
        <v>12</v>
      </c>
      <c r="I76">
        <f>COUNTIFS($D$73:$D$305,"&gt;=70",$D$73:$D$305,"&lt;=84,9999")</f>
        <v>12</v>
      </c>
    </row>
    <row r="77" spans="1:9" x14ac:dyDescent="0.3">
      <c r="A77" s="15" t="s">
        <v>310</v>
      </c>
      <c r="B77" s="2">
        <f>VLOOKUP(A77,'Nación 2022'!$B$6:$Z$237,25,0)</f>
        <v>100</v>
      </c>
      <c r="C77" s="2">
        <f>VLOOKUP('tablas dinámicas'!A77,Tabla1[[Entidad]:[i68.Evaluación independiente al sistema de control interno]],52,0)</f>
        <v>100</v>
      </c>
      <c r="D77" s="2">
        <f>VLOOKUP(A77,Tabla15[[#All],[Entidad]:[i68 Evaluación independiente al sistema de control interno]],52,0)</f>
        <v>100</v>
      </c>
      <c r="F77" t="s">
        <v>560</v>
      </c>
      <c r="G77">
        <f>COUNTIFS($B$73:$B$305,"&gt;=85",$B$73:$B$305,"&lt;=100")</f>
        <v>112</v>
      </c>
      <c r="H77">
        <f>COUNTIFS($C$73:$C$305,"&gt;=85",$C$73:$C$305,"&lt;=100")</f>
        <v>136</v>
      </c>
      <c r="I77">
        <f>COUNTIFS($D$73:$D$305,"&gt;=85",$D$73:$D$305,"&lt;=100")</f>
        <v>135</v>
      </c>
    </row>
    <row r="78" spans="1:9" x14ac:dyDescent="0.3">
      <c r="A78" s="15" t="s">
        <v>295</v>
      </c>
      <c r="B78" s="2">
        <f>VLOOKUP(A78,'Nación 2022'!$B$6:$Z$237,25,0)</f>
        <v>78.569999999999993</v>
      </c>
      <c r="C78" s="2">
        <f>VLOOKUP('tablas dinámicas'!A78,Tabla1[[Entidad]:[i68.Evaluación independiente al sistema de control interno]],52,0)</f>
        <v>95.24</v>
      </c>
      <c r="D78" s="2">
        <f>VLOOKUP(A78,Tabla15[[#All],[Entidad]:[i68 Evaluación independiente al sistema de control interno]],52,0)</f>
        <v>95</v>
      </c>
    </row>
    <row r="79" spans="1:9" x14ac:dyDescent="0.3">
      <c r="A79" s="15" t="s">
        <v>257</v>
      </c>
      <c r="B79" s="2">
        <f>VLOOKUP(A79,'Nación 2022'!$B$6:$Z$237,25,0)</f>
        <v>100</v>
      </c>
      <c r="C79" s="2">
        <f>VLOOKUP('tablas dinámicas'!A79,Tabla1[[Entidad]:[i68.Evaluación independiente al sistema de control interno]],52,0)</f>
        <v>100</v>
      </c>
      <c r="D79" s="2">
        <f>VLOOKUP(A79,Tabla15[[#All],[Entidad]:[i68 Evaluación independiente al sistema de control interno]],52,0)</f>
        <v>100</v>
      </c>
      <c r="G79">
        <f>SUM(G75:G78)</f>
        <v>155</v>
      </c>
      <c r="H79">
        <f>SUM(H75:H78)</f>
        <v>155</v>
      </c>
      <c r="I79">
        <f>SUM(I75:I77)</f>
        <v>154</v>
      </c>
    </row>
    <row r="80" spans="1:9" x14ac:dyDescent="0.3">
      <c r="A80" s="15" t="s">
        <v>293</v>
      </c>
      <c r="B80" s="2">
        <f>VLOOKUP(A80,'Nación 2022'!$B$6:$Z$237,25,0)</f>
        <v>88.1</v>
      </c>
      <c r="C80" s="2">
        <f>VLOOKUP('tablas dinámicas'!A80,Tabla1[[Entidad]:[i68.Evaluación independiente al sistema de control interno]],52,0)</f>
        <v>80.95</v>
      </c>
      <c r="D80" s="2">
        <f>VLOOKUP(A80,Tabla15[[#All],[Entidad]:[i68 Evaluación independiente al sistema de control interno]],52,0)</f>
        <v>87.62</v>
      </c>
    </row>
    <row r="81" spans="1:9" x14ac:dyDescent="0.3">
      <c r="A81" s="15" t="s">
        <v>285</v>
      </c>
      <c r="B81" s="2">
        <f>VLOOKUP(A81,'Nación 2022'!$B$6:$Z$237,25,0)</f>
        <v>100</v>
      </c>
      <c r="C81" s="2">
        <f>VLOOKUP('tablas dinámicas'!A81,Tabla1[[Entidad]:[i68.Evaluación independiente al sistema de control interno]],52,0)</f>
        <v>100</v>
      </c>
      <c r="D81" s="2">
        <f>VLOOKUP(A81,Tabla15[[#All],[Entidad]:[i68 Evaluación independiente al sistema de control interno]],52,0)</f>
        <v>100</v>
      </c>
      <c r="G81">
        <v>2022</v>
      </c>
      <c r="H81">
        <v>2023</v>
      </c>
      <c r="I81">
        <v>2024</v>
      </c>
    </row>
    <row r="82" spans="1:9" x14ac:dyDescent="0.3">
      <c r="A82" s="15" t="s">
        <v>213</v>
      </c>
      <c r="B82" s="2">
        <f>VLOOKUP(A82,'Nación 2022'!$B$6:$Z$237,25,0)</f>
        <v>100</v>
      </c>
      <c r="C82" s="2">
        <f>VLOOKUP('tablas dinámicas'!A82,Tabla1[[Entidad]:[i68.Evaluación independiente al sistema de control interno]],52,0)</f>
        <v>100</v>
      </c>
      <c r="D82" s="2">
        <f>VLOOKUP(A82,Tabla15[[#All],[Entidad]:[i68 Evaluación independiente al sistema de control interno]],52,0)</f>
        <v>100</v>
      </c>
      <c r="F82" t="s">
        <v>578</v>
      </c>
      <c r="G82" s="128">
        <f>G75/$G$79</f>
        <v>5.8064516129032261E-2</v>
      </c>
      <c r="H82" s="128">
        <f>H75/$H$79</f>
        <v>4.5161290322580643E-2</v>
      </c>
      <c r="I82" s="128">
        <f>I75/$I$79</f>
        <v>4.5454545454545456E-2</v>
      </c>
    </row>
    <row r="83" spans="1:9" x14ac:dyDescent="0.3">
      <c r="A83" s="15" t="s">
        <v>215</v>
      </c>
      <c r="B83" s="2">
        <f>VLOOKUP(A83,'Nación 2022'!$B$6:$Z$237,25,0)</f>
        <v>76.19</v>
      </c>
      <c r="C83" s="2">
        <f>VLOOKUP('tablas dinámicas'!A83,Tabla1[[Entidad]:[i68.Evaluación independiente al sistema de control interno]],52,0)</f>
        <v>65.91</v>
      </c>
      <c r="D83" s="2">
        <f>VLOOKUP(A83,Tabla15[[#All],[Entidad]:[i68 Evaluación independiente al sistema de control interno]],52,0)</f>
        <v>62.86</v>
      </c>
      <c r="F83" t="s">
        <v>579</v>
      </c>
      <c r="G83" s="128">
        <v>0.224</v>
      </c>
      <c r="H83" s="128">
        <f>H76/$H$79</f>
        <v>7.7419354838709681E-2</v>
      </c>
      <c r="I83" s="128">
        <f t="shared" ref="I83:I84" si="1">I76/$I$79</f>
        <v>7.792207792207792E-2</v>
      </c>
    </row>
    <row r="84" spans="1:9" x14ac:dyDescent="0.3">
      <c r="A84" s="15" t="s">
        <v>286</v>
      </c>
      <c r="B84" s="2">
        <f>VLOOKUP(A84,'Nación 2022'!$B$6:$Z$237,25,0)</f>
        <v>71.430000000000007</v>
      </c>
      <c r="C84" s="2">
        <f>VLOOKUP('tablas dinámicas'!A84,Tabla1[[Entidad]:[i68.Evaluación independiente al sistema de control interno]],52,0)</f>
        <v>90.91</v>
      </c>
      <c r="D84" s="2">
        <f>VLOOKUP(A84,Tabla15[[#All],[Entidad]:[i68 Evaluación independiente al sistema de control interno]],52,0)</f>
        <v>90.48</v>
      </c>
      <c r="F84" t="s">
        <v>561</v>
      </c>
      <c r="G84" s="128">
        <v>0.71799999999999997</v>
      </c>
      <c r="H84" s="128">
        <f>H77/$H$79</f>
        <v>0.8774193548387097</v>
      </c>
      <c r="I84" s="128">
        <f t="shared" si="1"/>
        <v>0.87662337662337664</v>
      </c>
    </row>
    <row r="85" spans="1:9" x14ac:dyDescent="0.3">
      <c r="A85" s="15" t="s">
        <v>182</v>
      </c>
      <c r="B85" s="2">
        <f>VLOOKUP(A85,'Nación 2022'!$B$6:$Z$237,25,0)</f>
        <v>88.1</v>
      </c>
      <c r="C85" s="2">
        <f>VLOOKUP('tablas dinámicas'!A85,Tabla1[[Entidad]:[i68.Evaluación independiente al sistema de control interno]],52,0)</f>
        <v>97.62</v>
      </c>
      <c r="D85" s="2">
        <f>VLOOKUP(A85,Tabla15[[#All],[Entidad]:[i68 Evaluación independiente al sistema de control interno]],52,0)</f>
        <v>100</v>
      </c>
      <c r="G85" s="46"/>
      <c r="H85" s="45"/>
    </row>
    <row r="86" spans="1:9" x14ac:dyDescent="0.3">
      <c r="A86" s="15" t="s">
        <v>311</v>
      </c>
      <c r="B86" s="2">
        <f>VLOOKUP(A86,'Nación 2022'!$B$6:$Z$237,25,0)</f>
        <v>76.19</v>
      </c>
      <c r="C86" s="2">
        <f>VLOOKUP('tablas dinámicas'!A86,Tabla1[[Entidad]:[i68.Evaluación independiente al sistema de control interno]],52,0)</f>
        <v>100</v>
      </c>
      <c r="D86" s="2">
        <f>VLOOKUP(A86,Tabla15[[#All],[Entidad]:[i68 Evaluación independiente al sistema de control interno]],52,0)</f>
        <v>94.74</v>
      </c>
    </row>
    <row r="87" spans="1:9" x14ac:dyDescent="0.3">
      <c r="A87" s="15" t="s">
        <v>266</v>
      </c>
      <c r="B87" s="2">
        <f>VLOOKUP(A87,'Nación 2022'!$B$6:$Z$237,25,0)</f>
        <v>100</v>
      </c>
      <c r="C87" s="2">
        <f>VLOOKUP('tablas dinámicas'!A87,Tabla1[[Entidad]:[i68.Evaluación independiente al sistema de control interno]],52,0)</f>
        <v>86.36</v>
      </c>
      <c r="D87" s="2">
        <f>VLOOKUP(A87,Tabla15[[#All],[Entidad]:[i68 Evaluación independiente al sistema de control interno]],52,0)</f>
        <v>100</v>
      </c>
    </row>
    <row r="88" spans="1:9" x14ac:dyDescent="0.3">
      <c r="A88" s="15" t="s">
        <v>300</v>
      </c>
      <c r="B88" s="2">
        <f>VLOOKUP(A88,'Nación 2022'!$B$6:$Z$237,25,0)</f>
        <v>88.1</v>
      </c>
      <c r="C88" s="2">
        <f>VLOOKUP('tablas dinámicas'!A88,Tabla1[[Entidad]:[i68.Evaluación independiente al sistema de control interno]],52,0)</f>
        <v>85.71</v>
      </c>
      <c r="D88" s="2">
        <f>VLOOKUP(A88,Tabla15[[#All],[Entidad]:[i68 Evaluación independiente al sistema de control interno]],52,0)</f>
        <v>91</v>
      </c>
    </row>
    <row r="89" spans="1:9" x14ac:dyDescent="0.3">
      <c r="A89" s="15" t="s">
        <v>287</v>
      </c>
      <c r="B89" s="2">
        <f>VLOOKUP(A89,'Nación 2022'!$B$6:$Z$237,25,0)</f>
        <v>100</v>
      </c>
      <c r="C89" s="2">
        <f>VLOOKUP('tablas dinámicas'!A89,Tabla1[[Entidad]:[i68.Evaluación independiente al sistema de control interno]],52,0)</f>
        <v>100</v>
      </c>
      <c r="D89" s="2">
        <f>VLOOKUP(A89,Tabla15[[#All],[Entidad]:[i68 Evaluación independiente al sistema de control interno]],52,0)</f>
        <v>100</v>
      </c>
    </row>
    <row r="90" spans="1:9" x14ac:dyDescent="0.3">
      <c r="A90" s="15" t="s">
        <v>304</v>
      </c>
      <c r="B90" s="2">
        <f>VLOOKUP(A90,'Nación 2022'!$B$6:$Z$237,25,0)</f>
        <v>97.62</v>
      </c>
      <c r="C90" s="2">
        <f>VLOOKUP('tablas dinámicas'!A90,Tabla1[[Entidad]:[i68.Evaluación independiente al sistema de control interno]],52,0)</f>
        <v>97.73</v>
      </c>
      <c r="D90" s="2">
        <f>VLOOKUP(A90,Tabla15[[#All],[Entidad]:[i68 Evaluación independiente al sistema de control interno]],52,0)</f>
        <v>97.14</v>
      </c>
    </row>
    <row r="91" spans="1:9" x14ac:dyDescent="0.3">
      <c r="A91" s="15" t="s">
        <v>319</v>
      </c>
      <c r="B91" s="2">
        <f>VLOOKUP(A91,'Nación 2022'!$B$6:$Z$237,25,0)</f>
        <v>22.22</v>
      </c>
      <c r="C91" s="2">
        <f>VLOOKUP('tablas dinámicas'!A91,Tabla1[[Entidad]:[i68.Evaluación independiente al sistema de control interno]],52,0)</f>
        <v>44.44</v>
      </c>
      <c r="D91" s="2"/>
    </row>
    <row r="92" spans="1:9" x14ac:dyDescent="0.3">
      <c r="A92" s="15" t="s">
        <v>321</v>
      </c>
      <c r="B92" s="2">
        <f>VLOOKUP(A92,'Nación 2022'!$B$6:$Z$237,25,0)</f>
        <v>23.68</v>
      </c>
      <c r="C92" s="2">
        <f>VLOOKUP('tablas dinámicas'!A92,Tabla1[[Entidad]:[i68.Evaluación independiente al sistema de control interno]],52,0)</f>
        <v>30</v>
      </c>
      <c r="D92" s="2">
        <f>VLOOKUP(A92,Tabla15[[#All],[Entidad]:[i68 Evaluación independiente al sistema de control interno]],52,0)</f>
        <v>64.709999999999994</v>
      </c>
    </row>
    <row r="93" spans="1:9" x14ac:dyDescent="0.3">
      <c r="A93" s="15" t="s">
        <v>203</v>
      </c>
      <c r="B93" s="2">
        <f>VLOOKUP(A93,'Nación 2022'!$B$6:$Z$237,25,0)</f>
        <v>92.86</v>
      </c>
      <c r="C93" s="2">
        <f>VLOOKUP('tablas dinámicas'!A93,Tabla1[[Entidad]:[i68.Evaluación independiente al sistema de control interno]],52,0)</f>
        <v>97.62</v>
      </c>
      <c r="D93" s="2">
        <f>VLOOKUP(A93,Tabla15[[#All],[Entidad]:[i68 Evaluación independiente al sistema de control interno]],52,0)</f>
        <v>83.16</v>
      </c>
    </row>
    <row r="94" spans="1:9" x14ac:dyDescent="0.3">
      <c r="A94" s="15" t="s">
        <v>278</v>
      </c>
      <c r="B94" s="2"/>
      <c r="C94" s="2"/>
      <c r="D94" s="2"/>
    </row>
    <row r="95" spans="1:9" x14ac:dyDescent="0.3">
      <c r="A95" s="15" t="s">
        <v>247</v>
      </c>
      <c r="B95" s="2">
        <f>VLOOKUP(A95,'Nación 2022'!$B$6:$Z$237,25,0)</f>
        <v>100</v>
      </c>
      <c r="C95" s="2">
        <f>VLOOKUP('tablas dinámicas'!A95,Tabla1[[Entidad]:[i68.Evaluación independiente al sistema de control interno]],52,0)</f>
        <v>100</v>
      </c>
      <c r="D95" s="2">
        <f>VLOOKUP(A95,Tabla15[[#All],[Entidad]:[i68 Evaluación independiente al sistema de control interno]],52,0)</f>
        <v>99</v>
      </c>
    </row>
    <row r="96" spans="1:9" x14ac:dyDescent="0.3">
      <c r="A96" s="15" t="s">
        <v>424</v>
      </c>
      <c r="B96" s="2"/>
      <c r="C96" s="2"/>
      <c r="D96" s="2"/>
    </row>
    <row r="97" spans="1:4" x14ac:dyDescent="0.3">
      <c r="A97" s="15" t="s">
        <v>297</v>
      </c>
      <c r="B97" s="2">
        <f>VLOOKUP(A97,'Nación 2022'!$B$6:$Z$237,25,0)</f>
        <v>85.71</v>
      </c>
      <c r="C97" s="2">
        <f>VLOOKUP('tablas dinámicas'!A97,Tabla1[[Entidad]:[i68.Evaluación independiente al sistema de control interno]],52,0)</f>
        <v>73.81</v>
      </c>
      <c r="D97" s="2">
        <f>VLOOKUP(A97,Tabla15[[#All],[Entidad]:[i68 Evaluación independiente al sistema de control interno]],52,0)</f>
        <v>75.790000000000006</v>
      </c>
    </row>
    <row r="98" spans="1:4" x14ac:dyDescent="0.3">
      <c r="A98" s="15" t="s">
        <v>282</v>
      </c>
      <c r="B98" s="2">
        <f>VLOOKUP(A98,'Nación 2022'!$B$6:$Z$237,25,0)</f>
        <v>100</v>
      </c>
      <c r="C98" s="2">
        <f>VLOOKUP('tablas dinámicas'!A98,Tabla1[[Entidad]:[i68.Evaluación independiente al sistema de control interno]],52,0)</f>
        <v>100</v>
      </c>
      <c r="D98" s="2">
        <f>VLOOKUP(A98,Tabla15[[#All],[Entidad]:[i68 Evaluación independiente al sistema de control interno]],52,0)</f>
        <v>100</v>
      </c>
    </row>
    <row r="99" spans="1:4" x14ac:dyDescent="0.3">
      <c r="A99" s="15" t="s">
        <v>251</v>
      </c>
      <c r="B99" s="2">
        <f>VLOOKUP(A99,'Nación 2022'!$B$6:$Z$237,25,0)</f>
        <v>95.24</v>
      </c>
      <c r="C99" s="2">
        <f>VLOOKUP('tablas dinámicas'!A99,Tabla1[[Entidad]:[i68.Evaluación independiente al sistema de control interno]],52,0)</f>
        <v>97.73</v>
      </c>
      <c r="D99" s="2">
        <f>VLOOKUP(A99,Tabla15[[#All],[Entidad]:[i68 Evaluación independiente al sistema de control interno]],52,0)</f>
        <v>100</v>
      </c>
    </row>
    <row r="100" spans="1:4" x14ac:dyDescent="0.3">
      <c r="A100" s="15" t="s">
        <v>260</v>
      </c>
      <c r="B100" s="2">
        <f>VLOOKUP(A100,'Nación 2022'!$B$6:$Z$237,25,0)</f>
        <v>92.86</v>
      </c>
      <c r="C100" s="2">
        <f>VLOOKUP('tablas dinámicas'!A100,Tabla1[[Entidad]:[i68.Evaluación independiente al sistema de control interno]],52,0)</f>
        <v>95.24</v>
      </c>
      <c r="D100" s="2">
        <f>VLOOKUP(A100,Tabla15[[#All],[Entidad]:[i68 Evaluación independiente al sistema de control interno]],52,0)</f>
        <v>98.95</v>
      </c>
    </row>
    <row r="101" spans="1:4" x14ac:dyDescent="0.3">
      <c r="A101" s="15" t="s">
        <v>420</v>
      </c>
      <c r="B101" s="2"/>
      <c r="C101" s="2"/>
      <c r="D101" s="2"/>
    </row>
    <row r="102" spans="1:4" x14ac:dyDescent="0.3">
      <c r="A102" s="15" t="s">
        <v>152</v>
      </c>
      <c r="B102" s="2">
        <f>VLOOKUP(A102,'Nación 2022'!$B$6:$Z$237,25,0)</f>
        <v>97.62</v>
      </c>
      <c r="C102" s="2">
        <f>VLOOKUP('tablas dinámicas'!A102,Tabla1[[Entidad]:[i68.Evaluación independiente al sistema de control interno]],52,0)</f>
        <v>100</v>
      </c>
      <c r="D102" s="2">
        <f>VLOOKUP(A102,Tabla15[[#All],[Entidad]:[i68 Evaluación independiente al sistema de control interno]],52,0)</f>
        <v>100</v>
      </c>
    </row>
    <row r="103" spans="1:4" x14ac:dyDescent="0.3">
      <c r="A103" s="15" t="s">
        <v>153</v>
      </c>
      <c r="B103" s="2">
        <f>VLOOKUP(A103,'Nación 2022'!$B$6:$Z$237,25,0)</f>
        <v>95.24</v>
      </c>
      <c r="C103" s="2">
        <f>VLOOKUP('tablas dinámicas'!A103,Tabla1[[Entidad]:[i68.Evaluación independiente al sistema de control interno]],52,0)</f>
        <v>100</v>
      </c>
      <c r="D103" s="2">
        <f>VLOOKUP(A103,Tabla15[[#All],[Entidad]:[i68 Evaluación independiente al sistema de control interno]],52,0)</f>
        <v>95.24</v>
      </c>
    </row>
    <row r="104" spans="1:4" x14ac:dyDescent="0.3">
      <c r="A104" s="15" t="s">
        <v>230</v>
      </c>
      <c r="B104" s="2">
        <f>VLOOKUP(A104,'Nación 2022'!$B$6:$Z$237,25,0)</f>
        <v>90.48</v>
      </c>
      <c r="C104" s="2">
        <f>VLOOKUP('tablas dinámicas'!A104,Tabla1[[Entidad]:[i68.Evaluación independiente al sistema de control interno]],52,0)</f>
        <v>95.45</v>
      </c>
      <c r="D104" s="2">
        <f>VLOOKUP(A104,Tabla15[[#All],[Entidad]:[i68 Evaluación independiente al sistema de control interno]],52,0)</f>
        <v>99</v>
      </c>
    </row>
    <row r="105" spans="1:4" x14ac:dyDescent="0.3">
      <c r="A105" s="15" t="s">
        <v>429</v>
      </c>
      <c r="B105" s="2"/>
      <c r="C105" s="2"/>
      <c r="D105" s="2"/>
    </row>
    <row r="106" spans="1:4" x14ac:dyDescent="0.3">
      <c r="A106" s="15" t="s">
        <v>252</v>
      </c>
      <c r="B106" s="2"/>
      <c r="C106" s="2"/>
      <c r="D106" s="2"/>
    </row>
    <row r="107" spans="1:4" x14ac:dyDescent="0.3">
      <c r="A107" s="15" t="s">
        <v>245</v>
      </c>
      <c r="B107" s="2"/>
      <c r="C107" s="2"/>
      <c r="D107" s="2"/>
    </row>
    <row r="108" spans="1:4" x14ac:dyDescent="0.3">
      <c r="A108" s="15" t="s">
        <v>250</v>
      </c>
      <c r="B108" s="2">
        <f>VLOOKUP(A108,'Nación 2022'!$B$6:$Z$237,25,0)</f>
        <v>97.62</v>
      </c>
      <c r="C108" s="2">
        <f>VLOOKUP('tablas dinámicas'!A108,Tabla1[[Entidad]:[i68.Evaluación independiente al sistema de control interno]],52,0)</f>
        <v>97.62</v>
      </c>
      <c r="D108" s="2">
        <f>VLOOKUP(A108,Tabla15[[#All],[Entidad]:[i68 Evaluación independiente al sistema de control interno]],52,0)</f>
        <v>100</v>
      </c>
    </row>
    <row r="109" spans="1:4" x14ac:dyDescent="0.3">
      <c r="A109" s="15" t="s">
        <v>206</v>
      </c>
      <c r="B109" s="2"/>
      <c r="C109" s="2"/>
      <c r="D109" s="2"/>
    </row>
    <row r="110" spans="1:4" x14ac:dyDescent="0.3">
      <c r="A110" s="15" t="s">
        <v>209</v>
      </c>
      <c r="B110" s="2"/>
      <c r="C110" s="2"/>
      <c r="D110" s="2"/>
    </row>
    <row r="111" spans="1:4" x14ac:dyDescent="0.3">
      <c r="A111" s="15" t="s">
        <v>303</v>
      </c>
      <c r="B111" s="2">
        <f>VLOOKUP(A111,'Nación 2022'!$B$6:$Z$237,25,0)</f>
        <v>64.290000000000006</v>
      </c>
      <c r="C111" s="2">
        <f>VLOOKUP('tablas dinámicas'!A111,Tabla1[[Entidad]:[i68.Evaluación independiente al sistema de control interno]],52,0)</f>
        <v>70</v>
      </c>
      <c r="D111" s="2">
        <f>VLOOKUP(A111,Tabla15[[#All],[Entidad]:[i68 Evaluación independiente al sistema de control interno]],52,0)</f>
        <v>89</v>
      </c>
    </row>
    <row r="112" spans="1:4" x14ac:dyDescent="0.3">
      <c r="A112" s="15" t="s">
        <v>225</v>
      </c>
      <c r="B112" s="2">
        <f>VLOOKUP(A112,'Nación 2022'!$B$6:$Z$237,25,0)</f>
        <v>90.48</v>
      </c>
      <c r="C112" s="2">
        <f>VLOOKUP('tablas dinámicas'!A112,Tabla1[[Entidad]:[i68.Evaluación independiente al sistema de control interno]],52,0)</f>
        <v>90.91</v>
      </c>
      <c r="D112" s="2">
        <f>VLOOKUP(A112,Tabla15[[#All],[Entidad]:[i68 Evaluación independiente al sistema de control interno]],52,0)</f>
        <v>95</v>
      </c>
    </row>
    <row r="113" spans="1:4" x14ac:dyDescent="0.3">
      <c r="A113" s="15" t="s">
        <v>275</v>
      </c>
      <c r="B113" s="2"/>
      <c r="C113" s="2"/>
      <c r="D113" s="2"/>
    </row>
    <row r="114" spans="1:4" x14ac:dyDescent="0.3">
      <c r="A114" s="15" t="s">
        <v>150</v>
      </c>
      <c r="B114" s="2">
        <f>VLOOKUP(A114,'Nación 2022'!$B$6:$Z$237,25,0)</f>
        <v>95.24</v>
      </c>
      <c r="C114" s="2">
        <f>VLOOKUP('tablas dinámicas'!A114,Tabla1[[Entidad]:[i68.Evaluación independiente al sistema de control interno]],52,0)</f>
        <v>100</v>
      </c>
      <c r="D114" s="2">
        <f>VLOOKUP(A114,Tabla15[[#All],[Entidad]:[i68 Evaluación independiente al sistema de control interno]],52,0)</f>
        <v>100</v>
      </c>
    </row>
    <row r="115" spans="1:4" x14ac:dyDescent="0.3">
      <c r="A115" s="15" t="s">
        <v>148</v>
      </c>
      <c r="B115" s="2">
        <f>VLOOKUP(A115,'Nación 2022'!$B$6:$Z$237,25,0)</f>
        <v>83.33</v>
      </c>
      <c r="C115" s="2">
        <f>VLOOKUP('tablas dinámicas'!A115,Tabla1[[Entidad]:[i68.Evaluación independiente al sistema de control interno]],52,0)</f>
        <v>93.18</v>
      </c>
      <c r="D115" s="2">
        <f>VLOOKUP(A115,Tabla15[[#All],[Entidad]:[i68 Evaluación independiente al sistema de control interno]],52,0)</f>
        <v>95.24</v>
      </c>
    </row>
    <row r="116" spans="1:4" x14ac:dyDescent="0.3">
      <c r="A116" s="15" t="s">
        <v>222</v>
      </c>
      <c r="B116" s="2">
        <f>VLOOKUP(A116,'Nación 2022'!$B$6:$Z$237,25,0)</f>
        <v>90.48</v>
      </c>
      <c r="C116" s="2">
        <f>VLOOKUP('tablas dinámicas'!A116,Tabla1[[Entidad]:[i68.Evaluación independiente al sistema de control interno]],52,0)</f>
        <v>93.18</v>
      </c>
      <c r="D116" s="2">
        <f>VLOOKUP(A116,Tabla15[[#All],[Entidad]:[i68 Evaluación independiente al sistema de control interno]],52,0)</f>
        <v>85.71</v>
      </c>
    </row>
    <row r="117" spans="1:4" x14ac:dyDescent="0.3">
      <c r="A117" s="15" t="s">
        <v>447</v>
      </c>
      <c r="B117" s="2"/>
      <c r="C117" s="2"/>
      <c r="D117" s="2"/>
    </row>
    <row r="118" spans="1:4" x14ac:dyDescent="0.3">
      <c r="A118" s="15" t="s">
        <v>454</v>
      </c>
      <c r="B118" s="2"/>
      <c r="C118" s="2"/>
      <c r="D118" s="2"/>
    </row>
    <row r="119" spans="1:4" x14ac:dyDescent="0.3">
      <c r="A119" s="15" t="s">
        <v>411</v>
      </c>
      <c r="B119" s="2"/>
      <c r="C119" s="2"/>
      <c r="D119" s="2"/>
    </row>
    <row r="120" spans="1:4" x14ac:dyDescent="0.3">
      <c r="A120" s="15" t="s">
        <v>391</v>
      </c>
      <c r="B120" s="2"/>
      <c r="C120" s="2"/>
      <c r="D120" s="2"/>
    </row>
    <row r="121" spans="1:4" x14ac:dyDescent="0.3">
      <c r="A121" s="15" t="s">
        <v>316</v>
      </c>
      <c r="B121" s="2"/>
      <c r="C121" s="2"/>
      <c r="D121" s="2"/>
    </row>
    <row r="122" spans="1:4" x14ac:dyDescent="0.3">
      <c r="A122" s="15" t="s">
        <v>396</v>
      </c>
      <c r="B122" s="2"/>
      <c r="C122" s="2"/>
      <c r="D122" s="2"/>
    </row>
    <row r="123" spans="1:4" x14ac:dyDescent="0.3">
      <c r="A123" s="15" t="s">
        <v>335</v>
      </c>
      <c r="B123" s="2"/>
      <c r="C123" s="2"/>
      <c r="D123" s="2"/>
    </row>
    <row r="124" spans="1:4" x14ac:dyDescent="0.3">
      <c r="A124" s="15" t="s">
        <v>397</v>
      </c>
      <c r="B124" s="2"/>
      <c r="C124" s="2"/>
      <c r="D124" s="2"/>
    </row>
    <row r="125" spans="1:4" x14ac:dyDescent="0.3">
      <c r="A125" s="15" t="s">
        <v>323</v>
      </c>
      <c r="B125" s="2"/>
      <c r="C125" s="2"/>
      <c r="D125" s="2"/>
    </row>
    <row r="126" spans="1:4" x14ac:dyDescent="0.3">
      <c r="A126" s="15" t="s">
        <v>414</v>
      </c>
      <c r="B126" s="2"/>
      <c r="C126" s="2"/>
      <c r="D126" s="2"/>
    </row>
    <row r="127" spans="1:4" x14ac:dyDescent="0.3">
      <c r="A127" s="15" t="s">
        <v>371</v>
      </c>
      <c r="B127" s="2"/>
      <c r="C127" s="2"/>
      <c r="D127" s="2"/>
    </row>
    <row r="128" spans="1:4" x14ac:dyDescent="0.3">
      <c r="A128" s="15" t="s">
        <v>385</v>
      </c>
      <c r="B128" s="2"/>
      <c r="C128" s="2"/>
      <c r="D128" s="2"/>
    </row>
    <row r="129" spans="1:4" x14ac:dyDescent="0.3">
      <c r="A129" s="15" t="s">
        <v>373</v>
      </c>
      <c r="B129" s="2"/>
      <c r="C129" s="2"/>
      <c r="D129" s="2"/>
    </row>
    <row r="130" spans="1:4" x14ac:dyDescent="0.3">
      <c r="A130" s="15" t="s">
        <v>336</v>
      </c>
      <c r="B130" s="2"/>
      <c r="C130" s="2"/>
      <c r="D130" s="2"/>
    </row>
    <row r="131" spans="1:4" x14ac:dyDescent="0.3">
      <c r="A131" s="15" t="s">
        <v>379</v>
      </c>
      <c r="B131" s="2"/>
      <c r="C131" s="2"/>
      <c r="D131" s="2"/>
    </row>
    <row r="132" spans="1:4" x14ac:dyDescent="0.3">
      <c r="A132" s="15" t="s">
        <v>341</v>
      </c>
      <c r="B132" s="2"/>
      <c r="C132" s="2"/>
      <c r="D132" s="2"/>
    </row>
    <row r="133" spans="1:4" x14ac:dyDescent="0.3">
      <c r="A133" s="15" t="s">
        <v>394</v>
      </c>
      <c r="B133" s="2"/>
      <c r="C133" s="2"/>
      <c r="D133" s="2"/>
    </row>
    <row r="134" spans="1:4" x14ac:dyDescent="0.3">
      <c r="A134" s="15" t="s">
        <v>388</v>
      </c>
      <c r="B134" s="2"/>
      <c r="C134" s="2"/>
      <c r="D134" s="2"/>
    </row>
    <row r="135" spans="1:4" x14ac:dyDescent="0.3">
      <c r="A135" s="15" t="s">
        <v>392</v>
      </c>
      <c r="B135" s="2"/>
      <c r="C135" s="2"/>
      <c r="D135" s="2"/>
    </row>
    <row r="136" spans="1:4" x14ac:dyDescent="0.3">
      <c r="A136" s="15" t="s">
        <v>401</v>
      </c>
      <c r="B136" s="2"/>
      <c r="C136" s="2"/>
      <c r="D136" s="2"/>
    </row>
    <row r="137" spans="1:4" x14ac:dyDescent="0.3">
      <c r="A137" s="15" t="s">
        <v>370</v>
      </c>
      <c r="B137" s="2"/>
      <c r="C137" s="2"/>
      <c r="D137" s="2"/>
    </row>
    <row r="138" spans="1:4" x14ac:dyDescent="0.3">
      <c r="A138" s="15" t="s">
        <v>435</v>
      </c>
      <c r="B138" s="2"/>
      <c r="C138" s="2"/>
      <c r="D138" s="2"/>
    </row>
    <row r="139" spans="1:4" x14ac:dyDescent="0.3">
      <c r="A139" s="15" t="s">
        <v>413</v>
      </c>
      <c r="B139" s="2"/>
      <c r="C139" s="2"/>
      <c r="D139" s="2"/>
    </row>
    <row r="140" spans="1:4" x14ac:dyDescent="0.3">
      <c r="A140" s="15" t="s">
        <v>399</v>
      </c>
      <c r="B140" s="2"/>
      <c r="C140" s="2"/>
      <c r="D140" s="2"/>
    </row>
    <row r="141" spans="1:4" x14ac:dyDescent="0.3">
      <c r="A141" s="15" t="s">
        <v>344</v>
      </c>
      <c r="B141" s="2"/>
      <c r="C141" s="2"/>
      <c r="D141" s="2"/>
    </row>
    <row r="142" spans="1:4" x14ac:dyDescent="0.3">
      <c r="A142" s="15" t="s">
        <v>326</v>
      </c>
      <c r="B142" s="2"/>
      <c r="C142" s="2"/>
      <c r="D142" s="2"/>
    </row>
    <row r="143" spans="1:4" x14ac:dyDescent="0.3">
      <c r="A143" s="15" t="s">
        <v>409</v>
      </c>
      <c r="B143" s="2"/>
      <c r="C143" s="2"/>
      <c r="D143" s="2"/>
    </row>
    <row r="144" spans="1:4" x14ac:dyDescent="0.3">
      <c r="A144" s="15" t="s">
        <v>404</v>
      </c>
      <c r="B144" s="2"/>
      <c r="C144" s="2"/>
      <c r="D144" s="2"/>
    </row>
    <row r="145" spans="1:4" x14ac:dyDescent="0.3">
      <c r="A145" s="15" t="s">
        <v>339</v>
      </c>
      <c r="B145" s="2"/>
      <c r="C145" s="2"/>
      <c r="D145" s="2"/>
    </row>
    <row r="146" spans="1:4" x14ac:dyDescent="0.3">
      <c r="A146" s="15" t="s">
        <v>325</v>
      </c>
      <c r="B146" s="2"/>
      <c r="C146" s="2"/>
      <c r="D146" s="2"/>
    </row>
    <row r="147" spans="1:4" x14ac:dyDescent="0.3">
      <c r="A147" s="15" t="s">
        <v>329</v>
      </c>
      <c r="B147" s="2"/>
      <c r="C147" s="2"/>
      <c r="D147" s="2"/>
    </row>
    <row r="148" spans="1:4" x14ac:dyDescent="0.3">
      <c r="A148" s="15" t="s">
        <v>347</v>
      </c>
      <c r="B148" s="2"/>
      <c r="C148" s="2"/>
      <c r="D148" s="2"/>
    </row>
    <row r="149" spans="1:4" x14ac:dyDescent="0.3">
      <c r="A149" s="15" t="s">
        <v>261</v>
      </c>
      <c r="B149" s="2">
        <f>VLOOKUP(A149,'Nación 2022'!$B$6:$Z$237,25,0)</f>
        <v>80.95</v>
      </c>
      <c r="C149" s="2">
        <f>VLOOKUP('tablas dinámicas'!A149,Tabla1[[Entidad]:[i68.Evaluación independiente al sistema de control interno]],52,0)</f>
        <v>77.5</v>
      </c>
      <c r="D149" s="2">
        <f>VLOOKUP(A149,Tabla15[[#All],[Entidad]:[i68 Evaluación independiente al sistema de control interno]],52,0)</f>
        <v>93.33</v>
      </c>
    </row>
    <row r="150" spans="1:4" x14ac:dyDescent="0.3">
      <c r="A150" s="15" t="s">
        <v>314</v>
      </c>
      <c r="B150" s="2"/>
      <c r="C150" s="2"/>
      <c r="D150" s="2"/>
    </row>
    <row r="151" spans="1:4" x14ac:dyDescent="0.3">
      <c r="A151" s="15" t="s">
        <v>306</v>
      </c>
      <c r="B151" s="2">
        <f>VLOOKUP(A151,'Nación 2022'!$B$6:$Z$237,25,0)</f>
        <v>90.48</v>
      </c>
      <c r="C151" s="2">
        <f>VLOOKUP('tablas dinámicas'!A151,Tabla1[[Entidad]:[i68.Evaluación independiente al sistema de control interno]],52,0)</f>
        <v>95.24</v>
      </c>
      <c r="D151" s="2">
        <f>VLOOKUP(A151,Tabla15[[#All],[Entidad]:[i68 Evaluación independiente al sistema de control interno]],52,0)</f>
        <v>94.44</v>
      </c>
    </row>
    <row r="152" spans="1:4" x14ac:dyDescent="0.3">
      <c r="A152" s="15" t="s">
        <v>232</v>
      </c>
      <c r="B152" s="2">
        <f>VLOOKUP(A152,'Nación 2022'!$B$6:$Z$237,25,0)</f>
        <v>95.24</v>
      </c>
      <c r="C152" s="2">
        <f>VLOOKUP('tablas dinámicas'!A152,Tabla1[[Entidad]:[i68.Evaluación independiente al sistema de control interno]],52,0)</f>
        <v>100</v>
      </c>
      <c r="D152" s="2">
        <f>VLOOKUP(A152,Tabla15[[#All],[Entidad]:[i68 Evaluación independiente al sistema de control interno]],52,0)</f>
        <v>100</v>
      </c>
    </row>
    <row r="153" spans="1:4" x14ac:dyDescent="0.3">
      <c r="A153" s="15" t="s">
        <v>219</v>
      </c>
      <c r="B153" s="2">
        <f>VLOOKUP(A153,'Nación 2022'!$B$6:$Z$237,25,0)</f>
        <v>95.24</v>
      </c>
      <c r="C153" s="2">
        <f>VLOOKUP('tablas dinámicas'!A153,Tabla1[[Entidad]:[i68.Evaluación independiente al sistema de control interno]],52,0)</f>
        <v>100</v>
      </c>
      <c r="D153" s="2">
        <f>VLOOKUP(A153,Tabla15[[#All],[Entidad]:[i68 Evaluación independiente al sistema de control interno]],52,0)</f>
        <v>94.74</v>
      </c>
    </row>
    <row r="154" spans="1:4" x14ac:dyDescent="0.3">
      <c r="A154" s="15" t="s">
        <v>418</v>
      </c>
      <c r="B154" s="2"/>
      <c r="C154" s="2"/>
      <c r="D154" s="2"/>
    </row>
    <row r="155" spans="1:4" x14ac:dyDescent="0.3">
      <c r="A155" s="15" t="s">
        <v>406</v>
      </c>
      <c r="B155" s="2"/>
      <c r="C155" s="2"/>
      <c r="D155" s="2"/>
    </row>
    <row r="156" spans="1:4" x14ac:dyDescent="0.3">
      <c r="A156" s="15" t="s">
        <v>408</v>
      </c>
      <c r="B156" s="2"/>
      <c r="C156" s="2"/>
      <c r="D156" s="2"/>
    </row>
    <row r="157" spans="1:4" x14ac:dyDescent="0.3">
      <c r="A157" s="15" t="s">
        <v>437</v>
      </c>
      <c r="B157" s="2"/>
      <c r="C157" s="2"/>
      <c r="D157" s="2"/>
    </row>
    <row r="158" spans="1:4" x14ac:dyDescent="0.3">
      <c r="A158" s="15" t="s">
        <v>440</v>
      </c>
      <c r="B158" s="2"/>
      <c r="C158" s="2"/>
      <c r="D158" s="2"/>
    </row>
    <row r="159" spans="1:4" x14ac:dyDescent="0.3">
      <c r="A159" s="15" t="s">
        <v>332</v>
      </c>
      <c r="B159" s="2"/>
      <c r="C159" s="2"/>
      <c r="D159" s="2"/>
    </row>
    <row r="160" spans="1:4" x14ac:dyDescent="0.3">
      <c r="A160" s="15" t="s">
        <v>154</v>
      </c>
      <c r="B160" s="2">
        <f>VLOOKUP(A160,'Nación 2022'!$B$6:$Z$237,25,0)</f>
        <v>88.1</v>
      </c>
      <c r="C160" s="2">
        <f>VLOOKUP('tablas dinámicas'!A160,Tabla1[[Entidad]:[i68.Evaluación independiente al sistema de control interno]],52,0)</f>
        <v>90.48</v>
      </c>
      <c r="D160" s="2">
        <f>VLOOKUP(A160,Tabla15[[#All],[Entidad]:[i68 Evaluación independiente al sistema de control interno]],52,0)</f>
        <v>93</v>
      </c>
    </row>
    <row r="161" spans="1:4" x14ac:dyDescent="0.3">
      <c r="A161" s="15" t="s">
        <v>431</v>
      </c>
      <c r="B161" s="2"/>
      <c r="C161" s="2"/>
      <c r="D161" s="2"/>
    </row>
    <row r="162" spans="1:4" x14ac:dyDescent="0.3">
      <c r="A162" s="15" t="s">
        <v>130</v>
      </c>
      <c r="B162" s="2">
        <f>VLOOKUP(A162,'Nación 2022'!$B$6:$Z$237,25,0)</f>
        <v>100</v>
      </c>
      <c r="C162" s="2">
        <f>VLOOKUP('tablas dinámicas'!A162,Tabla1[[Entidad]:[i68.Evaluación independiente al sistema de control interno]],52,0)</f>
        <v>95.24</v>
      </c>
      <c r="D162" s="2">
        <f>VLOOKUP(A162,Tabla15[[#All],[Entidad]:[i68 Evaluación independiente al sistema de control interno]],52,0)</f>
        <v>100</v>
      </c>
    </row>
    <row r="163" spans="1:4" x14ac:dyDescent="0.3">
      <c r="A163" s="15" t="s">
        <v>123</v>
      </c>
      <c r="B163" s="2">
        <f>VLOOKUP(A163,'Nación 2022'!$B$6:$Z$237,25,0)</f>
        <v>71.430000000000007</v>
      </c>
      <c r="C163" s="2">
        <f>VLOOKUP('tablas dinámicas'!A163,Tabla1[[Entidad]:[i68.Evaluación independiente al sistema de control interno]],52,0)</f>
        <v>95.45</v>
      </c>
      <c r="D163" s="2">
        <f>VLOOKUP(A163,Tabla15[[#All],[Entidad]:[i68 Evaluación independiente al sistema de control interno]],52,0)</f>
        <v>95.24</v>
      </c>
    </row>
    <row r="164" spans="1:4" x14ac:dyDescent="0.3">
      <c r="A164" s="15" t="s">
        <v>452</v>
      </c>
      <c r="B164" s="2"/>
      <c r="C164" s="2"/>
      <c r="D164" s="2"/>
    </row>
    <row r="165" spans="1:4" x14ac:dyDescent="0.3">
      <c r="A165" s="15" t="s">
        <v>126</v>
      </c>
      <c r="B165" s="2">
        <f>VLOOKUP(A165,'Nación 2022'!$B$6:$Z$237,25,0)</f>
        <v>92.86</v>
      </c>
      <c r="C165" s="2">
        <f>VLOOKUP('tablas dinámicas'!A165,Tabla1[[Entidad]:[i68.Evaluación independiente al sistema de control interno]],52,0)</f>
        <v>100</v>
      </c>
      <c r="D165" s="2">
        <f>VLOOKUP(A165,Tabla15[[#All],[Entidad]:[i68 Evaluación independiente al sistema de control interno]],52,0)</f>
        <v>99.05</v>
      </c>
    </row>
    <row r="166" spans="1:4" x14ac:dyDescent="0.3">
      <c r="A166" s="15" t="s">
        <v>292</v>
      </c>
      <c r="B166" s="2">
        <f>VLOOKUP(A166,'Nación 2022'!$B$6:$Z$237,25,0)</f>
        <v>100</v>
      </c>
      <c r="C166" s="2">
        <f>VLOOKUP('tablas dinámicas'!A166,Tabla1[[Entidad]:[i68.Evaluación independiente al sistema de control interno]],52,0)</f>
        <v>97.73</v>
      </c>
      <c r="D166" s="2">
        <f>VLOOKUP(A166,Tabla15[[#All],[Entidad]:[i68 Evaluación independiente al sistema de control interno]],52,0)</f>
        <v>100</v>
      </c>
    </row>
    <row r="167" spans="1:4" x14ac:dyDescent="0.3">
      <c r="A167" s="15" t="s">
        <v>128</v>
      </c>
      <c r="B167" s="2">
        <f>VLOOKUP(A167,'Nación 2022'!$B$6:$Z$237,25,0)</f>
        <v>88.1</v>
      </c>
      <c r="C167" s="2">
        <f>VLOOKUP('tablas dinámicas'!A167,Tabla1[[Entidad]:[i68.Evaluación independiente al sistema de control interno]],52,0)</f>
        <v>97.62</v>
      </c>
      <c r="D167" s="2">
        <f>VLOOKUP(A167,Tabla15[[#All],[Entidad]:[i68 Evaluación independiente al sistema de control interno]],52,0)</f>
        <v>88.57</v>
      </c>
    </row>
    <row r="168" spans="1:4" x14ac:dyDescent="0.3">
      <c r="A168" s="15" t="s">
        <v>280</v>
      </c>
      <c r="B168" s="2"/>
      <c r="C168" s="2"/>
      <c r="D168" s="2"/>
    </row>
    <row r="169" spans="1:4" x14ac:dyDescent="0.3">
      <c r="A169" s="15" t="s">
        <v>276</v>
      </c>
      <c r="B169" s="2"/>
      <c r="C169" s="2"/>
      <c r="D169" s="2"/>
    </row>
    <row r="170" spans="1:4" x14ac:dyDescent="0.3">
      <c r="A170" s="15" t="s">
        <v>274</v>
      </c>
      <c r="B170" s="2"/>
      <c r="C170" s="2"/>
      <c r="D170" s="2"/>
    </row>
    <row r="171" spans="1:4" x14ac:dyDescent="0.3">
      <c r="A171" s="15" t="s">
        <v>308</v>
      </c>
      <c r="B171" s="2">
        <f>VLOOKUP(A171,'Nación 2022'!$B$6:$Z$237,25,0)</f>
        <v>73.81</v>
      </c>
      <c r="C171" s="2">
        <f>VLOOKUP('tablas dinámicas'!A171,Tabla1[[Entidad]:[i68.Evaluación independiente al sistema de control interno]],52,0)</f>
        <v>85.71</v>
      </c>
      <c r="D171" s="2">
        <f>VLOOKUP(A171,Tabla15[[#All],[Entidad]:[i68 Evaluación independiente al sistema de control interno]],52,0)</f>
        <v>77.5</v>
      </c>
    </row>
    <row r="172" spans="1:4" x14ac:dyDescent="0.3">
      <c r="A172" s="15" t="s">
        <v>193</v>
      </c>
      <c r="B172" s="2">
        <f>VLOOKUP(A172,'Nación 2022'!$B$6:$Z$237,25,0)</f>
        <v>80.95</v>
      </c>
      <c r="C172" s="2">
        <f>VLOOKUP('tablas dinámicas'!A172,Tabla1[[Entidad]:[i68.Evaluación independiente al sistema de control interno]],52,0)</f>
        <v>87.5</v>
      </c>
      <c r="D172" s="2">
        <f>VLOOKUP(A172,Tabla15[[#All],[Entidad]:[i68 Evaluación independiente al sistema de control interno]],52,0)</f>
        <v>90.53</v>
      </c>
    </row>
    <row r="173" spans="1:4" x14ac:dyDescent="0.3">
      <c r="A173" s="15" t="s">
        <v>277</v>
      </c>
      <c r="B173" s="2"/>
      <c r="C173" s="2"/>
      <c r="D173" s="2"/>
    </row>
    <row r="174" spans="1:4" x14ac:dyDescent="0.3">
      <c r="A174" s="15" t="s">
        <v>159</v>
      </c>
      <c r="B174" s="2">
        <f>VLOOKUP(A174,'Nación 2022'!$B$6:$Z$237,25,0)</f>
        <v>76.19</v>
      </c>
      <c r="C174" s="2">
        <f>VLOOKUP('tablas dinámicas'!A174,Tabla1[[Entidad]:[i68.Evaluación independiente al sistema de control interno]],52,0)</f>
        <v>90.91</v>
      </c>
      <c r="D174" s="2">
        <f>VLOOKUP(A174,Tabla15[[#All],[Entidad]:[i68 Evaluación independiente al sistema de control interno]],52,0)</f>
        <v>100</v>
      </c>
    </row>
    <row r="175" spans="1:4" x14ac:dyDescent="0.3">
      <c r="A175" s="15" t="s">
        <v>205</v>
      </c>
      <c r="B175" s="2">
        <f>VLOOKUP(A175,'Nación 2022'!$B$6:$Z$237,25,0)</f>
        <v>95</v>
      </c>
      <c r="C175" s="2">
        <f>VLOOKUP('tablas dinámicas'!A175,Tabla1[[Entidad]:[i68.Evaluación independiente al sistema de control interno]],52,0)</f>
        <v>92.86</v>
      </c>
      <c r="D175" s="2">
        <f>VLOOKUP(A175,Tabla15[[#All],[Entidad]:[i68 Evaluación independiente al sistema de control interno]],52,0)</f>
        <v>92.94</v>
      </c>
    </row>
    <row r="176" spans="1:4" x14ac:dyDescent="0.3">
      <c r="A176" s="15" t="s">
        <v>155</v>
      </c>
      <c r="B176" s="2">
        <f>VLOOKUP(A176,'Nación 2022'!$B$6:$Z$237,25,0)</f>
        <v>97.62</v>
      </c>
      <c r="C176" s="2">
        <f>VLOOKUP('tablas dinámicas'!A176,Tabla1[[Entidad]:[i68.Evaluación independiente al sistema de control interno]],52,0)</f>
        <v>79.55</v>
      </c>
      <c r="D176" s="2">
        <f>VLOOKUP(A176,Tabla15[[#All],[Entidad]:[i68 Evaluación independiente al sistema de control interno]],52,0)</f>
        <v>75.790000000000006</v>
      </c>
    </row>
    <row r="177" spans="1:4" x14ac:dyDescent="0.3">
      <c r="A177" s="15" t="s">
        <v>190</v>
      </c>
      <c r="B177" s="2">
        <f>VLOOKUP(A177,'Nación 2022'!$B$6:$Z$237,25,0)</f>
        <v>90.48</v>
      </c>
      <c r="C177" s="2">
        <f>VLOOKUP('tablas dinámicas'!A177,Tabla1[[Entidad]:[i68.Evaluación independiente al sistema de control interno]],52,0)</f>
        <v>90.91</v>
      </c>
      <c r="D177" s="2">
        <f>VLOOKUP(A177,Tabla15[[#All],[Entidad]:[i68 Evaluación independiente al sistema de control interno]],52,0)</f>
        <v>100</v>
      </c>
    </row>
    <row r="178" spans="1:4" x14ac:dyDescent="0.3">
      <c r="A178" s="15" t="s">
        <v>241</v>
      </c>
      <c r="B178" s="2">
        <f>VLOOKUP(A178,'Nación 2022'!$B$6:$Z$237,25,0)</f>
        <v>73.81</v>
      </c>
      <c r="C178" s="2">
        <f>VLOOKUP('tablas dinámicas'!A178,Tabla1[[Entidad]:[i68.Evaluación independiente al sistema de control interno]],52,0)</f>
        <v>93.18</v>
      </c>
      <c r="D178" s="2">
        <f>VLOOKUP(A178,Tabla15[[#All],[Entidad]:[i68 Evaluación independiente al sistema de control interno]],52,0)</f>
        <v>95.24</v>
      </c>
    </row>
    <row r="179" spans="1:4" x14ac:dyDescent="0.3">
      <c r="A179" s="15" t="s">
        <v>239</v>
      </c>
      <c r="B179" s="2">
        <f>VLOOKUP(A179,'Nación 2022'!$B$6:$Z$237,25,0)</f>
        <v>100</v>
      </c>
      <c r="C179" s="2">
        <f>VLOOKUP('tablas dinámicas'!A179,Tabla1[[Entidad]:[i68.Evaluación independiente al sistema de control interno]],52,0)</f>
        <v>100</v>
      </c>
      <c r="D179" s="2">
        <f>VLOOKUP(A179,Tabla15[[#All],[Entidad]:[i68 Evaluación independiente al sistema de control interno]],52,0)</f>
        <v>100</v>
      </c>
    </row>
    <row r="180" spans="1:4" x14ac:dyDescent="0.3">
      <c r="A180" s="15" t="s">
        <v>443</v>
      </c>
      <c r="B180" s="2"/>
      <c r="C180" s="2"/>
      <c r="D180" s="2"/>
    </row>
    <row r="181" spans="1:4" x14ac:dyDescent="0.3">
      <c r="A181" s="15" t="s">
        <v>301</v>
      </c>
      <c r="B181" s="2">
        <f>VLOOKUP(A181,'Nación 2022'!$B$6:$Z$237,25,0)</f>
        <v>80.95</v>
      </c>
      <c r="C181" s="2">
        <f>VLOOKUP('tablas dinámicas'!A181,Tabla1[[Entidad]:[i68.Evaluación independiente al sistema de control interno]],52,0)</f>
        <v>100</v>
      </c>
      <c r="D181" s="2">
        <f>VLOOKUP(A181,Tabla15[[#All],[Entidad]:[i68 Evaluación independiente al sistema de control interno]],52,0)</f>
        <v>100</v>
      </c>
    </row>
    <row r="182" spans="1:4" x14ac:dyDescent="0.3">
      <c r="A182" s="15" t="s">
        <v>423</v>
      </c>
      <c r="B182" s="2"/>
      <c r="C182" s="2"/>
      <c r="D182" s="2"/>
    </row>
    <row r="183" spans="1:4" x14ac:dyDescent="0.3">
      <c r="A183" s="15" t="s">
        <v>238</v>
      </c>
      <c r="B183" s="2">
        <f>VLOOKUP(A183,'Nación 2022'!$B$6:$Z$237,25,0)</f>
        <v>100</v>
      </c>
      <c r="C183" s="2">
        <f>VLOOKUP('tablas dinámicas'!A183,Tabla1[[Entidad]:[i68.Evaluación independiente al sistema de control interno]],52,0)</f>
        <v>100</v>
      </c>
      <c r="D183" s="2">
        <f>VLOOKUP(A183,Tabla15[[#All],[Entidad]:[i68 Evaluación independiente al sistema de control interno]],52,0)</f>
        <v>100</v>
      </c>
    </row>
    <row r="184" spans="1:4" x14ac:dyDescent="0.3">
      <c r="A184" s="15" t="s">
        <v>237</v>
      </c>
      <c r="B184" s="2">
        <f>VLOOKUP(A184,'Nación 2022'!$B$6:$Z$237,25,0)</f>
        <v>100</v>
      </c>
      <c r="C184" s="2">
        <f>VLOOKUP('tablas dinámicas'!A184,Tabla1[[Entidad]:[i68.Evaluación independiente al sistema de control interno]],52,0)</f>
        <v>100</v>
      </c>
      <c r="D184" s="2">
        <f>VLOOKUP(A184,Tabla15[[#All],[Entidad]:[i68 Evaluación independiente al sistema de control interno]],52,0)</f>
        <v>100</v>
      </c>
    </row>
    <row r="185" spans="1:4" x14ac:dyDescent="0.3">
      <c r="A185" s="15" t="s">
        <v>204</v>
      </c>
      <c r="B185" s="2">
        <f>VLOOKUP(A185,'Nación 2022'!$B$6:$Z$237,25,0)</f>
        <v>88.1</v>
      </c>
      <c r="C185" s="2">
        <f>VLOOKUP('tablas dinámicas'!A185,Tabla1[[Entidad]:[i68.Evaluación independiente al sistema de control interno]],52,0)</f>
        <v>100</v>
      </c>
      <c r="D185" s="2">
        <f>VLOOKUP(A185,Tabla15[[#All],[Entidad]:[i68 Evaluación independiente al sistema de control interno]],52,0)</f>
        <v>100</v>
      </c>
    </row>
    <row r="186" spans="1:4" x14ac:dyDescent="0.3">
      <c r="A186" s="15" t="s">
        <v>180</v>
      </c>
      <c r="B186" s="2">
        <f>VLOOKUP(A186,'Nación 2022'!$B$6:$Z$237,25,0)</f>
        <v>95.24</v>
      </c>
      <c r="C186" s="2">
        <f>VLOOKUP('tablas dinámicas'!A186,Tabla1[[Entidad]:[i68.Evaluación independiente al sistema de control interno]],52,0)</f>
        <v>100</v>
      </c>
      <c r="D186" s="2">
        <f>VLOOKUP(A186,Tabla15[[#All],[Entidad]:[i68 Evaluación independiente al sistema de control interno]],52,0)</f>
        <v>100</v>
      </c>
    </row>
    <row r="187" spans="1:4" x14ac:dyDescent="0.3">
      <c r="A187" s="15" t="s">
        <v>157</v>
      </c>
      <c r="B187" s="2">
        <f>VLOOKUP(A187,'Nación 2022'!$B$6:$Z$237,25,0)</f>
        <v>83.33</v>
      </c>
      <c r="C187" s="2">
        <f>VLOOKUP('tablas dinámicas'!A187,Tabla1[[Entidad]:[i68.Evaluación independiente al sistema de control interno]],52,0)</f>
        <v>84.09</v>
      </c>
      <c r="D187" s="2">
        <f>VLOOKUP(A187,Tabla15[[#All],[Entidad]:[i68 Evaluación independiente al sistema de control interno]],52,0)</f>
        <v>72.38</v>
      </c>
    </row>
    <row r="188" spans="1:4" x14ac:dyDescent="0.3">
      <c r="A188" s="15" t="s">
        <v>248</v>
      </c>
      <c r="B188" s="2">
        <f>VLOOKUP(A188,'Nación 2022'!$B$6:$Z$237,25,0)</f>
        <v>64.290000000000006</v>
      </c>
      <c r="C188" s="2">
        <f>VLOOKUP('tablas dinámicas'!A188,Tabla1[[Entidad]:[i68.Evaluación independiente al sistema de control interno]],52,0)</f>
        <v>100</v>
      </c>
      <c r="D188" s="2">
        <f>VLOOKUP(A188,Tabla15[[#All],[Entidad]:[i68 Evaluación independiente al sistema de control interno]],52,0)</f>
        <v>100</v>
      </c>
    </row>
    <row r="189" spans="1:4" x14ac:dyDescent="0.3">
      <c r="A189" s="15" t="s">
        <v>262</v>
      </c>
      <c r="B189" s="2">
        <f>VLOOKUP(A189,'Nación 2022'!$B$6:$Z$237,25,0)</f>
        <v>73.81</v>
      </c>
      <c r="C189" s="2">
        <f>VLOOKUP('tablas dinámicas'!A189,Tabla1[[Entidad]:[i68.Evaluación independiente al sistema de control interno]],52,0)</f>
        <v>92.5</v>
      </c>
      <c r="D189" s="2">
        <f>VLOOKUP(A189,Tabla15[[#All],[Entidad]:[i68 Evaluación independiente al sistema de control interno]],52,0)</f>
        <v>67</v>
      </c>
    </row>
    <row r="190" spans="1:4" x14ac:dyDescent="0.3">
      <c r="A190" s="15" t="s">
        <v>156</v>
      </c>
      <c r="B190" s="2">
        <f>VLOOKUP(A190,'Nación 2022'!$B$6:$Z$237,25,0)</f>
        <v>90.48</v>
      </c>
      <c r="C190" s="2">
        <f>VLOOKUP('tablas dinámicas'!A190,Tabla1[[Entidad]:[i68.Evaluación independiente al sistema de control interno]],52,0)</f>
        <v>84.09</v>
      </c>
      <c r="D190" s="2">
        <f>VLOOKUP(A190,Tabla15[[#All],[Entidad]:[i68 Evaluación independiente al sistema de control interno]],52,0)</f>
        <v>94.29</v>
      </c>
    </row>
    <row r="191" spans="1:4" x14ac:dyDescent="0.3">
      <c r="A191" s="15" t="s">
        <v>279</v>
      </c>
      <c r="B191" s="2"/>
      <c r="C191" s="2"/>
      <c r="D191" s="2"/>
    </row>
    <row r="192" spans="1:4" x14ac:dyDescent="0.3">
      <c r="A192" s="15" t="s">
        <v>233</v>
      </c>
      <c r="B192" s="2">
        <f>VLOOKUP(A192,'Nación 2022'!$B$6:$Z$237,25,0)</f>
        <v>100</v>
      </c>
      <c r="C192" s="2">
        <f>VLOOKUP('tablas dinámicas'!A192,Tabla1[[Entidad]:[i68.Evaluación independiente al sistema de control interno]],52,0)</f>
        <v>97.73</v>
      </c>
      <c r="D192" s="2">
        <f>VLOOKUP(A192,Tabla15[[#All],[Entidad]:[i68 Evaluación independiente al sistema de control interno]],52,0)</f>
        <v>100</v>
      </c>
    </row>
    <row r="193" spans="1:4" x14ac:dyDescent="0.3">
      <c r="A193" s="15" t="s">
        <v>212</v>
      </c>
      <c r="B193" s="2">
        <f>VLOOKUP(A193,'Nación 2022'!$B$6:$Z$237,25,0)</f>
        <v>83.33</v>
      </c>
      <c r="C193" s="2">
        <f>VLOOKUP('tablas dinámicas'!A193,Tabla1[[Entidad]:[i68.Evaluación independiente al sistema de control interno]],52,0)</f>
        <v>92.86</v>
      </c>
      <c r="D193" s="2">
        <f>VLOOKUP(A193,Tabla15[[#All],[Entidad]:[i68 Evaluación independiente al sistema de control interno]],52,0)</f>
        <v>89.41</v>
      </c>
    </row>
    <row r="194" spans="1:4" x14ac:dyDescent="0.3">
      <c r="A194" s="15" t="s">
        <v>229</v>
      </c>
      <c r="B194" s="2">
        <f>VLOOKUP(A194,'Nación 2022'!$B$6:$Z$237,25,0)</f>
        <v>78.569999999999993</v>
      </c>
      <c r="C194" s="2">
        <f>VLOOKUP('tablas dinámicas'!A194,Tabla1[[Entidad]:[i68.Evaluación independiente al sistema de control interno]],52,0)</f>
        <v>97.62</v>
      </c>
      <c r="D194" s="2">
        <f>VLOOKUP(A194,Tabla15[[#All],[Entidad]:[i68 Evaluación independiente al sistema de control interno]],52,0)</f>
        <v>95</v>
      </c>
    </row>
    <row r="195" spans="1:4" x14ac:dyDescent="0.3">
      <c r="A195" s="15" t="s">
        <v>451</v>
      </c>
      <c r="B195" s="2"/>
      <c r="C195" s="2"/>
      <c r="D195" s="2"/>
    </row>
    <row r="196" spans="1:4" x14ac:dyDescent="0.3">
      <c r="A196" s="15" t="s">
        <v>174</v>
      </c>
      <c r="B196" s="2">
        <f>VLOOKUP(A196,'Nación 2022'!$B$6:$Z$237,25,0)</f>
        <v>100</v>
      </c>
      <c r="C196" s="2">
        <f>VLOOKUP('tablas dinámicas'!A196,Tabla1[[Entidad]:[i68.Evaluación independiente al sistema de control interno]],52,0)</f>
        <v>100</v>
      </c>
      <c r="D196" s="2">
        <f>VLOOKUP(A196,Tabla15[[#All],[Entidad]:[i68 Evaluación independiente al sistema de control interno]],52,0)</f>
        <v>100</v>
      </c>
    </row>
    <row r="197" spans="1:4" x14ac:dyDescent="0.3">
      <c r="A197" s="15" t="s">
        <v>168</v>
      </c>
      <c r="B197" s="2">
        <f>VLOOKUP(A197,'Nación 2022'!$B$6:$Z$237,25,0)</f>
        <v>66.67</v>
      </c>
      <c r="C197" s="2">
        <f>VLOOKUP('tablas dinámicas'!A197,Tabla1[[Entidad]:[i68.Evaluación independiente al sistema de control interno]],52,0)</f>
        <v>88.1</v>
      </c>
      <c r="D197" s="2">
        <f>VLOOKUP(A197,Tabla15[[#All],[Entidad]:[i68 Evaluación independiente al sistema de control interno]],52,0)</f>
        <v>98</v>
      </c>
    </row>
    <row r="198" spans="1:4" x14ac:dyDescent="0.3">
      <c r="A198" s="15" t="s">
        <v>236</v>
      </c>
      <c r="B198" s="2">
        <f>VLOOKUP(A198,'Nación 2022'!$B$6:$Z$237,25,0)</f>
        <v>80.95</v>
      </c>
      <c r="C198" s="2">
        <f>VLOOKUP('tablas dinámicas'!A198,Tabla1[[Entidad]:[i68.Evaluación independiente al sistema de control interno]],52,0)</f>
        <v>90.48</v>
      </c>
      <c r="D198" s="2">
        <f>VLOOKUP(A198,Tabla15[[#All],[Entidad]:[i68 Evaluación independiente al sistema de control interno]],52,0)</f>
        <v>94.44</v>
      </c>
    </row>
    <row r="199" spans="1:4" x14ac:dyDescent="0.3">
      <c r="A199" s="15" t="s">
        <v>169</v>
      </c>
      <c r="B199" s="2">
        <f>VLOOKUP(A199,'Nación 2022'!$B$6:$Z$237,25,0)</f>
        <v>100</v>
      </c>
      <c r="C199" s="2">
        <f>VLOOKUP('tablas dinámicas'!A199,Tabla1[[Entidad]:[i68.Evaluación independiente al sistema de control interno]],52,0)</f>
        <v>100</v>
      </c>
      <c r="D199" s="2">
        <f>VLOOKUP(A199,Tabla15[[#All],[Entidad]:[i68 Evaluación independiente al sistema de control interno]],52,0)</f>
        <v>97.62</v>
      </c>
    </row>
    <row r="200" spans="1:4" x14ac:dyDescent="0.3">
      <c r="A200" s="15" t="s">
        <v>183</v>
      </c>
      <c r="B200" s="2">
        <f>VLOOKUP(A200,'Nación 2022'!$B$6:$Z$237,25,0)</f>
        <v>90.48</v>
      </c>
      <c r="C200" s="2">
        <f>VLOOKUP('tablas dinámicas'!A200,Tabla1[[Entidad]:[i68.Evaluación independiente al sistema de control interno]],52,0)</f>
        <v>100</v>
      </c>
      <c r="D200" s="2">
        <f>VLOOKUP(A200,Tabla15[[#All],[Entidad]:[i68 Evaluación independiente al sistema de control interno]],52,0)</f>
        <v>100</v>
      </c>
    </row>
    <row r="201" spans="1:4" x14ac:dyDescent="0.3">
      <c r="A201" s="15" t="s">
        <v>175</v>
      </c>
      <c r="B201" s="2">
        <f>VLOOKUP(A201,'Nación 2022'!$B$6:$Z$237,25,0)</f>
        <v>95.24</v>
      </c>
      <c r="C201" s="2">
        <f>VLOOKUP('tablas dinámicas'!A201,Tabla1[[Entidad]:[i68.Evaluación independiente al sistema de control interno]],52,0)</f>
        <v>95.24</v>
      </c>
      <c r="D201" s="2">
        <f>VLOOKUP(A201,Tabla15[[#All],[Entidad]:[i68 Evaluación independiente al sistema de control interno]],52,0)</f>
        <v>100</v>
      </c>
    </row>
    <row r="202" spans="1:4" x14ac:dyDescent="0.3">
      <c r="A202" s="15" t="s">
        <v>228</v>
      </c>
      <c r="B202" s="2">
        <f>VLOOKUP(A202,'Nación 2022'!$B$6:$Z$237,25,0)</f>
        <v>97.62</v>
      </c>
      <c r="C202" s="2">
        <f>VLOOKUP('tablas dinámicas'!A202,Tabla1[[Entidad]:[i68.Evaluación independiente al sistema de control interno]],52,0)</f>
        <v>92.86</v>
      </c>
      <c r="D202" s="2">
        <f>VLOOKUP(A202,Tabla15[[#All],[Entidad]:[i68 Evaluación independiente al sistema de control interno]],52,0)</f>
        <v>100</v>
      </c>
    </row>
    <row r="203" spans="1:4" x14ac:dyDescent="0.3">
      <c r="A203" s="15" t="s">
        <v>455</v>
      </c>
      <c r="B203" s="2"/>
      <c r="C203" s="2"/>
      <c r="D203" s="2"/>
    </row>
    <row r="204" spans="1:4" x14ac:dyDescent="0.3">
      <c r="A204" s="15" t="s">
        <v>234</v>
      </c>
      <c r="B204" s="2">
        <f>VLOOKUP(A204,'Nación 2022'!$B$6:$Z$237,25,0)</f>
        <v>100</v>
      </c>
      <c r="C204" s="2">
        <f>VLOOKUP('tablas dinámicas'!A204,Tabla1[[Entidad]:[i68.Evaluación independiente al sistema de control interno]],52,0)</f>
        <v>100</v>
      </c>
      <c r="D204" s="2">
        <f>VLOOKUP(A204,Tabla15[[#All],[Entidad]:[i68 Evaluación independiente al sistema de control interno]],52,0)</f>
        <v>100</v>
      </c>
    </row>
    <row r="205" spans="1:4" x14ac:dyDescent="0.3">
      <c r="A205" s="15" t="s">
        <v>448</v>
      </c>
      <c r="B205" s="2"/>
      <c r="C205" s="2"/>
      <c r="D205" s="2"/>
    </row>
    <row r="206" spans="1:4" x14ac:dyDescent="0.3">
      <c r="A206" s="15" t="s">
        <v>449</v>
      </c>
      <c r="B206" s="2"/>
      <c r="C206" s="2"/>
      <c r="D206" s="2"/>
    </row>
    <row r="207" spans="1:4" x14ac:dyDescent="0.3">
      <c r="A207" s="15" t="s">
        <v>450</v>
      </c>
      <c r="B207" s="2"/>
      <c r="C207" s="2"/>
      <c r="D207" s="2"/>
    </row>
    <row r="208" spans="1:4" x14ac:dyDescent="0.3">
      <c r="A208" s="15" t="s">
        <v>223</v>
      </c>
      <c r="B208" s="2">
        <f>VLOOKUP(A208,'Nación 2022'!$B$6:$Z$237,25,0)</f>
        <v>85.71</v>
      </c>
      <c r="C208" s="2">
        <f>VLOOKUP('tablas dinámicas'!A208,Tabla1[[Entidad]:[i68.Evaluación independiente al sistema de control interno]],52,0)</f>
        <v>95.24</v>
      </c>
      <c r="D208" s="2">
        <f>VLOOKUP(A208,Tabla15[[#All],[Entidad]:[i68 Evaluación independiente al sistema de control interno]],52,0)</f>
        <v>94.74</v>
      </c>
    </row>
    <row r="209" spans="1:4" x14ac:dyDescent="0.3">
      <c r="A209" s="15" t="s">
        <v>167</v>
      </c>
      <c r="B209" s="2">
        <f>VLOOKUP(A209,'Nación 2022'!$B$6:$Z$237,25,0)</f>
        <v>95.24</v>
      </c>
      <c r="C209" s="2">
        <f>VLOOKUP('tablas dinámicas'!A209,Tabla1[[Entidad]:[i68.Evaluación independiente al sistema de control interno]],52,0)</f>
        <v>97.73</v>
      </c>
      <c r="D209" s="2">
        <f>VLOOKUP(A209,Tabla15[[#All],[Entidad]:[i68 Evaluación independiente al sistema de control interno]],52,0)</f>
        <v>100</v>
      </c>
    </row>
    <row r="210" spans="1:4" x14ac:dyDescent="0.3">
      <c r="A210" s="15" t="s">
        <v>171</v>
      </c>
      <c r="B210" s="2">
        <f>VLOOKUP(A210,'Nación 2022'!$B$6:$Z$237,25,0)</f>
        <v>85.71</v>
      </c>
      <c r="C210" s="2">
        <f>VLOOKUP('tablas dinámicas'!A210,Tabla1[[Entidad]:[i68.Evaluación independiente al sistema de control interno]],52,0)</f>
        <v>90.48</v>
      </c>
      <c r="D210" s="2">
        <f>VLOOKUP(A210,Tabla15[[#All],[Entidad]:[i68 Evaluación independiente al sistema de control interno]],52,0)</f>
        <v>95</v>
      </c>
    </row>
    <row r="211" spans="1:4" x14ac:dyDescent="0.3">
      <c r="A211" s="15" t="s">
        <v>197</v>
      </c>
      <c r="B211" s="2">
        <f>VLOOKUP(A211,'Nación 2022'!$B$6:$Z$237,25,0)</f>
        <v>90.48</v>
      </c>
      <c r="C211" s="2">
        <f>VLOOKUP('tablas dinámicas'!A211,Tabla1[[Entidad]:[i68.Evaluación independiente al sistema de control interno]],52,0)</f>
        <v>90.48</v>
      </c>
      <c r="D211" s="2">
        <f>VLOOKUP(A211,Tabla15[[#All],[Entidad]:[i68 Evaluación independiente al sistema de control interno]],52,0)</f>
        <v>94</v>
      </c>
    </row>
    <row r="212" spans="1:4" x14ac:dyDescent="0.3">
      <c r="A212" s="15" t="s">
        <v>187</v>
      </c>
      <c r="B212" s="2">
        <f>VLOOKUP(A212,'Nación 2022'!$B$6:$Z$237,25,0)</f>
        <v>80.95</v>
      </c>
      <c r="C212" s="2">
        <f>VLOOKUP('tablas dinámicas'!A212,Tabla1[[Entidad]:[i68.Evaluación independiente al sistema de control interno]],52,0)</f>
        <v>95.24</v>
      </c>
      <c r="D212" s="2">
        <f>VLOOKUP(A212,Tabla15[[#All],[Entidad]:[i68 Evaluación independiente al sistema de control interno]],52,0)</f>
        <v>94.44</v>
      </c>
    </row>
    <row r="213" spans="1:4" x14ac:dyDescent="0.3">
      <c r="A213" s="15" t="s">
        <v>446</v>
      </c>
      <c r="B213" s="2"/>
      <c r="C213" s="2"/>
      <c r="D213" s="2"/>
    </row>
    <row r="214" spans="1:4" x14ac:dyDescent="0.3">
      <c r="A214" s="15" t="s">
        <v>296</v>
      </c>
      <c r="B214" s="2">
        <f>VLOOKUP(A214,'Nación 2022'!$B$6:$Z$237,25,0)</f>
        <v>73.81</v>
      </c>
      <c r="C214" s="2">
        <f>VLOOKUP('tablas dinámicas'!A214,Tabla1[[Entidad]:[i68.Evaluación independiente al sistema de control interno]],52,0)</f>
        <v>100</v>
      </c>
      <c r="D214" s="2">
        <f>VLOOKUP(A214,Tabla15[[#All],[Entidad]:[i68 Evaluación independiente al sistema de control interno]],52,0)</f>
        <v>95</v>
      </c>
    </row>
    <row r="215" spans="1:4" x14ac:dyDescent="0.3">
      <c r="A215" s="15" t="s">
        <v>172</v>
      </c>
      <c r="B215" s="2">
        <f>VLOOKUP(A215,'Nación 2022'!$B$6:$Z$237,25,0)</f>
        <v>95.24</v>
      </c>
      <c r="C215" s="2">
        <f>VLOOKUP('tablas dinámicas'!A215,Tabla1[[Entidad]:[i68.Evaluación independiente al sistema de control interno]],52,0)</f>
        <v>95.45</v>
      </c>
      <c r="D215" s="2">
        <f>VLOOKUP(A215,Tabla15[[#All],[Entidad]:[i68 Evaluación independiente al sistema de control interno]],52,0)</f>
        <v>100</v>
      </c>
    </row>
    <row r="216" spans="1:4" x14ac:dyDescent="0.3">
      <c r="A216" s="15" t="s">
        <v>191</v>
      </c>
      <c r="B216" s="2">
        <f>VLOOKUP(A216,'Nación 2022'!$B$6:$Z$237,25,0)</f>
        <v>85.71</v>
      </c>
      <c r="C216" s="2">
        <f>VLOOKUP('tablas dinámicas'!A216,Tabla1[[Entidad]:[i68.Evaluación independiente al sistema de control interno]],52,0)</f>
        <v>90.91</v>
      </c>
      <c r="D216" s="2">
        <f>VLOOKUP(A216,Tabla15[[#All],[Entidad]:[i68 Evaluación independiente al sistema de control interno]],52,0)</f>
        <v>94.76</v>
      </c>
    </row>
    <row r="217" spans="1:4" x14ac:dyDescent="0.3">
      <c r="A217" s="15" t="s">
        <v>146</v>
      </c>
      <c r="B217" s="2">
        <f>VLOOKUP(A217,'Nación 2022'!$B$6:$Z$237,25,0)</f>
        <v>83.33</v>
      </c>
      <c r="C217" s="2">
        <f>VLOOKUP('tablas dinámicas'!A217,Tabla1[[Entidad]:[i68.Evaluación independiente al sistema de control interno]],52,0)</f>
        <v>92.86</v>
      </c>
      <c r="D217" s="2">
        <f>VLOOKUP(A217,Tabla15[[#All],[Entidad]:[i68 Evaluación independiente al sistema de control interno]],52,0)</f>
        <v>98</v>
      </c>
    </row>
    <row r="218" spans="1:4" x14ac:dyDescent="0.3">
      <c r="A218" s="15" t="s">
        <v>177</v>
      </c>
      <c r="B218" s="2">
        <f>VLOOKUP(A218,'Nación 2022'!$B$6:$Z$237,25,0)</f>
        <v>83.33</v>
      </c>
      <c r="C218" s="2">
        <f>VLOOKUP('tablas dinámicas'!A218,Tabla1[[Entidad]:[i68.Evaluación independiente al sistema de control interno]],52,0)</f>
        <v>95</v>
      </c>
      <c r="D218" s="2">
        <f>VLOOKUP(A218,Tabla15[[#All],[Entidad]:[i68 Evaluación independiente al sistema de control interno]],52,0)</f>
        <v>95</v>
      </c>
    </row>
    <row r="219" spans="1:4" x14ac:dyDescent="0.3">
      <c r="A219" s="15" t="s">
        <v>178</v>
      </c>
      <c r="B219" s="2">
        <f>VLOOKUP(A219,'Nación 2022'!$B$6:$Z$237,25,0)</f>
        <v>88.1</v>
      </c>
      <c r="C219" s="2">
        <f>VLOOKUP('tablas dinámicas'!A219,Tabla1[[Entidad]:[i68.Evaluación independiente al sistema de control interno]],52,0)</f>
        <v>100</v>
      </c>
      <c r="D219" s="2">
        <f>VLOOKUP(A219,Tabla15[[#All],[Entidad]:[i68 Evaluación independiente al sistema de control interno]],52,0)</f>
        <v>100</v>
      </c>
    </row>
    <row r="220" spans="1:4" x14ac:dyDescent="0.3">
      <c r="A220" s="15" t="s">
        <v>244</v>
      </c>
      <c r="B220" s="2">
        <f>VLOOKUP(A220,'Nación 2022'!$B$6:$Z$237,25,0)</f>
        <v>100</v>
      </c>
      <c r="C220" s="2">
        <f>VLOOKUP('tablas dinámicas'!A220,Tabla1[[Entidad]:[i68.Evaluación independiente al sistema de control interno]],52,0)</f>
        <v>97.73</v>
      </c>
      <c r="D220" s="2">
        <f>VLOOKUP(A220,Tabla15[[#All],[Entidad]:[i68 Evaluación independiente al sistema de control interno]],52,0)</f>
        <v>100</v>
      </c>
    </row>
    <row r="221" spans="1:4" x14ac:dyDescent="0.3">
      <c r="A221" s="15" t="s">
        <v>200</v>
      </c>
      <c r="B221" s="2">
        <f>VLOOKUP(A221,'Nación 2022'!$B$6:$Z$237,25,0)</f>
        <v>85.71</v>
      </c>
      <c r="C221" s="2">
        <f>VLOOKUP('tablas dinámicas'!A221,Tabla1[[Entidad]:[i68.Evaluación independiente al sistema de control interno]],52,0)</f>
        <v>85</v>
      </c>
      <c r="D221" s="2">
        <f>VLOOKUP(A221,Tabla15[[#All],[Entidad]:[i68 Evaluación independiente al sistema de control interno]],52,0)</f>
        <v>77.78</v>
      </c>
    </row>
    <row r="222" spans="1:4" x14ac:dyDescent="0.3">
      <c r="A222" s="15" t="s">
        <v>184</v>
      </c>
      <c r="B222" s="2">
        <f>VLOOKUP(A222,'Nación 2022'!$B$6:$Z$237,25,0)</f>
        <v>92.86</v>
      </c>
      <c r="C222" s="2">
        <f>VLOOKUP('tablas dinámicas'!A222,Tabla1[[Entidad]:[i68.Evaluación independiente al sistema de control interno]],52,0)</f>
        <v>97.62</v>
      </c>
      <c r="D222" s="2">
        <f>VLOOKUP(A222,Tabla15[[#All],[Entidad]:[i68 Evaluación independiente al sistema de control interno]],52,0)</f>
        <v>99</v>
      </c>
    </row>
    <row r="223" spans="1:4" x14ac:dyDescent="0.3">
      <c r="A223" s="15" t="s">
        <v>457</v>
      </c>
      <c r="B223" s="2"/>
      <c r="C223" s="2"/>
      <c r="D223" s="2"/>
    </row>
    <row r="224" spans="1:4" x14ac:dyDescent="0.3">
      <c r="A224" s="15" t="s">
        <v>240</v>
      </c>
      <c r="B224" s="2">
        <f>VLOOKUP(A224,'Nación 2022'!$B$6:$Z$237,25,0)</f>
        <v>85.71</v>
      </c>
      <c r="C224" s="2">
        <f>VLOOKUP('tablas dinámicas'!A224,Tabla1[[Entidad]:[i68.Evaluación independiente al sistema de control interno]],52,0)</f>
        <v>88.64</v>
      </c>
      <c r="D224" s="2">
        <f>VLOOKUP(A224,Tabla15[[#All],[Entidad]:[i68 Evaluación independiente al sistema de control interno]],52,0)</f>
        <v>86.19</v>
      </c>
    </row>
    <row r="225" spans="1:4" x14ac:dyDescent="0.3">
      <c r="A225" s="15" t="s">
        <v>111</v>
      </c>
      <c r="B225" s="2">
        <f>VLOOKUP(A225,'Nación 2022'!$B$6:$Z$237,25,0)</f>
        <v>85.71</v>
      </c>
      <c r="C225" s="2">
        <f>VLOOKUP('tablas dinámicas'!A225,Tabla1[[Entidad]:[i68.Evaluación independiente al sistema de control interno]],52,0)</f>
        <v>100</v>
      </c>
      <c r="D225" s="2">
        <f>VLOOKUP(A225,Tabla15[[#All],[Entidad]:[i68 Evaluación independiente al sistema de control interno]],52,0)</f>
        <v>97.62</v>
      </c>
    </row>
    <row r="226" spans="1:4" x14ac:dyDescent="0.3">
      <c r="A226" s="15" t="s">
        <v>268</v>
      </c>
      <c r="B226" s="2">
        <f>VLOOKUP(A226,'Nación 2022'!$B$6:$Z$237,25,0)</f>
        <v>85.71</v>
      </c>
      <c r="C226" s="2">
        <f>VLOOKUP('tablas dinámicas'!A226,Tabla1[[Entidad]:[i68.Evaluación independiente al sistema de control interno]],52,0)</f>
        <v>92.86</v>
      </c>
      <c r="D226" s="2">
        <f>VLOOKUP(A226,Tabla15[[#All],[Entidad]:[i68 Evaluación independiente al sistema de control interno]],52,0)</f>
        <v>87.5</v>
      </c>
    </row>
    <row r="227" spans="1:4" x14ac:dyDescent="0.3">
      <c r="A227" s="15" t="s">
        <v>242</v>
      </c>
      <c r="B227" s="2">
        <f>VLOOKUP(A227,'Nación 2022'!$B$6:$Z$237,25,0)</f>
        <v>95.24</v>
      </c>
      <c r="C227" s="2">
        <f>VLOOKUP('tablas dinámicas'!A227,Tabla1[[Entidad]:[i68.Evaluación independiente al sistema de control interno]],52,0)</f>
        <v>100</v>
      </c>
      <c r="D227" s="2">
        <f>VLOOKUP(A227,Tabla15[[#All],[Entidad]:[i68 Evaluación independiente al sistema de control interno]],52,0)</f>
        <v>95</v>
      </c>
    </row>
    <row r="228" spans="1:4" x14ac:dyDescent="0.3">
      <c r="A228" s="15" t="s">
        <v>216</v>
      </c>
      <c r="B228" s="2">
        <f>VLOOKUP(A228,'Nación 2022'!$B$6:$Z$237,25,0)</f>
        <v>100</v>
      </c>
      <c r="C228" s="2">
        <f>VLOOKUP('tablas dinámicas'!A228,Tabla1[[Entidad]:[i68.Evaluación independiente al sistema de control interno]],52,0)</f>
        <v>100</v>
      </c>
      <c r="D228" s="2">
        <f>VLOOKUP(A228,Tabla15[[#All],[Entidad]:[i68 Evaluación independiente al sistema de control interno]],52,0)</f>
        <v>100</v>
      </c>
    </row>
    <row r="229" spans="1:4" x14ac:dyDescent="0.3">
      <c r="A229" s="15" t="s">
        <v>121</v>
      </c>
      <c r="B229" s="2">
        <f>VLOOKUP(A229,'Nación 2022'!$B$6:$Z$237,25,0)</f>
        <v>85.71</v>
      </c>
      <c r="C229" s="2">
        <f>VLOOKUP('tablas dinámicas'!A229,Tabla1[[Entidad]:[i68.Evaluación independiente al sistema de control interno]],52,0)</f>
        <v>95.24</v>
      </c>
      <c r="D229" s="2">
        <f>VLOOKUP(A229,Tabla15[[#All],[Entidad]:[i68 Evaluación independiente al sistema de control interno]],52,0)</f>
        <v>100</v>
      </c>
    </row>
    <row r="230" spans="1:4" x14ac:dyDescent="0.3">
      <c r="A230" s="15" t="s">
        <v>109</v>
      </c>
      <c r="B230" s="2">
        <f>VLOOKUP(A230,'Nación 2022'!$B$6:$Z$237,25,0)</f>
        <v>92.86</v>
      </c>
      <c r="C230" s="2">
        <f>VLOOKUP('tablas dinámicas'!A230,Tabla1[[Entidad]:[i68.Evaluación independiente al sistema de control interno]],52,0)</f>
        <v>93.18</v>
      </c>
      <c r="D230" s="2">
        <f>VLOOKUP(A230,Tabla15[[#All],[Entidad]:[i68 Evaluación independiente al sistema de control interno]],52,0)</f>
        <v>93.33</v>
      </c>
    </row>
    <row r="231" spans="1:4" x14ac:dyDescent="0.3">
      <c r="A231" s="15" t="s">
        <v>115</v>
      </c>
      <c r="B231" s="2">
        <f>VLOOKUP(A231,'Nación 2022'!$B$6:$Z$237,25,0)</f>
        <v>100</v>
      </c>
      <c r="C231" s="2">
        <f>VLOOKUP('tablas dinámicas'!A231,Tabla1[[Entidad]:[i68.Evaluación independiente al sistema de control interno]],52,0)</f>
        <v>100</v>
      </c>
      <c r="D231" s="2">
        <f>VLOOKUP(A231,Tabla15[[#All],[Entidad]:[i68 Evaluación independiente al sistema de control interno]],52,0)</f>
        <v>100</v>
      </c>
    </row>
    <row r="232" spans="1:4" x14ac:dyDescent="0.3">
      <c r="A232" s="15" t="s">
        <v>107</v>
      </c>
      <c r="B232" s="2">
        <f>VLOOKUP(A232,'Nación 2022'!$B$6:$Z$237,25,0)</f>
        <v>100</v>
      </c>
      <c r="C232" s="2">
        <f>VLOOKUP('tablas dinámicas'!A232,Tabla1[[Entidad]:[i68.Evaluación independiente al sistema de control interno]],52,0)</f>
        <v>100</v>
      </c>
      <c r="D232" s="2">
        <f>VLOOKUP(A232,Tabla15[[#All],[Entidad]:[i68 Evaluación independiente al sistema de control interno]],52,0)</f>
        <v>100</v>
      </c>
    </row>
    <row r="233" spans="1:4" x14ac:dyDescent="0.3">
      <c r="A233" s="15" t="s">
        <v>270</v>
      </c>
      <c r="B233" s="2">
        <f>VLOOKUP(A233,'Nación 2022'!$B$6:$Z$237,25,0)</f>
        <v>88.1</v>
      </c>
      <c r="C233" s="2">
        <f>VLOOKUP('tablas dinámicas'!A233,Tabla1[[Entidad]:[i68.Evaluación independiente al sistema de control interno]],52,0)</f>
        <v>97.73</v>
      </c>
      <c r="D233" s="2">
        <f>VLOOKUP(A233,Tabla15[[#All],[Entidad]:[i68 Evaluación independiente al sistema de control interno]],52,0)</f>
        <v>98</v>
      </c>
    </row>
    <row r="234" spans="1:4" x14ac:dyDescent="0.3">
      <c r="A234" s="15" t="s">
        <v>113</v>
      </c>
      <c r="B234" s="2">
        <f>VLOOKUP(A234,'Nación 2022'!$B$6:$Z$237,25,0)</f>
        <v>80.95</v>
      </c>
      <c r="C234" s="2">
        <f>VLOOKUP('tablas dinámicas'!A234,Tabla1[[Entidad]:[i68.Evaluación independiente al sistema de control interno]],52,0)</f>
        <v>90.48</v>
      </c>
      <c r="D234" s="2">
        <f>VLOOKUP(A234,Tabla15[[#All],[Entidad]:[i68 Evaluación independiente al sistema de control interno]],52,0)</f>
        <v>95.24</v>
      </c>
    </row>
    <row r="235" spans="1:4" x14ac:dyDescent="0.3">
      <c r="A235" s="15" t="s">
        <v>100</v>
      </c>
      <c r="B235" s="2">
        <f>VLOOKUP(A235,'Nación 2022'!$B$6:$Z$237,25,0)</f>
        <v>92.86</v>
      </c>
      <c r="C235" s="2">
        <f>VLOOKUP('tablas dinámicas'!A235,Tabla1[[Entidad]:[i68.Evaluación independiente al sistema de control interno]],52,0)</f>
        <v>97.73</v>
      </c>
      <c r="D235" s="2">
        <f>VLOOKUP(A235,Tabla15[[#All],[Entidad]:[i68 Evaluación independiente al sistema de control interno]],52,0)</f>
        <v>100</v>
      </c>
    </row>
    <row r="236" spans="1:4" x14ac:dyDescent="0.3">
      <c r="A236" s="15" t="s">
        <v>271</v>
      </c>
      <c r="B236" s="2">
        <f>VLOOKUP(A236,'Nación 2022'!$B$6:$Z$237,25,0)</f>
        <v>95.24</v>
      </c>
      <c r="C236" s="2">
        <f>VLOOKUP('tablas dinámicas'!A236,Tabla1[[Entidad]:[i68.Evaluación independiente al sistema de control interno]],52,0)</f>
        <v>100</v>
      </c>
      <c r="D236" s="2">
        <f>VLOOKUP(A236,Tabla15[[#All],[Entidad]:[i68 Evaluación independiente al sistema de control interno]],52,0)</f>
        <v>100</v>
      </c>
    </row>
    <row r="237" spans="1:4" x14ac:dyDescent="0.3">
      <c r="A237" s="15" t="s">
        <v>117</v>
      </c>
      <c r="B237" s="2">
        <f>VLOOKUP(A237,'Nación 2022'!$B$6:$Z$237,25,0)</f>
        <v>92.86</v>
      </c>
      <c r="C237" s="2">
        <f>VLOOKUP('tablas dinámicas'!A237,Tabla1[[Entidad]:[i68.Evaluación independiente al sistema de control interno]],52,0)</f>
        <v>97.73</v>
      </c>
      <c r="D237" s="2">
        <f>VLOOKUP(A237,Tabla15[[#All],[Entidad]:[i68 Evaluación independiente al sistema de control interno]],52,0)</f>
        <v>98</v>
      </c>
    </row>
    <row r="238" spans="1:4" x14ac:dyDescent="0.3">
      <c r="A238" s="15" t="s">
        <v>119</v>
      </c>
      <c r="B238" s="2">
        <f>VLOOKUP(A238,'Nación 2022'!$B$6:$Z$237,25,0)</f>
        <v>100</v>
      </c>
      <c r="C238" s="2">
        <f>VLOOKUP('tablas dinámicas'!A238,Tabla1[[Entidad]:[i68.Evaluación independiente al sistema de control interno]],52,0)</f>
        <v>100</v>
      </c>
      <c r="D238" s="2">
        <f>VLOOKUP(A238,Tabla15[[#All],[Entidad]:[i68 Evaluación independiente al sistema de control interno]],52,0)</f>
        <v>90</v>
      </c>
    </row>
    <row r="239" spans="1:4" x14ac:dyDescent="0.3">
      <c r="A239" s="15" t="s">
        <v>269</v>
      </c>
      <c r="B239" s="2">
        <f>VLOOKUP(A239,'Nación 2022'!$B$6:$Z$237,25,0)</f>
        <v>95.24</v>
      </c>
      <c r="C239" s="2">
        <f>VLOOKUP('tablas dinámicas'!A239,Tabla1[[Entidad]:[i68.Evaluación independiente al sistema de control interno]],52,0)</f>
        <v>100</v>
      </c>
      <c r="D239" s="2">
        <f>VLOOKUP(A239,Tabla15[[#All],[Entidad]:[i68 Evaluación independiente al sistema de control interno]],52,0)</f>
        <v>100</v>
      </c>
    </row>
    <row r="240" spans="1:4" x14ac:dyDescent="0.3">
      <c r="A240" s="15" t="s">
        <v>928</v>
      </c>
      <c r="B240" s="2" t="e">
        <f>VLOOKUP(A240,'Nación 2022'!$B$6:$Z$237,25,0)</f>
        <v>#N/A</v>
      </c>
      <c r="C240" s="2" t="e">
        <f>VLOOKUP('tablas dinámicas'!A240,Tabla1[[Entidad]:[i68.Evaluación independiente al sistema de control interno]],52,0)</f>
        <v>#N/A</v>
      </c>
      <c r="D240" s="2" t="e">
        <f>VLOOKUP(A240,Tabla15[[#All],[Entidad]:[i68 Evaluación independiente al sistema de control interno]],52,0)</f>
        <v>#N/A</v>
      </c>
    </row>
    <row r="241" spans="1:4" x14ac:dyDescent="0.3">
      <c r="A241" s="15" t="s">
        <v>273</v>
      </c>
      <c r="B241" s="2">
        <f>VLOOKUP(A241,'Nación 2022'!$B$6:$Z$237,25,0)</f>
        <v>95.24</v>
      </c>
      <c r="C241" s="2">
        <f>VLOOKUP('tablas dinámicas'!A241,Tabla1[[Entidad]:[i68.Evaluación independiente al sistema de control interno]],52,0)</f>
        <v>95.24</v>
      </c>
      <c r="D241" s="2">
        <f>VLOOKUP(A241,Tabla15[[#All],[Entidad]:[i68 Evaluación independiente al sistema de control interno]],52,0)</f>
        <v>88</v>
      </c>
    </row>
    <row r="242" spans="1:4" x14ac:dyDescent="0.3">
      <c r="A242" s="15" t="s">
        <v>272</v>
      </c>
      <c r="B242" s="2">
        <f>VLOOKUP(A242,'Nación 2022'!$B$6:$Z$237,25,0)</f>
        <v>100</v>
      </c>
      <c r="C242" s="2">
        <f>VLOOKUP('tablas dinámicas'!A242,Tabla1[[Entidad]:[i68.Evaluación independiente al sistema de control interno]],52,0)</f>
        <v>100</v>
      </c>
      <c r="D242" s="2">
        <f>VLOOKUP(A242,Tabla15[[#All],[Entidad]:[i68 Evaluación independiente al sistema de control interno]],52,0)</f>
        <v>100</v>
      </c>
    </row>
    <row r="243" spans="1:4" x14ac:dyDescent="0.3">
      <c r="A243" s="15" t="s">
        <v>281</v>
      </c>
      <c r="B243" s="2">
        <f>VLOOKUP(A243,'Nación 2022'!$B$6:$Z$237,25,0)</f>
        <v>90.48</v>
      </c>
      <c r="C243" s="2">
        <f>VLOOKUP('tablas dinámicas'!A243,Tabla1[[Entidad]:[i68.Evaluación independiente al sistema de control interno]],52,0)</f>
        <v>88.1</v>
      </c>
      <c r="D243" s="2">
        <f>VLOOKUP(A243,Tabla15[[#All],[Entidad]:[i68 Evaluación independiente al sistema de control interno]],52,0)</f>
        <v>90</v>
      </c>
    </row>
    <row r="244" spans="1:4" x14ac:dyDescent="0.3">
      <c r="A244" s="15" t="s">
        <v>263</v>
      </c>
      <c r="B244" s="2">
        <f>VLOOKUP(A244,'Nación 2022'!$B$6:$Z$237,25,0)</f>
        <v>90.48</v>
      </c>
      <c r="C244" s="2">
        <f>VLOOKUP('tablas dinámicas'!A244,Tabla1[[Entidad]:[i68.Evaluación independiente al sistema de control interno]],52,0)</f>
        <v>84.09</v>
      </c>
      <c r="D244" s="2">
        <f>VLOOKUP(A244,Tabla15[[#All],[Entidad]:[i68 Evaluación independiente al sistema de control interno]],52,0)</f>
        <v>100</v>
      </c>
    </row>
    <row r="245" spans="1:4" x14ac:dyDescent="0.3">
      <c r="A245" s="15" t="s">
        <v>382</v>
      </c>
      <c r="B245" s="2"/>
      <c r="C245" s="2"/>
      <c r="D245" s="2"/>
    </row>
    <row r="246" spans="1:4" x14ac:dyDescent="0.3">
      <c r="A246" s="15" t="s">
        <v>426</v>
      </c>
      <c r="B246" s="2"/>
      <c r="C246" s="2"/>
      <c r="D246" s="2"/>
    </row>
    <row r="247" spans="1:4" x14ac:dyDescent="0.3">
      <c r="A247" s="15" t="s">
        <v>160</v>
      </c>
      <c r="B247" s="2">
        <f>VLOOKUP(A247,'Nación 2022'!$B$6:$Z$237,25,0)</f>
        <v>85.71</v>
      </c>
      <c r="C247" s="2">
        <f>VLOOKUP('tablas dinámicas'!A247,Tabla1[[Entidad]:[i68.Evaluación independiente al sistema de control interno]],52,0)</f>
        <v>85.71</v>
      </c>
      <c r="D247" s="2">
        <f>VLOOKUP(A247,Tabla15[[#All],[Entidad]:[i68 Evaluación independiente al sistema de control interno]],52,0)</f>
        <v>72.22</v>
      </c>
    </row>
    <row r="248" spans="1:4" x14ac:dyDescent="0.3">
      <c r="A248" s="15" t="s">
        <v>164</v>
      </c>
      <c r="B248" s="2">
        <f>VLOOKUP(A248,'Nación 2022'!$B$6:$Z$237,25,0)</f>
        <v>85.71</v>
      </c>
      <c r="C248" s="2">
        <f>VLOOKUP('tablas dinámicas'!A248,Tabla1[[Entidad]:[i68.Evaluación independiente al sistema de control interno]],52,0)</f>
        <v>86.36</v>
      </c>
      <c r="D248" s="2">
        <f>VLOOKUP(A248,Tabla15[[#All],[Entidad]:[i68 Evaluación independiente al sistema de control interno]],52,0)</f>
        <v>81.5</v>
      </c>
    </row>
    <row r="249" spans="1:4" x14ac:dyDescent="0.3">
      <c r="A249" s="15" t="s">
        <v>415</v>
      </c>
      <c r="B249" s="2"/>
      <c r="C249" s="2"/>
      <c r="D249" s="2"/>
    </row>
    <row r="250" spans="1:4" x14ac:dyDescent="0.3">
      <c r="A250" s="15" t="s">
        <v>231</v>
      </c>
      <c r="B250" s="2">
        <f>VLOOKUP(A250,'Nación 2022'!$B$6:$Z$237,25,0)</f>
        <v>88.1</v>
      </c>
      <c r="C250" s="2">
        <f>VLOOKUP('tablas dinámicas'!A250,Tabla1[[Entidad]:[i68.Evaluación independiente al sistema de control interno]],52,0)</f>
        <v>95.24</v>
      </c>
      <c r="D250" s="2">
        <f>VLOOKUP(A250,Tabla15[[#All],[Entidad]:[i68 Evaluación independiente al sistema de control interno]],52,0)</f>
        <v>94.74</v>
      </c>
    </row>
    <row r="251" spans="1:4" x14ac:dyDescent="0.3">
      <c r="A251" s="15" t="s">
        <v>217</v>
      </c>
      <c r="B251" s="2">
        <f>VLOOKUP(A251,'Nación 2022'!$B$6:$Z$237,25,0)</f>
        <v>97.62</v>
      </c>
      <c r="C251" s="2">
        <f>VLOOKUP('tablas dinámicas'!A251,Tabla1[[Entidad]:[i68.Evaluación independiente al sistema de control interno]],52,0)</f>
        <v>90.91</v>
      </c>
      <c r="D251" s="2">
        <f>VLOOKUP(A251,Tabla15[[#All],[Entidad]:[i68 Evaluación independiente al sistema de control interno]],52,0)</f>
        <v>97.62</v>
      </c>
    </row>
    <row r="252" spans="1:4" x14ac:dyDescent="0.3">
      <c r="A252" s="15" t="s">
        <v>179</v>
      </c>
      <c r="B252" s="2">
        <f>VLOOKUP(A252,'Nación 2022'!$B$6:$Z$237,25,0)</f>
        <v>100</v>
      </c>
      <c r="C252" s="2">
        <f>VLOOKUP('tablas dinámicas'!A252,Tabla1[[Entidad]:[i68.Evaluación independiente al sistema de control interno]],52,0)</f>
        <v>100</v>
      </c>
      <c r="D252" s="2">
        <f>VLOOKUP(A252,Tabla15[[#All],[Entidad]:[i68 Evaluación independiente al sistema de control interno]],52,0)</f>
        <v>100</v>
      </c>
    </row>
    <row r="253" spans="1:4" x14ac:dyDescent="0.3">
      <c r="A253" s="15" t="s">
        <v>258</v>
      </c>
      <c r="B253" s="2">
        <f>VLOOKUP(A253,'Nación 2022'!$B$6:$Z$237,25,0)</f>
        <v>88.1</v>
      </c>
      <c r="C253" s="2">
        <f>VLOOKUP('tablas dinámicas'!A253,Tabla1[[Entidad]:[i68.Evaluación independiente al sistema de control interno]],52,0)</f>
        <v>90.91</v>
      </c>
      <c r="D253" s="2">
        <f>VLOOKUP(A253,Tabla15[[#All],[Entidad]:[i68 Evaluación independiente al sistema de control interno]],52,0)</f>
        <v>95.24</v>
      </c>
    </row>
    <row r="254" spans="1:4" x14ac:dyDescent="0.3">
      <c r="A254" s="15" t="s">
        <v>264</v>
      </c>
      <c r="B254" s="2">
        <f>VLOOKUP(A254,'Nación 2022'!$B$6:$Z$237,25,0)</f>
        <v>80.95</v>
      </c>
      <c r="C254" s="2">
        <f>VLOOKUP('tablas dinámicas'!A254,Tabla1[[Entidad]:[i68.Evaluación independiente al sistema de control interno]],52,0)</f>
        <v>88.64</v>
      </c>
      <c r="D254" s="2">
        <f>VLOOKUP(A254,Tabla15[[#All],[Entidad]:[i68 Evaluación independiente al sistema de control interno]],52,0)</f>
        <v>97.5</v>
      </c>
    </row>
    <row r="255" spans="1:4" x14ac:dyDescent="0.3">
      <c r="A255" s="15" t="s">
        <v>249</v>
      </c>
      <c r="B255" s="2"/>
      <c r="C255" s="2"/>
      <c r="D255" s="2"/>
    </row>
    <row r="256" spans="1:4" x14ac:dyDescent="0.3">
      <c r="A256" s="15" t="s">
        <v>305</v>
      </c>
      <c r="B256" s="2">
        <f>VLOOKUP(A256,'Nación 2022'!$B$6:$Z$237,25,0)</f>
        <v>78.569999999999993</v>
      </c>
      <c r="C256" s="2">
        <f>VLOOKUP('tablas dinámicas'!A256,Tabla1[[Entidad]:[i68.Evaluación independiente al sistema de control interno]],52,0)</f>
        <v>100</v>
      </c>
      <c r="D256" s="2">
        <f>VLOOKUP(A256,Tabla15[[#All],[Entidad]:[i68 Evaluación independiente al sistema de control interno]],52,0)</f>
        <v>100</v>
      </c>
    </row>
    <row r="257" spans="1:4" x14ac:dyDescent="0.3">
      <c r="A257" s="15" t="s">
        <v>226</v>
      </c>
      <c r="B257" s="2">
        <f>VLOOKUP(A257,'Nación 2022'!$B$6:$Z$237,25,0)</f>
        <v>100</v>
      </c>
      <c r="C257" s="2">
        <f>VLOOKUP('tablas dinámicas'!A257,Tabla1[[Entidad]:[i68.Evaluación independiente al sistema de control interno]],52,0)</f>
        <v>93.18</v>
      </c>
      <c r="D257" s="2">
        <f>VLOOKUP(A257,Tabla15[[#All],[Entidad]:[i68 Evaluación independiente al sistema de control interno]],52,0)</f>
        <v>100</v>
      </c>
    </row>
    <row r="258" spans="1:4" x14ac:dyDescent="0.3">
      <c r="A258" s="15" t="s">
        <v>255</v>
      </c>
      <c r="B258" s="2">
        <f>VLOOKUP(A258,'Nación 2022'!$B$6:$Z$237,25,0)</f>
        <v>100</v>
      </c>
      <c r="C258" s="2">
        <f>VLOOKUP('tablas dinámicas'!A258,Tabla1[[Entidad]:[i68.Evaluación independiente al sistema de control interno]],52,0)</f>
        <v>100</v>
      </c>
      <c r="D258" s="2">
        <f>VLOOKUP(A258,Tabla15[[#All],[Entidad]:[i68 Evaluación independiente al sistema de control interno]],52,0)</f>
        <v>82.22</v>
      </c>
    </row>
    <row r="259" spans="1:4" x14ac:dyDescent="0.3">
      <c r="A259" s="15" t="s">
        <v>141</v>
      </c>
      <c r="B259" s="2">
        <f>VLOOKUP(A259,'Nación 2022'!$B$6:$Z$237,25,0)</f>
        <v>100</v>
      </c>
      <c r="C259" s="2">
        <f>VLOOKUP('tablas dinámicas'!A259,Tabla1[[Entidad]:[i68.Evaluación independiente al sistema de control interno]],52,0)</f>
        <v>100</v>
      </c>
      <c r="D259" s="2">
        <f>VLOOKUP(A259,Tabla15[[#All],[Entidad]:[i68 Evaluación independiente al sistema de control interno]],52,0)</f>
        <v>100</v>
      </c>
    </row>
    <row r="260" spans="1:4" x14ac:dyDescent="0.3">
      <c r="A260" s="15" t="s">
        <v>218</v>
      </c>
      <c r="B260" s="2">
        <f>VLOOKUP(A260,'Nación 2022'!$B$6:$Z$237,25,0)</f>
        <v>100</v>
      </c>
      <c r="C260" s="2">
        <f>VLOOKUP('tablas dinámicas'!A260,Tabla1[[Entidad]:[i68.Evaluación independiente al sistema de control interno]],52,0)</f>
        <v>100</v>
      </c>
      <c r="D260" s="2">
        <f>VLOOKUP(A260,Tabla15[[#All],[Entidad]:[i68 Evaluación independiente al sistema de control interno]],52,0)</f>
        <v>95</v>
      </c>
    </row>
    <row r="261" spans="1:4" x14ac:dyDescent="0.3">
      <c r="A261" s="15" t="s">
        <v>132</v>
      </c>
      <c r="B261" s="2">
        <f>VLOOKUP(A261,'Nación 2022'!$B$6:$Z$237,25,0)</f>
        <v>90.48</v>
      </c>
      <c r="C261" s="2">
        <f>VLOOKUP('tablas dinámicas'!A261,Tabla1[[Entidad]:[i68.Evaluación independiente al sistema de control interno]],52,0)</f>
        <v>100</v>
      </c>
      <c r="D261" s="2">
        <f>VLOOKUP(A261,Tabla15[[#All],[Entidad]:[i68 Evaluación independiente al sistema de control interno]],52,0)</f>
        <v>100</v>
      </c>
    </row>
    <row r="262" spans="1:4" x14ac:dyDescent="0.3">
      <c r="A262" s="15" t="s">
        <v>144</v>
      </c>
      <c r="B262" s="2">
        <f>VLOOKUP(A262,'Nación 2022'!$B$6:$Z$237,25,0)</f>
        <v>100</v>
      </c>
      <c r="C262" s="2">
        <f>VLOOKUP('tablas dinámicas'!A262,Tabla1[[Entidad]:[i68.Evaluación independiente al sistema de control interno]],52,0)</f>
        <v>93.18</v>
      </c>
      <c r="D262" s="2">
        <f>VLOOKUP(A262,Tabla15[[#All],[Entidad]:[i68 Evaluación independiente al sistema de control interno]],52,0)</f>
        <v>100</v>
      </c>
    </row>
    <row r="263" spans="1:4" x14ac:dyDescent="0.3">
      <c r="A263" s="15" t="s">
        <v>139</v>
      </c>
      <c r="B263" s="2">
        <f>VLOOKUP(A263,'Nación 2022'!$B$6:$Z$237,25,0)</f>
        <v>100</v>
      </c>
      <c r="C263" s="2">
        <f>VLOOKUP('tablas dinámicas'!A263,Tabla1[[Entidad]:[i68.Evaluación independiente al sistema de control interno]],52,0)</f>
        <v>100</v>
      </c>
      <c r="D263" s="2">
        <f>VLOOKUP(A263,Tabla15[[#All],[Entidad]:[i68 Evaluación independiente al sistema de control interno]],52,0)</f>
        <v>100</v>
      </c>
    </row>
    <row r="264" spans="1:4" x14ac:dyDescent="0.3">
      <c r="A264" s="15" t="s">
        <v>145</v>
      </c>
      <c r="B264" s="2">
        <f>VLOOKUP(A264,'Nación 2022'!$B$6:$Z$237,25,0)</f>
        <v>76.19</v>
      </c>
      <c r="C264" s="2">
        <f>VLOOKUP('tablas dinámicas'!A264,Tabla1[[Entidad]:[i68.Evaluación independiente al sistema de control interno]],52,0)</f>
        <v>84.09</v>
      </c>
      <c r="D264" s="2">
        <f>VLOOKUP(A264,Tabla15[[#All],[Entidad]:[i68 Evaluación independiente al sistema de control interno]],52,0)</f>
        <v>86.19</v>
      </c>
    </row>
    <row r="265" spans="1:4" x14ac:dyDescent="0.3">
      <c r="A265" s="15" t="s">
        <v>224</v>
      </c>
      <c r="B265" s="2">
        <f>VLOOKUP(A265,'Nación 2022'!$B$6:$Z$237,25,0)</f>
        <v>88.1</v>
      </c>
      <c r="C265" s="2">
        <f>VLOOKUP('tablas dinámicas'!A265,Tabla1[[Entidad]:[i68.Evaluación independiente al sistema de control interno]],52,0)</f>
        <v>90.91</v>
      </c>
      <c r="D265" s="2">
        <f>VLOOKUP(A265,Tabla15[[#All],[Entidad]:[i68 Evaluación independiente al sistema de control interno]],52,0)</f>
        <v>96</v>
      </c>
    </row>
    <row r="266" spans="1:4" x14ac:dyDescent="0.3">
      <c r="A266" s="15" t="s">
        <v>135</v>
      </c>
      <c r="B266" s="2">
        <f>VLOOKUP(A266,'Nación 2022'!$B$6:$Z$237,25,0)</f>
        <v>95.24</v>
      </c>
      <c r="C266" s="2">
        <f>VLOOKUP('tablas dinámicas'!A266,Tabla1[[Entidad]:[i68.Evaluación independiente al sistema de control interno]],52,0)</f>
        <v>100</v>
      </c>
      <c r="D266" s="2">
        <f>VLOOKUP(A266,Tabla15[[#All],[Entidad]:[i68 Evaluación independiente al sistema de control interno]],52,0)</f>
        <v>95.24</v>
      </c>
    </row>
    <row r="267" spans="1:4" x14ac:dyDescent="0.3">
      <c r="A267" s="15" t="s">
        <v>256</v>
      </c>
      <c r="B267" s="2">
        <f>VLOOKUP(A267,'Nación 2022'!$B$6:$Z$237,25,0)</f>
        <v>95.24</v>
      </c>
      <c r="C267" s="2">
        <f>VLOOKUP('tablas dinámicas'!A267,Tabla1[[Entidad]:[i68.Evaluación independiente al sistema de control interno]],52,0)</f>
        <v>100</v>
      </c>
      <c r="D267" s="2">
        <f>VLOOKUP(A267,Tabla15[[#All],[Entidad]:[i68 Evaluación independiente al sistema de control interno]],52,0)</f>
        <v>95.24</v>
      </c>
    </row>
    <row r="268" spans="1:4" x14ac:dyDescent="0.3">
      <c r="A268" s="15" t="s">
        <v>137</v>
      </c>
      <c r="B268" s="2">
        <f>VLOOKUP(A268,'Nación 2022'!$B$6:$Z$237,25,0)</f>
        <v>100</v>
      </c>
      <c r="C268" s="2">
        <f>VLOOKUP('tablas dinámicas'!A268,Tabla1[[Entidad]:[i68.Evaluación independiente al sistema de control interno]],52,0)</f>
        <v>100</v>
      </c>
      <c r="D268" s="2">
        <f>VLOOKUP(A268,Tabla15[[#All],[Entidad]:[i68 Evaluación independiente al sistema de control interno]],52,0)</f>
        <v>100</v>
      </c>
    </row>
    <row r="269" spans="1:4" x14ac:dyDescent="0.3">
      <c r="A269" s="15" t="s">
        <v>196</v>
      </c>
      <c r="B269" s="2">
        <f>VLOOKUP(A269,'Nación 2022'!$B$6:$Z$237,25,0)</f>
        <v>80.95</v>
      </c>
      <c r="C269" s="2">
        <f>VLOOKUP('tablas dinámicas'!A269,Tabla1[[Entidad]:[i68.Evaluación independiente al sistema de control interno]],52,0)</f>
        <v>95.24</v>
      </c>
      <c r="D269" s="2">
        <f>VLOOKUP(A269,Tabla15[[#All],[Entidad]:[i68 Evaluación independiente al sistema de control interno]],52,0)</f>
        <v>97</v>
      </c>
    </row>
    <row r="270" spans="1:4" x14ac:dyDescent="0.3">
      <c r="A270" s="15" t="s">
        <v>246</v>
      </c>
      <c r="B270" s="2">
        <f>VLOOKUP(A270,'Nación 2022'!$B$6:$Z$237,25,0)</f>
        <v>95.24</v>
      </c>
      <c r="C270" s="2">
        <f>VLOOKUP('tablas dinámicas'!A270,Tabla1[[Entidad]:[i68.Evaluación independiente al sistema de control interno]],52,0)</f>
        <v>100</v>
      </c>
      <c r="D270" s="2">
        <f>VLOOKUP(A270,Tabla15[[#All],[Entidad]:[i68 Evaluación independiente al sistema de control interno]],52,0)</f>
        <v>92.86</v>
      </c>
    </row>
    <row r="271" spans="1:4" x14ac:dyDescent="0.3">
      <c r="A271" s="15" t="s">
        <v>318</v>
      </c>
      <c r="B271" s="2"/>
      <c r="C271" s="2"/>
      <c r="D271" s="2"/>
    </row>
    <row r="272" spans="1:4" x14ac:dyDescent="0.3">
      <c r="A272" s="15" t="s">
        <v>307</v>
      </c>
      <c r="B272" s="2">
        <f>VLOOKUP(A272,'Nación 2022'!$B$6:$Z$237,25,0)</f>
        <v>88.1</v>
      </c>
      <c r="C272" s="2">
        <f>VLOOKUP('tablas dinámicas'!A272,Tabla1[[Entidad]:[i68.Evaluación independiente al sistema de control interno]],52,0)</f>
        <v>97.73</v>
      </c>
      <c r="D272" s="2">
        <f>VLOOKUP(A272,Tabla15[[#All],[Entidad]:[i68 Evaluación independiente al sistema de control interno]],52,0)</f>
        <v>93.33</v>
      </c>
    </row>
    <row r="273" spans="1:4" x14ac:dyDescent="0.3">
      <c r="A273" s="15" t="s">
        <v>267</v>
      </c>
      <c r="B273" s="2">
        <f>VLOOKUP(A273,'Nación 2022'!$B$6:$Z$237,25,0)</f>
        <v>90.48</v>
      </c>
      <c r="C273" s="2">
        <f>VLOOKUP('tablas dinámicas'!A273,Tabla1[[Entidad]:[i68.Evaluación independiente al sistema de control interno]],52,0)</f>
        <v>100</v>
      </c>
      <c r="D273" s="2">
        <f>VLOOKUP(A273,Tabla15[[#All],[Entidad]:[i68 Evaluación independiente al sistema de control interno]],52,0)</f>
        <v>92.86</v>
      </c>
    </row>
    <row r="274" spans="1:4" x14ac:dyDescent="0.3">
      <c r="A274" t="s">
        <v>541</v>
      </c>
      <c r="D274" s="2"/>
    </row>
    <row r="275" spans="1:4" x14ac:dyDescent="0.3">
      <c r="A275" s="15" t="s">
        <v>142</v>
      </c>
      <c r="B275">
        <f>VLOOKUP(A275,'Nación 2022'!$B$6:$Z$237,25,0)</f>
        <v>90.48</v>
      </c>
      <c r="C275">
        <f>VLOOKUP('tablas dinámicas'!A275,Tabla1[[Entidad]:[i68.Evaluación independiente al sistema de control interno]],52,0)</f>
        <v>95.24</v>
      </c>
      <c r="D275" s="2">
        <f>VLOOKUP(A275,Tabla15[[#All],[Entidad]:[i68 Evaluación independiente al sistema de control interno]],52,0)</f>
        <v>82.22</v>
      </c>
    </row>
    <row r="276" spans="1:4" x14ac:dyDescent="0.3">
      <c r="A276" s="15" t="s">
        <v>309</v>
      </c>
      <c r="B276">
        <f>VLOOKUP(A276,'Nación 2022'!$B$6:$Z$237,25,0)</f>
        <v>95.24</v>
      </c>
      <c r="C276">
        <f>VLOOKUP('tablas dinámicas'!A276,Tabla1[[Entidad]:[i68.Evaluación independiente al sistema de control interno]],52,0)</f>
        <v>100</v>
      </c>
      <c r="D276" s="2">
        <f>VLOOKUP(A276,Tabla15[[#All],[Entidad]:[i68 Evaluación independiente al sistema de control interno]],52,0)</f>
        <v>100</v>
      </c>
    </row>
    <row r="277" spans="1:4" x14ac:dyDescent="0.3">
      <c r="A277" s="15" t="s">
        <v>192</v>
      </c>
      <c r="B277">
        <f>VLOOKUP(A277,'Nación 2022'!$B$6:$Z$237,25,0)</f>
        <v>95.24</v>
      </c>
      <c r="C277">
        <f>VLOOKUP('tablas dinámicas'!A277,Tabla1[[Entidad]:[i68.Evaluación independiente al sistema de control interno]],52,0)</f>
        <v>100</v>
      </c>
      <c r="D277" s="2">
        <f>VLOOKUP(A277,Tabla15[[#All],[Entidad]:[i68 Evaluación independiente al sistema de control interno]],52,0)</f>
        <v>100</v>
      </c>
    </row>
    <row r="278" spans="1:4" x14ac:dyDescent="0.3">
      <c r="A278" s="15" t="s">
        <v>181</v>
      </c>
      <c r="B278">
        <f>VLOOKUP(A278,'Nación 2022'!$B$6:$Z$237,25,0)</f>
        <v>90.48</v>
      </c>
      <c r="C278">
        <f>VLOOKUP('tablas dinámicas'!A278,Tabla1[[Entidad]:[i68.Evaluación independiente al sistema de control interno]],52,0)</f>
        <v>100</v>
      </c>
      <c r="D278" s="2">
        <f>VLOOKUP(A278,Tabla15[[#All],[Entidad]:[i68 Evaluación independiente al sistema de control interno]],52,0)</f>
        <v>80.95</v>
      </c>
    </row>
    <row r="279" spans="1:4" x14ac:dyDescent="0.3">
      <c r="A279" s="15" t="s">
        <v>283</v>
      </c>
      <c r="B279">
        <f>VLOOKUP(A279,'Nación 2022'!$B$6:$Z$237,25,0)</f>
        <v>88.1</v>
      </c>
      <c r="C279">
        <f>VLOOKUP('tablas dinámicas'!A279,Tabla1[[Entidad]:[i68.Evaluación independiente al sistema de control interno]],52,0)</f>
        <v>97.73</v>
      </c>
      <c r="D279" s="2">
        <f>VLOOKUP(A279,Tabla15[[#All],[Entidad]:[i68 Evaluación independiente al sistema de control interno]],52,0)</f>
        <v>100</v>
      </c>
    </row>
    <row r="280" spans="1:4" x14ac:dyDescent="0.3">
      <c r="A280" s="15" t="s">
        <v>302</v>
      </c>
      <c r="B280">
        <f>VLOOKUP(A280,'Nación 2022'!$B$6:$Z$237,25,0)</f>
        <v>80.95</v>
      </c>
      <c r="C280">
        <f>VLOOKUP('tablas dinámicas'!A280,Tabla1[[Entidad]:[i68.Evaluación independiente al sistema de control interno]],52,0)</f>
        <v>90.91</v>
      </c>
      <c r="D280" s="2">
        <f>VLOOKUP(A280,Tabla15[[#All],[Entidad]:[i68 Evaluación independiente al sistema de control interno]],52,0)</f>
        <v>70.48</v>
      </c>
    </row>
    <row r="281" spans="1:4" x14ac:dyDescent="0.3">
      <c r="A281" s="15" t="s">
        <v>459</v>
      </c>
      <c r="D281" s="2"/>
    </row>
    <row r="282" spans="1:4" x14ac:dyDescent="0.3">
      <c r="A282" s="15" t="s">
        <v>421</v>
      </c>
      <c r="D282" s="2"/>
    </row>
    <row r="283" spans="1:4" x14ac:dyDescent="0.3">
      <c r="A283" t="s">
        <v>540</v>
      </c>
      <c r="D283" s="2"/>
    </row>
    <row r="284" spans="1:4" x14ac:dyDescent="0.3">
      <c r="A284" s="15" t="s">
        <v>195</v>
      </c>
      <c r="B284">
        <f>VLOOKUP(A284,'Nación 2022'!$B$6:$Z$237,25,0)</f>
        <v>83.33</v>
      </c>
      <c r="C284">
        <f>VLOOKUP('tablas dinámicas'!A284,Tabla1[[Entidad]:[i68.Evaluación independiente al sistema de control interno]],52,0)</f>
        <v>100</v>
      </c>
      <c r="D284" s="2">
        <f>VLOOKUP(A284,Tabla15[[#All],[Entidad]:[i68 Evaluación independiente al sistema de control interno]],52,0)</f>
        <v>100</v>
      </c>
    </row>
    <row r="285" spans="1:4" x14ac:dyDescent="0.3">
      <c r="A285" s="15" t="s">
        <v>289</v>
      </c>
      <c r="B285">
        <f>VLOOKUP(A285,'Nación 2022'!$B$6:$Z$237,25,0)</f>
        <v>85.71</v>
      </c>
      <c r="C285">
        <f>VLOOKUP('tablas dinámicas'!A285,Tabla1[[Entidad]:[i68.Evaluación independiente al sistema de control interno]],52,0)</f>
        <v>90.48</v>
      </c>
      <c r="D285" s="2">
        <f>VLOOKUP(A285,Tabla15[[#All],[Entidad]:[i68 Evaluación independiente al sistema de control interno]],52,0)</f>
        <v>95</v>
      </c>
    </row>
    <row r="286" spans="1:4" x14ac:dyDescent="0.3">
      <c r="A286" s="15" t="s">
        <v>294</v>
      </c>
      <c r="D286" s="2"/>
    </row>
    <row r="287" spans="1:4" x14ac:dyDescent="0.3">
      <c r="A287" s="15" t="s">
        <v>291</v>
      </c>
      <c r="B287">
        <f>VLOOKUP(A287,'Nación 2022'!$B$6:$Z$237,25,0)</f>
        <v>64.290000000000006</v>
      </c>
      <c r="C287">
        <f>VLOOKUP('tablas dinámicas'!A287,Tabla1[[Entidad]:[i68.Evaluación independiente al sistema de control interno]],52,0)</f>
        <v>70.45</v>
      </c>
      <c r="D287" s="2">
        <f>VLOOKUP(A287,Tabla15[[#All],[Entidad]:[i68 Evaluación independiente al sistema de control interno]],52,0)</f>
        <v>86.19</v>
      </c>
    </row>
    <row r="288" spans="1:4" x14ac:dyDescent="0.3">
      <c r="A288" s="15" t="s">
        <v>284</v>
      </c>
      <c r="B288">
        <f>VLOOKUP(A288,'Nación 2022'!$B$6:$Z$237,25,0)</f>
        <v>100</v>
      </c>
      <c r="C288">
        <f>VLOOKUP('tablas dinámicas'!A288,Tabla1[[Entidad]:[i68.Evaluación independiente al sistema de control interno]],52,0)</f>
        <v>100</v>
      </c>
      <c r="D288" s="2">
        <f>VLOOKUP(A288,Tabla15[[#All],[Entidad]:[i68 Evaluación independiente al sistema de control interno]],52,0)</f>
        <v>100</v>
      </c>
    </row>
    <row r="289" spans="1:4" x14ac:dyDescent="0.3">
      <c r="A289" s="15" t="s">
        <v>290</v>
      </c>
      <c r="B289">
        <f>VLOOKUP(A289,'Nación 2022'!$B$6:$Z$237,25,0)</f>
        <v>90.48</v>
      </c>
      <c r="C289">
        <f>VLOOKUP('tablas dinámicas'!A289,Tabla1[[Entidad]:[i68.Evaluación independiente al sistema de control interno]],52,0)</f>
        <v>76.19</v>
      </c>
      <c r="D289" s="2">
        <f>VLOOKUP(A289,Tabla15[[#All],[Entidad]:[i68 Evaluación independiente al sistema de control interno]],52,0)</f>
        <v>97.5</v>
      </c>
    </row>
    <row r="290" spans="1:4" x14ac:dyDescent="0.3">
      <c r="A290" s="15" t="s">
        <v>378</v>
      </c>
      <c r="B290">
        <f>VLOOKUP(A290,'Nación 2022'!$B$6:$Z$237,25,0)</f>
        <v>92.86</v>
      </c>
      <c r="C290">
        <f>VLOOKUP('tablas dinámicas'!A290,Tabla1[[Entidad]:[i68.Evaluación independiente al sistema de control interno]],52,0)</f>
        <v>100</v>
      </c>
      <c r="D290" s="2">
        <f>VLOOKUP(A290,Tabla15[[#All],[Entidad]:[i68 Evaluación independiente al sistema de control interno]],52,0)</f>
        <v>100</v>
      </c>
    </row>
    <row r="291" spans="1:4" x14ac:dyDescent="0.3">
      <c r="A291" s="15" t="s">
        <v>349</v>
      </c>
      <c r="B291">
        <f>VLOOKUP(A291,'Nación 2022'!$B$6:$Z$237,25,0)</f>
        <v>92.86</v>
      </c>
      <c r="C291">
        <f>VLOOKUP('tablas dinámicas'!A291,Tabla1[[Entidad]:[i68.Evaluación independiente al sistema de control interno]],52,0)</f>
        <v>97.73</v>
      </c>
      <c r="D291" s="2">
        <f>VLOOKUP(A291,Tabla15[[#All],[Entidad]:[i68 Evaluación independiente al sistema de control interno]],52,0)</f>
        <v>97</v>
      </c>
    </row>
    <row r="292" spans="1:4" x14ac:dyDescent="0.3">
      <c r="A292" s="15" t="s">
        <v>353</v>
      </c>
      <c r="B292">
        <f>VLOOKUP(A292,'Nación 2022'!$B$6:$Z$237,25,0)</f>
        <v>83.33</v>
      </c>
      <c r="C292">
        <f>VLOOKUP('tablas dinámicas'!A292,Tabla1[[Entidad]:[i68.Evaluación independiente al sistema de control interno]],52,0)</f>
        <v>93.18</v>
      </c>
      <c r="D292" s="2">
        <f>VLOOKUP(A292,Tabla15[[#All],[Entidad]:[i68 Evaluación independiente al sistema de control interno]],52,0)</f>
        <v>55.71</v>
      </c>
    </row>
    <row r="293" spans="1:4" x14ac:dyDescent="0.3">
      <c r="A293" s="15" t="s">
        <v>375</v>
      </c>
      <c r="D293" s="2"/>
    </row>
    <row r="294" spans="1:4" x14ac:dyDescent="0.3">
      <c r="A294" s="15" t="s">
        <v>358</v>
      </c>
      <c r="B294">
        <f>VLOOKUP(A294,'Nación 2022'!$B$6:$Z$237,25,0)</f>
        <v>73.81</v>
      </c>
      <c r="C294">
        <f>VLOOKUP('tablas dinámicas'!A294,Tabla1[[Entidad]:[i68.Evaluación independiente al sistema de control interno]],52,0)</f>
        <v>38.64</v>
      </c>
      <c r="D294" s="2">
        <f>VLOOKUP(A294,Tabla15[[#All],[Entidad]:[i68 Evaluación independiente al sistema de control interno]],52,0)</f>
        <v>56</v>
      </c>
    </row>
    <row r="295" spans="1:4" x14ac:dyDescent="0.3">
      <c r="A295" s="15" t="s">
        <v>351</v>
      </c>
      <c r="B295">
        <f>VLOOKUP(A295,'Nación 2022'!$B$6:$Z$237,25,0)</f>
        <v>78.569999999999993</v>
      </c>
      <c r="C295">
        <f>VLOOKUP('tablas dinámicas'!A295,Tabla1[[Entidad]:[i68.Evaluación independiente al sistema de control interno]],52,0)</f>
        <v>90.48</v>
      </c>
      <c r="D295" s="2">
        <f>VLOOKUP(A295,Tabla15[[#All],[Entidad]:[i68 Evaluación independiente al sistema de control interno]],52,0)</f>
        <v>94</v>
      </c>
    </row>
    <row r="296" spans="1:4" x14ac:dyDescent="0.3">
      <c r="A296" s="15" t="s">
        <v>433</v>
      </c>
      <c r="B296">
        <f>VLOOKUP(A296,'Nación 2022'!$B$6:$Z$237,25,0)</f>
        <v>54.76</v>
      </c>
      <c r="C296">
        <f>VLOOKUP('tablas dinámicas'!A296,Tabla1[[Entidad]:[i68.Evaluación independiente al sistema de control interno]],52,0)</f>
        <v>52.38</v>
      </c>
      <c r="D296" s="2">
        <f>VLOOKUP(A296,Tabla15[[#All],[Entidad]:[i68 Evaluación independiente al sistema de control interno]],52,0)</f>
        <v>42.11</v>
      </c>
    </row>
    <row r="297" spans="1:4" x14ac:dyDescent="0.3">
      <c r="A297" s="15" t="s">
        <v>422</v>
      </c>
      <c r="D297" s="2"/>
    </row>
    <row r="298" spans="1:4" x14ac:dyDescent="0.3">
      <c r="A298" s="15" t="s">
        <v>369</v>
      </c>
      <c r="B298">
        <f>VLOOKUP(A298,'Nación 2022'!$B$6:$Z$237,25,0)</f>
        <v>83.33</v>
      </c>
      <c r="C298">
        <f>VLOOKUP('tablas dinámicas'!A298,Tabla1[[Entidad]:[i68.Evaluación independiente al sistema de control interno]],52,0)</f>
        <v>97.62</v>
      </c>
      <c r="D298" s="2">
        <f>VLOOKUP(A298,Tabla15[[#All],[Entidad]:[i68 Evaluación independiente al sistema de control interno]],52,0)</f>
        <v>95.79</v>
      </c>
    </row>
    <row r="299" spans="1:4" x14ac:dyDescent="0.3">
      <c r="A299" s="15" t="s">
        <v>352</v>
      </c>
      <c r="B299">
        <f>VLOOKUP(A299,'Nación 2022'!$B$6:$Z$237,25,0)</f>
        <v>95.24</v>
      </c>
      <c r="C299">
        <f>VLOOKUP('tablas dinámicas'!A299,Tabla1[[Entidad]:[i68.Evaluación independiente al sistema de control interno]],52,0)</f>
        <v>95.45</v>
      </c>
      <c r="D299" s="2">
        <f>VLOOKUP(A299,Tabla15[[#All],[Entidad]:[i68 Evaluación independiente al sistema de control interno]],52,0)</f>
        <v>100</v>
      </c>
    </row>
    <row r="300" spans="1:4" x14ac:dyDescent="0.3">
      <c r="A300" s="15" t="s">
        <v>354</v>
      </c>
      <c r="D300" s="2"/>
    </row>
    <row r="301" spans="1:4" x14ac:dyDescent="0.3">
      <c r="A301" s="15" t="s">
        <v>355</v>
      </c>
      <c r="B301">
        <f>VLOOKUP(A301,'Nación 2022'!$B$6:$Z$237,25,0)</f>
        <v>66.67</v>
      </c>
      <c r="C301">
        <f>VLOOKUP('tablas dinámicas'!A301,Tabla1[[Entidad]:[i68.Evaluación independiente al sistema de control interno]],52,0)</f>
        <v>68.180000000000007</v>
      </c>
      <c r="D301" s="2">
        <f>VLOOKUP(A301,Tabla15[[#All],[Entidad]:[i68 Evaluación independiente al sistema de control interno]],52,0)</f>
        <v>98.95</v>
      </c>
    </row>
    <row r="302" spans="1:4" x14ac:dyDescent="0.3">
      <c r="A302" s="15" t="s">
        <v>365</v>
      </c>
      <c r="B302">
        <f>VLOOKUP(A302,'Nación 2022'!$B$6:$Z$237,25,0)</f>
        <v>85.71</v>
      </c>
      <c r="C302">
        <f>VLOOKUP('tablas dinámicas'!A302,Tabla1[[Entidad]:[i68.Evaluación independiente al sistema de control interno]],52,0)</f>
        <v>100</v>
      </c>
      <c r="D302" s="2">
        <f>VLOOKUP(A302,Tabla15[[#All],[Entidad]:[i68 Evaluación independiente al sistema de control interno]],52,0)</f>
        <v>100</v>
      </c>
    </row>
    <row r="303" spans="1:4" x14ac:dyDescent="0.3">
      <c r="A303" s="15" t="s">
        <v>361</v>
      </c>
      <c r="B303">
        <f>VLOOKUP(A303,'Nación 2022'!$B$6:$Z$237,25,0)</f>
        <v>73.81</v>
      </c>
      <c r="C303">
        <f>VLOOKUP('tablas dinámicas'!A303,Tabla1[[Entidad]:[i68.Evaluación independiente al sistema de control interno]],52,0)</f>
        <v>88.1</v>
      </c>
      <c r="D303" s="2">
        <f>VLOOKUP(A303,Tabla15[[#All],[Entidad]:[i68 Evaluación independiente al sistema de control interno]],52,0)</f>
        <v>91</v>
      </c>
    </row>
    <row r="304" spans="1:4" x14ac:dyDescent="0.3">
      <c r="A304" s="15" t="s">
        <v>368</v>
      </c>
      <c r="B304">
        <f>VLOOKUP(A304,'Nación 2022'!$B$6:$Z$237,25,0)</f>
        <v>69.05</v>
      </c>
      <c r="C304">
        <f>VLOOKUP('tablas dinámicas'!A304,Tabla1[[Entidad]:[i68.Evaluación independiente al sistema de control interno]],52,0)</f>
        <v>71.430000000000007</v>
      </c>
      <c r="D304" s="2">
        <f>VLOOKUP(A304,Tabla15[[#All],[Entidad]:[i68 Evaluación independiente al sistema de control interno]],52,0)</f>
        <v>86.84</v>
      </c>
    </row>
    <row r="305" spans="1:6" x14ac:dyDescent="0.3">
      <c r="A305" s="15" t="s">
        <v>364</v>
      </c>
      <c r="B305">
        <f>VLOOKUP(A305,'Nación 2022'!$B$6:$Z$237,25,0)</f>
        <v>73.81</v>
      </c>
      <c r="C305">
        <f>VLOOKUP('tablas dinámicas'!A305,Tabla1[[Entidad]:[i68.Evaluación independiente al sistema de control interno]],52,0)</f>
        <v>61.9</v>
      </c>
      <c r="D305" s="2">
        <f>VLOOKUP(A305,Tabla15[[#All],[Entidad]:[i68 Evaluación independiente al sistema de control interno]],52,0)</f>
        <v>46.67</v>
      </c>
    </row>
    <row r="309" spans="1:6" x14ac:dyDescent="0.3">
      <c r="A309" s="49" t="s">
        <v>919</v>
      </c>
    </row>
    <row r="313" spans="1:6" x14ac:dyDescent="0.3">
      <c r="A313">
        <v>2022</v>
      </c>
    </row>
    <row r="314" spans="1:6" x14ac:dyDescent="0.3">
      <c r="A314" s="41" t="s">
        <v>545</v>
      </c>
      <c r="B314" t="s">
        <v>562</v>
      </c>
      <c r="C314" t="s">
        <v>563</v>
      </c>
      <c r="D314" t="s">
        <v>564</v>
      </c>
      <c r="E314" t="s">
        <v>565</v>
      </c>
      <c r="F314" t="s">
        <v>566</v>
      </c>
    </row>
    <row r="315" spans="1:6" x14ac:dyDescent="0.3">
      <c r="A315" s="42" t="s">
        <v>265</v>
      </c>
      <c r="B315">
        <v>100</v>
      </c>
      <c r="C315">
        <v>100</v>
      </c>
      <c r="D315">
        <v>100</v>
      </c>
      <c r="E315">
        <v>100</v>
      </c>
      <c r="F315">
        <v>100</v>
      </c>
    </row>
    <row r="316" spans="1:6" x14ac:dyDescent="0.3">
      <c r="A316" s="42" t="s">
        <v>313</v>
      </c>
      <c r="B316">
        <v>100</v>
      </c>
      <c r="C316">
        <v>91.67</v>
      </c>
      <c r="D316">
        <v>100</v>
      </c>
      <c r="E316">
        <v>100</v>
      </c>
      <c r="F316">
        <v>90</v>
      </c>
    </row>
    <row r="317" spans="1:6" x14ac:dyDescent="0.3">
      <c r="A317" s="42" t="s">
        <v>288</v>
      </c>
      <c r="B317">
        <v>87.5</v>
      </c>
      <c r="C317">
        <v>100</v>
      </c>
      <c r="D317">
        <v>100</v>
      </c>
      <c r="E317">
        <v>100</v>
      </c>
      <c r="F317">
        <v>60</v>
      </c>
    </row>
    <row r="318" spans="1:6" x14ac:dyDescent="0.3">
      <c r="A318" s="42" t="s">
        <v>312</v>
      </c>
      <c r="B318">
        <v>87.5</v>
      </c>
      <c r="C318">
        <v>100</v>
      </c>
      <c r="D318">
        <v>100</v>
      </c>
      <c r="E318">
        <v>100</v>
      </c>
      <c r="F318">
        <v>80</v>
      </c>
    </row>
    <row r="319" spans="1:6" x14ac:dyDescent="0.3">
      <c r="A319" s="42" t="s">
        <v>310</v>
      </c>
      <c r="B319">
        <v>100</v>
      </c>
      <c r="C319">
        <v>100</v>
      </c>
      <c r="D319">
        <v>100</v>
      </c>
      <c r="E319">
        <v>100</v>
      </c>
      <c r="F319">
        <v>100</v>
      </c>
    </row>
    <row r="320" spans="1:6" x14ac:dyDescent="0.3">
      <c r="A320" s="42" t="s">
        <v>295</v>
      </c>
      <c r="B320">
        <v>87.5</v>
      </c>
      <c r="C320">
        <v>75</v>
      </c>
      <c r="D320">
        <v>100</v>
      </c>
      <c r="E320">
        <v>100</v>
      </c>
      <c r="F320">
        <v>50</v>
      </c>
    </row>
    <row r="321" spans="1:6" x14ac:dyDescent="0.3">
      <c r="A321" s="42" t="s">
        <v>257</v>
      </c>
      <c r="B321">
        <v>100</v>
      </c>
      <c r="C321">
        <v>100</v>
      </c>
      <c r="D321">
        <v>100</v>
      </c>
      <c r="E321">
        <v>100</v>
      </c>
      <c r="F321">
        <v>100</v>
      </c>
    </row>
    <row r="322" spans="1:6" x14ac:dyDescent="0.3">
      <c r="A322" s="42" t="s">
        <v>293</v>
      </c>
      <c r="B322">
        <v>100</v>
      </c>
      <c r="C322">
        <v>91.67</v>
      </c>
      <c r="D322">
        <v>100</v>
      </c>
      <c r="E322">
        <v>100</v>
      </c>
      <c r="F322">
        <v>50</v>
      </c>
    </row>
    <row r="323" spans="1:6" x14ac:dyDescent="0.3">
      <c r="A323" s="42" t="s">
        <v>285</v>
      </c>
      <c r="B323">
        <v>100</v>
      </c>
      <c r="C323">
        <v>100</v>
      </c>
      <c r="D323">
        <v>100</v>
      </c>
      <c r="E323">
        <v>100</v>
      </c>
      <c r="F323">
        <v>100</v>
      </c>
    </row>
    <row r="324" spans="1:6" x14ac:dyDescent="0.3">
      <c r="A324" s="42" t="s">
        <v>213</v>
      </c>
      <c r="B324">
        <v>100</v>
      </c>
      <c r="C324">
        <v>100</v>
      </c>
      <c r="D324">
        <v>100</v>
      </c>
      <c r="E324">
        <v>100</v>
      </c>
      <c r="F324">
        <v>100</v>
      </c>
    </row>
    <row r="325" spans="1:6" x14ac:dyDescent="0.3">
      <c r="A325" s="42" t="s">
        <v>215</v>
      </c>
      <c r="B325">
        <v>75</v>
      </c>
      <c r="C325">
        <v>83.33</v>
      </c>
      <c r="D325">
        <v>0</v>
      </c>
      <c r="E325">
        <v>100</v>
      </c>
      <c r="F325">
        <v>70</v>
      </c>
    </row>
    <row r="326" spans="1:6" x14ac:dyDescent="0.3">
      <c r="A326" s="42" t="s">
        <v>286</v>
      </c>
      <c r="B326">
        <v>62.5</v>
      </c>
      <c r="C326">
        <v>66.67</v>
      </c>
      <c r="D326">
        <v>100</v>
      </c>
      <c r="E326">
        <v>100</v>
      </c>
      <c r="F326">
        <v>80</v>
      </c>
    </row>
    <row r="327" spans="1:6" x14ac:dyDescent="0.3">
      <c r="A327" s="42" t="s">
        <v>182</v>
      </c>
      <c r="B327">
        <v>87.5</v>
      </c>
      <c r="C327">
        <v>91.67</v>
      </c>
      <c r="D327">
        <v>100</v>
      </c>
      <c r="E327">
        <v>100</v>
      </c>
      <c r="F327">
        <v>70</v>
      </c>
    </row>
    <row r="328" spans="1:6" x14ac:dyDescent="0.3">
      <c r="A328" s="42" t="s">
        <v>311</v>
      </c>
      <c r="B328">
        <v>87.5</v>
      </c>
      <c r="C328">
        <v>100</v>
      </c>
      <c r="D328">
        <v>100</v>
      </c>
      <c r="E328">
        <v>100</v>
      </c>
      <c r="F328">
        <v>20</v>
      </c>
    </row>
    <row r="329" spans="1:6" x14ac:dyDescent="0.3">
      <c r="A329" s="42" t="s">
        <v>266</v>
      </c>
      <c r="B329">
        <v>100</v>
      </c>
      <c r="C329">
        <v>100</v>
      </c>
      <c r="D329">
        <v>100</v>
      </c>
      <c r="E329">
        <v>100</v>
      </c>
      <c r="F329">
        <v>100</v>
      </c>
    </row>
    <row r="330" spans="1:6" x14ac:dyDescent="0.3">
      <c r="A330" s="42" t="s">
        <v>300</v>
      </c>
      <c r="B330">
        <v>100</v>
      </c>
      <c r="C330">
        <v>75</v>
      </c>
      <c r="D330">
        <v>100</v>
      </c>
      <c r="E330">
        <v>100</v>
      </c>
      <c r="F330">
        <v>70</v>
      </c>
    </row>
    <row r="331" spans="1:6" x14ac:dyDescent="0.3">
      <c r="A331" s="42" t="s">
        <v>287</v>
      </c>
      <c r="B331">
        <v>100</v>
      </c>
      <c r="C331">
        <v>100</v>
      </c>
      <c r="D331">
        <v>100</v>
      </c>
      <c r="E331">
        <v>100</v>
      </c>
      <c r="F331">
        <v>100</v>
      </c>
    </row>
    <row r="332" spans="1:6" x14ac:dyDescent="0.3">
      <c r="A332" s="42" t="s">
        <v>304</v>
      </c>
      <c r="B332">
        <v>100</v>
      </c>
      <c r="C332">
        <v>91.67</v>
      </c>
      <c r="D332">
        <v>100</v>
      </c>
      <c r="E332">
        <v>100</v>
      </c>
      <c r="F332">
        <v>90</v>
      </c>
    </row>
    <row r="333" spans="1:6" x14ac:dyDescent="0.3">
      <c r="A333" s="42" t="s">
        <v>319</v>
      </c>
      <c r="B333">
        <v>16.670000000000002</v>
      </c>
      <c r="C333">
        <v>40</v>
      </c>
      <c r="D333">
        <v>0</v>
      </c>
      <c r="E333">
        <v>50</v>
      </c>
      <c r="F333">
        <v>0</v>
      </c>
    </row>
    <row r="334" spans="1:6" x14ac:dyDescent="0.3">
      <c r="A334" s="42" t="s">
        <v>321</v>
      </c>
      <c r="B334">
        <v>0</v>
      </c>
      <c r="C334">
        <v>41.67</v>
      </c>
      <c r="D334">
        <v>0</v>
      </c>
      <c r="E334">
        <v>100</v>
      </c>
      <c r="F334">
        <v>10</v>
      </c>
    </row>
    <row r="335" spans="1:6" x14ac:dyDescent="0.3">
      <c r="A335" s="42" t="s">
        <v>203</v>
      </c>
      <c r="B335">
        <v>100</v>
      </c>
      <c r="C335">
        <v>91.67</v>
      </c>
      <c r="D335">
        <v>100</v>
      </c>
      <c r="E335">
        <v>100</v>
      </c>
      <c r="F335">
        <v>70</v>
      </c>
    </row>
    <row r="336" spans="1:6" x14ac:dyDescent="0.3">
      <c r="A336" s="42" t="s">
        <v>278</v>
      </c>
    </row>
    <row r="337" spans="1:6" x14ac:dyDescent="0.3">
      <c r="A337" s="42" t="s">
        <v>247</v>
      </c>
      <c r="B337">
        <v>100</v>
      </c>
      <c r="C337">
        <v>100</v>
      </c>
      <c r="D337">
        <v>100</v>
      </c>
      <c r="E337">
        <v>100</v>
      </c>
      <c r="F337">
        <v>100</v>
      </c>
    </row>
    <row r="338" spans="1:6" x14ac:dyDescent="0.3">
      <c r="A338" s="42" t="s">
        <v>424</v>
      </c>
    </row>
    <row r="339" spans="1:6" x14ac:dyDescent="0.3">
      <c r="A339" s="42" t="s">
        <v>297</v>
      </c>
      <c r="B339">
        <v>87.5</v>
      </c>
      <c r="C339">
        <v>100</v>
      </c>
      <c r="D339">
        <v>100</v>
      </c>
      <c r="E339">
        <v>50</v>
      </c>
      <c r="F339">
        <v>80</v>
      </c>
    </row>
    <row r="340" spans="1:6" x14ac:dyDescent="0.3">
      <c r="A340" s="42" t="s">
        <v>282</v>
      </c>
      <c r="B340">
        <v>100</v>
      </c>
      <c r="C340">
        <v>100</v>
      </c>
      <c r="D340">
        <v>100</v>
      </c>
      <c r="E340">
        <v>100</v>
      </c>
      <c r="F340">
        <v>100</v>
      </c>
    </row>
    <row r="341" spans="1:6" x14ac:dyDescent="0.3">
      <c r="A341" s="42" t="s">
        <v>251</v>
      </c>
      <c r="B341">
        <v>100</v>
      </c>
      <c r="C341">
        <v>100</v>
      </c>
      <c r="D341">
        <v>100</v>
      </c>
      <c r="E341">
        <v>100</v>
      </c>
      <c r="F341">
        <v>80</v>
      </c>
    </row>
    <row r="342" spans="1:6" x14ac:dyDescent="0.3">
      <c r="A342" s="42" t="s">
        <v>260</v>
      </c>
      <c r="B342">
        <v>87.5</v>
      </c>
      <c r="C342">
        <v>91.67</v>
      </c>
      <c r="D342">
        <v>100</v>
      </c>
      <c r="E342">
        <v>100</v>
      </c>
      <c r="F342">
        <v>90</v>
      </c>
    </row>
    <row r="343" spans="1:6" x14ac:dyDescent="0.3">
      <c r="A343" s="42" t="s">
        <v>420</v>
      </c>
    </row>
    <row r="344" spans="1:6" x14ac:dyDescent="0.3">
      <c r="A344" s="42" t="s">
        <v>152</v>
      </c>
      <c r="B344">
        <v>100</v>
      </c>
      <c r="C344">
        <v>91.67</v>
      </c>
      <c r="D344">
        <v>100</v>
      </c>
      <c r="E344">
        <v>100</v>
      </c>
      <c r="F344">
        <v>100</v>
      </c>
    </row>
    <row r="345" spans="1:6" x14ac:dyDescent="0.3">
      <c r="A345" s="42" t="s">
        <v>153</v>
      </c>
      <c r="B345">
        <v>100</v>
      </c>
      <c r="C345">
        <v>100</v>
      </c>
      <c r="D345">
        <v>100</v>
      </c>
      <c r="E345">
        <v>100</v>
      </c>
      <c r="F345">
        <v>80</v>
      </c>
    </row>
    <row r="346" spans="1:6" x14ac:dyDescent="0.3">
      <c r="A346" s="42" t="s">
        <v>230</v>
      </c>
      <c r="B346">
        <v>100</v>
      </c>
      <c r="C346">
        <v>100</v>
      </c>
      <c r="D346">
        <v>100</v>
      </c>
      <c r="E346">
        <v>100</v>
      </c>
      <c r="F346">
        <v>60</v>
      </c>
    </row>
    <row r="347" spans="1:6" x14ac:dyDescent="0.3">
      <c r="A347" s="42" t="s">
        <v>429</v>
      </c>
    </row>
    <row r="348" spans="1:6" x14ac:dyDescent="0.3">
      <c r="A348" s="42" t="s">
        <v>252</v>
      </c>
    </row>
    <row r="349" spans="1:6" x14ac:dyDescent="0.3">
      <c r="A349" s="42" t="s">
        <v>245</v>
      </c>
    </row>
    <row r="350" spans="1:6" x14ac:dyDescent="0.3">
      <c r="A350" s="42" t="s">
        <v>250</v>
      </c>
      <c r="B350">
        <v>100</v>
      </c>
      <c r="C350">
        <v>91.67</v>
      </c>
      <c r="D350">
        <v>100</v>
      </c>
      <c r="E350">
        <v>100</v>
      </c>
      <c r="F350">
        <v>90</v>
      </c>
    </row>
    <row r="351" spans="1:6" x14ac:dyDescent="0.3">
      <c r="A351" s="42" t="s">
        <v>206</v>
      </c>
    </row>
    <row r="352" spans="1:6" x14ac:dyDescent="0.3">
      <c r="A352" s="42" t="s">
        <v>209</v>
      </c>
    </row>
    <row r="353" spans="1:6" x14ac:dyDescent="0.3">
      <c r="A353" s="42" t="s">
        <v>303</v>
      </c>
      <c r="B353">
        <v>68.75</v>
      </c>
      <c r="C353">
        <v>66.67</v>
      </c>
      <c r="D353">
        <v>100</v>
      </c>
      <c r="E353">
        <v>100</v>
      </c>
      <c r="F353">
        <v>30</v>
      </c>
    </row>
    <row r="354" spans="1:6" x14ac:dyDescent="0.3">
      <c r="A354" s="42" t="s">
        <v>225</v>
      </c>
      <c r="B354">
        <v>100</v>
      </c>
      <c r="C354">
        <v>83.33</v>
      </c>
      <c r="D354">
        <v>100</v>
      </c>
      <c r="E354">
        <v>100</v>
      </c>
      <c r="F354">
        <v>80</v>
      </c>
    </row>
    <row r="355" spans="1:6" x14ac:dyDescent="0.3">
      <c r="A355" s="42" t="s">
        <v>275</v>
      </c>
    </row>
    <row r="356" spans="1:6" x14ac:dyDescent="0.3">
      <c r="A356" s="42" t="s">
        <v>150</v>
      </c>
      <c r="B356">
        <v>100</v>
      </c>
      <c r="C356">
        <v>100</v>
      </c>
      <c r="D356">
        <v>100</v>
      </c>
      <c r="E356">
        <v>100</v>
      </c>
      <c r="F356">
        <v>80</v>
      </c>
    </row>
    <row r="357" spans="1:6" x14ac:dyDescent="0.3">
      <c r="A357" s="42" t="s">
        <v>148</v>
      </c>
      <c r="B357">
        <v>100</v>
      </c>
      <c r="C357">
        <v>75</v>
      </c>
      <c r="D357">
        <v>100</v>
      </c>
      <c r="E357">
        <v>100</v>
      </c>
      <c r="F357">
        <v>50</v>
      </c>
    </row>
    <row r="358" spans="1:6" x14ac:dyDescent="0.3">
      <c r="A358" s="42" t="s">
        <v>222</v>
      </c>
      <c r="B358">
        <v>100</v>
      </c>
      <c r="C358">
        <v>100</v>
      </c>
      <c r="D358">
        <v>100</v>
      </c>
      <c r="E358">
        <v>100</v>
      </c>
      <c r="F358">
        <v>60</v>
      </c>
    </row>
    <row r="359" spans="1:6" x14ac:dyDescent="0.3">
      <c r="A359" s="42" t="s">
        <v>447</v>
      </c>
    </row>
    <row r="360" spans="1:6" x14ac:dyDescent="0.3">
      <c r="A360" s="42" t="s">
        <v>454</v>
      </c>
    </row>
    <row r="361" spans="1:6" x14ac:dyDescent="0.3">
      <c r="A361" s="42" t="s">
        <v>411</v>
      </c>
    </row>
    <row r="362" spans="1:6" x14ac:dyDescent="0.3">
      <c r="A362" s="42" t="s">
        <v>391</v>
      </c>
    </row>
    <row r="363" spans="1:6" x14ac:dyDescent="0.3">
      <c r="A363" s="42" t="s">
        <v>316</v>
      </c>
    </row>
    <row r="364" spans="1:6" x14ac:dyDescent="0.3">
      <c r="A364" s="42" t="s">
        <v>396</v>
      </c>
    </row>
    <row r="365" spans="1:6" x14ac:dyDescent="0.3">
      <c r="A365" s="42" t="s">
        <v>335</v>
      </c>
    </row>
    <row r="366" spans="1:6" x14ac:dyDescent="0.3">
      <c r="A366" s="42" t="s">
        <v>397</v>
      </c>
    </row>
    <row r="367" spans="1:6" x14ac:dyDescent="0.3">
      <c r="A367" s="42" t="s">
        <v>323</v>
      </c>
    </row>
    <row r="368" spans="1:6" x14ac:dyDescent="0.3">
      <c r="A368" s="42" t="s">
        <v>414</v>
      </c>
    </row>
    <row r="369" spans="1:1" x14ac:dyDescent="0.3">
      <c r="A369" s="42" t="s">
        <v>371</v>
      </c>
    </row>
    <row r="370" spans="1:1" x14ac:dyDescent="0.3">
      <c r="A370" s="42" t="s">
        <v>385</v>
      </c>
    </row>
    <row r="371" spans="1:1" x14ac:dyDescent="0.3">
      <c r="A371" s="42" t="s">
        <v>373</v>
      </c>
    </row>
    <row r="372" spans="1:1" x14ac:dyDescent="0.3">
      <c r="A372" s="42" t="s">
        <v>336</v>
      </c>
    </row>
    <row r="373" spans="1:1" x14ac:dyDescent="0.3">
      <c r="A373" s="42" t="s">
        <v>379</v>
      </c>
    </row>
    <row r="374" spans="1:1" x14ac:dyDescent="0.3">
      <c r="A374" s="42" t="s">
        <v>341</v>
      </c>
    </row>
    <row r="375" spans="1:1" x14ac:dyDescent="0.3">
      <c r="A375" s="42" t="s">
        <v>394</v>
      </c>
    </row>
    <row r="376" spans="1:1" x14ac:dyDescent="0.3">
      <c r="A376" s="42" t="s">
        <v>388</v>
      </c>
    </row>
    <row r="377" spans="1:1" x14ac:dyDescent="0.3">
      <c r="A377" s="42" t="s">
        <v>392</v>
      </c>
    </row>
    <row r="378" spans="1:1" x14ac:dyDescent="0.3">
      <c r="A378" s="42" t="s">
        <v>401</v>
      </c>
    </row>
    <row r="379" spans="1:1" x14ac:dyDescent="0.3">
      <c r="A379" s="42" t="s">
        <v>370</v>
      </c>
    </row>
    <row r="380" spans="1:1" x14ac:dyDescent="0.3">
      <c r="A380" s="42" t="s">
        <v>435</v>
      </c>
    </row>
    <row r="381" spans="1:1" x14ac:dyDescent="0.3">
      <c r="A381" s="42" t="s">
        <v>413</v>
      </c>
    </row>
    <row r="382" spans="1:1" x14ac:dyDescent="0.3">
      <c r="A382" s="42" t="s">
        <v>399</v>
      </c>
    </row>
    <row r="383" spans="1:1" x14ac:dyDescent="0.3">
      <c r="A383" s="42" t="s">
        <v>344</v>
      </c>
    </row>
    <row r="384" spans="1:1" x14ac:dyDescent="0.3">
      <c r="A384" s="42" t="s">
        <v>326</v>
      </c>
    </row>
    <row r="385" spans="1:6" x14ac:dyDescent="0.3">
      <c r="A385" s="42" t="s">
        <v>409</v>
      </c>
    </row>
    <row r="386" spans="1:6" x14ac:dyDescent="0.3">
      <c r="A386" s="42" t="s">
        <v>404</v>
      </c>
    </row>
    <row r="387" spans="1:6" x14ac:dyDescent="0.3">
      <c r="A387" s="42" t="s">
        <v>339</v>
      </c>
    </row>
    <row r="388" spans="1:6" x14ac:dyDescent="0.3">
      <c r="A388" s="42" t="s">
        <v>325</v>
      </c>
    </row>
    <row r="389" spans="1:6" x14ac:dyDescent="0.3">
      <c r="A389" s="42" t="s">
        <v>329</v>
      </c>
    </row>
    <row r="390" spans="1:6" x14ac:dyDescent="0.3">
      <c r="A390" s="42" t="s">
        <v>347</v>
      </c>
    </row>
    <row r="391" spans="1:6" x14ac:dyDescent="0.3">
      <c r="A391" s="42" t="s">
        <v>261</v>
      </c>
      <c r="B391">
        <v>75</v>
      </c>
      <c r="C391">
        <v>100</v>
      </c>
      <c r="D391">
        <v>100</v>
      </c>
      <c r="E391">
        <v>50</v>
      </c>
      <c r="F391">
        <v>80</v>
      </c>
    </row>
    <row r="392" spans="1:6" x14ac:dyDescent="0.3">
      <c r="A392" s="42" t="s">
        <v>314</v>
      </c>
    </row>
    <row r="393" spans="1:6" x14ac:dyDescent="0.3">
      <c r="A393" s="42" t="s">
        <v>306</v>
      </c>
      <c r="B393">
        <v>100</v>
      </c>
      <c r="C393">
        <v>100</v>
      </c>
      <c r="D393">
        <v>100</v>
      </c>
      <c r="E393">
        <v>100</v>
      </c>
      <c r="F393">
        <v>60</v>
      </c>
    </row>
    <row r="394" spans="1:6" x14ac:dyDescent="0.3">
      <c r="A394" s="42" t="s">
        <v>232</v>
      </c>
      <c r="B394">
        <v>100</v>
      </c>
      <c r="C394">
        <v>100</v>
      </c>
      <c r="D394">
        <v>0</v>
      </c>
      <c r="E394">
        <v>100</v>
      </c>
      <c r="F394">
        <v>100</v>
      </c>
    </row>
    <row r="395" spans="1:6" x14ac:dyDescent="0.3">
      <c r="A395" s="42" t="s">
        <v>219</v>
      </c>
      <c r="B395">
        <v>100</v>
      </c>
      <c r="C395">
        <v>100</v>
      </c>
      <c r="D395">
        <v>100</v>
      </c>
      <c r="E395">
        <v>100</v>
      </c>
      <c r="F395">
        <v>80</v>
      </c>
    </row>
    <row r="396" spans="1:6" x14ac:dyDescent="0.3">
      <c r="A396" s="42" t="s">
        <v>418</v>
      </c>
    </row>
    <row r="397" spans="1:6" x14ac:dyDescent="0.3">
      <c r="A397" s="42" t="s">
        <v>406</v>
      </c>
    </row>
    <row r="398" spans="1:6" x14ac:dyDescent="0.3">
      <c r="A398" s="42" t="s">
        <v>408</v>
      </c>
    </row>
    <row r="399" spans="1:6" x14ac:dyDescent="0.3">
      <c r="A399" s="42" t="s">
        <v>437</v>
      </c>
    </row>
    <row r="400" spans="1:6" x14ac:dyDescent="0.3">
      <c r="A400" s="42" t="s">
        <v>440</v>
      </c>
    </row>
    <row r="401" spans="1:6" x14ac:dyDescent="0.3">
      <c r="A401" s="42" t="s">
        <v>332</v>
      </c>
    </row>
    <row r="402" spans="1:6" x14ac:dyDescent="0.3">
      <c r="A402" s="42" t="s">
        <v>154</v>
      </c>
      <c r="B402">
        <v>100</v>
      </c>
      <c r="C402">
        <v>91.67</v>
      </c>
      <c r="D402">
        <v>100</v>
      </c>
      <c r="E402">
        <v>100</v>
      </c>
      <c r="F402">
        <v>50</v>
      </c>
    </row>
    <row r="403" spans="1:6" x14ac:dyDescent="0.3">
      <c r="A403" s="42" t="s">
        <v>431</v>
      </c>
    </row>
    <row r="404" spans="1:6" x14ac:dyDescent="0.3">
      <c r="A404" s="42" t="s">
        <v>130</v>
      </c>
      <c r="B404">
        <v>100</v>
      </c>
      <c r="C404">
        <v>100</v>
      </c>
      <c r="D404">
        <v>100</v>
      </c>
      <c r="E404">
        <v>100</v>
      </c>
      <c r="F404">
        <v>100</v>
      </c>
    </row>
    <row r="405" spans="1:6" x14ac:dyDescent="0.3">
      <c r="A405" s="42" t="s">
        <v>123</v>
      </c>
      <c r="B405">
        <v>87.5</v>
      </c>
      <c r="C405">
        <v>91.67</v>
      </c>
      <c r="D405">
        <v>50</v>
      </c>
      <c r="E405">
        <v>100</v>
      </c>
      <c r="F405">
        <v>10</v>
      </c>
    </row>
    <row r="406" spans="1:6" x14ac:dyDescent="0.3">
      <c r="A406" s="42" t="s">
        <v>452</v>
      </c>
    </row>
    <row r="407" spans="1:6" x14ac:dyDescent="0.3">
      <c r="A407" s="42" t="s">
        <v>126</v>
      </c>
      <c r="B407">
        <v>100</v>
      </c>
      <c r="C407">
        <v>91.67</v>
      </c>
      <c r="D407">
        <v>100</v>
      </c>
      <c r="E407">
        <v>100</v>
      </c>
      <c r="F407">
        <v>70</v>
      </c>
    </row>
    <row r="408" spans="1:6" x14ac:dyDescent="0.3">
      <c r="A408" s="42" t="s">
        <v>292</v>
      </c>
      <c r="B408">
        <v>100</v>
      </c>
      <c r="C408">
        <v>100</v>
      </c>
      <c r="D408">
        <v>100</v>
      </c>
      <c r="E408">
        <v>100</v>
      </c>
      <c r="F408">
        <v>100</v>
      </c>
    </row>
    <row r="409" spans="1:6" x14ac:dyDescent="0.3">
      <c r="A409" s="42" t="s">
        <v>128</v>
      </c>
      <c r="B409">
        <v>100</v>
      </c>
      <c r="C409">
        <v>91.67</v>
      </c>
      <c r="D409">
        <v>100</v>
      </c>
      <c r="E409">
        <v>100</v>
      </c>
      <c r="F409">
        <v>50</v>
      </c>
    </row>
    <row r="410" spans="1:6" x14ac:dyDescent="0.3">
      <c r="A410" s="42" t="s">
        <v>280</v>
      </c>
    </row>
    <row r="411" spans="1:6" x14ac:dyDescent="0.3">
      <c r="A411" s="42" t="s">
        <v>276</v>
      </c>
    </row>
    <row r="412" spans="1:6" x14ac:dyDescent="0.3">
      <c r="A412" s="42" t="s">
        <v>274</v>
      </c>
    </row>
    <row r="413" spans="1:6" x14ac:dyDescent="0.3">
      <c r="A413" s="42" t="s">
        <v>308</v>
      </c>
      <c r="B413">
        <v>75</v>
      </c>
      <c r="C413">
        <v>75</v>
      </c>
      <c r="D413">
        <v>100</v>
      </c>
      <c r="E413">
        <v>100</v>
      </c>
      <c r="F413">
        <v>50</v>
      </c>
    </row>
    <row r="414" spans="1:6" x14ac:dyDescent="0.3">
      <c r="A414" s="42" t="s">
        <v>193</v>
      </c>
      <c r="B414">
        <v>87.5</v>
      </c>
      <c r="C414">
        <v>83.33</v>
      </c>
      <c r="D414">
        <v>100</v>
      </c>
      <c r="E414">
        <v>100</v>
      </c>
      <c r="F414">
        <v>60</v>
      </c>
    </row>
    <row r="415" spans="1:6" x14ac:dyDescent="0.3">
      <c r="A415" s="42" t="s">
        <v>277</v>
      </c>
    </row>
    <row r="416" spans="1:6" x14ac:dyDescent="0.3">
      <c r="A416" s="42" t="s">
        <v>159</v>
      </c>
      <c r="B416">
        <v>100</v>
      </c>
      <c r="C416">
        <v>100</v>
      </c>
      <c r="D416">
        <v>0</v>
      </c>
      <c r="E416">
        <v>50</v>
      </c>
      <c r="F416">
        <v>40</v>
      </c>
    </row>
    <row r="417" spans="1:6" x14ac:dyDescent="0.3">
      <c r="A417" s="42" t="s">
        <v>205</v>
      </c>
      <c r="B417">
        <v>100</v>
      </c>
      <c r="C417">
        <v>100</v>
      </c>
      <c r="D417">
        <v>100</v>
      </c>
      <c r="E417">
        <v>100</v>
      </c>
      <c r="F417">
        <v>75</v>
      </c>
    </row>
    <row r="418" spans="1:6" x14ac:dyDescent="0.3">
      <c r="A418" s="42" t="s">
        <v>155</v>
      </c>
      <c r="B418">
        <v>100</v>
      </c>
      <c r="C418">
        <v>91.67</v>
      </c>
      <c r="D418">
        <v>100</v>
      </c>
      <c r="E418">
        <v>100</v>
      </c>
      <c r="F418">
        <v>90</v>
      </c>
    </row>
    <row r="419" spans="1:6" x14ac:dyDescent="0.3">
      <c r="A419" s="42" t="s">
        <v>190</v>
      </c>
      <c r="B419">
        <v>87.5</v>
      </c>
      <c r="C419">
        <v>100</v>
      </c>
      <c r="D419">
        <v>0</v>
      </c>
      <c r="E419">
        <v>100</v>
      </c>
      <c r="F419">
        <v>100</v>
      </c>
    </row>
    <row r="420" spans="1:6" x14ac:dyDescent="0.3">
      <c r="A420" s="42" t="s">
        <v>241</v>
      </c>
      <c r="B420">
        <v>81.25</v>
      </c>
      <c r="C420">
        <v>66.67</v>
      </c>
      <c r="D420">
        <v>0</v>
      </c>
      <c r="E420">
        <v>100</v>
      </c>
      <c r="F420">
        <v>70</v>
      </c>
    </row>
    <row r="421" spans="1:6" x14ac:dyDescent="0.3">
      <c r="A421" s="42" t="s">
        <v>239</v>
      </c>
      <c r="B421">
        <v>100</v>
      </c>
      <c r="C421">
        <v>100</v>
      </c>
      <c r="D421">
        <v>100</v>
      </c>
      <c r="E421">
        <v>100</v>
      </c>
      <c r="F421">
        <v>100</v>
      </c>
    </row>
    <row r="422" spans="1:6" x14ac:dyDescent="0.3">
      <c r="A422" s="42" t="s">
        <v>443</v>
      </c>
    </row>
    <row r="423" spans="1:6" x14ac:dyDescent="0.3">
      <c r="A423" s="42" t="s">
        <v>301</v>
      </c>
      <c r="B423">
        <v>75</v>
      </c>
      <c r="C423">
        <v>100</v>
      </c>
      <c r="D423">
        <v>100</v>
      </c>
      <c r="E423">
        <v>100</v>
      </c>
      <c r="F423">
        <v>60</v>
      </c>
    </row>
    <row r="424" spans="1:6" x14ac:dyDescent="0.3">
      <c r="A424" s="42" t="s">
        <v>423</v>
      </c>
    </row>
    <row r="425" spans="1:6" x14ac:dyDescent="0.3">
      <c r="A425" s="42" t="s">
        <v>238</v>
      </c>
      <c r="B425">
        <v>100</v>
      </c>
      <c r="C425">
        <v>100</v>
      </c>
      <c r="D425">
        <v>100</v>
      </c>
      <c r="E425">
        <v>100</v>
      </c>
      <c r="F425">
        <v>100</v>
      </c>
    </row>
    <row r="426" spans="1:6" x14ac:dyDescent="0.3">
      <c r="A426" s="42" t="s">
        <v>237</v>
      </c>
      <c r="B426">
        <v>100</v>
      </c>
      <c r="C426">
        <v>100</v>
      </c>
      <c r="D426">
        <v>100</v>
      </c>
      <c r="E426">
        <v>100</v>
      </c>
      <c r="F426">
        <v>100</v>
      </c>
    </row>
    <row r="427" spans="1:6" x14ac:dyDescent="0.3">
      <c r="A427" s="42" t="s">
        <v>204</v>
      </c>
      <c r="B427">
        <v>100</v>
      </c>
      <c r="C427">
        <v>91.67</v>
      </c>
      <c r="D427">
        <v>100</v>
      </c>
      <c r="E427">
        <v>100</v>
      </c>
      <c r="F427">
        <v>50</v>
      </c>
    </row>
    <row r="428" spans="1:6" x14ac:dyDescent="0.3">
      <c r="A428" s="42" t="s">
        <v>180</v>
      </c>
      <c r="B428">
        <v>100</v>
      </c>
      <c r="C428">
        <v>100</v>
      </c>
      <c r="D428">
        <v>100</v>
      </c>
      <c r="E428">
        <v>100</v>
      </c>
      <c r="F428">
        <v>80</v>
      </c>
    </row>
    <row r="429" spans="1:6" x14ac:dyDescent="0.3">
      <c r="A429" s="42" t="s">
        <v>157</v>
      </c>
      <c r="B429">
        <v>93.75</v>
      </c>
      <c r="C429">
        <v>100</v>
      </c>
      <c r="D429">
        <v>0</v>
      </c>
      <c r="E429">
        <v>100</v>
      </c>
      <c r="F429">
        <v>60</v>
      </c>
    </row>
    <row r="430" spans="1:6" x14ac:dyDescent="0.3">
      <c r="A430" s="42" t="s">
        <v>248</v>
      </c>
      <c r="B430">
        <v>62.5</v>
      </c>
      <c r="C430">
        <v>75</v>
      </c>
      <c r="D430">
        <v>100</v>
      </c>
      <c r="E430">
        <v>50</v>
      </c>
      <c r="F430">
        <v>50</v>
      </c>
    </row>
    <row r="431" spans="1:6" x14ac:dyDescent="0.3">
      <c r="A431" s="42" t="s">
        <v>262</v>
      </c>
      <c r="B431">
        <v>75</v>
      </c>
      <c r="C431">
        <v>91.67</v>
      </c>
      <c r="D431">
        <v>100</v>
      </c>
      <c r="E431">
        <v>100</v>
      </c>
      <c r="F431">
        <v>30</v>
      </c>
    </row>
    <row r="432" spans="1:6" x14ac:dyDescent="0.3">
      <c r="A432" s="42" t="s">
        <v>156</v>
      </c>
      <c r="B432">
        <v>100</v>
      </c>
      <c r="C432">
        <v>100</v>
      </c>
      <c r="D432">
        <v>100</v>
      </c>
      <c r="E432">
        <v>100</v>
      </c>
      <c r="F432">
        <v>60</v>
      </c>
    </row>
    <row r="433" spans="1:6" x14ac:dyDescent="0.3">
      <c r="A433" s="42" t="s">
        <v>279</v>
      </c>
    </row>
    <row r="434" spans="1:6" x14ac:dyDescent="0.3">
      <c r="A434" s="42" t="s">
        <v>233</v>
      </c>
      <c r="B434">
        <v>100</v>
      </c>
      <c r="C434">
        <v>100</v>
      </c>
      <c r="D434">
        <v>100</v>
      </c>
      <c r="E434">
        <v>100</v>
      </c>
      <c r="F434">
        <v>100</v>
      </c>
    </row>
    <row r="435" spans="1:6" x14ac:dyDescent="0.3">
      <c r="A435" s="42" t="s">
        <v>212</v>
      </c>
      <c r="B435">
        <v>87.5</v>
      </c>
      <c r="C435">
        <v>91.67</v>
      </c>
      <c r="D435">
        <v>100</v>
      </c>
      <c r="E435">
        <v>100</v>
      </c>
      <c r="F435">
        <v>50</v>
      </c>
    </row>
    <row r="436" spans="1:6" x14ac:dyDescent="0.3">
      <c r="A436" s="42" t="s">
        <v>229</v>
      </c>
      <c r="B436">
        <v>87.5</v>
      </c>
      <c r="C436">
        <v>75</v>
      </c>
      <c r="D436">
        <v>100</v>
      </c>
      <c r="E436">
        <v>100</v>
      </c>
      <c r="F436">
        <v>50</v>
      </c>
    </row>
    <row r="437" spans="1:6" x14ac:dyDescent="0.3">
      <c r="A437" s="42" t="s">
        <v>451</v>
      </c>
    </row>
    <row r="438" spans="1:6" x14ac:dyDescent="0.3">
      <c r="A438" s="42" t="s">
        <v>174</v>
      </c>
      <c r="B438">
        <v>100</v>
      </c>
      <c r="C438">
        <v>100</v>
      </c>
      <c r="D438">
        <v>100</v>
      </c>
      <c r="E438">
        <v>100</v>
      </c>
      <c r="F438">
        <v>100</v>
      </c>
    </row>
    <row r="439" spans="1:6" x14ac:dyDescent="0.3">
      <c r="A439" s="42" t="s">
        <v>168</v>
      </c>
      <c r="B439">
        <v>87.5</v>
      </c>
      <c r="C439">
        <v>58.33</v>
      </c>
      <c r="D439">
        <v>50</v>
      </c>
      <c r="E439">
        <v>100</v>
      </c>
      <c r="F439">
        <v>30</v>
      </c>
    </row>
    <row r="440" spans="1:6" x14ac:dyDescent="0.3">
      <c r="A440" s="42" t="s">
        <v>236</v>
      </c>
      <c r="B440">
        <v>100</v>
      </c>
      <c r="C440">
        <v>83.33</v>
      </c>
      <c r="D440">
        <v>100</v>
      </c>
      <c r="E440">
        <v>100</v>
      </c>
      <c r="F440">
        <v>40</v>
      </c>
    </row>
    <row r="441" spans="1:6" x14ac:dyDescent="0.3">
      <c r="A441" s="42" t="s">
        <v>169</v>
      </c>
      <c r="B441">
        <v>100</v>
      </c>
      <c r="C441">
        <v>100</v>
      </c>
      <c r="D441">
        <v>100</v>
      </c>
      <c r="E441">
        <v>100</v>
      </c>
      <c r="F441">
        <v>100</v>
      </c>
    </row>
    <row r="442" spans="1:6" x14ac:dyDescent="0.3">
      <c r="A442" s="42" t="s">
        <v>183</v>
      </c>
      <c r="B442">
        <v>100</v>
      </c>
      <c r="C442">
        <v>100</v>
      </c>
      <c r="D442">
        <v>100</v>
      </c>
      <c r="E442">
        <v>100</v>
      </c>
      <c r="F442">
        <v>60</v>
      </c>
    </row>
    <row r="443" spans="1:6" x14ac:dyDescent="0.3">
      <c r="A443" s="42" t="s">
        <v>175</v>
      </c>
      <c r="B443">
        <v>87.5</v>
      </c>
      <c r="C443">
        <v>100</v>
      </c>
      <c r="D443">
        <v>100</v>
      </c>
      <c r="E443">
        <v>100</v>
      </c>
      <c r="F443">
        <v>100</v>
      </c>
    </row>
    <row r="444" spans="1:6" x14ac:dyDescent="0.3">
      <c r="A444" s="42" t="s">
        <v>228</v>
      </c>
      <c r="B444">
        <v>100</v>
      </c>
      <c r="C444">
        <v>91.67</v>
      </c>
      <c r="D444">
        <v>100</v>
      </c>
      <c r="E444">
        <v>100</v>
      </c>
      <c r="F444">
        <v>90</v>
      </c>
    </row>
    <row r="445" spans="1:6" x14ac:dyDescent="0.3">
      <c r="A445" s="42" t="s">
        <v>455</v>
      </c>
    </row>
    <row r="446" spans="1:6" x14ac:dyDescent="0.3">
      <c r="A446" s="42" t="s">
        <v>234</v>
      </c>
      <c r="B446">
        <v>100</v>
      </c>
      <c r="C446">
        <v>100</v>
      </c>
      <c r="D446">
        <v>100</v>
      </c>
      <c r="E446">
        <v>100</v>
      </c>
      <c r="F446">
        <v>100</v>
      </c>
    </row>
    <row r="447" spans="1:6" x14ac:dyDescent="0.3">
      <c r="A447" s="42" t="s">
        <v>448</v>
      </c>
    </row>
    <row r="448" spans="1:6" x14ac:dyDescent="0.3">
      <c r="A448" s="42" t="s">
        <v>449</v>
      </c>
    </row>
    <row r="449" spans="1:6" x14ac:dyDescent="0.3">
      <c r="A449" s="42" t="s">
        <v>450</v>
      </c>
    </row>
    <row r="450" spans="1:6" x14ac:dyDescent="0.3">
      <c r="A450" s="42" t="s">
        <v>223</v>
      </c>
      <c r="B450">
        <v>93.75</v>
      </c>
      <c r="C450">
        <v>58.33</v>
      </c>
      <c r="D450">
        <v>100</v>
      </c>
      <c r="E450">
        <v>100</v>
      </c>
      <c r="F450">
        <v>90</v>
      </c>
    </row>
    <row r="451" spans="1:6" x14ac:dyDescent="0.3">
      <c r="A451" s="42" t="s">
        <v>167</v>
      </c>
      <c r="B451">
        <v>100</v>
      </c>
      <c r="C451">
        <v>100</v>
      </c>
      <c r="D451">
        <v>100</v>
      </c>
      <c r="E451">
        <v>100</v>
      </c>
      <c r="F451">
        <v>80</v>
      </c>
    </row>
    <row r="452" spans="1:6" x14ac:dyDescent="0.3">
      <c r="A452" s="42" t="s">
        <v>171</v>
      </c>
      <c r="B452">
        <v>75</v>
      </c>
      <c r="C452">
        <v>100</v>
      </c>
      <c r="D452">
        <v>100</v>
      </c>
      <c r="E452">
        <v>100</v>
      </c>
      <c r="F452">
        <v>80</v>
      </c>
    </row>
    <row r="453" spans="1:6" x14ac:dyDescent="0.3">
      <c r="A453" s="42" t="s">
        <v>197</v>
      </c>
      <c r="B453">
        <v>87.5</v>
      </c>
      <c r="C453">
        <v>100</v>
      </c>
      <c r="D453">
        <v>0</v>
      </c>
      <c r="E453">
        <v>100</v>
      </c>
      <c r="F453">
        <v>100</v>
      </c>
    </row>
    <row r="454" spans="1:6" x14ac:dyDescent="0.3">
      <c r="A454" s="42" t="s">
        <v>187</v>
      </c>
      <c r="B454">
        <v>87.5</v>
      </c>
      <c r="C454">
        <v>83.33</v>
      </c>
      <c r="D454">
        <v>100</v>
      </c>
      <c r="E454">
        <v>100</v>
      </c>
      <c r="F454">
        <v>60</v>
      </c>
    </row>
    <row r="455" spans="1:6" x14ac:dyDescent="0.3">
      <c r="A455" s="42" t="s">
        <v>446</v>
      </c>
    </row>
    <row r="456" spans="1:6" x14ac:dyDescent="0.3">
      <c r="A456" s="42" t="s">
        <v>296</v>
      </c>
      <c r="B456">
        <v>87.5</v>
      </c>
      <c r="C456">
        <v>91.67</v>
      </c>
      <c r="D456">
        <v>0</v>
      </c>
      <c r="E456">
        <v>100</v>
      </c>
      <c r="F456">
        <v>30</v>
      </c>
    </row>
    <row r="457" spans="1:6" x14ac:dyDescent="0.3">
      <c r="A457" s="42" t="s">
        <v>172</v>
      </c>
      <c r="B457">
        <v>100</v>
      </c>
      <c r="C457">
        <v>100</v>
      </c>
      <c r="D457">
        <v>100</v>
      </c>
      <c r="E457">
        <v>100</v>
      </c>
      <c r="F457">
        <v>80</v>
      </c>
    </row>
    <row r="458" spans="1:6" x14ac:dyDescent="0.3">
      <c r="A458" s="42" t="s">
        <v>191</v>
      </c>
      <c r="B458">
        <v>100</v>
      </c>
      <c r="C458">
        <v>100</v>
      </c>
      <c r="D458">
        <v>0</v>
      </c>
      <c r="E458">
        <v>100</v>
      </c>
      <c r="F458">
        <v>60</v>
      </c>
    </row>
    <row r="459" spans="1:6" x14ac:dyDescent="0.3">
      <c r="A459" s="42" t="s">
        <v>146</v>
      </c>
      <c r="B459">
        <v>75</v>
      </c>
      <c r="C459">
        <v>91.67</v>
      </c>
      <c r="D459">
        <v>0</v>
      </c>
      <c r="E459">
        <v>100</v>
      </c>
      <c r="F459">
        <v>90</v>
      </c>
    </row>
    <row r="460" spans="1:6" x14ac:dyDescent="0.3">
      <c r="A460" s="42" t="s">
        <v>177</v>
      </c>
      <c r="B460">
        <v>100</v>
      </c>
      <c r="C460">
        <v>91.67</v>
      </c>
      <c r="D460">
        <v>0</v>
      </c>
      <c r="E460">
        <v>100</v>
      </c>
      <c r="F460">
        <v>50</v>
      </c>
    </row>
    <row r="461" spans="1:6" x14ac:dyDescent="0.3">
      <c r="A461" s="42" t="s">
        <v>178</v>
      </c>
      <c r="B461">
        <v>100</v>
      </c>
      <c r="C461">
        <v>91.67</v>
      </c>
      <c r="D461">
        <v>100</v>
      </c>
      <c r="E461">
        <v>100</v>
      </c>
      <c r="F461">
        <v>50</v>
      </c>
    </row>
    <row r="462" spans="1:6" x14ac:dyDescent="0.3">
      <c r="A462" s="42" t="s">
        <v>244</v>
      </c>
      <c r="B462">
        <v>100</v>
      </c>
      <c r="C462">
        <v>100</v>
      </c>
      <c r="D462">
        <v>100</v>
      </c>
      <c r="E462">
        <v>100</v>
      </c>
      <c r="F462">
        <v>100</v>
      </c>
    </row>
    <row r="463" spans="1:6" x14ac:dyDescent="0.3">
      <c r="A463" s="42" t="s">
        <v>200</v>
      </c>
      <c r="B463">
        <v>87.5</v>
      </c>
      <c r="C463">
        <v>66.67</v>
      </c>
      <c r="D463">
        <v>100</v>
      </c>
      <c r="E463">
        <v>100</v>
      </c>
      <c r="F463">
        <v>100</v>
      </c>
    </row>
    <row r="464" spans="1:6" x14ac:dyDescent="0.3">
      <c r="A464" s="42" t="s">
        <v>184</v>
      </c>
      <c r="B464">
        <v>100</v>
      </c>
      <c r="C464">
        <v>91.67</v>
      </c>
      <c r="D464">
        <v>100</v>
      </c>
      <c r="E464">
        <v>100</v>
      </c>
      <c r="F464">
        <v>70</v>
      </c>
    </row>
    <row r="465" spans="1:6" x14ac:dyDescent="0.3">
      <c r="A465" s="42" t="s">
        <v>457</v>
      </c>
    </row>
    <row r="466" spans="1:6" x14ac:dyDescent="0.3">
      <c r="A466" s="42" t="s">
        <v>240</v>
      </c>
      <c r="B466">
        <v>100</v>
      </c>
      <c r="C466">
        <v>100</v>
      </c>
      <c r="D466">
        <v>0</v>
      </c>
      <c r="E466">
        <v>100</v>
      </c>
      <c r="F466">
        <v>60</v>
      </c>
    </row>
    <row r="467" spans="1:6" x14ac:dyDescent="0.3">
      <c r="A467" s="42" t="s">
        <v>111</v>
      </c>
      <c r="B467">
        <v>87.5</v>
      </c>
      <c r="C467">
        <v>100</v>
      </c>
      <c r="D467">
        <v>100</v>
      </c>
      <c r="E467">
        <v>100</v>
      </c>
      <c r="F467">
        <v>60</v>
      </c>
    </row>
    <row r="468" spans="1:6" x14ac:dyDescent="0.3">
      <c r="A468" s="42" t="s">
        <v>268</v>
      </c>
      <c r="B468">
        <v>100</v>
      </c>
      <c r="C468">
        <v>83.33</v>
      </c>
      <c r="D468">
        <v>100</v>
      </c>
      <c r="E468">
        <v>50</v>
      </c>
      <c r="F468">
        <v>80</v>
      </c>
    </row>
    <row r="469" spans="1:6" x14ac:dyDescent="0.3">
      <c r="A469" s="42" t="s">
        <v>242</v>
      </c>
      <c r="B469">
        <v>100</v>
      </c>
      <c r="C469">
        <v>100</v>
      </c>
      <c r="D469">
        <v>100</v>
      </c>
      <c r="E469">
        <v>100</v>
      </c>
      <c r="F469">
        <v>80</v>
      </c>
    </row>
    <row r="470" spans="1:6" x14ac:dyDescent="0.3">
      <c r="A470" s="42" t="s">
        <v>216</v>
      </c>
      <c r="B470">
        <v>100</v>
      </c>
      <c r="C470">
        <v>100</v>
      </c>
      <c r="D470">
        <v>100</v>
      </c>
      <c r="E470">
        <v>100</v>
      </c>
      <c r="F470">
        <v>100</v>
      </c>
    </row>
    <row r="471" spans="1:6" x14ac:dyDescent="0.3">
      <c r="A471" s="42" t="s">
        <v>121</v>
      </c>
      <c r="B471">
        <v>87.5</v>
      </c>
      <c r="C471">
        <v>100</v>
      </c>
      <c r="D471">
        <v>100</v>
      </c>
      <c r="E471">
        <v>100</v>
      </c>
      <c r="F471">
        <v>60</v>
      </c>
    </row>
    <row r="472" spans="1:6" x14ac:dyDescent="0.3">
      <c r="A472" s="42" t="s">
        <v>109</v>
      </c>
      <c r="B472">
        <v>100</v>
      </c>
      <c r="C472">
        <v>100</v>
      </c>
      <c r="D472">
        <v>50</v>
      </c>
      <c r="E472">
        <v>100</v>
      </c>
      <c r="F472">
        <v>80</v>
      </c>
    </row>
    <row r="473" spans="1:6" x14ac:dyDescent="0.3">
      <c r="A473" s="42" t="s">
        <v>115</v>
      </c>
      <c r="B473">
        <v>100</v>
      </c>
      <c r="C473">
        <v>100</v>
      </c>
      <c r="D473">
        <v>100</v>
      </c>
      <c r="E473">
        <v>100</v>
      </c>
      <c r="F473">
        <v>100</v>
      </c>
    </row>
    <row r="474" spans="1:6" x14ac:dyDescent="0.3">
      <c r="A474" s="42" t="s">
        <v>107</v>
      </c>
      <c r="B474">
        <v>100</v>
      </c>
      <c r="C474">
        <v>100</v>
      </c>
      <c r="D474">
        <v>100</v>
      </c>
      <c r="E474">
        <v>100</v>
      </c>
      <c r="F474">
        <v>100</v>
      </c>
    </row>
    <row r="475" spans="1:6" x14ac:dyDescent="0.3">
      <c r="A475" s="42" t="s">
        <v>270</v>
      </c>
      <c r="B475">
        <v>100</v>
      </c>
      <c r="C475">
        <v>91.67</v>
      </c>
      <c r="D475">
        <v>100</v>
      </c>
      <c r="E475">
        <v>100</v>
      </c>
      <c r="F475">
        <v>50</v>
      </c>
    </row>
    <row r="476" spans="1:6" x14ac:dyDescent="0.3">
      <c r="A476" s="42" t="s">
        <v>113</v>
      </c>
      <c r="B476">
        <v>100</v>
      </c>
      <c r="C476">
        <v>100</v>
      </c>
      <c r="D476">
        <v>0</v>
      </c>
      <c r="E476">
        <v>100</v>
      </c>
      <c r="F476">
        <v>40</v>
      </c>
    </row>
    <row r="477" spans="1:6" x14ac:dyDescent="0.3">
      <c r="A477" s="42" t="s">
        <v>100</v>
      </c>
      <c r="B477">
        <v>100</v>
      </c>
      <c r="C477">
        <v>91.67</v>
      </c>
      <c r="D477">
        <v>100</v>
      </c>
      <c r="E477">
        <v>100</v>
      </c>
      <c r="F477">
        <v>70</v>
      </c>
    </row>
    <row r="478" spans="1:6" x14ac:dyDescent="0.3">
      <c r="A478" s="42" t="s">
        <v>271</v>
      </c>
      <c r="B478">
        <v>100</v>
      </c>
      <c r="C478">
        <v>100</v>
      </c>
      <c r="D478">
        <v>0</v>
      </c>
      <c r="E478">
        <v>100</v>
      </c>
      <c r="F478">
        <v>100</v>
      </c>
    </row>
    <row r="479" spans="1:6" x14ac:dyDescent="0.3">
      <c r="A479" s="42" t="s">
        <v>117</v>
      </c>
      <c r="B479">
        <v>93.75</v>
      </c>
      <c r="C479">
        <v>91.67</v>
      </c>
      <c r="D479">
        <v>50</v>
      </c>
      <c r="E479">
        <v>100</v>
      </c>
      <c r="F479">
        <v>90</v>
      </c>
    </row>
    <row r="480" spans="1:6" x14ac:dyDescent="0.3">
      <c r="A480" s="42" t="s">
        <v>119</v>
      </c>
      <c r="B480">
        <v>100</v>
      </c>
      <c r="C480">
        <v>100</v>
      </c>
      <c r="D480">
        <v>100</v>
      </c>
      <c r="E480">
        <v>100</v>
      </c>
      <c r="F480">
        <v>100</v>
      </c>
    </row>
    <row r="481" spans="1:6" x14ac:dyDescent="0.3">
      <c r="A481" s="42" t="s">
        <v>269</v>
      </c>
      <c r="B481">
        <v>100</v>
      </c>
      <c r="C481">
        <v>100</v>
      </c>
      <c r="D481">
        <v>100</v>
      </c>
      <c r="E481">
        <v>100</v>
      </c>
      <c r="F481">
        <v>80</v>
      </c>
    </row>
    <row r="482" spans="1:6" x14ac:dyDescent="0.3">
      <c r="A482" s="42" t="s">
        <v>928</v>
      </c>
      <c r="B482">
        <v>87.5</v>
      </c>
      <c r="C482">
        <v>100</v>
      </c>
      <c r="D482">
        <v>0</v>
      </c>
      <c r="E482">
        <v>100</v>
      </c>
      <c r="F482">
        <v>60</v>
      </c>
    </row>
    <row r="483" spans="1:6" x14ac:dyDescent="0.3">
      <c r="A483" s="42" t="s">
        <v>273</v>
      </c>
      <c r="B483">
        <v>100</v>
      </c>
      <c r="C483">
        <v>100</v>
      </c>
      <c r="D483">
        <v>100</v>
      </c>
      <c r="E483">
        <v>100</v>
      </c>
      <c r="F483">
        <v>80</v>
      </c>
    </row>
    <row r="484" spans="1:6" x14ac:dyDescent="0.3">
      <c r="A484" s="42" t="s">
        <v>272</v>
      </c>
      <c r="B484">
        <v>100</v>
      </c>
      <c r="C484">
        <v>100</v>
      </c>
      <c r="D484">
        <v>100</v>
      </c>
      <c r="E484">
        <v>100</v>
      </c>
      <c r="F484">
        <v>100</v>
      </c>
    </row>
    <row r="485" spans="1:6" x14ac:dyDescent="0.3">
      <c r="A485" s="42" t="s">
        <v>281</v>
      </c>
      <c r="B485">
        <v>100</v>
      </c>
      <c r="C485">
        <v>100</v>
      </c>
      <c r="D485">
        <v>100</v>
      </c>
      <c r="E485">
        <v>100</v>
      </c>
      <c r="F485">
        <v>60</v>
      </c>
    </row>
    <row r="486" spans="1:6" x14ac:dyDescent="0.3">
      <c r="A486" s="42" t="s">
        <v>263</v>
      </c>
      <c r="B486">
        <v>87.5</v>
      </c>
      <c r="C486">
        <v>100</v>
      </c>
      <c r="D486">
        <v>0</v>
      </c>
      <c r="E486">
        <v>100</v>
      </c>
      <c r="F486">
        <v>100</v>
      </c>
    </row>
    <row r="487" spans="1:6" x14ac:dyDescent="0.3">
      <c r="A487" s="42" t="s">
        <v>382</v>
      </c>
    </row>
    <row r="488" spans="1:6" x14ac:dyDescent="0.3">
      <c r="A488" s="42" t="s">
        <v>426</v>
      </c>
    </row>
    <row r="489" spans="1:6" x14ac:dyDescent="0.3">
      <c r="A489" s="42" t="s">
        <v>160</v>
      </c>
      <c r="B489">
        <v>87.5</v>
      </c>
      <c r="C489">
        <v>100</v>
      </c>
      <c r="D489">
        <v>100</v>
      </c>
      <c r="E489">
        <v>100</v>
      </c>
      <c r="F489">
        <v>60</v>
      </c>
    </row>
    <row r="490" spans="1:6" x14ac:dyDescent="0.3">
      <c r="A490" s="42" t="s">
        <v>164</v>
      </c>
      <c r="B490">
        <v>87.5</v>
      </c>
      <c r="C490">
        <v>100</v>
      </c>
      <c r="D490">
        <v>100</v>
      </c>
      <c r="E490">
        <v>100</v>
      </c>
      <c r="F490">
        <v>60</v>
      </c>
    </row>
    <row r="491" spans="1:6" x14ac:dyDescent="0.3">
      <c r="A491" s="42" t="s">
        <v>415</v>
      </c>
    </row>
    <row r="492" spans="1:6" x14ac:dyDescent="0.3">
      <c r="A492" s="42" t="s">
        <v>231</v>
      </c>
      <c r="B492">
        <v>100</v>
      </c>
      <c r="C492">
        <v>91.67</v>
      </c>
      <c r="D492">
        <v>100</v>
      </c>
      <c r="E492">
        <v>100</v>
      </c>
      <c r="F492">
        <v>50</v>
      </c>
    </row>
    <row r="493" spans="1:6" x14ac:dyDescent="0.3">
      <c r="A493" s="42" t="s">
        <v>217</v>
      </c>
      <c r="B493">
        <v>100</v>
      </c>
      <c r="C493">
        <v>100</v>
      </c>
      <c r="D493">
        <v>50</v>
      </c>
      <c r="E493">
        <v>100</v>
      </c>
      <c r="F493">
        <v>100</v>
      </c>
    </row>
    <row r="494" spans="1:6" x14ac:dyDescent="0.3">
      <c r="A494" s="42" t="s">
        <v>179</v>
      </c>
      <c r="B494">
        <v>100</v>
      </c>
      <c r="C494">
        <v>100</v>
      </c>
      <c r="D494">
        <v>100</v>
      </c>
      <c r="E494">
        <v>100</v>
      </c>
      <c r="F494">
        <v>100</v>
      </c>
    </row>
    <row r="495" spans="1:6" x14ac:dyDescent="0.3">
      <c r="A495" s="42" t="s">
        <v>258</v>
      </c>
      <c r="B495">
        <v>87.5</v>
      </c>
      <c r="C495">
        <v>91.67</v>
      </c>
      <c r="D495">
        <v>100</v>
      </c>
      <c r="E495">
        <v>100</v>
      </c>
      <c r="F495">
        <v>80</v>
      </c>
    </row>
    <row r="496" spans="1:6" x14ac:dyDescent="0.3">
      <c r="A496" s="42" t="s">
        <v>264</v>
      </c>
      <c r="B496">
        <v>68.75</v>
      </c>
      <c r="C496">
        <v>100</v>
      </c>
      <c r="D496">
        <v>100</v>
      </c>
      <c r="E496">
        <v>75</v>
      </c>
      <c r="F496">
        <v>80</v>
      </c>
    </row>
    <row r="497" spans="1:6" x14ac:dyDescent="0.3">
      <c r="A497" s="42" t="s">
        <v>249</v>
      </c>
    </row>
    <row r="498" spans="1:6" x14ac:dyDescent="0.3">
      <c r="A498" s="42" t="s">
        <v>305</v>
      </c>
      <c r="B498">
        <v>87.5</v>
      </c>
      <c r="C498">
        <v>91.67</v>
      </c>
      <c r="D498">
        <v>100</v>
      </c>
      <c r="E498">
        <v>100</v>
      </c>
      <c r="F498">
        <v>30</v>
      </c>
    </row>
    <row r="499" spans="1:6" x14ac:dyDescent="0.3">
      <c r="A499" s="42" t="s">
        <v>226</v>
      </c>
      <c r="B499">
        <v>100</v>
      </c>
      <c r="C499">
        <v>100</v>
      </c>
      <c r="D499">
        <v>100</v>
      </c>
      <c r="E499">
        <v>100</v>
      </c>
      <c r="F499">
        <v>100</v>
      </c>
    </row>
    <row r="500" spans="1:6" x14ac:dyDescent="0.3">
      <c r="A500" s="42" t="s">
        <v>255</v>
      </c>
      <c r="B500">
        <v>100</v>
      </c>
      <c r="C500">
        <v>100</v>
      </c>
      <c r="D500">
        <v>100</v>
      </c>
      <c r="E500">
        <v>100</v>
      </c>
      <c r="F500">
        <v>100</v>
      </c>
    </row>
    <row r="501" spans="1:6" x14ac:dyDescent="0.3">
      <c r="A501" s="42" t="s">
        <v>141</v>
      </c>
      <c r="B501">
        <v>100</v>
      </c>
      <c r="C501">
        <v>100</v>
      </c>
      <c r="D501">
        <v>100</v>
      </c>
      <c r="E501">
        <v>100</v>
      </c>
      <c r="F501">
        <v>100</v>
      </c>
    </row>
    <row r="502" spans="1:6" x14ac:dyDescent="0.3">
      <c r="A502" s="42" t="s">
        <v>218</v>
      </c>
      <c r="B502">
        <v>100</v>
      </c>
      <c r="C502">
        <v>100</v>
      </c>
      <c r="D502">
        <v>100</v>
      </c>
      <c r="E502">
        <v>100</v>
      </c>
      <c r="F502">
        <v>100</v>
      </c>
    </row>
    <row r="503" spans="1:6" x14ac:dyDescent="0.3">
      <c r="A503" s="42" t="s">
        <v>132</v>
      </c>
      <c r="B503">
        <v>100</v>
      </c>
      <c r="C503">
        <v>100</v>
      </c>
      <c r="D503">
        <v>100</v>
      </c>
      <c r="E503">
        <v>100</v>
      </c>
      <c r="F503">
        <v>60</v>
      </c>
    </row>
    <row r="504" spans="1:6" x14ac:dyDescent="0.3">
      <c r="A504" s="42" t="s">
        <v>144</v>
      </c>
      <c r="B504">
        <v>100</v>
      </c>
      <c r="C504">
        <v>100</v>
      </c>
      <c r="D504">
        <v>100</v>
      </c>
      <c r="E504">
        <v>100</v>
      </c>
      <c r="F504">
        <v>100</v>
      </c>
    </row>
    <row r="505" spans="1:6" x14ac:dyDescent="0.3">
      <c r="A505" s="42" t="s">
        <v>139</v>
      </c>
      <c r="B505">
        <v>100</v>
      </c>
      <c r="C505">
        <v>100</v>
      </c>
      <c r="D505">
        <v>100</v>
      </c>
      <c r="E505">
        <v>100</v>
      </c>
      <c r="F505">
        <v>100</v>
      </c>
    </row>
    <row r="506" spans="1:6" x14ac:dyDescent="0.3">
      <c r="A506" s="42" t="s">
        <v>145</v>
      </c>
      <c r="B506">
        <v>68.75</v>
      </c>
      <c r="C506">
        <v>91.67</v>
      </c>
      <c r="D506">
        <v>100</v>
      </c>
      <c r="E506">
        <v>50</v>
      </c>
      <c r="F506">
        <v>70</v>
      </c>
    </row>
    <row r="507" spans="1:6" x14ac:dyDescent="0.3">
      <c r="A507" s="42" t="s">
        <v>224</v>
      </c>
      <c r="B507">
        <v>93.75</v>
      </c>
      <c r="C507">
        <v>100</v>
      </c>
      <c r="D507">
        <v>100</v>
      </c>
      <c r="E507">
        <v>100</v>
      </c>
      <c r="F507">
        <v>60</v>
      </c>
    </row>
    <row r="508" spans="1:6" x14ac:dyDescent="0.3">
      <c r="A508" s="42" t="s">
        <v>135</v>
      </c>
      <c r="B508">
        <v>100</v>
      </c>
      <c r="C508">
        <v>100</v>
      </c>
      <c r="D508">
        <v>100</v>
      </c>
      <c r="E508">
        <v>100</v>
      </c>
      <c r="F508">
        <v>80</v>
      </c>
    </row>
    <row r="509" spans="1:6" x14ac:dyDescent="0.3">
      <c r="A509" s="42" t="s">
        <v>256</v>
      </c>
      <c r="B509">
        <v>100</v>
      </c>
      <c r="C509">
        <v>100</v>
      </c>
      <c r="D509">
        <v>100</v>
      </c>
      <c r="E509">
        <v>100</v>
      </c>
      <c r="F509">
        <v>80</v>
      </c>
    </row>
    <row r="510" spans="1:6" x14ac:dyDescent="0.3">
      <c r="A510" s="42" t="s">
        <v>137</v>
      </c>
      <c r="B510">
        <v>100</v>
      </c>
      <c r="C510">
        <v>100</v>
      </c>
      <c r="D510">
        <v>100</v>
      </c>
      <c r="E510">
        <v>100</v>
      </c>
      <c r="F510">
        <v>100</v>
      </c>
    </row>
    <row r="511" spans="1:6" x14ac:dyDescent="0.3">
      <c r="A511" s="42" t="s">
        <v>196</v>
      </c>
      <c r="B511">
        <v>87.5</v>
      </c>
      <c r="C511">
        <v>100</v>
      </c>
      <c r="D511">
        <v>100</v>
      </c>
      <c r="E511">
        <v>50</v>
      </c>
      <c r="F511">
        <v>60</v>
      </c>
    </row>
    <row r="512" spans="1:6" x14ac:dyDescent="0.3">
      <c r="A512" s="42" t="s">
        <v>246</v>
      </c>
      <c r="B512">
        <v>87.5</v>
      </c>
      <c r="C512">
        <v>100</v>
      </c>
      <c r="D512">
        <v>100</v>
      </c>
      <c r="E512">
        <v>100</v>
      </c>
      <c r="F512">
        <v>100</v>
      </c>
    </row>
    <row r="513" spans="1:6" x14ac:dyDescent="0.3">
      <c r="A513" s="42" t="s">
        <v>318</v>
      </c>
    </row>
    <row r="514" spans="1:6" x14ac:dyDescent="0.3">
      <c r="A514" s="42" t="s">
        <v>307</v>
      </c>
      <c r="B514">
        <v>100</v>
      </c>
      <c r="C514">
        <v>91.67</v>
      </c>
      <c r="D514">
        <v>100</v>
      </c>
      <c r="E514">
        <v>100</v>
      </c>
      <c r="F514">
        <v>50</v>
      </c>
    </row>
    <row r="515" spans="1:6" x14ac:dyDescent="0.3">
      <c r="A515" s="42" t="s">
        <v>267</v>
      </c>
      <c r="B515">
        <v>87.5</v>
      </c>
      <c r="C515">
        <v>100</v>
      </c>
      <c r="D515">
        <v>100</v>
      </c>
      <c r="E515">
        <v>100</v>
      </c>
      <c r="F515">
        <v>80</v>
      </c>
    </row>
    <row r="516" spans="1:6" x14ac:dyDescent="0.3">
      <c r="A516" s="42" t="s">
        <v>142</v>
      </c>
      <c r="B516">
        <v>100</v>
      </c>
      <c r="C516">
        <v>100</v>
      </c>
      <c r="D516">
        <v>100</v>
      </c>
      <c r="E516">
        <v>100</v>
      </c>
      <c r="F516">
        <v>60</v>
      </c>
    </row>
    <row r="517" spans="1:6" x14ac:dyDescent="0.3">
      <c r="A517" s="42" t="s">
        <v>309</v>
      </c>
      <c r="B517">
        <v>100</v>
      </c>
      <c r="C517">
        <v>100</v>
      </c>
      <c r="D517">
        <v>100</v>
      </c>
      <c r="E517">
        <v>100</v>
      </c>
      <c r="F517">
        <v>80</v>
      </c>
    </row>
    <row r="518" spans="1:6" x14ac:dyDescent="0.3">
      <c r="A518" s="42" t="s">
        <v>192</v>
      </c>
      <c r="B518">
        <v>100</v>
      </c>
      <c r="C518">
        <v>100</v>
      </c>
      <c r="D518">
        <v>100</v>
      </c>
      <c r="E518">
        <v>100</v>
      </c>
      <c r="F518">
        <v>80</v>
      </c>
    </row>
    <row r="519" spans="1:6" x14ac:dyDescent="0.3">
      <c r="A519" s="42" t="s">
        <v>181</v>
      </c>
      <c r="B519">
        <v>100</v>
      </c>
      <c r="C519">
        <v>100</v>
      </c>
      <c r="D519">
        <v>100</v>
      </c>
      <c r="E519">
        <v>100</v>
      </c>
      <c r="F519">
        <v>60</v>
      </c>
    </row>
    <row r="520" spans="1:6" x14ac:dyDescent="0.3">
      <c r="A520" s="42" t="s">
        <v>283</v>
      </c>
      <c r="B520">
        <v>100</v>
      </c>
      <c r="C520">
        <v>91.67</v>
      </c>
      <c r="D520">
        <v>100</v>
      </c>
      <c r="E520">
        <v>100</v>
      </c>
      <c r="F520">
        <v>50</v>
      </c>
    </row>
    <row r="521" spans="1:6" x14ac:dyDescent="0.3">
      <c r="A521" s="42" t="s">
        <v>302</v>
      </c>
      <c r="B521">
        <v>100</v>
      </c>
      <c r="C521">
        <v>66.67</v>
      </c>
      <c r="D521">
        <v>100</v>
      </c>
      <c r="E521">
        <v>50</v>
      </c>
      <c r="F521">
        <v>80</v>
      </c>
    </row>
    <row r="522" spans="1:6" x14ac:dyDescent="0.3">
      <c r="A522" s="42" t="s">
        <v>459</v>
      </c>
    </row>
    <row r="523" spans="1:6" x14ac:dyDescent="0.3">
      <c r="A523" s="42" t="s">
        <v>421</v>
      </c>
    </row>
    <row r="524" spans="1:6" x14ac:dyDescent="0.3">
      <c r="A524" s="42" t="s">
        <v>195</v>
      </c>
      <c r="B524">
        <v>100</v>
      </c>
      <c r="C524">
        <v>91.67</v>
      </c>
      <c r="D524">
        <v>100</v>
      </c>
      <c r="E524">
        <v>100</v>
      </c>
      <c r="F524">
        <v>30</v>
      </c>
    </row>
    <row r="525" spans="1:6" x14ac:dyDescent="0.3">
      <c r="A525" s="42" t="s">
        <v>289</v>
      </c>
      <c r="B525">
        <v>87.5</v>
      </c>
      <c r="C525">
        <v>100</v>
      </c>
      <c r="D525">
        <v>100</v>
      </c>
      <c r="E525">
        <v>100</v>
      </c>
      <c r="F525">
        <v>60</v>
      </c>
    </row>
    <row r="526" spans="1:6" x14ac:dyDescent="0.3">
      <c r="A526" s="42" t="s">
        <v>294</v>
      </c>
    </row>
    <row r="527" spans="1:6" x14ac:dyDescent="0.3">
      <c r="A527" s="42" t="s">
        <v>291</v>
      </c>
      <c r="B527">
        <v>87.5</v>
      </c>
      <c r="C527">
        <v>75</v>
      </c>
      <c r="D527">
        <v>0</v>
      </c>
      <c r="E527">
        <v>100</v>
      </c>
      <c r="F527">
        <v>10</v>
      </c>
    </row>
    <row r="528" spans="1:6" x14ac:dyDescent="0.3">
      <c r="A528" s="42" t="s">
        <v>284</v>
      </c>
      <c r="B528">
        <v>100</v>
      </c>
      <c r="C528">
        <v>100</v>
      </c>
      <c r="D528">
        <v>100</v>
      </c>
      <c r="E528">
        <v>100</v>
      </c>
      <c r="F528">
        <v>100</v>
      </c>
    </row>
    <row r="529" spans="1:6" x14ac:dyDescent="0.3">
      <c r="A529" s="42" t="s">
        <v>290</v>
      </c>
      <c r="B529">
        <v>87.5</v>
      </c>
      <c r="C529">
        <v>100</v>
      </c>
      <c r="D529">
        <v>100</v>
      </c>
      <c r="E529">
        <v>100</v>
      </c>
      <c r="F529">
        <v>80</v>
      </c>
    </row>
    <row r="530" spans="1:6" x14ac:dyDescent="0.3">
      <c r="A530" s="42" t="s">
        <v>378</v>
      </c>
      <c r="B530">
        <v>100</v>
      </c>
      <c r="C530">
        <v>91.67</v>
      </c>
      <c r="D530">
        <v>100</v>
      </c>
      <c r="E530">
        <v>100</v>
      </c>
      <c r="F530">
        <v>70</v>
      </c>
    </row>
    <row r="531" spans="1:6" x14ac:dyDescent="0.3">
      <c r="A531" s="42" t="s">
        <v>349</v>
      </c>
      <c r="B531">
        <v>100</v>
      </c>
      <c r="C531">
        <v>91.67</v>
      </c>
      <c r="D531">
        <v>100</v>
      </c>
      <c r="E531">
        <v>100</v>
      </c>
      <c r="F531">
        <v>70</v>
      </c>
    </row>
    <row r="532" spans="1:6" x14ac:dyDescent="0.3">
      <c r="A532" s="42" t="s">
        <v>353</v>
      </c>
      <c r="B532">
        <v>93.75</v>
      </c>
      <c r="C532">
        <v>100</v>
      </c>
      <c r="D532">
        <v>100</v>
      </c>
      <c r="E532">
        <v>50</v>
      </c>
      <c r="F532">
        <v>60</v>
      </c>
    </row>
    <row r="533" spans="1:6" x14ac:dyDescent="0.3">
      <c r="A533" s="42" t="s">
        <v>375</v>
      </c>
    </row>
    <row r="534" spans="1:6" x14ac:dyDescent="0.3">
      <c r="A534" s="42" t="s">
        <v>358</v>
      </c>
      <c r="B534">
        <v>68.75</v>
      </c>
      <c r="C534">
        <v>66.67</v>
      </c>
      <c r="D534">
        <v>50</v>
      </c>
      <c r="E534">
        <v>75</v>
      </c>
      <c r="F534">
        <v>90</v>
      </c>
    </row>
    <row r="535" spans="1:6" x14ac:dyDescent="0.3">
      <c r="A535" s="42" t="s">
        <v>351</v>
      </c>
      <c r="B535">
        <v>100</v>
      </c>
      <c r="C535">
        <v>100</v>
      </c>
      <c r="D535">
        <v>50</v>
      </c>
      <c r="E535">
        <v>50</v>
      </c>
      <c r="F535">
        <v>40</v>
      </c>
    </row>
    <row r="536" spans="1:6" x14ac:dyDescent="0.3">
      <c r="A536" s="42" t="s">
        <v>433</v>
      </c>
      <c r="B536">
        <v>37.5</v>
      </c>
      <c r="C536">
        <v>58.33</v>
      </c>
      <c r="D536">
        <v>100</v>
      </c>
      <c r="E536">
        <v>50</v>
      </c>
      <c r="F536">
        <v>70</v>
      </c>
    </row>
    <row r="537" spans="1:6" x14ac:dyDescent="0.3">
      <c r="A537" s="42" t="s">
        <v>422</v>
      </c>
    </row>
    <row r="538" spans="1:6" x14ac:dyDescent="0.3">
      <c r="A538" s="42" t="s">
        <v>369</v>
      </c>
      <c r="B538">
        <v>87.5</v>
      </c>
      <c r="C538">
        <v>91.67</v>
      </c>
      <c r="D538">
        <v>100</v>
      </c>
      <c r="E538">
        <v>100</v>
      </c>
      <c r="F538">
        <v>50</v>
      </c>
    </row>
    <row r="539" spans="1:6" x14ac:dyDescent="0.3">
      <c r="A539" s="42" t="s">
        <v>352</v>
      </c>
      <c r="B539">
        <v>100</v>
      </c>
      <c r="C539">
        <v>100</v>
      </c>
      <c r="D539">
        <v>0</v>
      </c>
      <c r="E539">
        <v>100</v>
      </c>
      <c r="F539">
        <v>100</v>
      </c>
    </row>
    <row r="540" spans="1:6" x14ac:dyDescent="0.3">
      <c r="A540" s="42" t="s">
        <v>354</v>
      </c>
    </row>
    <row r="541" spans="1:6" x14ac:dyDescent="0.3">
      <c r="A541" s="42" t="s">
        <v>355</v>
      </c>
      <c r="B541">
        <v>75</v>
      </c>
      <c r="C541">
        <v>50</v>
      </c>
      <c r="D541">
        <v>0</v>
      </c>
      <c r="E541">
        <v>100</v>
      </c>
      <c r="F541">
        <v>70</v>
      </c>
    </row>
    <row r="542" spans="1:6" x14ac:dyDescent="0.3">
      <c r="A542" s="42" t="s">
        <v>365</v>
      </c>
      <c r="B542">
        <v>87.5</v>
      </c>
      <c r="C542">
        <v>100</v>
      </c>
      <c r="D542">
        <v>100</v>
      </c>
      <c r="E542">
        <v>100</v>
      </c>
      <c r="F542">
        <v>60</v>
      </c>
    </row>
    <row r="543" spans="1:6" x14ac:dyDescent="0.3">
      <c r="A543" s="42" t="s">
        <v>361</v>
      </c>
      <c r="B543">
        <v>100</v>
      </c>
      <c r="C543">
        <v>75</v>
      </c>
      <c r="D543">
        <v>0</v>
      </c>
      <c r="E543">
        <v>50</v>
      </c>
      <c r="F543">
        <v>50</v>
      </c>
    </row>
    <row r="544" spans="1:6" x14ac:dyDescent="0.3">
      <c r="A544" s="42" t="s">
        <v>368</v>
      </c>
      <c r="B544">
        <v>75</v>
      </c>
      <c r="C544">
        <v>58.33</v>
      </c>
      <c r="D544">
        <v>100</v>
      </c>
      <c r="E544">
        <v>100</v>
      </c>
      <c r="F544">
        <v>50</v>
      </c>
    </row>
    <row r="545" spans="1:6" x14ac:dyDescent="0.3">
      <c r="A545" s="42" t="s">
        <v>364</v>
      </c>
      <c r="B545">
        <v>56.25</v>
      </c>
      <c r="C545">
        <v>100</v>
      </c>
      <c r="D545">
        <v>0</v>
      </c>
      <c r="E545">
        <v>100</v>
      </c>
      <c r="F545">
        <v>80</v>
      </c>
    </row>
    <row r="546" spans="1:6" x14ac:dyDescent="0.3">
      <c r="A546" s="42" t="s">
        <v>546</v>
      </c>
      <c r="B546">
        <v>92.374487179487176</v>
      </c>
      <c r="C546">
        <v>92.778461538461556</v>
      </c>
      <c r="D546">
        <v>83.012820512820511</v>
      </c>
      <c r="E546">
        <v>95.512820512820511</v>
      </c>
      <c r="F546">
        <v>73.237179487179489</v>
      </c>
    </row>
    <row r="553" spans="1:6" x14ac:dyDescent="0.3">
      <c r="A553">
        <v>2023</v>
      </c>
    </row>
    <row r="554" spans="1:6" x14ac:dyDescent="0.3">
      <c r="A554" s="41" t="s">
        <v>545</v>
      </c>
      <c r="B554" t="s">
        <v>567</v>
      </c>
      <c r="C554" t="s">
        <v>568</v>
      </c>
      <c r="D554" t="s">
        <v>569</v>
      </c>
      <c r="E554" t="s">
        <v>570</v>
      </c>
      <c r="F554" t="s">
        <v>571</v>
      </c>
    </row>
    <row r="555" spans="1:6" x14ac:dyDescent="0.3">
      <c r="A555" s="42" t="s">
        <v>265</v>
      </c>
      <c r="B555">
        <v>100</v>
      </c>
      <c r="C555">
        <v>95</v>
      </c>
      <c r="D555">
        <v>100</v>
      </c>
      <c r="E555">
        <v>100</v>
      </c>
      <c r="F555">
        <v>100</v>
      </c>
    </row>
    <row r="556" spans="1:6" x14ac:dyDescent="0.3">
      <c r="A556" s="42" t="s">
        <v>313</v>
      </c>
      <c r="B556">
        <v>100</v>
      </c>
      <c r="C556">
        <v>95</v>
      </c>
      <c r="D556">
        <v>100</v>
      </c>
      <c r="E556">
        <v>87.5</v>
      </c>
      <c r="F556">
        <v>75</v>
      </c>
    </row>
    <row r="557" spans="1:6" x14ac:dyDescent="0.3">
      <c r="A557" s="42" t="s">
        <v>288</v>
      </c>
      <c r="B557">
        <v>100</v>
      </c>
      <c r="C557">
        <v>100</v>
      </c>
      <c r="D557">
        <v>100</v>
      </c>
      <c r="E557">
        <v>100</v>
      </c>
      <c r="F557">
        <v>100</v>
      </c>
    </row>
    <row r="558" spans="1:6" x14ac:dyDescent="0.3">
      <c r="A558" s="42" t="s">
        <v>312</v>
      </c>
      <c r="B558">
        <v>94.44</v>
      </c>
      <c r="C558">
        <v>95</v>
      </c>
      <c r="D558">
        <v>100</v>
      </c>
      <c r="E558">
        <v>100</v>
      </c>
      <c r="F558">
        <v>100</v>
      </c>
    </row>
    <row r="559" spans="1:6" x14ac:dyDescent="0.3">
      <c r="A559" s="42" t="s">
        <v>310</v>
      </c>
      <c r="B559">
        <v>100</v>
      </c>
      <c r="C559">
        <v>100</v>
      </c>
      <c r="D559">
        <v>100</v>
      </c>
      <c r="E559">
        <v>100</v>
      </c>
      <c r="F559">
        <v>100</v>
      </c>
    </row>
    <row r="560" spans="1:6" x14ac:dyDescent="0.3">
      <c r="A560" s="42" t="s">
        <v>295</v>
      </c>
      <c r="B560">
        <v>87.5</v>
      </c>
      <c r="C560">
        <v>100</v>
      </c>
      <c r="D560">
        <v>100</v>
      </c>
      <c r="E560">
        <v>100</v>
      </c>
      <c r="F560">
        <v>100</v>
      </c>
    </row>
    <row r="561" spans="1:6" x14ac:dyDescent="0.3">
      <c r="A561" s="42" t="s">
        <v>257</v>
      </c>
      <c r="B561">
        <v>100</v>
      </c>
      <c r="C561">
        <v>100</v>
      </c>
      <c r="D561">
        <v>100</v>
      </c>
      <c r="E561">
        <v>100</v>
      </c>
      <c r="F561">
        <v>100</v>
      </c>
    </row>
    <row r="562" spans="1:6" x14ac:dyDescent="0.3">
      <c r="A562" s="42" t="s">
        <v>293</v>
      </c>
      <c r="B562">
        <v>72.22</v>
      </c>
      <c r="C562">
        <v>85</v>
      </c>
      <c r="D562">
        <v>100</v>
      </c>
      <c r="E562">
        <v>100</v>
      </c>
      <c r="F562">
        <v>25</v>
      </c>
    </row>
    <row r="563" spans="1:6" x14ac:dyDescent="0.3">
      <c r="A563" s="42" t="s">
        <v>285</v>
      </c>
      <c r="B563">
        <v>100</v>
      </c>
      <c r="C563">
        <v>100</v>
      </c>
      <c r="D563">
        <v>100</v>
      </c>
      <c r="E563">
        <v>100</v>
      </c>
      <c r="F563">
        <v>100</v>
      </c>
    </row>
    <row r="564" spans="1:6" x14ac:dyDescent="0.3">
      <c r="A564" s="42" t="s">
        <v>213</v>
      </c>
      <c r="B564">
        <v>100</v>
      </c>
      <c r="C564">
        <v>100</v>
      </c>
      <c r="D564">
        <v>100</v>
      </c>
      <c r="E564">
        <v>100</v>
      </c>
      <c r="F564">
        <v>100</v>
      </c>
    </row>
    <row r="565" spans="1:6" x14ac:dyDescent="0.3">
      <c r="A565" s="42" t="s">
        <v>215</v>
      </c>
      <c r="B565">
        <v>61.11</v>
      </c>
      <c r="C565">
        <v>70</v>
      </c>
      <c r="D565">
        <v>66.67</v>
      </c>
      <c r="E565">
        <v>75</v>
      </c>
      <c r="F565">
        <v>75</v>
      </c>
    </row>
    <row r="566" spans="1:6" x14ac:dyDescent="0.3">
      <c r="A566" s="42" t="s">
        <v>286</v>
      </c>
      <c r="B566">
        <v>88.89</v>
      </c>
      <c r="C566">
        <v>100</v>
      </c>
      <c r="D566">
        <v>100</v>
      </c>
      <c r="E566">
        <v>75</v>
      </c>
      <c r="F566">
        <v>100</v>
      </c>
    </row>
    <row r="567" spans="1:6" x14ac:dyDescent="0.3">
      <c r="A567" s="42" t="s">
        <v>182</v>
      </c>
      <c r="B567">
        <v>100</v>
      </c>
      <c r="C567">
        <v>95</v>
      </c>
      <c r="D567">
        <v>100</v>
      </c>
      <c r="E567">
        <v>100</v>
      </c>
      <c r="F567">
        <v>75</v>
      </c>
    </row>
    <row r="568" spans="1:6" x14ac:dyDescent="0.3">
      <c r="A568" s="42" t="s">
        <v>311</v>
      </c>
      <c r="B568">
        <v>100</v>
      </c>
      <c r="C568">
        <v>100</v>
      </c>
      <c r="D568">
        <v>100</v>
      </c>
      <c r="E568">
        <v>100</v>
      </c>
      <c r="F568">
        <v>100</v>
      </c>
    </row>
    <row r="569" spans="1:6" x14ac:dyDescent="0.3">
      <c r="A569" s="42" t="s">
        <v>266</v>
      </c>
      <c r="B569">
        <v>88.89</v>
      </c>
      <c r="C569">
        <v>100</v>
      </c>
      <c r="D569">
        <v>66.67</v>
      </c>
      <c r="E569">
        <v>75</v>
      </c>
      <c r="F569">
        <v>100</v>
      </c>
    </row>
    <row r="570" spans="1:6" x14ac:dyDescent="0.3">
      <c r="A570" s="42" t="s">
        <v>300</v>
      </c>
      <c r="B570">
        <v>83.33</v>
      </c>
      <c r="C570">
        <v>90</v>
      </c>
      <c r="D570">
        <v>100</v>
      </c>
      <c r="E570">
        <v>100</v>
      </c>
      <c r="F570">
        <v>25</v>
      </c>
    </row>
    <row r="571" spans="1:6" x14ac:dyDescent="0.3">
      <c r="A571" s="42" t="s">
        <v>287</v>
      </c>
      <c r="B571">
        <v>100</v>
      </c>
      <c r="C571">
        <v>100</v>
      </c>
      <c r="D571">
        <v>100</v>
      </c>
      <c r="E571">
        <v>100</v>
      </c>
      <c r="F571">
        <v>100</v>
      </c>
    </row>
    <row r="572" spans="1:6" x14ac:dyDescent="0.3">
      <c r="A572" s="42" t="s">
        <v>304</v>
      </c>
      <c r="B572">
        <v>100</v>
      </c>
      <c r="C572">
        <v>95</v>
      </c>
      <c r="D572">
        <v>100</v>
      </c>
      <c r="E572">
        <v>100</v>
      </c>
      <c r="F572">
        <v>75</v>
      </c>
    </row>
    <row r="573" spans="1:6" x14ac:dyDescent="0.3">
      <c r="A573" s="42" t="s">
        <v>319</v>
      </c>
      <c r="B573">
        <v>16.670000000000002</v>
      </c>
      <c r="C573">
        <v>44.44</v>
      </c>
      <c r="D573">
        <v>33.33</v>
      </c>
      <c r="E573">
        <v>66.67</v>
      </c>
      <c r="F573">
        <v>50</v>
      </c>
    </row>
    <row r="574" spans="1:6" x14ac:dyDescent="0.3">
      <c r="A574" s="42" t="s">
        <v>321</v>
      </c>
      <c r="B574">
        <v>7.14</v>
      </c>
      <c r="C574">
        <v>50</v>
      </c>
      <c r="D574">
        <v>33.33</v>
      </c>
      <c r="E574">
        <v>0</v>
      </c>
      <c r="F574">
        <v>25</v>
      </c>
    </row>
    <row r="575" spans="1:6" x14ac:dyDescent="0.3">
      <c r="A575" s="42" t="s">
        <v>203</v>
      </c>
      <c r="B575">
        <v>100</v>
      </c>
      <c r="C575">
        <v>95</v>
      </c>
      <c r="D575">
        <v>100</v>
      </c>
      <c r="E575">
        <v>100</v>
      </c>
      <c r="F575">
        <v>75</v>
      </c>
    </row>
    <row r="576" spans="1:6" x14ac:dyDescent="0.3">
      <c r="A576" s="42" t="s">
        <v>247</v>
      </c>
      <c r="B576">
        <v>100</v>
      </c>
      <c r="C576">
        <v>100</v>
      </c>
      <c r="D576">
        <v>100</v>
      </c>
      <c r="E576">
        <v>100</v>
      </c>
      <c r="F576">
        <v>100</v>
      </c>
    </row>
    <row r="577" spans="1:6" x14ac:dyDescent="0.3">
      <c r="A577" s="42" t="s">
        <v>424</v>
      </c>
    </row>
    <row r="578" spans="1:6" x14ac:dyDescent="0.3">
      <c r="A578" s="42" t="s">
        <v>297</v>
      </c>
      <c r="B578">
        <v>94.44</v>
      </c>
      <c r="C578">
        <v>65</v>
      </c>
      <c r="D578">
        <v>50</v>
      </c>
      <c r="E578">
        <v>100</v>
      </c>
      <c r="F578">
        <v>50</v>
      </c>
    </row>
    <row r="579" spans="1:6" x14ac:dyDescent="0.3">
      <c r="A579" s="42" t="s">
        <v>282</v>
      </c>
      <c r="B579">
        <v>100</v>
      </c>
      <c r="C579">
        <v>100</v>
      </c>
      <c r="D579">
        <v>100</v>
      </c>
      <c r="E579">
        <v>100</v>
      </c>
      <c r="F579">
        <v>100</v>
      </c>
    </row>
    <row r="580" spans="1:6" x14ac:dyDescent="0.3">
      <c r="A580" s="42" t="s">
        <v>251</v>
      </c>
      <c r="B580">
        <v>100</v>
      </c>
      <c r="C580">
        <v>95</v>
      </c>
      <c r="D580">
        <v>100</v>
      </c>
      <c r="E580">
        <v>100</v>
      </c>
      <c r="F580">
        <v>75</v>
      </c>
    </row>
    <row r="581" spans="1:6" x14ac:dyDescent="0.3">
      <c r="A581" s="42" t="s">
        <v>260</v>
      </c>
      <c r="B581">
        <v>100</v>
      </c>
      <c r="C581">
        <v>95</v>
      </c>
      <c r="D581">
        <v>100</v>
      </c>
      <c r="E581">
        <v>83.33</v>
      </c>
      <c r="F581">
        <v>100</v>
      </c>
    </row>
    <row r="582" spans="1:6" x14ac:dyDescent="0.3">
      <c r="A582" s="42" t="s">
        <v>420</v>
      </c>
    </row>
    <row r="583" spans="1:6" x14ac:dyDescent="0.3">
      <c r="A583" s="42" t="s">
        <v>152</v>
      </c>
      <c r="B583">
        <v>100</v>
      </c>
      <c r="C583">
        <v>100</v>
      </c>
      <c r="D583">
        <v>100</v>
      </c>
      <c r="E583">
        <v>100</v>
      </c>
      <c r="F583">
        <v>100</v>
      </c>
    </row>
    <row r="584" spans="1:6" x14ac:dyDescent="0.3">
      <c r="A584" s="42" t="s">
        <v>153</v>
      </c>
      <c r="B584">
        <v>100</v>
      </c>
      <c r="C584">
        <v>100</v>
      </c>
      <c r="D584">
        <v>100</v>
      </c>
      <c r="E584">
        <v>100</v>
      </c>
      <c r="F584">
        <v>100</v>
      </c>
    </row>
    <row r="585" spans="1:6" x14ac:dyDescent="0.3">
      <c r="A585" s="42" t="s">
        <v>230</v>
      </c>
      <c r="B585">
        <v>100</v>
      </c>
      <c r="C585">
        <v>100</v>
      </c>
      <c r="D585">
        <v>100</v>
      </c>
      <c r="E585">
        <v>75</v>
      </c>
      <c r="F585">
        <v>100</v>
      </c>
    </row>
    <row r="586" spans="1:6" x14ac:dyDescent="0.3">
      <c r="A586" s="42" t="s">
        <v>429</v>
      </c>
    </row>
    <row r="587" spans="1:6" x14ac:dyDescent="0.3">
      <c r="A587" s="42" t="s">
        <v>252</v>
      </c>
    </row>
    <row r="588" spans="1:6" x14ac:dyDescent="0.3">
      <c r="A588" s="42" t="s">
        <v>245</v>
      </c>
    </row>
    <row r="589" spans="1:6" x14ac:dyDescent="0.3">
      <c r="A589" s="42" t="s">
        <v>250</v>
      </c>
      <c r="B589">
        <v>100</v>
      </c>
      <c r="C589">
        <v>95</v>
      </c>
      <c r="D589">
        <v>100</v>
      </c>
      <c r="E589">
        <v>100</v>
      </c>
      <c r="F589">
        <v>75</v>
      </c>
    </row>
    <row r="590" spans="1:6" x14ac:dyDescent="0.3">
      <c r="A590" s="42" t="s">
        <v>206</v>
      </c>
    </row>
    <row r="591" spans="1:6" x14ac:dyDescent="0.3">
      <c r="A591" s="42" t="s">
        <v>209</v>
      </c>
    </row>
    <row r="592" spans="1:6" x14ac:dyDescent="0.3">
      <c r="A592" s="42" t="s">
        <v>303</v>
      </c>
      <c r="B592">
        <v>87.5</v>
      </c>
      <c r="C592">
        <v>66.67</v>
      </c>
      <c r="D592">
        <v>66.67</v>
      </c>
      <c r="E592">
        <v>100</v>
      </c>
      <c r="F592">
        <v>25</v>
      </c>
    </row>
    <row r="593" spans="1:6" x14ac:dyDescent="0.3">
      <c r="A593" s="42" t="s">
        <v>225</v>
      </c>
      <c r="B593">
        <v>77.78</v>
      </c>
      <c r="C593">
        <v>90</v>
      </c>
      <c r="D593">
        <v>100</v>
      </c>
      <c r="E593">
        <v>100</v>
      </c>
      <c r="F593">
        <v>100</v>
      </c>
    </row>
    <row r="594" spans="1:6" x14ac:dyDescent="0.3">
      <c r="A594" s="42" t="s">
        <v>150</v>
      </c>
      <c r="B594">
        <v>100</v>
      </c>
      <c r="C594">
        <v>100</v>
      </c>
      <c r="D594">
        <v>100</v>
      </c>
      <c r="E594">
        <v>100</v>
      </c>
      <c r="F594">
        <v>100</v>
      </c>
    </row>
    <row r="595" spans="1:6" x14ac:dyDescent="0.3">
      <c r="A595" s="42" t="s">
        <v>148</v>
      </c>
      <c r="B595">
        <v>100</v>
      </c>
      <c r="C595">
        <v>85</v>
      </c>
      <c r="D595">
        <v>100</v>
      </c>
      <c r="E595">
        <v>100</v>
      </c>
      <c r="F595">
        <v>75</v>
      </c>
    </row>
    <row r="596" spans="1:6" x14ac:dyDescent="0.3">
      <c r="A596" s="42" t="s">
        <v>222</v>
      </c>
      <c r="B596">
        <v>100</v>
      </c>
      <c r="C596">
        <v>85</v>
      </c>
      <c r="D596">
        <v>100</v>
      </c>
      <c r="E596">
        <v>100</v>
      </c>
      <c r="F596">
        <v>75</v>
      </c>
    </row>
    <row r="597" spans="1:6" x14ac:dyDescent="0.3">
      <c r="A597" s="42" t="s">
        <v>447</v>
      </c>
    </row>
    <row r="598" spans="1:6" x14ac:dyDescent="0.3">
      <c r="A598" s="42" t="s">
        <v>454</v>
      </c>
    </row>
    <row r="599" spans="1:6" x14ac:dyDescent="0.3">
      <c r="A599" s="42" t="s">
        <v>411</v>
      </c>
    </row>
    <row r="600" spans="1:6" x14ac:dyDescent="0.3">
      <c r="A600" s="42" t="s">
        <v>391</v>
      </c>
    </row>
    <row r="601" spans="1:6" x14ac:dyDescent="0.3">
      <c r="A601" s="42" t="s">
        <v>316</v>
      </c>
    </row>
    <row r="602" spans="1:6" x14ac:dyDescent="0.3">
      <c r="A602" s="42" t="s">
        <v>396</v>
      </c>
    </row>
    <row r="603" spans="1:6" x14ac:dyDescent="0.3">
      <c r="A603" s="42" t="s">
        <v>335</v>
      </c>
    </row>
    <row r="604" spans="1:6" x14ac:dyDescent="0.3">
      <c r="A604" s="42" t="s">
        <v>397</v>
      </c>
    </row>
    <row r="605" spans="1:6" x14ac:dyDescent="0.3">
      <c r="A605" s="42" t="s">
        <v>323</v>
      </c>
    </row>
    <row r="606" spans="1:6" x14ac:dyDescent="0.3">
      <c r="A606" s="42" t="s">
        <v>414</v>
      </c>
    </row>
    <row r="607" spans="1:6" x14ac:dyDescent="0.3">
      <c r="A607" s="42" t="s">
        <v>371</v>
      </c>
    </row>
    <row r="608" spans="1:6" x14ac:dyDescent="0.3">
      <c r="A608" s="42" t="s">
        <v>385</v>
      </c>
    </row>
    <row r="609" spans="1:1" x14ac:dyDescent="0.3">
      <c r="A609" s="42" t="s">
        <v>373</v>
      </c>
    </row>
    <row r="610" spans="1:1" x14ac:dyDescent="0.3">
      <c r="A610" s="42" t="s">
        <v>336</v>
      </c>
    </row>
    <row r="611" spans="1:1" x14ac:dyDescent="0.3">
      <c r="A611" s="42" t="s">
        <v>379</v>
      </c>
    </row>
    <row r="612" spans="1:1" x14ac:dyDescent="0.3">
      <c r="A612" s="42" t="s">
        <v>341</v>
      </c>
    </row>
    <row r="613" spans="1:1" x14ac:dyDescent="0.3">
      <c r="A613" s="42" t="s">
        <v>394</v>
      </c>
    </row>
    <row r="614" spans="1:1" x14ac:dyDescent="0.3">
      <c r="A614" s="42" t="s">
        <v>388</v>
      </c>
    </row>
    <row r="615" spans="1:1" x14ac:dyDescent="0.3">
      <c r="A615" s="42" t="s">
        <v>392</v>
      </c>
    </row>
    <row r="616" spans="1:1" x14ac:dyDescent="0.3">
      <c r="A616" s="42" t="s">
        <v>401</v>
      </c>
    </row>
    <row r="617" spans="1:1" x14ac:dyDescent="0.3">
      <c r="A617" s="42" t="s">
        <v>370</v>
      </c>
    </row>
    <row r="618" spans="1:1" x14ac:dyDescent="0.3">
      <c r="A618" s="42" t="s">
        <v>435</v>
      </c>
    </row>
    <row r="619" spans="1:1" x14ac:dyDescent="0.3">
      <c r="A619" s="42" t="s">
        <v>413</v>
      </c>
    </row>
    <row r="620" spans="1:1" x14ac:dyDescent="0.3">
      <c r="A620" s="42" t="s">
        <v>399</v>
      </c>
    </row>
    <row r="621" spans="1:1" x14ac:dyDescent="0.3">
      <c r="A621" s="42" t="s">
        <v>344</v>
      </c>
    </row>
    <row r="622" spans="1:1" x14ac:dyDescent="0.3">
      <c r="A622" s="42" t="s">
        <v>326</v>
      </c>
    </row>
    <row r="623" spans="1:1" x14ac:dyDescent="0.3">
      <c r="A623" s="42" t="s">
        <v>409</v>
      </c>
    </row>
    <row r="624" spans="1:1" x14ac:dyDescent="0.3">
      <c r="A624" s="42" t="s">
        <v>404</v>
      </c>
    </row>
    <row r="625" spans="1:6" x14ac:dyDescent="0.3">
      <c r="A625" s="42" t="s">
        <v>339</v>
      </c>
    </row>
    <row r="626" spans="1:6" x14ac:dyDescent="0.3">
      <c r="A626" s="42" t="s">
        <v>325</v>
      </c>
    </row>
    <row r="627" spans="1:6" x14ac:dyDescent="0.3">
      <c r="A627" s="42" t="s">
        <v>329</v>
      </c>
    </row>
    <row r="628" spans="1:6" x14ac:dyDescent="0.3">
      <c r="A628" s="42" t="s">
        <v>347</v>
      </c>
    </row>
    <row r="629" spans="1:6" x14ac:dyDescent="0.3">
      <c r="A629" s="42" t="s">
        <v>261</v>
      </c>
      <c r="B629">
        <v>75</v>
      </c>
      <c r="C629">
        <v>83.33</v>
      </c>
      <c r="D629">
        <v>66.67</v>
      </c>
      <c r="E629">
        <v>66.67</v>
      </c>
      <c r="F629">
        <v>75</v>
      </c>
    </row>
    <row r="630" spans="1:6" x14ac:dyDescent="0.3">
      <c r="A630" s="42" t="s">
        <v>314</v>
      </c>
    </row>
    <row r="631" spans="1:6" x14ac:dyDescent="0.3">
      <c r="A631" s="42" t="s">
        <v>306</v>
      </c>
      <c r="B631">
        <v>87.5</v>
      </c>
      <c r="C631">
        <v>100</v>
      </c>
      <c r="D631">
        <v>100</v>
      </c>
      <c r="E631">
        <v>100</v>
      </c>
      <c r="F631">
        <v>100</v>
      </c>
    </row>
    <row r="632" spans="1:6" x14ac:dyDescent="0.3">
      <c r="A632" s="42" t="s">
        <v>232</v>
      </c>
      <c r="B632">
        <v>100</v>
      </c>
      <c r="C632">
        <v>100</v>
      </c>
      <c r="D632">
        <v>100</v>
      </c>
      <c r="E632">
        <v>100</v>
      </c>
      <c r="F632">
        <v>100</v>
      </c>
    </row>
    <row r="633" spans="1:6" x14ac:dyDescent="0.3">
      <c r="A633" s="42" t="s">
        <v>219</v>
      </c>
      <c r="B633">
        <v>100</v>
      </c>
      <c r="C633">
        <v>100</v>
      </c>
      <c r="D633">
        <v>100</v>
      </c>
      <c r="E633">
        <v>100</v>
      </c>
      <c r="F633">
        <v>100</v>
      </c>
    </row>
    <row r="634" spans="1:6" x14ac:dyDescent="0.3">
      <c r="A634" s="42" t="s">
        <v>418</v>
      </c>
    </row>
    <row r="635" spans="1:6" x14ac:dyDescent="0.3">
      <c r="A635" s="42" t="s">
        <v>406</v>
      </c>
    </row>
    <row r="636" spans="1:6" x14ac:dyDescent="0.3">
      <c r="A636" s="42" t="s">
        <v>408</v>
      </c>
    </row>
    <row r="637" spans="1:6" x14ac:dyDescent="0.3">
      <c r="A637" s="42" t="s">
        <v>437</v>
      </c>
    </row>
    <row r="638" spans="1:6" x14ac:dyDescent="0.3">
      <c r="A638" s="42" t="s">
        <v>440</v>
      </c>
    </row>
    <row r="639" spans="1:6" x14ac:dyDescent="0.3">
      <c r="A639" s="42" t="s">
        <v>332</v>
      </c>
    </row>
    <row r="640" spans="1:6" x14ac:dyDescent="0.3">
      <c r="A640" s="42" t="s">
        <v>154</v>
      </c>
      <c r="B640">
        <v>100</v>
      </c>
      <c r="C640">
        <v>95</v>
      </c>
      <c r="D640">
        <v>83.33</v>
      </c>
      <c r="E640">
        <v>100</v>
      </c>
      <c r="F640">
        <v>25</v>
      </c>
    </row>
    <row r="641" spans="1:6" x14ac:dyDescent="0.3">
      <c r="A641" s="42" t="s">
        <v>431</v>
      </c>
    </row>
    <row r="642" spans="1:6" x14ac:dyDescent="0.3">
      <c r="A642" s="42" t="s">
        <v>130</v>
      </c>
      <c r="B642">
        <v>100</v>
      </c>
      <c r="C642">
        <v>90</v>
      </c>
      <c r="D642">
        <v>100</v>
      </c>
      <c r="E642">
        <v>100</v>
      </c>
      <c r="F642">
        <v>100</v>
      </c>
    </row>
    <row r="643" spans="1:6" x14ac:dyDescent="0.3">
      <c r="A643" s="42" t="s">
        <v>123</v>
      </c>
      <c r="B643">
        <v>88.89</v>
      </c>
      <c r="C643">
        <v>100</v>
      </c>
      <c r="D643">
        <v>100</v>
      </c>
      <c r="E643">
        <v>100</v>
      </c>
      <c r="F643">
        <v>100</v>
      </c>
    </row>
    <row r="644" spans="1:6" x14ac:dyDescent="0.3">
      <c r="A644" s="42" t="s">
        <v>452</v>
      </c>
    </row>
    <row r="645" spans="1:6" x14ac:dyDescent="0.3">
      <c r="A645" s="42" t="s">
        <v>126</v>
      </c>
      <c r="B645">
        <v>100</v>
      </c>
      <c r="C645">
        <v>100</v>
      </c>
      <c r="D645">
        <v>100</v>
      </c>
      <c r="E645">
        <v>100</v>
      </c>
      <c r="F645">
        <v>100</v>
      </c>
    </row>
    <row r="646" spans="1:6" x14ac:dyDescent="0.3">
      <c r="A646" s="42" t="s">
        <v>292</v>
      </c>
      <c r="B646">
        <v>100</v>
      </c>
      <c r="C646">
        <v>95</v>
      </c>
      <c r="D646">
        <v>100</v>
      </c>
      <c r="E646">
        <v>100</v>
      </c>
      <c r="F646">
        <v>100</v>
      </c>
    </row>
    <row r="647" spans="1:6" x14ac:dyDescent="0.3">
      <c r="A647" s="42" t="s">
        <v>128</v>
      </c>
      <c r="B647">
        <v>100</v>
      </c>
      <c r="C647">
        <v>95</v>
      </c>
      <c r="D647">
        <v>100</v>
      </c>
      <c r="E647">
        <v>100</v>
      </c>
      <c r="F647">
        <v>75</v>
      </c>
    </row>
    <row r="648" spans="1:6" x14ac:dyDescent="0.3">
      <c r="A648" s="42" t="s">
        <v>308</v>
      </c>
      <c r="B648">
        <v>83.33</v>
      </c>
      <c r="C648">
        <v>85</v>
      </c>
      <c r="D648">
        <v>100</v>
      </c>
      <c r="E648">
        <v>100</v>
      </c>
      <c r="F648">
        <v>75</v>
      </c>
    </row>
    <row r="649" spans="1:6" x14ac:dyDescent="0.3">
      <c r="A649" s="42" t="s">
        <v>193</v>
      </c>
      <c r="B649">
        <v>87.5</v>
      </c>
      <c r="C649">
        <v>83.33</v>
      </c>
      <c r="D649">
        <v>100</v>
      </c>
      <c r="E649">
        <v>100</v>
      </c>
      <c r="F649">
        <v>75</v>
      </c>
    </row>
    <row r="650" spans="1:6" x14ac:dyDescent="0.3">
      <c r="A650" s="42" t="s">
        <v>159</v>
      </c>
      <c r="B650">
        <v>88.89</v>
      </c>
      <c r="C650">
        <v>100</v>
      </c>
      <c r="D650">
        <v>66.67</v>
      </c>
      <c r="E650">
        <v>100</v>
      </c>
      <c r="F650">
        <v>100</v>
      </c>
    </row>
    <row r="651" spans="1:6" x14ac:dyDescent="0.3">
      <c r="A651" s="42" t="s">
        <v>205</v>
      </c>
      <c r="B651">
        <v>87.5</v>
      </c>
      <c r="C651">
        <v>94.44</v>
      </c>
      <c r="D651">
        <v>100</v>
      </c>
      <c r="E651">
        <v>100</v>
      </c>
      <c r="F651">
        <v>75</v>
      </c>
    </row>
    <row r="652" spans="1:6" x14ac:dyDescent="0.3">
      <c r="A652" s="42" t="s">
        <v>155</v>
      </c>
      <c r="B652">
        <v>88.89</v>
      </c>
      <c r="C652">
        <v>75</v>
      </c>
      <c r="D652">
        <v>100</v>
      </c>
      <c r="E652">
        <v>75</v>
      </c>
      <c r="F652">
        <v>75</v>
      </c>
    </row>
    <row r="653" spans="1:6" x14ac:dyDescent="0.3">
      <c r="A653" s="42" t="s">
        <v>190</v>
      </c>
      <c r="B653">
        <v>100</v>
      </c>
      <c r="C653">
        <v>100</v>
      </c>
      <c r="D653">
        <v>100</v>
      </c>
      <c r="E653">
        <v>50</v>
      </c>
      <c r="F653">
        <v>100</v>
      </c>
    </row>
    <row r="654" spans="1:6" x14ac:dyDescent="0.3">
      <c r="A654" s="42" t="s">
        <v>241</v>
      </c>
      <c r="B654">
        <v>94.44</v>
      </c>
      <c r="C654">
        <v>95</v>
      </c>
      <c r="D654">
        <v>83.33</v>
      </c>
      <c r="E654">
        <v>100</v>
      </c>
      <c r="F654">
        <v>100</v>
      </c>
    </row>
    <row r="655" spans="1:6" x14ac:dyDescent="0.3">
      <c r="A655" s="42" t="s">
        <v>239</v>
      </c>
      <c r="B655">
        <v>100</v>
      </c>
      <c r="C655">
        <v>100</v>
      </c>
      <c r="D655">
        <v>100</v>
      </c>
      <c r="E655">
        <v>100</v>
      </c>
      <c r="F655">
        <v>100</v>
      </c>
    </row>
    <row r="656" spans="1:6" x14ac:dyDescent="0.3">
      <c r="A656" s="42" t="s">
        <v>443</v>
      </c>
    </row>
    <row r="657" spans="1:6" x14ac:dyDescent="0.3">
      <c r="A657" s="42" t="s">
        <v>301</v>
      </c>
      <c r="B657">
        <v>100</v>
      </c>
      <c r="C657">
        <v>100</v>
      </c>
      <c r="D657">
        <v>100</v>
      </c>
      <c r="E657">
        <v>100</v>
      </c>
      <c r="F657">
        <v>100</v>
      </c>
    </row>
    <row r="658" spans="1:6" x14ac:dyDescent="0.3">
      <c r="A658" s="42" t="s">
        <v>423</v>
      </c>
    </row>
    <row r="659" spans="1:6" x14ac:dyDescent="0.3">
      <c r="A659" s="42" t="s">
        <v>238</v>
      </c>
      <c r="B659">
        <v>100</v>
      </c>
      <c r="C659">
        <v>100</v>
      </c>
      <c r="D659">
        <v>100</v>
      </c>
      <c r="E659">
        <v>100</v>
      </c>
      <c r="F659">
        <v>100</v>
      </c>
    </row>
    <row r="660" spans="1:6" x14ac:dyDescent="0.3">
      <c r="A660" s="42" t="s">
        <v>237</v>
      </c>
      <c r="B660">
        <v>100</v>
      </c>
      <c r="C660">
        <v>100</v>
      </c>
      <c r="D660">
        <v>100</v>
      </c>
      <c r="E660">
        <v>100</v>
      </c>
      <c r="F660">
        <v>100</v>
      </c>
    </row>
    <row r="661" spans="1:6" x14ac:dyDescent="0.3">
      <c r="A661" s="42" t="s">
        <v>204</v>
      </c>
      <c r="B661">
        <v>100</v>
      </c>
      <c r="C661">
        <v>100</v>
      </c>
      <c r="D661">
        <v>100</v>
      </c>
      <c r="E661">
        <v>100</v>
      </c>
      <c r="F661">
        <v>100</v>
      </c>
    </row>
    <row r="662" spans="1:6" x14ac:dyDescent="0.3">
      <c r="A662" s="42" t="s">
        <v>180</v>
      </c>
      <c r="B662">
        <v>100</v>
      </c>
      <c r="C662">
        <v>100</v>
      </c>
      <c r="D662">
        <v>100</v>
      </c>
      <c r="E662">
        <v>100</v>
      </c>
      <c r="F662">
        <v>100</v>
      </c>
    </row>
    <row r="663" spans="1:6" x14ac:dyDescent="0.3">
      <c r="A663" s="42" t="s">
        <v>157</v>
      </c>
      <c r="B663">
        <v>77.78</v>
      </c>
      <c r="C663">
        <v>95</v>
      </c>
      <c r="D663">
        <v>100</v>
      </c>
      <c r="E663">
        <v>75</v>
      </c>
      <c r="F663">
        <v>75</v>
      </c>
    </row>
    <row r="664" spans="1:6" x14ac:dyDescent="0.3">
      <c r="A664" s="42" t="s">
        <v>248</v>
      </c>
      <c r="B664">
        <v>100</v>
      </c>
      <c r="C664">
        <v>100</v>
      </c>
      <c r="D664">
        <v>100</v>
      </c>
      <c r="E664">
        <v>100</v>
      </c>
      <c r="F664">
        <v>100</v>
      </c>
    </row>
    <row r="665" spans="1:6" x14ac:dyDescent="0.3">
      <c r="A665" s="42" t="s">
        <v>262</v>
      </c>
      <c r="B665">
        <v>87.5</v>
      </c>
      <c r="C665">
        <v>83.33</v>
      </c>
      <c r="D665">
        <v>100</v>
      </c>
      <c r="E665">
        <v>100</v>
      </c>
      <c r="F665">
        <v>75</v>
      </c>
    </row>
    <row r="666" spans="1:6" x14ac:dyDescent="0.3">
      <c r="A666" s="42" t="s">
        <v>156</v>
      </c>
      <c r="B666">
        <v>100</v>
      </c>
      <c r="C666">
        <v>85</v>
      </c>
      <c r="D666">
        <v>100</v>
      </c>
      <c r="E666">
        <v>50</v>
      </c>
      <c r="F666">
        <v>100</v>
      </c>
    </row>
    <row r="667" spans="1:6" x14ac:dyDescent="0.3">
      <c r="A667" s="42" t="s">
        <v>233</v>
      </c>
      <c r="B667">
        <v>100</v>
      </c>
      <c r="C667">
        <v>95</v>
      </c>
      <c r="D667">
        <v>100</v>
      </c>
      <c r="E667">
        <v>100</v>
      </c>
      <c r="F667">
        <v>75</v>
      </c>
    </row>
    <row r="668" spans="1:6" x14ac:dyDescent="0.3">
      <c r="A668" s="42" t="s">
        <v>212</v>
      </c>
      <c r="B668">
        <v>100</v>
      </c>
      <c r="C668">
        <v>95</v>
      </c>
      <c r="D668">
        <v>66.67</v>
      </c>
      <c r="E668">
        <v>100</v>
      </c>
      <c r="F668">
        <v>75</v>
      </c>
    </row>
    <row r="669" spans="1:6" x14ac:dyDescent="0.3">
      <c r="A669" s="42" t="s">
        <v>229</v>
      </c>
      <c r="B669">
        <v>100</v>
      </c>
      <c r="C669">
        <v>95</v>
      </c>
      <c r="D669">
        <v>100</v>
      </c>
      <c r="E669">
        <v>100</v>
      </c>
      <c r="F669">
        <v>75</v>
      </c>
    </row>
    <row r="670" spans="1:6" x14ac:dyDescent="0.3">
      <c r="A670" s="42" t="s">
        <v>451</v>
      </c>
    </row>
    <row r="671" spans="1:6" x14ac:dyDescent="0.3">
      <c r="A671" s="42" t="s">
        <v>174</v>
      </c>
      <c r="B671">
        <v>100</v>
      </c>
      <c r="C671">
        <v>100</v>
      </c>
      <c r="D671">
        <v>100</v>
      </c>
      <c r="E671">
        <v>100</v>
      </c>
      <c r="F671">
        <v>100</v>
      </c>
    </row>
    <row r="672" spans="1:6" x14ac:dyDescent="0.3">
      <c r="A672" s="42" t="s">
        <v>168</v>
      </c>
      <c r="B672">
        <v>100</v>
      </c>
      <c r="C672">
        <v>85</v>
      </c>
      <c r="D672">
        <v>66.67</v>
      </c>
      <c r="E672">
        <v>100</v>
      </c>
      <c r="F672">
        <v>75</v>
      </c>
    </row>
    <row r="673" spans="1:6" x14ac:dyDescent="0.3">
      <c r="A673" s="42" t="s">
        <v>236</v>
      </c>
      <c r="B673">
        <v>100</v>
      </c>
      <c r="C673">
        <v>80</v>
      </c>
      <c r="D673">
        <v>100</v>
      </c>
      <c r="E673">
        <v>100</v>
      </c>
      <c r="F673">
        <v>100</v>
      </c>
    </row>
    <row r="674" spans="1:6" x14ac:dyDescent="0.3">
      <c r="A674" s="42" t="s">
        <v>169</v>
      </c>
      <c r="B674">
        <v>100</v>
      </c>
      <c r="C674">
        <v>100</v>
      </c>
      <c r="D674">
        <v>100</v>
      </c>
      <c r="E674">
        <v>100</v>
      </c>
      <c r="F674">
        <v>100</v>
      </c>
    </row>
    <row r="675" spans="1:6" x14ac:dyDescent="0.3">
      <c r="A675" s="42" t="s">
        <v>183</v>
      </c>
      <c r="B675">
        <v>100</v>
      </c>
      <c r="C675">
        <v>100</v>
      </c>
      <c r="D675">
        <v>100</v>
      </c>
      <c r="E675">
        <v>100</v>
      </c>
      <c r="F675">
        <v>100</v>
      </c>
    </row>
    <row r="676" spans="1:6" x14ac:dyDescent="0.3">
      <c r="A676" s="42" t="s">
        <v>175</v>
      </c>
      <c r="B676">
        <v>88.89</v>
      </c>
      <c r="C676">
        <v>100</v>
      </c>
      <c r="D676">
        <v>100</v>
      </c>
      <c r="E676">
        <v>100</v>
      </c>
      <c r="F676">
        <v>100</v>
      </c>
    </row>
    <row r="677" spans="1:6" x14ac:dyDescent="0.3">
      <c r="A677" s="42" t="s">
        <v>228</v>
      </c>
      <c r="B677">
        <v>100</v>
      </c>
      <c r="C677">
        <v>95</v>
      </c>
      <c r="D677">
        <v>66.67</v>
      </c>
      <c r="E677">
        <v>100</v>
      </c>
      <c r="F677">
        <v>75</v>
      </c>
    </row>
    <row r="678" spans="1:6" x14ac:dyDescent="0.3">
      <c r="A678" s="42" t="s">
        <v>455</v>
      </c>
    </row>
    <row r="679" spans="1:6" x14ac:dyDescent="0.3">
      <c r="A679" s="42" t="s">
        <v>234</v>
      </c>
      <c r="B679">
        <v>100</v>
      </c>
      <c r="C679">
        <v>100</v>
      </c>
      <c r="D679">
        <v>100</v>
      </c>
      <c r="E679">
        <v>100</v>
      </c>
      <c r="F679">
        <v>100</v>
      </c>
    </row>
    <row r="680" spans="1:6" x14ac:dyDescent="0.3">
      <c r="A680" s="42" t="s">
        <v>448</v>
      </c>
    </row>
    <row r="681" spans="1:6" x14ac:dyDescent="0.3">
      <c r="A681" s="42" t="s">
        <v>449</v>
      </c>
    </row>
    <row r="682" spans="1:6" x14ac:dyDescent="0.3">
      <c r="A682" s="42" t="s">
        <v>450</v>
      </c>
    </row>
    <row r="683" spans="1:6" x14ac:dyDescent="0.3">
      <c r="A683" s="42" t="s">
        <v>223</v>
      </c>
      <c r="B683">
        <v>100</v>
      </c>
      <c r="C683">
        <v>90</v>
      </c>
      <c r="D683">
        <v>100</v>
      </c>
      <c r="E683">
        <v>100</v>
      </c>
      <c r="F683">
        <v>100</v>
      </c>
    </row>
    <row r="684" spans="1:6" x14ac:dyDescent="0.3">
      <c r="A684" s="42" t="s">
        <v>167</v>
      </c>
      <c r="B684">
        <v>100</v>
      </c>
      <c r="C684">
        <v>95</v>
      </c>
      <c r="D684">
        <v>100</v>
      </c>
      <c r="E684">
        <v>100</v>
      </c>
      <c r="F684">
        <v>100</v>
      </c>
    </row>
    <row r="685" spans="1:6" x14ac:dyDescent="0.3">
      <c r="A685" s="42" t="s">
        <v>171</v>
      </c>
      <c r="B685">
        <v>100</v>
      </c>
      <c r="C685">
        <v>100</v>
      </c>
      <c r="D685">
        <v>100</v>
      </c>
      <c r="E685">
        <v>66.67</v>
      </c>
      <c r="F685">
        <v>50</v>
      </c>
    </row>
    <row r="686" spans="1:6" x14ac:dyDescent="0.3">
      <c r="A686" s="42" t="s">
        <v>197</v>
      </c>
      <c r="B686">
        <v>88.89</v>
      </c>
      <c r="C686">
        <v>100</v>
      </c>
      <c r="D686">
        <v>66.67</v>
      </c>
      <c r="E686">
        <v>100</v>
      </c>
      <c r="F686">
        <v>100</v>
      </c>
    </row>
    <row r="687" spans="1:6" x14ac:dyDescent="0.3">
      <c r="A687" s="42" t="s">
        <v>187</v>
      </c>
      <c r="B687">
        <v>100</v>
      </c>
      <c r="C687">
        <v>100</v>
      </c>
      <c r="D687">
        <v>100</v>
      </c>
      <c r="E687">
        <v>100</v>
      </c>
      <c r="F687">
        <v>50</v>
      </c>
    </row>
    <row r="688" spans="1:6" x14ac:dyDescent="0.3">
      <c r="A688" s="42" t="s">
        <v>446</v>
      </c>
    </row>
    <row r="689" spans="1:6" x14ac:dyDescent="0.3">
      <c r="A689" s="42" t="s">
        <v>296</v>
      </c>
      <c r="B689">
        <v>100</v>
      </c>
      <c r="C689">
        <v>100</v>
      </c>
      <c r="D689">
        <v>100</v>
      </c>
      <c r="E689">
        <v>100</v>
      </c>
      <c r="F689">
        <v>100</v>
      </c>
    </row>
    <row r="690" spans="1:6" x14ac:dyDescent="0.3">
      <c r="A690" s="42" t="s">
        <v>172</v>
      </c>
      <c r="B690">
        <v>100</v>
      </c>
      <c r="C690">
        <v>100</v>
      </c>
      <c r="D690">
        <v>66.67</v>
      </c>
      <c r="E690">
        <v>100</v>
      </c>
      <c r="F690">
        <v>100</v>
      </c>
    </row>
    <row r="691" spans="1:6" x14ac:dyDescent="0.3">
      <c r="A691" s="42" t="s">
        <v>191</v>
      </c>
      <c r="B691">
        <v>94.44</v>
      </c>
      <c r="C691">
        <v>90</v>
      </c>
      <c r="D691">
        <v>100</v>
      </c>
      <c r="E691">
        <v>100</v>
      </c>
      <c r="F691">
        <v>50</v>
      </c>
    </row>
    <row r="692" spans="1:6" x14ac:dyDescent="0.3">
      <c r="A692" s="42" t="s">
        <v>146</v>
      </c>
      <c r="B692">
        <v>88.89</v>
      </c>
      <c r="C692">
        <v>95</v>
      </c>
      <c r="D692">
        <v>100</v>
      </c>
      <c r="E692">
        <v>100</v>
      </c>
      <c r="F692">
        <v>75</v>
      </c>
    </row>
    <row r="693" spans="1:6" x14ac:dyDescent="0.3">
      <c r="A693" s="42" t="s">
        <v>177</v>
      </c>
      <c r="B693">
        <v>100</v>
      </c>
      <c r="C693">
        <v>100</v>
      </c>
      <c r="D693">
        <v>66.67</v>
      </c>
      <c r="E693">
        <v>100</v>
      </c>
      <c r="F693">
        <v>100</v>
      </c>
    </row>
    <row r="694" spans="1:6" x14ac:dyDescent="0.3">
      <c r="A694" s="42" t="s">
        <v>178</v>
      </c>
      <c r="B694">
        <v>100</v>
      </c>
      <c r="C694">
        <v>100</v>
      </c>
      <c r="D694">
        <v>100</v>
      </c>
      <c r="E694">
        <v>100</v>
      </c>
      <c r="F694">
        <v>100</v>
      </c>
    </row>
    <row r="695" spans="1:6" x14ac:dyDescent="0.3">
      <c r="A695" s="42" t="s">
        <v>244</v>
      </c>
      <c r="B695">
        <v>100</v>
      </c>
      <c r="C695">
        <v>100</v>
      </c>
      <c r="D695">
        <v>83.33</v>
      </c>
      <c r="E695">
        <v>100</v>
      </c>
      <c r="F695">
        <v>100</v>
      </c>
    </row>
    <row r="696" spans="1:6" x14ac:dyDescent="0.3">
      <c r="A696" s="42" t="s">
        <v>200</v>
      </c>
      <c r="B696">
        <v>87.5</v>
      </c>
      <c r="C696">
        <v>77.78</v>
      </c>
      <c r="D696">
        <v>100</v>
      </c>
      <c r="E696">
        <v>100</v>
      </c>
      <c r="F696">
        <v>100</v>
      </c>
    </row>
    <row r="697" spans="1:6" x14ac:dyDescent="0.3">
      <c r="A697" s="42" t="s">
        <v>184</v>
      </c>
      <c r="B697">
        <v>100</v>
      </c>
      <c r="C697">
        <v>95</v>
      </c>
      <c r="D697">
        <v>100</v>
      </c>
      <c r="E697">
        <v>100</v>
      </c>
      <c r="F697">
        <v>75</v>
      </c>
    </row>
    <row r="698" spans="1:6" x14ac:dyDescent="0.3">
      <c r="A698" s="42" t="s">
        <v>457</v>
      </c>
    </row>
    <row r="699" spans="1:6" x14ac:dyDescent="0.3">
      <c r="A699" s="42" t="s">
        <v>240</v>
      </c>
      <c r="B699">
        <v>88.89</v>
      </c>
      <c r="C699">
        <v>95</v>
      </c>
      <c r="D699">
        <v>100</v>
      </c>
      <c r="E699">
        <v>75</v>
      </c>
      <c r="F699">
        <v>75</v>
      </c>
    </row>
    <row r="700" spans="1:6" x14ac:dyDescent="0.3">
      <c r="A700" s="42" t="s">
        <v>111</v>
      </c>
      <c r="B700">
        <v>100</v>
      </c>
      <c r="C700">
        <v>100</v>
      </c>
      <c r="D700">
        <v>100</v>
      </c>
      <c r="E700">
        <v>100</v>
      </c>
      <c r="F700">
        <v>100</v>
      </c>
    </row>
    <row r="701" spans="1:6" x14ac:dyDescent="0.3">
      <c r="A701" s="42" t="s">
        <v>268</v>
      </c>
      <c r="B701">
        <v>100</v>
      </c>
      <c r="C701">
        <v>90</v>
      </c>
      <c r="D701">
        <v>83.33</v>
      </c>
      <c r="E701">
        <v>100</v>
      </c>
      <c r="F701">
        <v>100</v>
      </c>
    </row>
    <row r="702" spans="1:6" x14ac:dyDescent="0.3">
      <c r="A702" s="42" t="s">
        <v>242</v>
      </c>
      <c r="B702">
        <v>100</v>
      </c>
      <c r="C702">
        <v>100</v>
      </c>
      <c r="D702">
        <v>100</v>
      </c>
      <c r="E702">
        <v>100</v>
      </c>
      <c r="F702">
        <v>100</v>
      </c>
    </row>
    <row r="703" spans="1:6" x14ac:dyDescent="0.3">
      <c r="A703" s="42" t="s">
        <v>216</v>
      </c>
      <c r="B703">
        <v>100</v>
      </c>
      <c r="C703">
        <v>100</v>
      </c>
      <c r="D703">
        <v>100</v>
      </c>
      <c r="E703">
        <v>100</v>
      </c>
      <c r="F703">
        <v>100</v>
      </c>
    </row>
    <row r="704" spans="1:6" x14ac:dyDescent="0.3">
      <c r="A704" s="42" t="s">
        <v>121</v>
      </c>
      <c r="B704">
        <v>88.89</v>
      </c>
      <c r="C704">
        <v>100</v>
      </c>
      <c r="D704">
        <v>100</v>
      </c>
      <c r="E704">
        <v>100</v>
      </c>
      <c r="F704">
        <v>100</v>
      </c>
    </row>
    <row r="705" spans="1:6" x14ac:dyDescent="0.3">
      <c r="A705" s="42" t="s">
        <v>109</v>
      </c>
      <c r="B705">
        <v>100</v>
      </c>
      <c r="C705">
        <v>95</v>
      </c>
      <c r="D705">
        <v>66.67</v>
      </c>
      <c r="E705">
        <v>100</v>
      </c>
      <c r="F705">
        <v>75</v>
      </c>
    </row>
    <row r="706" spans="1:6" x14ac:dyDescent="0.3">
      <c r="A706" s="42" t="s">
        <v>115</v>
      </c>
      <c r="B706">
        <v>100</v>
      </c>
      <c r="C706">
        <v>100</v>
      </c>
      <c r="D706">
        <v>100</v>
      </c>
      <c r="E706">
        <v>100</v>
      </c>
      <c r="F706">
        <v>100</v>
      </c>
    </row>
    <row r="707" spans="1:6" x14ac:dyDescent="0.3">
      <c r="A707" s="42" t="s">
        <v>107</v>
      </c>
      <c r="B707">
        <v>100</v>
      </c>
      <c r="C707">
        <v>100</v>
      </c>
      <c r="D707">
        <v>100</v>
      </c>
      <c r="E707">
        <v>100</v>
      </c>
      <c r="F707">
        <v>100</v>
      </c>
    </row>
    <row r="708" spans="1:6" x14ac:dyDescent="0.3">
      <c r="A708" s="42" t="s">
        <v>270</v>
      </c>
      <c r="B708">
        <v>100</v>
      </c>
      <c r="C708">
        <v>95</v>
      </c>
      <c r="D708">
        <v>100</v>
      </c>
      <c r="E708">
        <v>100</v>
      </c>
      <c r="F708">
        <v>75</v>
      </c>
    </row>
    <row r="709" spans="1:6" x14ac:dyDescent="0.3">
      <c r="A709" s="42" t="s">
        <v>113</v>
      </c>
      <c r="B709">
        <v>100</v>
      </c>
      <c r="C709">
        <v>100</v>
      </c>
      <c r="D709">
        <v>66.67</v>
      </c>
      <c r="E709">
        <v>100</v>
      </c>
      <c r="F709">
        <v>50</v>
      </c>
    </row>
    <row r="710" spans="1:6" x14ac:dyDescent="0.3">
      <c r="A710" s="42" t="s">
        <v>100</v>
      </c>
      <c r="B710">
        <v>100</v>
      </c>
      <c r="C710">
        <v>95</v>
      </c>
      <c r="D710">
        <v>100</v>
      </c>
      <c r="E710">
        <v>100</v>
      </c>
      <c r="F710">
        <v>75</v>
      </c>
    </row>
    <row r="711" spans="1:6" x14ac:dyDescent="0.3">
      <c r="A711" s="42" t="s">
        <v>271</v>
      </c>
      <c r="B711">
        <v>100</v>
      </c>
      <c r="C711">
        <v>100</v>
      </c>
      <c r="D711">
        <v>100</v>
      </c>
      <c r="E711">
        <v>100</v>
      </c>
      <c r="F711">
        <v>100</v>
      </c>
    </row>
    <row r="712" spans="1:6" x14ac:dyDescent="0.3">
      <c r="A712" s="42" t="s">
        <v>117</v>
      </c>
      <c r="B712">
        <v>94.44</v>
      </c>
      <c r="C712">
        <v>100</v>
      </c>
      <c r="D712">
        <v>100</v>
      </c>
      <c r="E712">
        <v>100</v>
      </c>
      <c r="F712">
        <v>100</v>
      </c>
    </row>
    <row r="713" spans="1:6" x14ac:dyDescent="0.3">
      <c r="A713" s="42" t="s">
        <v>119</v>
      </c>
      <c r="B713">
        <v>100</v>
      </c>
      <c r="C713">
        <v>100</v>
      </c>
      <c r="D713">
        <v>100</v>
      </c>
      <c r="E713">
        <v>100</v>
      </c>
      <c r="F713">
        <v>100</v>
      </c>
    </row>
    <row r="714" spans="1:6" x14ac:dyDescent="0.3">
      <c r="A714" s="42" t="s">
        <v>269</v>
      </c>
      <c r="B714">
        <v>100</v>
      </c>
      <c r="C714">
        <v>100</v>
      </c>
      <c r="D714">
        <v>100</v>
      </c>
      <c r="E714">
        <v>100</v>
      </c>
      <c r="F714">
        <v>100</v>
      </c>
    </row>
    <row r="715" spans="1:6" x14ac:dyDescent="0.3">
      <c r="A715" s="42" t="s">
        <v>928</v>
      </c>
      <c r="B715">
        <v>100</v>
      </c>
      <c r="C715">
        <v>95</v>
      </c>
      <c r="D715">
        <v>100</v>
      </c>
      <c r="E715">
        <v>100</v>
      </c>
      <c r="F715">
        <v>75</v>
      </c>
    </row>
    <row r="716" spans="1:6" x14ac:dyDescent="0.3">
      <c r="A716" s="42" t="s">
        <v>273</v>
      </c>
      <c r="B716">
        <v>94.44</v>
      </c>
      <c r="C716">
        <v>90</v>
      </c>
      <c r="D716">
        <v>83.33</v>
      </c>
      <c r="E716">
        <v>83.33</v>
      </c>
      <c r="F716">
        <v>75</v>
      </c>
    </row>
    <row r="717" spans="1:6" x14ac:dyDescent="0.3">
      <c r="A717" s="42" t="s">
        <v>272</v>
      </c>
      <c r="B717">
        <v>100</v>
      </c>
      <c r="C717">
        <v>100</v>
      </c>
      <c r="D717">
        <v>100</v>
      </c>
      <c r="E717">
        <v>100</v>
      </c>
      <c r="F717">
        <v>100</v>
      </c>
    </row>
    <row r="718" spans="1:6" x14ac:dyDescent="0.3">
      <c r="A718" s="42" t="s">
        <v>281</v>
      </c>
      <c r="B718">
        <v>88.89</v>
      </c>
      <c r="C718">
        <v>95</v>
      </c>
      <c r="D718">
        <v>66.67</v>
      </c>
      <c r="E718">
        <v>100</v>
      </c>
      <c r="F718">
        <v>75</v>
      </c>
    </row>
    <row r="719" spans="1:6" x14ac:dyDescent="0.3">
      <c r="A719" s="42" t="s">
        <v>263</v>
      </c>
      <c r="B719">
        <v>88.89</v>
      </c>
      <c r="C719">
        <v>95</v>
      </c>
      <c r="D719">
        <v>33.33</v>
      </c>
      <c r="E719">
        <v>100</v>
      </c>
      <c r="F719">
        <v>75</v>
      </c>
    </row>
    <row r="720" spans="1:6" x14ac:dyDescent="0.3">
      <c r="A720" s="42" t="s">
        <v>382</v>
      </c>
    </row>
    <row r="721" spans="1:6" x14ac:dyDescent="0.3">
      <c r="A721" s="42" t="s">
        <v>426</v>
      </c>
    </row>
    <row r="722" spans="1:6" x14ac:dyDescent="0.3">
      <c r="A722" s="42" t="s">
        <v>160</v>
      </c>
      <c r="B722">
        <v>77.78</v>
      </c>
      <c r="C722">
        <v>90</v>
      </c>
      <c r="D722">
        <v>100</v>
      </c>
      <c r="E722">
        <v>100</v>
      </c>
      <c r="F722">
        <v>50</v>
      </c>
    </row>
    <row r="723" spans="1:6" x14ac:dyDescent="0.3">
      <c r="A723" s="42" t="s">
        <v>164</v>
      </c>
      <c r="B723">
        <v>77.78</v>
      </c>
      <c r="C723">
        <v>90</v>
      </c>
      <c r="D723">
        <v>100</v>
      </c>
      <c r="E723">
        <v>75</v>
      </c>
      <c r="F723">
        <v>100</v>
      </c>
    </row>
    <row r="724" spans="1:6" x14ac:dyDescent="0.3">
      <c r="A724" s="42" t="s">
        <v>415</v>
      </c>
    </row>
    <row r="725" spans="1:6" x14ac:dyDescent="0.3">
      <c r="A725" s="42" t="s">
        <v>231</v>
      </c>
      <c r="B725">
        <v>88.89</v>
      </c>
      <c r="C725">
        <v>100</v>
      </c>
      <c r="D725">
        <v>100</v>
      </c>
      <c r="E725">
        <v>100</v>
      </c>
      <c r="F725">
        <v>100</v>
      </c>
    </row>
    <row r="726" spans="1:6" x14ac:dyDescent="0.3">
      <c r="A726" s="42" t="s">
        <v>217</v>
      </c>
      <c r="B726">
        <v>100</v>
      </c>
      <c r="C726">
        <v>100</v>
      </c>
      <c r="D726">
        <v>66.67</v>
      </c>
      <c r="E726">
        <v>75</v>
      </c>
      <c r="F726">
        <v>100</v>
      </c>
    </row>
    <row r="727" spans="1:6" x14ac:dyDescent="0.3">
      <c r="A727" s="42" t="s">
        <v>179</v>
      </c>
      <c r="B727">
        <v>100</v>
      </c>
      <c r="C727">
        <v>100</v>
      </c>
      <c r="D727">
        <v>100</v>
      </c>
      <c r="E727">
        <v>100</v>
      </c>
      <c r="F727">
        <v>100</v>
      </c>
    </row>
    <row r="728" spans="1:6" x14ac:dyDescent="0.3">
      <c r="A728" s="42" t="s">
        <v>258</v>
      </c>
      <c r="B728">
        <v>88.89</v>
      </c>
      <c r="C728">
        <v>100</v>
      </c>
      <c r="D728">
        <v>100</v>
      </c>
      <c r="E728">
        <v>75</v>
      </c>
      <c r="F728">
        <v>100</v>
      </c>
    </row>
    <row r="729" spans="1:6" x14ac:dyDescent="0.3">
      <c r="A729" s="42" t="s">
        <v>264</v>
      </c>
      <c r="B729">
        <v>94.44</v>
      </c>
      <c r="C729">
        <v>95</v>
      </c>
      <c r="D729">
        <v>50</v>
      </c>
      <c r="E729">
        <v>62.5</v>
      </c>
      <c r="F729">
        <v>100</v>
      </c>
    </row>
    <row r="730" spans="1:6" x14ac:dyDescent="0.3">
      <c r="A730" s="42" t="s">
        <v>249</v>
      </c>
    </row>
    <row r="731" spans="1:6" x14ac:dyDescent="0.3">
      <c r="A731" s="42" t="s">
        <v>305</v>
      </c>
      <c r="B731">
        <v>100</v>
      </c>
      <c r="C731">
        <v>100</v>
      </c>
      <c r="D731">
        <v>100</v>
      </c>
      <c r="E731">
        <v>100</v>
      </c>
      <c r="F731">
        <v>100</v>
      </c>
    </row>
    <row r="732" spans="1:6" x14ac:dyDescent="0.3">
      <c r="A732" s="42" t="s">
        <v>226</v>
      </c>
      <c r="B732">
        <v>100</v>
      </c>
      <c r="C732">
        <v>95</v>
      </c>
      <c r="D732">
        <v>100</v>
      </c>
      <c r="E732">
        <v>100</v>
      </c>
      <c r="F732">
        <v>25</v>
      </c>
    </row>
    <row r="733" spans="1:6" x14ac:dyDescent="0.3">
      <c r="A733" s="42" t="s">
        <v>255</v>
      </c>
      <c r="B733">
        <v>100</v>
      </c>
      <c r="C733">
        <v>100</v>
      </c>
      <c r="D733">
        <v>100</v>
      </c>
      <c r="E733">
        <v>100</v>
      </c>
      <c r="F733">
        <v>100</v>
      </c>
    </row>
    <row r="734" spans="1:6" x14ac:dyDescent="0.3">
      <c r="A734" s="42" t="s">
        <v>141</v>
      </c>
      <c r="B734">
        <v>100</v>
      </c>
      <c r="C734">
        <v>100</v>
      </c>
      <c r="D734">
        <v>100</v>
      </c>
      <c r="E734">
        <v>100</v>
      </c>
      <c r="F734">
        <v>100</v>
      </c>
    </row>
    <row r="735" spans="1:6" x14ac:dyDescent="0.3">
      <c r="A735" s="42" t="s">
        <v>218</v>
      </c>
      <c r="B735">
        <v>100</v>
      </c>
      <c r="C735">
        <v>100</v>
      </c>
      <c r="D735">
        <v>100</v>
      </c>
      <c r="E735">
        <v>100</v>
      </c>
      <c r="F735">
        <v>100</v>
      </c>
    </row>
    <row r="736" spans="1:6" x14ac:dyDescent="0.3">
      <c r="A736" s="42" t="s">
        <v>132</v>
      </c>
      <c r="B736">
        <v>100</v>
      </c>
      <c r="C736">
        <v>100</v>
      </c>
      <c r="D736">
        <v>100</v>
      </c>
      <c r="E736">
        <v>100</v>
      </c>
      <c r="F736">
        <v>100</v>
      </c>
    </row>
    <row r="737" spans="1:6" x14ac:dyDescent="0.3">
      <c r="A737" s="42" t="s">
        <v>144</v>
      </c>
      <c r="B737">
        <v>83.33</v>
      </c>
      <c r="C737">
        <v>100</v>
      </c>
      <c r="D737">
        <v>100</v>
      </c>
      <c r="E737">
        <v>100</v>
      </c>
      <c r="F737">
        <v>100</v>
      </c>
    </row>
    <row r="738" spans="1:6" x14ac:dyDescent="0.3">
      <c r="A738" s="42" t="s">
        <v>139</v>
      </c>
      <c r="B738">
        <v>100</v>
      </c>
      <c r="C738">
        <v>100</v>
      </c>
      <c r="D738">
        <v>100</v>
      </c>
      <c r="E738">
        <v>100</v>
      </c>
      <c r="F738">
        <v>100</v>
      </c>
    </row>
    <row r="739" spans="1:6" x14ac:dyDescent="0.3">
      <c r="A739" s="42" t="s">
        <v>145</v>
      </c>
      <c r="B739">
        <v>77.78</v>
      </c>
      <c r="C739">
        <v>95</v>
      </c>
      <c r="D739">
        <v>100</v>
      </c>
      <c r="E739">
        <v>75</v>
      </c>
      <c r="F739">
        <v>75</v>
      </c>
    </row>
    <row r="740" spans="1:6" x14ac:dyDescent="0.3">
      <c r="A740" s="42" t="s">
        <v>224</v>
      </c>
      <c r="B740">
        <v>88.89</v>
      </c>
      <c r="C740">
        <v>85</v>
      </c>
      <c r="D740">
        <v>100</v>
      </c>
      <c r="E740">
        <v>87.5</v>
      </c>
      <c r="F740">
        <v>75</v>
      </c>
    </row>
    <row r="741" spans="1:6" x14ac:dyDescent="0.3">
      <c r="A741" s="42" t="s">
        <v>135</v>
      </c>
      <c r="B741">
        <v>100</v>
      </c>
      <c r="C741">
        <v>100</v>
      </c>
      <c r="D741">
        <v>100</v>
      </c>
      <c r="E741">
        <v>100</v>
      </c>
      <c r="F741">
        <v>100</v>
      </c>
    </row>
    <row r="742" spans="1:6" x14ac:dyDescent="0.3">
      <c r="A742" s="42" t="s">
        <v>256</v>
      </c>
      <c r="B742">
        <v>100</v>
      </c>
      <c r="C742">
        <v>100</v>
      </c>
      <c r="D742">
        <v>100</v>
      </c>
      <c r="E742">
        <v>100</v>
      </c>
      <c r="F742">
        <v>100</v>
      </c>
    </row>
    <row r="743" spans="1:6" x14ac:dyDescent="0.3">
      <c r="A743" s="42" t="s">
        <v>137</v>
      </c>
      <c r="B743">
        <v>100</v>
      </c>
      <c r="C743">
        <v>100</v>
      </c>
      <c r="D743">
        <v>100</v>
      </c>
      <c r="E743">
        <v>100</v>
      </c>
      <c r="F743">
        <v>100</v>
      </c>
    </row>
    <row r="744" spans="1:6" x14ac:dyDescent="0.3">
      <c r="A744" s="42" t="s">
        <v>196</v>
      </c>
      <c r="B744">
        <v>88.89</v>
      </c>
      <c r="C744">
        <v>100</v>
      </c>
      <c r="D744">
        <v>100</v>
      </c>
      <c r="E744">
        <v>100</v>
      </c>
      <c r="F744">
        <v>100</v>
      </c>
    </row>
    <row r="745" spans="1:6" x14ac:dyDescent="0.3">
      <c r="A745" s="42" t="s">
        <v>246</v>
      </c>
      <c r="B745">
        <v>100</v>
      </c>
      <c r="C745">
        <v>100</v>
      </c>
      <c r="D745">
        <v>100</v>
      </c>
      <c r="E745">
        <v>100</v>
      </c>
      <c r="F745">
        <v>100</v>
      </c>
    </row>
    <row r="746" spans="1:6" x14ac:dyDescent="0.3">
      <c r="A746" s="42" t="s">
        <v>318</v>
      </c>
    </row>
    <row r="747" spans="1:6" x14ac:dyDescent="0.3">
      <c r="A747" s="42" t="s">
        <v>307</v>
      </c>
      <c r="B747">
        <v>100</v>
      </c>
      <c r="C747">
        <v>95</v>
      </c>
      <c r="D747">
        <v>100</v>
      </c>
      <c r="E747">
        <v>100</v>
      </c>
      <c r="F747">
        <v>75</v>
      </c>
    </row>
    <row r="748" spans="1:6" x14ac:dyDescent="0.3">
      <c r="A748" s="42" t="s">
        <v>267</v>
      </c>
      <c r="B748">
        <v>100</v>
      </c>
      <c r="C748">
        <v>100</v>
      </c>
      <c r="D748">
        <v>100</v>
      </c>
      <c r="E748">
        <v>100</v>
      </c>
      <c r="F748">
        <v>100</v>
      </c>
    </row>
    <row r="749" spans="1:6" x14ac:dyDescent="0.3">
      <c r="A749" s="42" t="s">
        <v>541</v>
      </c>
    </row>
    <row r="750" spans="1:6" x14ac:dyDescent="0.3">
      <c r="A750" s="42" t="s">
        <v>142</v>
      </c>
      <c r="B750">
        <v>87.5</v>
      </c>
      <c r="C750">
        <v>100</v>
      </c>
      <c r="D750">
        <v>100</v>
      </c>
      <c r="E750">
        <v>100</v>
      </c>
      <c r="F750">
        <v>100</v>
      </c>
    </row>
    <row r="751" spans="1:6" x14ac:dyDescent="0.3">
      <c r="A751" s="42" t="s">
        <v>309</v>
      </c>
      <c r="B751">
        <v>100</v>
      </c>
      <c r="C751">
        <v>100</v>
      </c>
      <c r="D751">
        <v>100</v>
      </c>
      <c r="E751">
        <v>100</v>
      </c>
      <c r="F751">
        <v>100</v>
      </c>
    </row>
    <row r="752" spans="1:6" x14ac:dyDescent="0.3">
      <c r="A752" s="42" t="s">
        <v>192</v>
      </c>
      <c r="B752">
        <v>100</v>
      </c>
      <c r="C752">
        <v>100</v>
      </c>
      <c r="D752">
        <v>100</v>
      </c>
      <c r="E752">
        <v>100</v>
      </c>
      <c r="F752">
        <v>100</v>
      </c>
    </row>
    <row r="753" spans="1:6" x14ac:dyDescent="0.3">
      <c r="A753" s="42" t="s">
        <v>181</v>
      </c>
      <c r="B753">
        <v>100</v>
      </c>
      <c r="C753">
        <v>100</v>
      </c>
      <c r="D753">
        <v>100</v>
      </c>
      <c r="E753">
        <v>100</v>
      </c>
      <c r="F753">
        <v>100</v>
      </c>
    </row>
    <row r="754" spans="1:6" x14ac:dyDescent="0.3">
      <c r="A754" s="42" t="s">
        <v>283</v>
      </c>
      <c r="B754">
        <v>100</v>
      </c>
      <c r="C754">
        <v>95</v>
      </c>
      <c r="D754">
        <v>100</v>
      </c>
      <c r="E754">
        <v>100</v>
      </c>
      <c r="F754">
        <v>75</v>
      </c>
    </row>
    <row r="755" spans="1:6" x14ac:dyDescent="0.3">
      <c r="A755" s="42" t="s">
        <v>302</v>
      </c>
      <c r="B755">
        <v>100</v>
      </c>
      <c r="C755">
        <v>90</v>
      </c>
      <c r="D755">
        <v>100</v>
      </c>
      <c r="E755">
        <v>75</v>
      </c>
      <c r="F755">
        <v>100</v>
      </c>
    </row>
    <row r="756" spans="1:6" x14ac:dyDescent="0.3">
      <c r="A756" s="42" t="s">
        <v>459</v>
      </c>
    </row>
    <row r="757" spans="1:6" x14ac:dyDescent="0.3">
      <c r="A757" s="42" t="s">
        <v>421</v>
      </c>
    </row>
    <row r="758" spans="1:6" x14ac:dyDescent="0.3">
      <c r="A758" s="42" t="s">
        <v>540</v>
      </c>
    </row>
    <row r="759" spans="1:6" x14ac:dyDescent="0.3">
      <c r="A759" s="42" t="s">
        <v>195</v>
      </c>
      <c r="B759">
        <v>100</v>
      </c>
      <c r="C759">
        <v>100</v>
      </c>
      <c r="D759">
        <v>100</v>
      </c>
      <c r="E759">
        <v>100</v>
      </c>
      <c r="F759">
        <v>100</v>
      </c>
    </row>
    <row r="760" spans="1:6" x14ac:dyDescent="0.3">
      <c r="A760" s="42" t="s">
        <v>289</v>
      </c>
      <c r="B760">
        <v>75</v>
      </c>
      <c r="C760">
        <v>100</v>
      </c>
      <c r="D760">
        <v>100</v>
      </c>
      <c r="E760">
        <v>100</v>
      </c>
      <c r="F760">
        <v>100</v>
      </c>
    </row>
    <row r="761" spans="1:6" x14ac:dyDescent="0.3">
      <c r="A761" s="42" t="s">
        <v>294</v>
      </c>
    </row>
    <row r="762" spans="1:6" x14ac:dyDescent="0.3">
      <c r="A762" s="42" t="s">
        <v>291</v>
      </c>
      <c r="B762">
        <v>77.78</v>
      </c>
      <c r="C762">
        <v>85</v>
      </c>
      <c r="D762">
        <v>66.67</v>
      </c>
      <c r="E762">
        <v>75</v>
      </c>
      <c r="F762">
        <v>25</v>
      </c>
    </row>
    <row r="763" spans="1:6" x14ac:dyDescent="0.3">
      <c r="A763" s="42" t="s">
        <v>284</v>
      </c>
      <c r="B763">
        <v>100</v>
      </c>
      <c r="C763">
        <v>100</v>
      </c>
      <c r="D763">
        <v>100</v>
      </c>
      <c r="E763">
        <v>100</v>
      </c>
      <c r="F763">
        <v>100</v>
      </c>
    </row>
    <row r="764" spans="1:6" x14ac:dyDescent="0.3">
      <c r="A764" s="42" t="s">
        <v>290</v>
      </c>
      <c r="B764">
        <v>72.22</v>
      </c>
      <c r="C764">
        <v>70</v>
      </c>
      <c r="D764">
        <v>100</v>
      </c>
      <c r="E764">
        <v>100</v>
      </c>
      <c r="F764">
        <v>100</v>
      </c>
    </row>
    <row r="765" spans="1:6" x14ac:dyDescent="0.3">
      <c r="A765" s="42" t="s">
        <v>378</v>
      </c>
      <c r="B765">
        <v>100</v>
      </c>
      <c r="C765">
        <v>100</v>
      </c>
      <c r="D765">
        <v>100</v>
      </c>
      <c r="E765">
        <v>100</v>
      </c>
      <c r="F765">
        <v>100</v>
      </c>
    </row>
    <row r="766" spans="1:6" x14ac:dyDescent="0.3">
      <c r="A766" s="42" t="s">
        <v>349</v>
      </c>
      <c r="B766">
        <v>100</v>
      </c>
      <c r="C766">
        <v>95</v>
      </c>
      <c r="D766">
        <v>100</v>
      </c>
      <c r="E766">
        <v>100</v>
      </c>
      <c r="F766">
        <v>75</v>
      </c>
    </row>
    <row r="767" spans="1:6" x14ac:dyDescent="0.3">
      <c r="A767" s="42" t="s">
        <v>353</v>
      </c>
      <c r="B767">
        <v>94.44</v>
      </c>
      <c r="C767">
        <v>100</v>
      </c>
      <c r="D767">
        <v>100</v>
      </c>
      <c r="E767">
        <v>75</v>
      </c>
      <c r="F767">
        <v>100</v>
      </c>
    </row>
    <row r="768" spans="1:6" x14ac:dyDescent="0.3">
      <c r="A768" s="42" t="s">
        <v>375</v>
      </c>
    </row>
    <row r="769" spans="1:6" x14ac:dyDescent="0.3">
      <c r="A769" s="42" t="s">
        <v>358</v>
      </c>
      <c r="B769">
        <v>66.67</v>
      </c>
      <c r="C769">
        <v>45</v>
      </c>
      <c r="D769">
        <v>33.33</v>
      </c>
      <c r="E769">
        <v>25</v>
      </c>
      <c r="F769">
        <v>25</v>
      </c>
    </row>
    <row r="770" spans="1:6" x14ac:dyDescent="0.3">
      <c r="A770" s="42" t="s">
        <v>351</v>
      </c>
      <c r="B770">
        <v>88.89</v>
      </c>
      <c r="C770">
        <v>100</v>
      </c>
      <c r="D770">
        <v>100</v>
      </c>
      <c r="E770">
        <v>66.67</v>
      </c>
      <c r="F770">
        <v>100</v>
      </c>
    </row>
    <row r="771" spans="1:6" x14ac:dyDescent="0.3">
      <c r="A771" s="42" t="s">
        <v>433</v>
      </c>
      <c r="B771">
        <v>37.5</v>
      </c>
      <c r="C771">
        <v>66.67</v>
      </c>
      <c r="D771">
        <v>66.67</v>
      </c>
      <c r="E771">
        <v>75</v>
      </c>
      <c r="F771">
        <v>50</v>
      </c>
    </row>
    <row r="772" spans="1:6" x14ac:dyDescent="0.3">
      <c r="A772" s="42" t="s">
        <v>422</v>
      </c>
    </row>
    <row r="773" spans="1:6" x14ac:dyDescent="0.3">
      <c r="A773" s="42" t="s">
        <v>369</v>
      </c>
      <c r="B773">
        <v>100</v>
      </c>
      <c r="C773">
        <v>95</v>
      </c>
      <c r="D773">
        <v>100</v>
      </c>
      <c r="E773">
        <v>100</v>
      </c>
      <c r="F773">
        <v>75</v>
      </c>
    </row>
    <row r="774" spans="1:6" x14ac:dyDescent="0.3">
      <c r="A774" s="42" t="s">
        <v>352</v>
      </c>
      <c r="B774">
        <v>100</v>
      </c>
      <c r="C774">
        <v>100</v>
      </c>
      <c r="D774">
        <v>66.67</v>
      </c>
      <c r="E774">
        <v>100</v>
      </c>
      <c r="F774">
        <v>100</v>
      </c>
    </row>
    <row r="775" spans="1:6" x14ac:dyDescent="0.3">
      <c r="A775" s="42" t="s">
        <v>354</v>
      </c>
    </row>
    <row r="776" spans="1:6" x14ac:dyDescent="0.3">
      <c r="A776" s="42" t="s">
        <v>355</v>
      </c>
      <c r="B776">
        <v>72.22</v>
      </c>
      <c r="C776">
        <v>75</v>
      </c>
      <c r="D776">
        <v>33.33</v>
      </c>
      <c r="E776">
        <v>75</v>
      </c>
      <c r="F776">
        <v>75</v>
      </c>
    </row>
    <row r="777" spans="1:6" x14ac:dyDescent="0.3">
      <c r="A777" s="42" t="s">
        <v>365</v>
      </c>
      <c r="B777">
        <v>100</v>
      </c>
      <c r="C777">
        <v>100</v>
      </c>
      <c r="D777">
        <v>100</v>
      </c>
      <c r="E777">
        <v>100</v>
      </c>
      <c r="F777">
        <v>100</v>
      </c>
    </row>
    <row r="778" spans="1:6" x14ac:dyDescent="0.3">
      <c r="A778" s="42" t="s">
        <v>361</v>
      </c>
      <c r="B778">
        <v>88.89</v>
      </c>
      <c r="C778">
        <v>95</v>
      </c>
      <c r="D778">
        <v>66.67</v>
      </c>
      <c r="E778">
        <v>100</v>
      </c>
      <c r="F778">
        <v>75</v>
      </c>
    </row>
    <row r="779" spans="1:6" x14ac:dyDescent="0.3">
      <c r="A779" s="42" t="s">
        <v>368</v>
      </c>
      <c r="B779">
        <v>77.78</v>
      </c>
      <c r="C779">
        <v>65</v>
      </c>
      <c r="D779">
        <v>50</v>
      </c>
      <c r="E779">
        <v>66.67</v>
      </c>
      <c r="F779">
        <v>25</v>
      </c>
    </row>
    <row r="780" spans="1:6" x14ac:dyDescent="0.3">
      <c r="A780" s="42" t="s">
        <v>364</v>
      </c>
      <c r="B780">
        <v>50</v>
      </c>
      <c r="C780">
        <v>75</v>
      </c>
      <c r="D780">
        <v>66.67</v>
      </c>
      <c r="E780">
        <v>100</v>
      </c>
      <c r="F780">
        <v>25</v>
      </c>
    </row>
    <row r="781" spans="1:6" x14ac:dyDescent="0.3">
      <c r="A781" s="42" t="s">
        <v>546</v>
      </c>
      <c r="B781">
        <v>93.306025641025641</v>
      </c>
      <c r="C781">
        <v>94.038397435897437</v>
      </c>
      <c r="D781">
        <v>92.094230769230776</v>
      </c>
      <c r="E781">
        <v>93.990448717948723</v>
      </c>
      <c r="F781">
        <v>86.217948717948715</v>
      </c>
    </row>
    <row r="782" spans="1:6" x14ac:dyDescent="0.3">
      <c r="B782">
        <v>92.374487179487176</v>
      </c>
      <c r="C782">
        <v>92.778461538461556</v>
      </c>
      <c r="D782">
        <v>83.012820512820511</v>
      </c>
      <c r="E782">
        <v>95.512820512820511</v>
      </c>
      <c r="F782">
        <v>73.237179487179489</v>
      </c>
    </row>
    <row r="785" spans="1:7" x14ac:dyDescent="0.3">
      <c r="A785">
        <v>2024</v>
      </c>
    </row>
    <row r="786" spans="1:7" x14ac:dyDescent="0.3">
      <c r="A786" s="41" t="s">
        <v>545</v>
      </c>
      <c r="B786" t="s">
        <v>931</v>
      </c>
      <c r="C786" t="s">
        <v>921</v>
      </c>
      <c r="D786" t="s">
        <v>922</v>
      </c>
      <c r="E786" t="s">
        <v>923</v>
      </c>
      <c r="F786" t="s">
        <v>924</v>
      </c>
      <c r="G786" t="s">
        <v>925</v>
      </c>
    </row>
    <row r="787" spans="1:7" x14ac:dyDescent="0.3">
      <c r="A787" s="42" t="s">
        <v>265</v>
      </c>
      <c r="B787">
        <v>100</v>
      </c>
      <c r="C787">
        <v>100</v>
      </c>
      <c r="D787">
        <v>93.75</v>
      </c>
      <c r="E787">
        <v>100</v>
      </c>
      <c r="F787">
        <v>100</v>
      </c>
      <c r="G787">
        <v>100</v>
      </c>
    </row>
    <row r="788" spans="1:7" x14ac:dyDescent="0.3">
      <c r="A788" s="42" t="s">
        <v>313</v>
      </c>
      <c r="B788">
        <v>100</v>
      </c>
      <c r="C788">
        <v>100</v>
      </c>
      <c r="D788">
        <v>100</v>
      </c>
      <c r="E788">
        <v>100</v>
      </c>
      <c r="F788">
        <v>100</v>
      </c>
      <c r="G788">
        <v>100</v>
      </c>
    </row>
    <row r="789" spans="1:7" x14ac:dyDescent="0.3">
      <c r="A789" s="42" t="s">
        <v>288</v>
      </c>
      <c r="B789">
        <v>100</v>
      </c>
      <c r="C789">
        <v>100</v>
      </c>
      <c r="D789">
        <v>100</v>
      </c>
      <c r="E789">
        <v>100</v>
      </c>
      <c r="F789">
        <v>100</v>
      </c>
      <c r="G789">
        <v>100</v>
      </c>
    </row>
    <row r="790" spans="1:7" x14ac:dyDescent="0.3">
      <c r="A790" s="42" t="s">
        <v>312</v>
      </c>
      <c r="B790">
        <v>100</v>
      </c>
      <c r="C790">
        <v>100</v>
      </c>
      <c r="D790">
        <v>100</v>
      </c>
      <c r="E790">
        <v>100</v>
      </c>
      <c r="F790">
        <v>100</v>
      </c>
      <c r="G790">
        <v>100</v>
      </c>
    </row>
    <row r="791" spans="1:7" x14ac:dyDescent="0.3">
      <c r="A791" s="42" t="s">
        <v>310</v>
      </c>
      <c r="B791">
        <v>100</v>
      </c>
      <c r="C791">
        <v>100</v>
      </c>
      <c r="D791">
        <v>100</v>
      </c>
      <c r="E791">
        <v>100</v>
      </c>
      <c r="F791">
        <v>100</v>
      </c>
      <c r="G791">
        <v>100</v>
      </c>
    </row>
    <row r="792" spans="1:7" x14ac:dyDescent="0.3">
      <c r="A792" s="42" t="s">
        <v>295</v>
      </c>
      <c r="B792">
        <v>100</v>
      </c>
      <c r="C792">
        <v>90</v>
      </c>
      <c r="D792">
        <v>100</v>
      </c>
      <c r="E792">
        <v>100</v>
      </c>
      <c r="F792">
        <v>100</v>
      </c>
      <c r="G792">
        <v>100</v>
      </c>
    </row>
    <row r="793" spans="1:7" x14ac:dyDescent="0.3">
      <c r="A793" s="42" t="s">
        <v>257</v>
      </c>
      <c r="B793">
        <v>100</v>
      </c>
      <c r="C793">
        <v>100</v>
      </c>
      <c r="D793">
        <v>100</v>
      </c>
      <c r="E793">
        <v>100</v>
      </c>
      <c r="F793">
        <v>100</v>
      </c>
      <c r="G793">
        <v>100</v>
      </c>
    </row>
    <row r="794" spans="1:7" x14ac:dyDescent="0.3">
      <c r="A794" s="42" t="s">
        <v>293</v>
      </c>
      <c r="B794">
        <v>100</v>
      </c>
      <c r="C794">
        <v>90</v>
      </c>
      <c r="D794">
        <v>80</v>
      </c>
      <c r="E794">
        <v>100</v>
      </c>
      <c r="F794">
        <v>100</v>
      </c>
      <c r="G794">
        <v>20</v>
      </c>
    </row>
    <row r="795" spans="1:7" x14ac:dyDescent="0.3">
      <c r="A795" s="42" t="s">
        <v>285</v>
      </c>
      <c r="B795">
        <v>100</v>
      </c>
      <c r="C795">
        <v>100</v>
      </c>
      <c r="D795">
        <v>100</v>
      </c>
      <c r="E795">
        <v>100</v>
      </c>
      <c r="F795">
        <v>100</v>
      </c>
      <c r="G795">
        <v>100</v>
      </c>
    </row>
    <row r="796" spans="1:7" x14ac:dyDescent="0.3">
      <c r="A796" s="42" t="s">
        <v>213</v>
      </c>
      <c r="B796">
        <v>100</v>
      </c>
      <c r="C796">
        <v>100</v>
      </c>
      <c r="D796">
        <v>100</v>
      </c>
      <c r="E796">
        <v>100</v>
      </c>
      <c r="F796">
        <v>100</v>
      </c>
      <c r="G796">
        <v>100</v>
      </c>
    </row>
    <row r="797" spans="1:7" x14ac:dyDescent="0.3">
      <c r="A797" s="42" t="s">
        <v>215</v>
      </c>
      <c r="B797">
        <v>60</v>
      </c>
      <c r="C797">
        <v>60</v>
      </c>
      <c r="D797">
        <v>46.25</v>
      </c>
      <c r="E797">
        <v>100</v>
      </c>
      <c r="F797">
        <v>75</v>
      </c>
      <c r="G797">
        <v>60</v>
      </c>
    </row>
    <row r="798" spans="1:7" x14ac:dyDescent="0.3">
      <c r="A798" s="42" t="s">
        <v>286</v>
      </c>
      <c r="B798">
        <v>100</v>
      </c>
      <c r="C798">
        <v>100</v>
      </c>
      <c r="D798">
        <v>100</v>
      </c>
      <c r="E798">
        <v>66.67</v>
      </c>
      <c r="F798">
        <v>75</v>
      </c>
      <c r="G798">
        <v>100</v>
      </c>
    </row>
    <row r="799" spans="1:7" x14ac:dyDescent="0.3">
      <c r="A799" s="42" t="s">
        <v>182</v>
      </c>
      <c r="B799">
        <v>100</v>
      </c>
      <c r="C799">
        <v>100</v>
      </c>
      <c r="D799">
        <v>100</v>
      </c>
      <c r="E799">
        <v>100</v>
      </c>
      <c r="F799">
        <v>100</v>
      </c>
      <c r="G799">
        <v>100</v>
      </c>
    </row>
    <row r="800" spans="1:7" x14ac:dyDescent="0.3">
      <c r="A800" s="42" t="s">
        <v>311</v>
      </c>
      <c r="B800">
        <v>100</v>
      </c>
      <c r="C800">
        <v>100</v>
      </c>
      <c r="D800">
        <v>100</v>
      </c>
      <c r="E800">
        <v>100</v>
      </c>
      <c r="F800">
        <v>66.67</v>
      </c>
      <c r="G800">
        <v>100</v>
      </c>
    </row>
    <row r="801" spans="1:7" x14ac:dyDescent="0.3">
      <c r="A801" s="42" t="s">
        <v>266</v>
      </c>
      <c r="B801">
        <v>100</v>
      </c>
      <c r="C801">
        <v>100</v>
      </c>
      <c r="D801">
        <v>100</v>
      </c>
      <c r="E801">
        <v>100</v>
      </c>
      <c r="F801">
        <v>100</v>
      </c>
      <c r="G801">
        <v>100</v>
      </c>
    </row>
    <row r="802" spans="1:7" x14ac:dyDescent="0.3">
      <c r="A802" s="42" t="s">
        <v>300</v>
      </c>
      <c r="B802">
        <v>100</v>
      </c>
      <c r="C802">
        <v>100</v>
      </c>
      <c r="D802">
        <v>90</v>
      </c>
      <c r="E802">
        <v>100</v>
      </c>
      <c r="F802">
        <v>100</v>
      </c>
      <c r="G802">
        <v>10</v>
      </c>
    </row>
    <row r="803" spans="1:7" x14ac:dyDescent="0.3">
      <c r="A803" s="42" t="s">
        <v>287</v>
      </c>
      <c r="B803">
        <v>100</v>
      </c>
      <c r="C803">
        <v>100</v>
      </c>
      <c r="D803">
        <v>100</v>
      </c>
      <c r="E803">
        <v>100</v>
      </c>
      <c r="F803">
        <v>100</v>
      </c>
      <c r="G803">
        <v>100</v>
      </c>
    </row>
    <row r="804" spans="1:7" x14ac:dyDescent="0.3">
      <c r="A804" s="42" t="s">
        <v>304</v>
      </c>
      <c r="B804">
        <v>100</v>
      </c>
      <c r="C804">
        <v>100</v>
      </c>
      <c r="D804">
        <v>92.5</v>
      </c>
      <c r="E804">
        <v>100</v>
      </c>
      <c r="F804">
        <v>100</v>
      </c>
      <c r="G804">
        <v>70</v>
      </c>
    </row>
    <row r="805" spans="1:7" x14ac:dyDescent="0.3">
      <c r="A805" s="42" t="s">
        <v>319</v>
      </c>
    </row>
    <row r="806" spans="1:7" x14ac:dyDescent="0.3">
      <c r="A806" s="42" t="s">
        <v>321</v>
      </c>
      <c r="B806">
        <v>0</v>
      </c>
      <c r="C806">
        <v>50</v>
      </c>
      <c r="D806">
        <v>75</v>
      </c>
      <c r="E806">
        <v>100</v>
      </c>
      <c r="F806">
        <v>100</v>
      </c>
      <c r="G806">
        <v>100</v>
      </c>
    </row>
    <row r="807" spans="1:7" x14ac:dyDescent="0.3">
      <c r="A807" s="42" t="s">
        <v>203</v>
      </c>
      <c r="B807">
        <v>100</v>
      </c>
      <c r="C807">
        <v>88.89</v>
      </c>
      <c r="D807">
        <v>97.14</v>
      </c>
      <c r="E807">
        <v>66.67</v>
      </c>
      <c r="F807">
        <v>66.67</v>
      </c>
      <c r="G807">
        <v>90</v>
      </c>
    </row>
    <row r="808" spans="1:7" x14ac:dyDescent="0.3">
      <c r="A808" s="42" t="s">
        <v>278</v>
      </c>
    </row>
    <row r="809" spans="1:7" x14ac:dyDescent="0.3">
      <c r="A809" s="42" t="s">
        <v>247</v>
      </c>
      <c r="B809">
        <v>100</v>
      </c>
      <c r="C809">
        <v>100</v>
      </c>
      <c r="D809">
        <v>97.5</v>
      </c>
      <c r="E809">
        <v>100</v>
      </c>
      <c r="F809">
        <v>100</v>
      </c>
      <c r="G809">
        <v>90</v>
      </c>
    </row>
    <row r="810" spans="1:7" x14ac:dyDescent="0.3">
      <c r="A810" s="42" t="s">
        <v>424</v>
      </c>
    </row>
    <row r="811" spans="1:7" x14ac:dyDescent="0.3">
      <c r="A811" s="42" t="s">
        <v>297</v>
      </c>
      <c r="B811">
        <v>100</v>
      </c>
      <c r="C811">
        <v>88.89</v>
      </c>
      <c r="D811">
        <v>77.14</v>
      </c>
      <c r="E811">
        <v>100</v>
      </c>
      <c r="F811">
        <v>66.67</v>
      </c>
      <c r="G811">
        <v>20</v>
      </c>
    </row>
    <row r="812" spans="1:7" x14ac:dyDescent="0.3">
      <c r="A812" s="42" t="s">
        <v>282</v>
      </c>
      <c r="B812">
        <v>100</v>
      </c>
      <c r="C812">
        <v>100</v>
      </c>
      <c r="D812">
        <v>100</v>
      </c>
      <c r="E812">
        <v>100</v>
      </c>
      <c r="F812">
        <v>100</v>
      </c>
      <c r="G812">
        <v>100</v>
      </c>
    </row>
    <row r="813" spans="1:7" x14ac:dyDescent="0.3">
      <c r="A813" s="42" t="s">
        <v>251</v>
      </c>
      <c r="B813">
        <v>100</v>
      </c>
      <c r="C813">
        <v>100</v>
      </c>
      <c r="D813">
        <v>100</v>
      </c>
      <c r="E813">
        <v>100</v>
      </c>
      <c r="F813">
        <v>100</v>
      </c>
      <c r="G813">
        <v>100</v>
      </c>
    </row>
    <row r="814" spans="1:7" x14ac:dyDescent="0.3">
      <c r="A814" s="42" t="s">
        <v>260</v>
      </c>
      <c r="B814">
        <v>100</v>
      </c>
      <c r="C814">
        <v>100</v>
      </c>
      <c r="D814">
        <v>97.5</v>
      </c>
      <c r="E814">
        <v>100</v>
      </c>
      <c r="F814">
        <v>100</v>
      </c>
      <c r="G814">
        <v>90</v>
      </c>
    </row>
    <row r="815" spans="1:7" x14ac:dyDescent="0.3">
      <c r="A815" s="42" t="s">
        <v>420</v>
      </c>
    </row>
    <row r="816" spans="1:7" x14ac:dyDescent="0.3">
      <c r="A816" s="42" t="s">
        <v>152</v>
      </c>
      <c r="B816">
        <v>100</v>
      </c>
      <c r="C816">
        <v>100</v>
      </c>
      <c r="D816">
        <v>100</v>
      </c>
      <c r="E816">
        <v>100</v>
      </c>
      <c r="F816">
        <v>100</v>
      </c>
      <c r="G816">
        <v>100</v>
      </c>
    </row>
    <row r="817" spans="1:7" x14ac:dyDescent="0.3">
      <c r="A817" s="42" t="s">
        <v>153</v>
      </c>
      <c r="B817">
        <v>100</v>
      </c>
      <c r="C817">
        <v>95</v>
      </c>
      <c r="D817">
        <v>100</v>
      </c>
      <c r="E817">
        <v>83.33</v>
      </c>
      <c r="F817">
        <v>100</v>
      </c>
      <c r="G817">
        <v>100</v>
      </c>
    </row>
    <row r="818" spans="1:7" x14ac:dyDescent="0.3">
      <c r="A818" s="42" t="s">
        <v>230</v>
      </c>
      <c r="B818">
        <v>100</v>
      </c>
      <c r="C818">
        <v>100</v>
      </c>
      <c r="D818">
        <v>97.5</v>
      </c>
      <c r="E818">
        <v>100</v>
      </c>
      <c r="F818">
        <v>100</v>
      </c>
      <c r="G818">
        <v>90</v>
      </c>
    </row>
    <row r="819" spans="1:7" x14ac:dyDescent="0.3">
      <c r="A819" s="42" t="s">
        <v>429</v>
      </c>
    </row>
    <row r="820" spans="1:7" x14ac:dyDescent="0.3">
      <c r="A820" s="42" t="s">
        <v>252</v>
      </c>
    </row>
    <row r="821" spans="1:7" x14ac:dyDescent="0.3">
      <c r="A821" s="42" t="s">
        <v>767</v>
      </c>
    </row>
    <row r="822" spans="1:7" x14ac:dyDescent="0.3">
      <c r="A822" s="42" t="s">
        <v>250</v>
      </c>
      <c r="B822">
        <v>100</v>
      </c>
      <c r="C822">
        <v>100</v>
      </c>
      <c r="D822">
        <v>100</v>
      </c>
      <c r="E822">
        <v>100</v>
      </c>
      <c r="F822">
        <v>100</v>
      </c>
      <c r="G822">
        <v>100</v>
      </c>
    </row>
    <row r="823" spans="1:7" x14ac:dyDescent="0.3">
      <c r="A823" s="42" t="s">
        <v>206</v>
      </c>
    </row>
    <row r="824" spans="1:7" x14ac:dyDescent="0.3">
      <c r="A824" s="42" t="s">
        <v>209</v>
      </c>
    </row>
    <row r="825" spans="1:7" x14ac:dyDescent="0.3">
      <c r="A825" s="42" t="s">
        <v>303</v>
      </c>
      <c r="B825">
        <v>80</v>
      </c>
      <c r="C825">
        <v>90</v>
      </c>
      <c r="D825">
        <v>85</v>
      </c>
      <c r="E825">
        <v>100</v>
      </c>
      <c r="F825">
        <v>100</v>
      </c>
      <c r="G825">
        <v>90</v>
      </c>
    </row>
    <row r="826" spans="1:7" x14ac:dyDescent="0.3">
      <c r="A826" s="42" t="s">
        <v>225</v>
      </c>
      <c r="B826">
        <v>100</v>
      </c>
      <c r="C826">
        <v>90</v>
      </c>
      <c r="D826">
        <v>87.5</v>
      </c>
      <c r="E826">
        <v>100</v>
      </c>
      <c r="F826">
        <v>100</v>
      </c>
      <c r="G826">
        <v>100</v>
      </c>
    </row>
    <row r="827" spans="1:7" x14ac:dyDescent="0.3">
      <c r="A827" s="42" t="s">
        <v>275</v>
      </c>
    </row>
    <row r="828" spans="1:7" x14ac:dyDescent="0.3">
      <c r="A828" s="42" t="s">
        <v>150</v>
      </c>
      <c r="B828">
        <v>100</v>
      </c>
      <c r="C828">
        <v>100</v>
      </c>
      <c r="D828">
        <v>100</v>
      </c>
      <c r="E828">
        <v>100</v>
      </c>
      <c r="F828">
        <v>100</v>
      </c>
      <c r="G828">
        <v>100</v>
      </c>
    </row>
    <row r="829" spans="1:7" x14ac:dyDescent="0.3">
      <c r="A829" s="42" t="s">
        <v>148</v>
      </c>
      <c r="B829">
        <v>100</v>
      </c>
      <c r="C829">
        <v>90</v>
      </c>
      <c r="D829">
        <v>100</v>
      </c>
      <c r="E829">
        <v>100</v>
      </c>
      <c r="F829">
        <v>100</v>
      </c>
      <c r="G829">
        <v>100</v>
      </c>
    </row>
    <row r="830" spans="1:7" x14ac:dyDescent="0.3">
      <c r="A830" s="42" t="s">
        <v>222</v>
      </c>
      <c r="B830">
        <v>100</v>
      </c>
      <c r="C830">
        <v>95</v>
      </c>
      <c r="D830">
        <v>93.75</v>
      </c>
      <c r="E830">
        <v>100</v>
      </c>
      <c r="F830">
        <v>75</v>
      </c>
      <c r="G830">
        <v>50</v>
      </c>
    </row>
    <row r="831" spans="1:7" x14ac:dyDescent="0.3">
      <c r="A831" s="42" t="s">
        <v>447</v>
      </c>
    </row>
    <row r="832" spans="1:7" x14ac:dyDescent="0.3">
      <c r="A832" s="42" t="s">
        <v>454</v>
      </c>
    </row>
    <row r="833" spans="1:1" x14ac:dyDescent="0.3">
      <c r="A833" s="42" t="s">
        <v>411</v>
      </c>
    </row>
    <row r="834" spans="1:1" x14ac:dyDescent="0.3">
      <c r="A834" s="42" t="s">
        <v>391</v>
      </c>
    </row>
    <row r="835" spans="1:1" x14ac:dyDescent="0.3">
      <c r="A835" s="42" t="s">
        <v>316</v>
      </c>
    </row>
    <row r="836" spans="1:1" x14ac:dyDescent="0.3">
      <c r="A836" s="42" t="s">
        <v>396</v>
      </c>
    </row>
    <row r="837" spans="1:1" x14ac:dyDescent="0.3">
      <c r="A837" s="42" t="s">
        <v>335</v>
      </c>
    </row>
    <row r="838" spans="1:1" x14ac:dyDescent="0.3">
      <c r="A838" s="42" t="s">
        <v>397</v>
      </c>
    </row>
    <row r="839" spans="1:1" x14ac:dyDescent="0.3">
      <c r="A839" s="42" t="s">
        <v>323</v>
      </c>
    </row>
    <row r="840" spans="1:1" x14ac:dyDescent="0.3">
      <c r="A840" s="42" t="s">
        <v>414</v>
      </c>
    </row>
    <row r="841" spans="1:1" x14ac:dyDescent="0.3">
      <c r="A841" s="42" t="s">
        <v>371</v>
      </c>
    </row>
    <row r="842" spans="1:1" x14ac:dyDescent="0.3">
      <c r="A842" s="42" t="s">
        <v>385</v>
      </c>
    </row>
    <row r="843" spans="1:1" x14ac:dyDescent="0.3">
      <c r="A843" s="42" t="s">
        <v>373</v>
      </c>
    </row>
    <row r="844" spans="1:1" x14ac:dyDescent="0.3">
      <c r="A844" s="42" t="s">
        <v>336</v>
      </c>
    </row>
    <row r="845" spans="1:1" x14ac:dyDescent="0.3">
      <c r="A845" s="42" t="s">
        <v>379</v>
      </c>
    </row>
    <row r="846" spans="1:1" x14ac:dyDescent="0.3">
      <c r="A846" s="42" t="s">
        <v>341</v>
      </c>
    </row>
    <row r="847" spans="1:1" x14ac:dyDescent="0.3">
      <c r="A847" s="42" t="s">
        <v>394</v>
      </c>
    </row>
    <row r="848" spans="1:1" x14ac:dyDescent="0.3">
      <c r="A848" s="42" t="s">
        <v>388</v>
      </c>
    </row>
    <row r="849" spans="1:7" x14ac:dyDescent="0.3">
      <c r="A849" s="42" t="s">
        <v>392</v>
      </c>
    </row>
    <row r="850" spans="1:7" x14ac:dyDescent="0.3">
      <c r="A850" s="42" t="s">
        <v>401</v>
      </c>
    </row>
    <row r="851" spans="1:7" x14ac:dyDescent="0.3">
      <c r="A851" s="42" t="s">
        <v>370</v>
      </c>
    </row>
    <row r="852" spans="1:7" x14ac:dyDescent="0.3">
      <c r="A852" s="42" t="s">
        <v>435</v>
      </c>
    </row>
    <row r="853" spans="1:7" x14ac:dyDescent="0.3">
      <c r="A853" s="42" t="s">
        <v>413</v>
      </c>
    </row>
    <row r="854" spans="1:7" x14ac:dyDescent="0.3">
      <c r="A854" s="42" t="s">
        <v>399</v>
      </c>
    </row>
    <row r="855" spans="1:7" x14ac:dyDescent="0.3">
      <c r="A855" s="42" t="s">
        <v>344</v>
      </c>
    </row>
    <row r="856" spans="1:7" x14ac:dyDescent="0.3">
      <c r="A856" s="42" t="s">
        <v>326</v>
      </c>
    </row>
    <row r="857" spans="1:7" x14ac:dyDescent="0.3">
      <c r="A857" s="42" t="s">
        <v>409</v>
      </c>
    </row>
    <row r="858" spans="1:7" x14ac:dyDescent="0.3">
      <c r="A858" s="42" t="s">
        <v>404</v>
      </c>
    </row>
    <row r="859" spans="1:7" x14ac:dyDescent="0.3">
      <c r="A859" s="42" t="s">
        <v>339</v>
      </c>
    </row>
    <row r="860" spans="1:7" x14ac:dyDescent="0.3">
      <c r="A860" s="42" t="s">
        <v>325</v>
      </c>
    </row>
    <row r="861" spans="1:7" x14ac:dyDescent="0.3">
      <c r="A861" s="42" t="s">
        <v>329</v>
      </c>
    </row>
    <row r="862" spans="1:7" x14ac:dyDescent="0.3">
      <c r="A862" s="42" t="s">
        <v>347</v>
      </c>
    </row>
    <row r="863" spans="1:7" x14ac:dyDescent="0.3">
      <c r="A863" s="42" t="s">
        <v>261</v>
      </c>
      <c r="B863">
        <v>100</v>
      </c>
      <c r="C863">
        <v>100</v>
      </c>
      <c r="D863">
        <v>96.67</v>
      </c>
      <c r="E863">
        <v>100</v>
      </c>
      <c r="F863">
        <v>100</v>
      </c>
      <c r="G863">
        <v>40</v>
      </c>
    </row>
    <row r="864" spans="1:7" x14ac:dyDescent="0.3">
      <c r="A864" s="42" t="s">
        <v>314</v>
      </c>
    </row>
    <row r="865" spans="1:7" x14ac:dyDescent="0.3">
      <c r="A865" s="42" t="s">
        <v>306</v>
      </c>
      <c r="B865">
        <v>100</v>
      </c>
      <c r="C865">
        <v>88.89</v>
      </c>
      <c r="D865">
        <v>100</v>
      </c>
      <c r="E865">
        <v>100</v>
      </c>
      <c r="F865">
        <v>100</v>
      </c>
      <c r="G865">
        <v>100</v>
      </c>
    </row>
    <row r="866" spans="1:7" x14ac:dyDescent="0.3">
      <c r="A866" s="42" t="s">
        <v>232</v>
      </c>
      <c r="B866">
        <v>100</v>
      </c>
      <c r="C866">
        <v>100</v>
      </c>
      <c r="D866">
        <v>100</v>
      </c>
      <c r="E866">
        <v>100</v>
      </c>
      <c r="F866">
        <v>100</v>
      </c>
      <c r="G866">
        <v>100</v>
      </c>
    </row>
    <row r="867" spans="1:7" x14ac:dyDescent="0.3">
      <c r="A867" s="42" t="s">
        <v>219</v>
      </c>
      <c r="B867">
        <v>100</v>
      </c>
      <c r="C867">
        <v>88.89</v>
      </c>
      <c r="D867">
        <v>100</v>
      </c>
      <c r="E867">
        <v>100</v>
      </c>
      <c r="F867">
        <v>100</v>
      </c>
      <c r="G867">
        <v>100</v>
      </c>
    </row>
    <row r="868" spans="1:7" x14ac:dyDescent="0.3">
      <c r="A868" s="42" t="s">
        <v>418</v>
      </c>
    </row>
    <row r="869" spans="1:7" x14ac:dyDescent="0.3">
      <c r="A869" s="42" t="s">
        <v>406</v>
      </c>
    </row>
    <row r="870" spans="1:7" x14ac:dyDescent="0.3">
      <c r="A870" s="42" t="s">
        <v>408</v>
      </c>
    </row>
    <row r="871" spans="1:7" x14ac:dyDescent="0.3">
      <c r="A871" s="42" t="s">
        <v>437</v>
      </c>
    </row>
    <row r="872" spans="1:7" x14ac:dyDescent="0.3">
      <c r="A872" s="42" t="s">
        <v>440</v>
      </c>
    </row>
    <row r="873" spans="1:7" x14ac:dyDescent="0.3">
      <c r="A873" s="42" t="s">
        <v>332</v>
      </c>
    </row>
    <row r="874" spans="1:7" x14ac:dyDescent="0.3">
      <c r="A874" s="42" t="s">
        <v>154</v>
      </c>
      <c r="B874">
        <v>100</v>
      </c>
      <c r="C874">
        <v>100</v>
      </c>
      <c r="D874">
        <v>95</v>
      </c>
      <c r="E874">
        <v>100</v>
      </c>
      <c r="F874">
        <v>100</v>
      </c>
      <c r="G874">
        <v>30</v>
      </c>
    </row>
    <row r="875" spans="1:7" x14ac:dyDescent="0.3">
      <c r="A875" s="42" t="s">
        <v>431</v>
      </c>
    </row>
    <row r="876" spans="1:7" x14ac:dyDescent="0.3">
      <c r="A876" s="42" t="s">
        <v>130</v>
      </c>
      <c r="B876">
        <v>100</v>
      </c>
      <c r="C876">
        <v>100</v>
      </c>
      <c r="D876">
        <v>100</v>
      </c>
      <c r="E876">
        <v>100</v>
      </c>
      <c r="F876">
        <v>100</v>
      </c>
      <c r="G876">
        <v>100</v>
      </c>
    </row>
    <row r="877" spans="1:7" x14ac:dyDescent="0.3">
      <c r="A877" s="42" t="s">
        <v>123</v>
      </c>
      <c r="B877">
        <v>100</v>
      </c>
      <c r="C877">
        <v>100</v>
      </c>
      <c r="D877">
        <v>100</v>
      </c>
      <c r="E877">
        <v>100</v>
      </c>
      <c r="F877">
        <v>75</v>
      </c>
      <c r="G877">
        <v>100</v>
      </c>
    </row>
    <row r="878" spans="1:7" x14ac:dyDescent="0.3">
      <c r="A878" s="42" t="s">
        <v>452</v>
      </c>
    </row>
    <row r="879" spans="1:7" x14ac:dyDescent="0.3">
      <c r="A879" s="42" t="s">
        <v>126</v>
      </c>
      <c r="B879">
        <v>100</v>
      </c>
      <c r="C879">
        <v>100</v>
      </c>
      <c r="D879">
        <v>97.5</v>
      </c>
      <c r="E879">
        <v>100</v>
      </c>
      <c r="F879">
        <v>100</v>
      </c>
      <c r="G879">
        <v>90</v>
      </c>
    </row>
    <row r="880" spans="1:7" x14ac:dyDescent="0.3">
      <c r="A880" s="42" t="s">
        <v>292</v>
      </c>
      <c r="B880">
        <v>100</v>
      </c>
      <c r="C880">
        <v>100</v>
      </c>
      <c r="D880">
        <v>100</v>
      </c>
      <c r="E880">
        <v>100</v>
      </c>
      <c r="F880">
        <v>100</v>
      </c>
      <c r="G880">
        <v>100</v>
      </c>
    </row>
    <row r="881" spans="1:7" x14ac:dyDescent="0.3">
      <c r="A881" s="42" t="s">
        <v>128</v>
      </c>
      <c r="B881">
        <v>100</v>
      </c>
      <c r="C881">
        <v>100</v>
      </c>
      <c r="D881">
        <v>82.5</v>
      </c>
      <c r="E881">
        <v>66.67</v>
      </c>
      <c r="F881">
        <v>100</v>
      </c>
      <c r="G881">
        <v>80</v>
      </c>
    </row>
    <row r="882" spans="1:7" x14ac:dyDescent="0.3">
      <c r="A882" s="42" t="s">
        <v>280</v>
      </c>
    </row>
    <row r="883" spans="1:7" x14ac:dyDescent="0.3">
      <c r="A883" s="42" t="s">
        <v>276</v>
      </c>
    </row>
    <row r="884" spans="1:7" x14ac:dyDescent="0.3">
      <c r="A884" s="42" t="s">
        <v>274</v>
      </c>
    </row>
    <row r="885" spans="1:7" x14ac:dyDescent="0.3">
      <c r="A885" s="42" t="s">
        <v>308</v>
      </c>
      <c r="B885">
        <v>100</v>
      </c>
      <c r="C885">
        <v>85</v>
      </c>
      <c r="D885">
        <v>87.5</v>
      </c>
      <c r="E885">
        <v>66.67</v>
      </c>
      <c r="F885">
        <v>100</v>
      </c>
      <c r="G885">
        <v>50</v>
      </c>
    </row>
    <row r="886" spans="1:7" x14ac:dyDescent="0.3">
      <c r="A886" s="42" t="s">
        <v>193</v>
      </c>
      <c r="B886">
        <v>100</v>
      </c>
      <c r="C886">
        <v>88.89</v>
      </c>
      <c r="D886">
        <v>88.57</v>
      </c>
      <c r="E886">
        <v>100</v>
      </c>
      <c r="F886">
        <v>100</v>
      </c>
      <c r="G886">
        <v>60</v>
      </c>
    </row>
    <row r="887" spans="1:7" x14ac:dyDescent="0.3">
      <c r="A887" s="42" t="s">
        <v>277</v>
      </c>
    </row>
    <row r="888" spans="1:7" x14ac:dyDescent="0.3">
      <c r="A888" s="42" t="s">
        <v>159</v>
      </c>
      <c r="B888">
        <v>100</v>
      </c>
      <c r="C888">
        <v>100</v>
      </c>
      <c r="D888">
        <v>100</v>
      </c>
      <c r="E888">
        <v>100</v>
      </c>
      <c r="F888">
        <v>100</v>
      </c>
      <c r="G888">
        <v>100</v>
      </c>
    </row>
    <row r="889" spans="1:7" x14ac:dyDescent="0.3">
      <c r="A889" s="42" t="s">
        <v>205</v>
      </c>
      <c r="B889">
        <v>100</v>
      </c>
      <c r="C889">
        <v>87.5</v>
      </c>
      <c r="D889">
        <v>96.67</v>
      </c>
      <c r="E889">
        <v>100</v>
      </c>
      <c r="F889">
        <v>100</v>
      </c>
      <c r="G889">
        <v>90</v>
      </c>
    </row>
    <row r="890" spans="1:7" x14ac:dyDescent="0.3">
      <c r="A890" s="42" t="s">
        <v>155</v>
      </c>
      <c r="B890">
        <v>60</v>
      </c>
      <c r="C890">
        <v>66.67</v>
      </c>
      <c r="D890">
        <v>77.14</v>
      </c>
      <c r="E890">
        <v>100</v>
      </c>
      <c r="F890">
        <v>100</v>
      </c>
      <c r="G890">
        <v>70</v>
      </c>
    </row>
    <row r="891" spans="1:7" x14ac:dyDescent="0.3">
      <c r="A891" s="42" t="s">
        <v>190</v>
      </c>
      <c r="B891">
        <v>100</v>
      </c>
      <c r="C891">
        <v>100</v>
      </c>
      <c r="D891">
        <v>100</v>
      </c>
      <c r="E891">
        <v>100</v>
      </c>
      <c r="F891">
        <v>100</v>
      </c>
      <c r="G891">
        <v>100</v>
      </c>
    </row>
    <row r="892" spans="1:7" x14ac:dyDescent="0.3">
      <c r="A892" s="42" t="s">
        <v>241</v>
      </c>
      <c r="B892">
        <v>100</v>
      </c>
      <c r="C892">
        <v>100</v>
      </c>
      <c r="D892">
        <v>100</v>
      </c>
      <c r="E892">
        <v>66.67</v>
      </c>
      <c r="F892">
        <v>100</v>
      </c>
      <c r="G892">
        <v>100</v>
      </c>
    </row>
    <row r="893" spans="1:7" x14ac:dyDescent="0.3">
      <c r="A893" s="42" t="s">
        <v>239</v>
      </c>
      <c r="B893">
        <v>100</v>
      </c>
      <c r="C893">
        <v>100</v>
      </c>
      <c r="D893">
        <v>100</v>
      </c>
      <c r="E893">
        <v>100</v>
      </c>
      <c r="F893">
        <v>100</v>
      </c>
      <c r="G893">
        <v>100</v>
      </c>
    </row>
    <row r="894" spans="1:7" x14ac:dyDescent="0.3">
      <c r="A894" s="42" t="s">
        <v>443</v>
      </c>
    </row>
    <row r="895" spans="1:7" x14ac:dyDescent="0.3">
      <c r="A895" s="42" t="s">
        <v>301</v>
      </c>
      <c r="B895">
        <v>100</v>
      </c>
      <c r="C895">
        <v>100</v>
      </c>
      <c r="D895">
        <v>100</v>
      </c>
      <c r="E895">
        <v>100</v>
      </c>
      <c r="F895">
        <v>100</v>
      </c>
      <c r="G895">
        <v>100</v>
      </c>
    </row>
    <row r="896" spans="1:7" x14ac:dyDescent="0.3">
      <c r="A896" s="42" t="s">
        <v>423</v>
      </c>
    </row>
    <row r="897" spans="1:7" x14ac:dyDescent="0.3">
      <c r="A897" s="42" t="s">
        <v>238</v>
      </c>
      <c r="B897">
        <v>100</v>
      </c>
      <c r="C897">
        <v>100</v>
      </c>
      <c r="D897">
        <v>100</v>
      </c>
      <c r="E897">
        <v>100</v>
      </c>
      <c r="F897">
        <v>100</v>
      </c>
      <c r="G897">
        <v>100</v>
      </c>
    </row>
    <row r="898" spans="1:7" x14ac:dyDescent="0.3">
      <c r="A898" s="42" t="s">
        <v>237</v>
      </c>
      <c r="B898">
        <v>100</v>
      </c>
      <c r="C898">
        <v>100</v>
      </c>
      <c r="D898">
        <v>100</v>
      </c>
      <c r="E898">
        <v>100</v>
      </c>
      <c r="F898">
        <v>100</v>
      </c>
      <c r="G898">
        <v>100</v>
      </c>
    </row>
    <row r="899" spans="1:7" x14ac:dyDescent="0.3">
      <c r="A899" s="42" t="s">
        <v>204</v>
      </c>
      <c r="B899">
        <v>100</v>
      </c>
      <c r="C899">
        <v>100</v>
      </c>
      <c r="D899">
        <v>100</v>
      </c>
      <c r="E899">
        <v>100</v>
      </c>
      <c r="F899">
        <v>100</v>
      </c>
      <c r="G899">
        <v>100</v>
      </c>
    </row>
    <row r="900" spans="1:7" x14ac:dyDescent="0.3">
      <c r="A900" s="42" t="s">
        <v>180</v>
      </c>
      <c r="B900">
        <v>100</v>
      </c>
      <c r="C900">
        <v>100</v>
      </c>
      <c r="D900">
        <v>100</v>
      </c>
      <c r="E900">
        <v>100</v>
      </c>
      <c r="F900">
        <v>100</v>
      </c>
      <c r="G900">
        <v>100</v>
      </c>
    </row>
    <row r="901" spans="1:7" x14ac:dyDescent="0.3">
      <c r="A901" s="42" t="s">
        <v>157</v>
      </c>
      <c r="B901">
        <v>60</v>
      </c>
      <c r="C901">
        <v>70</v>
      </c>
      <c r="D901">
        <v>65</v>
      </c>
      <c r="E901">
        <v>100</v>
      </c>
      <c r="F901">
        <v>75</v>
      </c>
      <c r="G901">
        <v>60</v>
      </c>
    </row>
    <row r="902" spans="1:7" x14ac:dyDescent="0.3">
      <c r="A902" s="42" t="s">
        <v>248</v>
      </c>
      <c r="B902">
        <v>100</v>
      </c>
      <c r="C902">
        <v>100</v>
      </c>
      <c r="D902">
        <v>100</v>
      </c>
      <c r="E902">
        <v>100</v>
      </c>
      <c r="F902">
        <v>100</v>
      </c>
      <c r="G902">
        <v>100</v>
      </c>
    </row>
    <row r="903" spans="1:7" x14ac:dyDescent="0.3">
      <c r="A903" s="42" t="s">
        <v>262</v>
      </c>
      <c r="B903">
        <v>60</v>
      </c>
      <c r="C903">
        <v>75</v>
      </c>
      <c r="D903">
        <v>67.5</v>
      </c>
      <c r="E903">
        <v>100</v>
      </c>
      <c r="F903">
        <v>50</v>
      </c>
      <c r="G903">
        <v>70</v>
      </c>
    </row>
    <row r="904" spans="1:7" x14ac:dyDescent="0.3">
      <c r="A904" s="42" t="s">
        <v>156</v>
      </c>
      <c r="B904">
        <v>100</v>
      </c>
      <c r="C904">
        <v>90</v>
      </c>
      <c r="D904">
        <v>97.5</v>
      </c>
      <c r="E904">
        <v>100</v>
      </c>
      <c r="F904">
        <v>100</v>
      </c>
      <c r="G904">
        <v>90</v>
      </c>
    </row>
    <row r="905" spans="1:7" x14ac:dyDescent="0.3">
      <c r="A905" s="42" t="s">
        <v>233</v>
      </c>
      <c r="B905">
        <v>100</v>
      </c>
      <c r="C905">
        <v>100</v>
      </c>
      <c r="D905">
        <v>100</v>
      </c>
      <c r="E905">
        <v>100</v>
      </c>
      <c r="F905">
        <v>100</v>
      </c>
      <c r="G905">
        <v>100</v>
      </c>
    </row>
    <row r="906" spans="1:7" x14ac:dyDescent="0.3">
      <c r="A906" s="42" t="s">
        <v>212</v>
      </c>
      <c r="B906">
        <v>100</v>
      </c>
      <c r="C906">
        <v>100</v>
      </c>
      <c r="D906">
        <v>86.67</v>
      </c>
      <c r="E906">
        <v>50</v>
      </c>
      <c r="F906">
        <v>100</v>
      </c>
      <c r="G906">
        <v>60</v>
      </c>
    </row>
    <row r="907" spans="1:7" x14ac:dyDescent="0.3">
      <c r="A907" s="42" t="s">
        <v>229</v>
      </c>
      <c r="B907">
        <v>100</v>
      </c>
      <c r="C907">
        <v>100</v>
      </c>
      <c r="D907">
        <v>100</v>
      </c>
      <c r="E907">
        <v>100</v>
      </c>
      <c r="F907">
        <v>66.67</v>
      </c>
      <c r="G907">
        <v>100</v>
      </c>
    </row>
    <row r="908" spans="1:7" x14ac:dyDescent="0.3">
      <c r="A908" s="42" t="s">
        <v>451</v>
      </c>
    </row>
    <row r="909" spans="1:7" x14ac:dyDescent="0.3">
      <c r="A909" s="42" t="s">
        <v>174</v>
      </c>
      <c r="B909">
        <v>100</v>
      </c>
      <c r="C909">
        <v>100</v>
      </c>
      <c r="D909">
        <v>100</v>
      </c>
      <c r="E909">
        <v>100</v>
      </c>
      <c r="F909">
        <v>100</v>
      </c>
      <c r="G909">
        <v>100</v>
      </c>
    </row>
    <row r="910" spans="1:7" x14ac:dyDescent="0.3">
      <c r="A910" s="42" t="s">
        <v>168</v>
      </c>
      <c r="B910">
        <v>100</v>
      </c>
      <c r="C910">
        <v>100</v>
      </c>
      <c r="D910">
        <v>95</v>
      </c>
      <c r="E910">
        <v>100</v>
      </c>
      <c r="F910">
        <v>100</v>
      </c>
      <c r="G910">
        <v>80</v>
      </c>
    </row>
    <row r="911" spans="1:7" x14ac:dyDescent="0.3">
      <c r="A911" s="42" t="s">
        <v>236</v>
      </c>
      <c r="B911">
        <v>100</v>
      </c>
      <c r="C911">
        <v>88.89</v>
      </c>
      <c r="D911">
        <v>100</v>
      </c>
      <c r="E911">
        <v>100</v>
      </c>
      <c r="F911">
        <v>100</v>
      </c>
      <c r="G911">
        <v>100</v>
      </c>
    </row>
    <row r="912" spans="1:7" x14ac:dyDescent="0.3">
      <c r="A912" s="42" t="s">
        <v>169</v>
      </c>
      <c r="B912">
        <v>100</v>
      </c>
      <c r="C912">
        <v>100</v>
      </c>
      <c r="D912">
        <v>100</v>
      </c>
      <c r="E912">
        <v>83.33</v>
      </c>
      <c r="F912">
        <v>100</v>
      </c>
      <c r="G912">
        <v>100</v>
      </c>
    </row>
    <row r="913" spans="1:7" x14ac:dyDescent="0.3">
      <c r="A913" s="42" t="s">
        <v>183</v>
      </c>
      <c r="B913">
        <v>100</v>
      </c>
      <c r="C913">
        <v>100</v>
      </c>
      <c r="D913">
        <v>100</v>
      </c>
      <c r="E913">
        <v>100</v>
      </c>
      <c r="F913">
        <v>100</v>
      </c>
      <c r="G913">
        <v>100</v>
      </c>
    </row>
    <row r="914" spans="1:7" x14ac:dyDescent="0.3">
      <c r="A914" s="42" t="s">
        <v>175</v>
      </c>
      <c r="B914">
        <v>100</v>
      </c>
      <c r="C914">
        <v>100</v>
      </c>
      <c r="D914">
        <v>100</v>
      </c>
      <c r="E914">
        <v>100</v>
      </c>
      <c r="F914">
        <v>100</v>
      </c>
      <c r="G914">
        <v>100</v>
      </c>
    </row>
    <row r="915" spans="1:7" x14ac:dyDescent="0.3">
      <c r="A915" s="42" t="s">
        <v>228</v>
      </c>
      <c r="B915">
        <v>100</v>
      </c>
      <c r="C915">
        <v>100</v>
      </c>
      <c r="D915">
        <v>100</v>
      </c>
      <c r="E915">
        <v>100</v>
      </c>
      <c r="F915">
        <v>100</v>
      </c>
      <c r="G915">
        <v>100</v>
      </c>
    </row>
    <row r="916" spans="1:7" x14ac:dyDescent="0.3">
      <c r="A916" s="42" t="s">
        <v>455</v>
      </c>
    </row>
    <row r="917" spans="1:7" x14ac:dyDescent="0.3">
      <c r="A917" s="42" t="s">
        <v>234</v>
      </c>
      <c r="B917">
        <v>100</v>
      </c>
      <c r="C917">
        <v>100</v>
      </c>
      <c r="D917">
        <v>100</v>
      </c>
      <c r="E917">
        <v>100</v>
      </c>
      <c r="F917">
        <v>100</v>
      </c>
      <c r="G917">
        <v>100</v>
      </c>
    </row>
    <row r="918" spans="1:7" x14ac:dyDescent="0.3">
      <c r="A918" s="42" t="s">
        <v>448</v>
      </c>
    </row>
    <row r="919" spans="1:7" x14ac:dyDescent="0.3">
      <c r="A919" s="42" t="s">
        <v>449</v>
      </c>
    </row>
    <row r="920" spans="1:7" x14ac:dyDescent="0.3">
      <c r="A920" s="42" t="s">
        <v>450</v>
      </c>
    </row>
    <row r="921" spans="1:7" x14ac:dyDescent="0.3">
      <c r="A921" s="42" t="s">
        <v>223</v>
      </c>
      <c r="B921">
        <v>80</v>
      </c>
      <c r="C921">
        <v>88.89</v>
      </c>
      <c r="D921">
        <v>100</v>
      </c>
      <c r="E921">
        <v>100</v>
      </c>
      <c r="F921">
        <v>100</v>
      </c>
      <c r="G921">
        <v>100</v>
      </c>
    </row>
    <row r="922" spans="1:7" x14ac:dyDescent="0.3">
      <c r="A922" s="42" t="s">
        <v>167</v>
      </c>
      <c r="B922">
        <v>100</v>
      </c>
      <c r="C922">
        <v>100</v>
      </c>
      <c r="D922">
        <v>100</v>
      </c>
      <c r="E922">
        <v>100</v>
      </c>
      <c r="F922">
        <v>100</v>
      </c>
      <c r="G922">
        <v>100</v>
      </c>
    </row>
    <row r="923" spans="1:7" x14ac:dyDescent="0.3">
      <c r="A923" s="42" t="s">
        <v>171</v>
      </c>
      <c r="B923">
        <v>100</v>
      </c>
      <c r="C923">
        <v>90</v>
      </c>
      <c r="D923">
        <v>100</v>
      </c>
      <c r="E923">
        <v>100</v>
      </c>
      <c r="F923">
        <v>100</v>
      </c>
      <c r="G923">
        <v>100</v>
      </c>
    </row>
    <row r="924" spans="1:7" x14ac:dyDescent="0.3">
      <c r="A924" s="42" t="s">
        <v>197</v>
      </c>
      <c r="B924">
        <v>100</v>
      </c>
      <c r="C924">
        <v>90</v>
      </c>
      <c r="D924">
        <v>97.5</v>
      </c>
      <c r="E924">
        <v>100</v>
      </c>
      <c r="F924">
        <v>100</v>
      </c>
      <c r="G924">
        <v>90</v>
      </c>
    </row>
    <row r="925" spans="1:7" x14ac:dyDescent="0.3">
      <c r="A925" s="42" t="s">
        <v>187</v>
      </c>
      <c r="B925">
        <v>100</v>
      </c>
      <c r="C925">
        <v>87.5</v>
      </c>
      <c r="D925">
        <v>100</v>
      </c>
      <c r="E925">
        <v>100</v>
      </c>
      <c r="F925">
        <v>100</v>
      </c>
      <c r="G925">
        <v>100</v>
      </c>
    </row>
    <row r="926" spans="1:7" x14ac:dyDescent="0.3">
      <c r="A926" s="42" t="s">
        <v>446</v>
      </c>
    </row>
    <row r="927" spans="1:7" x14ac:dyDescent="0.3">
      <c r="A927" s="42" t="s">
        <v>296</v>
      </c>
      <c r="B927">
        <v>80</v>
      </c>
      <c r="C927">
        <v>90</v>
      </c>
      <c r="D927">
        <v>100</v>
      </c>
      <c r="E927">
        <v>100</v>
      </c>
      <c r="F927">
        <v>100</v>
      </c>
      <c r="G927">
        <v>100</v>
      </c>
    </row>
    <row r="928" spans="1:7" x14ac:dyDescent="0.3">
      <c r="A928" s="42" t="s">
        <v>172</v>
      </c>
      <c r="B928">
        <v>100</v>
      </c>
      <c r="C928">
        <v>100</v>
      </c>
      <c r="D928">
        <v>100</v>
      </c>
      <c r="E928">
        <v>100</v>
      </c>
      <c r="F928">
        <v>100</v>
      </c>
      <c r="G928">
        <v>100</v>
      </c>
    </row>
    <row r="929" spans="1:7" x14ac:dyDescent="0.3">
      <c r="A929" s="42" t="s">
        <v>191</v>
      </c>
      <c r="B929">
        <v>100</v>
      </c>
      <c r="C929">
        <v>100</v>
      </c>
      <c r="D929">
        <v>86.25</v>
      </c>
      <c r="E929">
        <v>100</v>
      </c>
      <c r="F929">
        <v>100</v>
      </c>
      <c r="G929">
        <v>70</v>
      </c>
    </row>
    <row r="930" spans="1:7" x14ac:dyDescent="0.3">
      <c r="A930" s="42" t="s">
        <v>146</v>
      </c>
      <c r="B930">
        <v>100</v>
      </c>
      <c r="C930">
        <v>100</v>
      </c>
      <c r="D930">
        <v>95</v>
      </c>
      <c r="E930">
        <v>100</v>
      </c>
      <c r="F930">
        <v>100</v>
      </c>
      <c r="G930">
        <v>80</v>
      </c>
    </row>
    <row r="931" spans="1:7" x14ac:dyDescent="0.3">
      <c r="A931" s="42" t="s">
        <v>177</v>
      </c>
      <c r="B931">
        <v>100</v>
      </c>
      <c r="C931">
        <v>100</v>
      </c>
      <c r="D931">
        <v>100</v>
      </c>
      <c r="E931">
        <v>66.67</v>
      </c>
      <c r="F931">
        <v>100</v>
      </c>
      <c r="G931">
        <v>100</v>
      </c>
    </row>
    <row r="932" spans="1:7" x14ac:dyDescent="0.3">
      <c r="A932" s="42" t="s">
        <v>178</v>
      </c>
      <c r="B932">
        <v>100</v>
      </c>
      <c r="C932">
        <v>100</v>
      </c>
      <c r="D932">
        <v>100</v>
      </c>
      <c r="E932">
        <v>100</v>
      </c>
      <c r="F932">
        <v>100</v>
      </c>
      <c r="G932">
        <v>100</v>
      </c>
    </row>
    <row r="933" spans="1:7" x14ac:dyDescent="0.3">
      <c r="A933" s="42" t="s">
        <v>244</v>
      </c>
      <c r="B933">
        <v>100</v>
      </c>
      <c r="C933">
        <v>100</v>
      </c>
      <c r="D933">
        <v>100</v>
      </c>
      <c r="E933">
        <v>100</v>
      </c>
      <c r="F933">
        <v>100</v>
      </c>
      <c r="G933">
        <v>100</v>
      </c>
    </row>
    <row r="934" spans="1:7" x14ac:dyDescent="0.3">
      <c r="A934" s="42" t="s">
        <v>200</v>
      </c>
      <c r="B934">
        <v>80</v>
      </c>
      <c r="C934">
        <v>62.5</v>
      </c>
      <c r="D934">
        <v>83.33</v>
      </c>
      <c r="E934">
        <v>100</v>
      </c>
      <c r="F934">
        <v>100</v>
      </c>
      <c r="G934">
        <v>100</v>
      </c>
    </row>
    <row r="935" spans="1:7" x14ac:dyDescent="0.3">
      <c r="A935" s="42" t="s">
        <v>184</v>
      </c>
      <c r="B935">
        <v>100</v>
      </c>
      <c r="C935">
        <v>100</v>
      </c>
      <c r="D935">
        <v>97.5</v>
      </c>
      <c r="E935">
        <v>100</v>
      </c>
      <c r="F935">
        <v>100</v>
      </c>
      <c r="G935">
        <v>90</v>
      </c>
    </row>
    <row r="936" spans="1:7" x14ac:dyDescent="0.3">
      <c r="A936" s="42" t="s">
        <v>457</v>
      </c>
    </row>
    <row r="937" spans="1:7" x14ac:dyDescent="0.3">
      <c r="A937" s="42" t="s">
        <v>240</v>
      </c>
      <c r="B937">
        <v>80</v>
      </c>
      <c r="C937">
        <v>90</v>
      </c>
      <c r="D937">
        <v>88.75</v>
      </c>
      <c r="E937">
        <v>100</v>
      </c>
      <c r="F937">
        <v>75</v>
      </c>
      <c r="G937">
        <v>80</v>
      </c>
    </row>
    <row r="938" spans="1:7" x14ac:dyDescent="0.3">
      <c r="A938" s="42" t="s">
        <v>111</v>
      </c>
      <c r="B938">
        <v>100</v>
      </c>
      <c r="C938">
        <v>100</v>
      </c>
      <c r="D938">
        <v>93.75</v>
      </c>
      <c r="E938">
        <v>100</v>
      </c>
      <c r="F938">
        <v>100</v>
      </c>
      <c r="G938">
        <v>100</v>
      </c>
    </row>
    <row r="939" spans="1:7" x14ac:dyDescent="0.3">
      <c r="A939" s="42" t="s">
        <v>268</v>
      </c>
      <c r="B939">
        <v>80</v>
      </c>
      <c r="C939">
        <v>80</v>
      </c>
      <c r="D939">
        <v>100</v>
      </c>
      <c r="E939">
        <v>83.33</v>
      </c>
      <c r="F939">
        <v>100</v>
      </c>
      <c r="G939">
        <v>100</v>
      </c>
    </row>
    <row r="940" spans="1:7" x14ac:dyDescent="0.3">
      <c r="A940" s="42" t="s">
        <v>242</v>
      </c>
      <c r="B940">
        <v>80</v>
      </c>
      <c r="C940">
        <v>90</v>
      </c>
      <c r="D940">
        <v>100</v>
      </c>
      <c r="E940">
        <v>100</v>
      </c>
      <c r="F940">
        <v>100</v>
      </c>
      <c r="G940">
        <v>100</v>
      </c>
    </row>
    <row r="941" spans="1:7" x14ac:dyDescent="0.3">
      <c r="A941" s="42" t="s">
        <v>216</v>
      </c>
      <c r="B941">
        <v>100</v>
      </c>
      <c r="C941">
        <v>100</v>
      </c>
      <c r="D941">
        <v>100</v>
      </c>
      <c r="E941">
        <v>100</v>
      </c>
      <c r="F941">
        <v>100</v>
      </c>
      <c r="G941">
        <v>100</v>
      </c>
    </row>
    <row r="942" spans="1:7" x14ac:dyDescent="0.3">
      <c r="A942" s="42" t="s">
        <v>109</v>
      </c>
      <c r="B942">
        <v>80</v>
      </c>
      <c r="C942">
        <v>90</v>
      </c>
      <c r="D942">
        <v>95</v>
      </c>
      <c r="E942">
        <v>100</v>
      </c>
      <c r="F942">
        <v>100</v>
      </c>
      <c r="G942">
        <v>80</v>
      </c>
    </row>
    <row r="943" spans="1:7" x14ac:dyDescent="0.3">
      <c r="A943" s="42" t="s">
        <v>115</v>
      </c>
      <c r="B943">
        <v>100</v>
      </c>
      <c r="C943">
        <v>100</v>
      </c>
      <c r="D943">
        <v>100</v>
      </c>
      <c r="E943">
        <v>100</v>
      </c>
      <c r="F943">
        <v>100</v>
      </c>
      <c r="G943">
        <v>100</v>
      </c>
    </row>
    <row r="944" spans="1:7" x14ac:dyDescent="0.3">
      <c r="A944" s="42" t="s">
        <v>107</v>
      </c>
      <c r="B944">
        <v>100</v>
      </c>
      <c r="C944">
        <v>100</v>
      </c>
      <c r="D944">
        <v>100</v>
      </c>
      <c r="E944">
        <v>100</v>
      </c>
      <c r="F944">
        <v>100</v>
      </c>
      <c r="G944">
        <v>100</v>
      </c>
    </row>
    <row r="945" spans="1:7" x14ac:dyDescent="0.3">
      <c r="A945" s="42" t="s">
        <v>270</v>
      </c>
      <c r="B945">
        <v>100</v>
      </c>
      <c r="C945">
        <v>100</v>
      </c>
      <c r="D945">
        <v>95</v>
      </c>
      <c r="E945">
        <v>100</v>
      </c>
      <c r="F945">
        <v>100</v>
      </c>
      <c r="G945">
        <v>80</v>
      </c>
    </row>
    <row r="946" spans="1:7" x14ac:dyDescent="0.3">
      <c r="A946" s="42" t="s">
        <v>113</v>
      </c>
      <c r="B946">
        <v>100</v>
      </c>
      <c r="C946">
        <v>100</v>
      </c>
      <c r="D946">
        <v>100</v>
      </c>
      <c r="E946">
        <v>100</v>
      </c>
      <c r="F946">
        <v>100</v>
      </c>
      <c r="G946">
        <v>50</v>
      </c>
    </row>
    <row r="947" spans="1:7" x14ac:dyDescent="0.3">
      <c r="A947" s="42" t="s">
        <v>100</v>
      </c>
      <c r="B947">
        <v>100</v>
      </c>
      <c r="C947">
        <v>100</v>
      </c>
      <c r="D947">
        <v>100</v>
      </c>
      <c r="E947">
        <v>100</v>
      </c>
      <c r="F947">
        <v>100</v>
      </c>
      <c r="G947">
        <v>100</v>
      </c>
    </row>
    <row r="948" spans="1:7" x14ac:dyDescent="0.3">
      <c r="A948" s="42" t="s">
        <v>271</v>
      </c>
      <c r="B948">
        <v>100</v>
      </c>
      <c r="C948">
        <v>100</v>
      </c>
      <c r="D948">
        <v>100</v>
      </c>
      <c r="E948">
        <v>100</v>
      </c>
      <c r="F948">
        <v>100</v>
      </c>
      <c r="G948">
        <v>100</v>
      </c>
    </row>
    <row r="949" spans="1:7" x14ac:dyDescent="0.3">
      <c r="A949" s="42" t="s">
        <v>117</v>
      </c>
      <c r="B949">
        <v>100</v>
      </c>
      <c r="C949">
        <v>100</v>
      </c>
      <c r="D949">
        <v>95</v>
      </c>
      <c r="E949">
        <v>100</v>
      </c>
      <c r="F949">
        <v>100</v>
      </c>
      <c r="G949">
        <v>80</v>
      </c>
    </row>
    <row r="950" spans="1:7" x14ac:dyDescent="0.3">
      <c r="A950" s="42" t="s">
        <v>119</v>
      </c>
      <c r="B950">
        <v>80</v>
      </c>
      <c r="C950">
        <v>90</v>
      </c>
      <c r="D950">
        <v>100</v>
      </c>
      <c r="E950">
        <v>100</v>
      </c>
      <c r="F950">
        <v>66.67</v>
      </c>
      <c r="G950">
        <v>100</v>
      </c>
    </row>
    <row r="951" spans="1:7" x14ac:dyDescent="0.3">
      <c r="A951" s="42" t="s">
        <v>269</v>
      </c>
      <c r="B951">
        <v>100</v>
      </c>
      <c r="C951">
        <v>100</v>
      </c>
      <c r="D951">
        <v>100</v>
      </c>
      <c r="E951">
        <v>100</v>
      </c>
      <c r="F951">
        <v>100</v>
      </c>
      <c r="G951">
        <v>100</v>
      </c>
    </row>
    <row r="952" spans="1:7" x14ac:dyDescent="0.3">
      <c r="A952" s="42" t="s">
        <v>928</v>
      </c>
      <c r="B952">
        <v>100</v>
      </c>
      <c r="C952">
        <v>100</v>
      </c>
      <c r="D952">
        <v>95</v>
      </c>
      <c r="E952">
        <v>100</v>
      </c>
      <c r="F952">
        <v>50</v>
      </c>
      <c r="G952">
        <v>80</v>
      </c>
    </row>
    <row r="953" spans="1:7" x14ac:dyDescent="0.3">
      <c r="A953" s="42" t="s">
        <v>273</v>
      </c>
      <c r="B953">
        <v>80</v>
      </c>
      <c r="C953">
        <v>90</v>
      </c>
      <c r="D953">
        <v>95</v>
      </c>
      <c r="E953">
        <v>66.67</v>
      </c>
      <c r="F953">
        <v>100</v>
      </c>
      <c r="G953">
        <v>80</v>
      </c>
    </row>
    <row r="954" spans="1:7" x14ac:dyDescent="0.3">
      <c r="A954" s="42" t="s">
        <v>272</v>
      </c>
      <c r="B954">
        <v>100</v>
      </c>
      <c r="C954">
        <v>100</v>
      </c>
      <c r="D954">
        <v>100</v>
      </c>
      <c r="E954">
        <v>100</v>
      </c>
      <c r="F954">
        <v>100</v>
      </c>
      <c r="G954">
        <v>100</v>
      </c>
    </row>
    <row r="955" spans="1:7" x14ac:dyDescent="0.3">
      <c r="A955" s="42" t="s">
        <v>281</v>
      </c>
      <c r="B955">
        <v>80</v>
      </c>
      <c r="C955">
        <v>90</v>
      </c>
      <c r="D955">
        <v>100</v>
      </c>
      <c r="E955">
        <v>66.67</v>
      </c>
      <c r="F955">
        <v>100</v>
      </c>
      <c r="G955">
        <v>100</v>
      </c>
    </row>
    <row r="956" spans="1:7" x14ac:dyDescent="0.3">
      <c r="A956" s="42" t="s">
        <v>263</v>
      </c>
      <c r="B956">
        <v>100</v>
      </c>
      <c r="C956">
        <v>100</v>
      </c>
      <c r="D956">
        <v>100</v>
      </c>
      <c r="E956">
        <v>100</v>
      </c>
      <c r="F956">
        <v>100</v>
      </c>
      <c r="G956">
        <v>100</v>
      </c>
    </row>
    <row r="957" spans="1:7" x14ac:dyDescent="0.3">
      <c r="A957" s="42" t="s">
        <v>382</v>
      </c>
    </row>
    <row r="958" spans="1:7" x14ac:dyDescent="0.3">
      <c r="A958" s="42" t="s">
        <v>426</v>
      </c>
    </row>
    <row r="959" spans="1:7" x14ac:dyDescent="0.3">
      <c r="A959" s="42" t="s">
        <v>160</v>
      </c>
      <c r="B959">
        <v>80</v>
      </c>
      <c r="C959">
        <v>55.56</v>
      </c>
      <c r="D959">
        <v>85.71</v>
      </c>
      <c r="E959">
        <v>100</v>
      </c>
      <c r="F959">
        <v>100</v>
      </c>
      <c r="G959">
        <v>50</v>
      </c>
    </row>
    <row r="960" spans="1:7" x14ac:dyDescent="0.3">
      <c r="A960" s="42" t="s">
        <v>164</v>
      </c>
      <c r="B960">
        <v>100</v>
      </c>
      <c r="C960">
        <v>80</v>
      </c>
      <c r="D960">
        <v>78.75</v>
      </c>
      <c r="E960">
        <v>100</v>
      </c>
      <c r="F960">
        <v>75</v>
      </c>
      <c r="G960">
        <v>90</v>
      </c>
    </row>
    <row r="961" spans="1:7" x14ac:dyDescent="0.3">
      <c r="A961" s="42" t="s">
        <v>415</v>
      </c>
    </row>
    <row r="962" spans="1:7" x14ac:dyDescent="0.3">
      <c r="A962" s="42" t="s">
        <v>231</v>
      </c>
      <c r="B962">
        <v>100</v>
      </c>
      <c r="C962">
        <v>90</v>
      </c>
      <c r="D962">
        <v>100</v>
      </c>
      <c r="E962">
        <v>100</v>
      </c>
      <c r="F962">
        <v>100</v>
      </c>
      <c r="G962">
        <v>100</v>
      </c>
    </row>
    <row r="963" spans="1:7" x14ac:dyDescent="0.3">
      <c r="A963" s="42" t="s">
        <v>217</v>
      </c>
      <c r="B963">
        <v>100</v>
      </c>
      <c r="C963">
        <v>95</v>
      </c>
      <c r="D963">
        <v>100</v>
      </c>
      <c r="E963">
        <v>100</v>
      </c>
      <c r="F963">
        <v>100</v>
      </c>
      <c r="G963">
        <v>100</v>
      </c>
    </row>
    <row r="964" spans="1:7" x14ac:dyDescent="0.3">
      <c r="A964" s="42" t="s">
        <v>179</v>
      </c>
      <c r="B964">
        <v>100</v>
      </c>
      <c r="C964">
        <v>100</v>
      </c>
      <c r="D964">
        <v>100</v>
      </c>
      <c r="E964">
        <v>100</v>
      </c>
      <c r="F964">
        <v>100</v>
      </c>
      <c r="G964">
        <v>100</v>
      </c>
    </row>
    <row r="965" spans="1:7" x14ac:dyDescent="0.3">
      <c r="A965" s="42" t="s">
        <v>258</v>
      </c>
      <c r="B965">
        <v>100</v>
      </c>
      <c r="C965">
        <v>100</v>
      </c>
      <c r="D965">
        <v>100</v>
      </c>
      <c r="E965">
        <v>100</v>
      </c>
      <c r="F965">
        <v>75</v>
      </c>
      <c r="G965">
        <v>100</v>
      </c>
    </row>
    <row r="966" spans="1:7" x14ac:dyDescent="0.3">
      <c r="A966" s="42" t="s">
        <v>264</v>
      </c>
      <c r="B966">
        <v>100</v>
      </c>
      <c r="C966">
        <v>100</v>
      </c>
      <c r="D966">
        <v>93.75</v>
      </c>
      <c r="E966">
        <v>100</v>
      </c>
      <c r="F966">
        <v>100</v>
      </c>
      <c r="G966">
        <v>100</v>
      </c>
    </row>
    <row r="967" spans="1:7" x14ac:dyDescent="0.3">
      <c r="A967" s="42" t="s">
        <v>249</v>
      </c>
    </row>
    <row r="968" spans="1:7" x14ac:dyDescent="0.3">
      <c r="A968" s="42" t="s">
        <v>305</v>
      </c>
      <c r="B968">
        <v>100</v>
      </c>
      <c r="C968">
        <v>100</v>
      </c>
      <c r="D968">
        <v>100</v>
      </c>
      <c r="E968">
        <v>100</v>
      </c>
      <c r="F968">
        <v>100</v>
      </c>
      <c r="G968">
        <v>100</v>
      </c>
    </row>
    <row r="969" spans="1:7" x14ac:dyDescent="0.3">
      <c r="A969" s="42" t="s">
        <v>226</v>
      </c>
      <c r="B969">
        <v>100</v>
      </c>
      <c r="C969">
        <v>100</v>
      </c>
      <c r="D969">
        <v>100</v>
      </c>
      <c r="E969">
        <v>100</v>
      </c>
      <c r="F969">
        <v>100</v>
      </c>
      <c r="G969">
        <v>100</v>
      </c>
    </row>
    <row r="970" spans="1:7" x14ac:dyDescent="0.3">
      <c r="A970" s="42" t="s">
        <v>255</v>
      </c>
      <c r="B970">
        <v>40</v>
      </c>
      <c r="C970">
        <v>62.5</v>
      </c>
      <c r="D970">
        <v>96.67</v>
      </c>
      <c r="E970">
        <v>100</v>
      </c>
      <c r="F970">
        <v>100</v>
      </c>
      <c r="G970">
        <v>90</v>
      </c>
    </row>
    <row r="971" spans="1:7" x14ac:dyDescent="0.3">
      <c r="A971" s="42" t="s">
        <v>141</v>
      </c>
      <c r="B971">
        <v>100</v>
      </c>
      <c r="C971">
        <v>100</v>
      </c>
      <c r="D971">
        <v>100</v>
      </c>
      <c r="E971">
        <v>100</v>
      </c>
      <c r="F971">
        <v>100</v>
      </c>
      <c r="G971">
        <v>100</v>
      </c>
    </row>
    <row r="972" spans="1:7" x14ac:dyDescent="0.3">
      <c r="A972" s="42" t="s">
        <v>218</v>
      </c>
      <c r="B972">
        <v>80</v>
      </c>
      <c r="C972">
        <v>90</v>
      </c>
      <c r="D972">
        <v>100</v>
      </c>
      <c r="E972">
        <v>100</v>
      </c>
      <c r="F972">
        <v>100</v>
      </c>
      <c r="G972">
        <v>100</v>
      </c>
    </row>
    <row r="973" spans="1:7" x14ac:dyDescent="0.3">
      <c r="A973" s="42" t="s">
        <v>132</v>
      </c>
      <c r="B973">
        <v>100</v>
      </c>
      <c r="C973">
        <v>100</v>
      </c>
      <c r="D973">
        <v>100</v>
      </c>
      <c r="E973">
        <v>100</v>
      </c>
      <c r="F973">
        <v>100</v>
      </c>
      <c r="G973">
        <v>100</v>
      </c>
    </row>
    <row r="974" spans="1:7" x14ac:dyDescent="0.3">
      <c r="A974" s="42" t="s">
        <v>144</v>
      </c>
      <c r="B974">
        <v>100</v>
      </c>
      <c r="C974">
        <v>100</v>
      </c>
      <c r="D974">
        <v>100</v>
      </c>
      <c r="E974">
        <v>100</v>
      </c>
      <c r="F974">
        <v>100</v>
      </c>
      <c r="G974">
        <v>100</v>
      </c>
    </row>
    <row r="975" spans="1:7" x14ac:dyDescent="0.3">
      <c r="A975" s="42" t="s">
        <v>139</v>
      </c>
      <c r="B975">
        <v>100</v>
      </c>
      <c r="C975">
        <v>100</v>
      </c>
      <c r="D975">
        <v>100</v>
      </c>
      <c r="E975">
        <v>100</v>
      </c>
      <c r="F975">
        <v>100</v>
      </c>
      <c r="G975">
        <v>100</v>
      </c>
    </row>
    <row r="976" spans="1:7" x14ac:dyDescent="0.3">
      <c r="A976" s="42" t="s">
        <v>145</v>
      </c>
      <c r="B976">
        <v>80</v>
      </c>
      <c r="C976">
        <v>85</v>
      </c>
      <c r="D976">
        <v>95</v>
      </c>
      <c r="E976">
        <v>66.67</v>
      </c>
      <c r="F976">
        <v>100</v>
      </c>
      <c r="G976">
        <v>80</v>
      </c>
    </row>
    <row r="977" spans="1:7" x14ac:dyDescent="0.3">
      <c r="A977" s="42" t="s">
        <v>224</v>
      </c>
      <c r="B977">
        <v>100</v>
      </c>
      <c r="C977">
        <v>100</v>
      </c>
      <c r="D977">
        <v>90</v>
      </c>
      <c r="E977">
        <v>100</v>
      </c>
      <c r="F977">
        <v>100</v>
      </c>
      <c r="G977">
        <v>60</v>
      </c>
    </row>
    <row r="978" spans="1:7" x14ac:dyDescent="0.3">
      <c r="A978" s="42" t="s">
        <v>135</v>
      </c>
      <c r="B978">
        <v>80</v>
      </c>
      <c r="C978">
        <v>90</v>
      </c>
      <c r="D978">
        <v>100</v>
      </c>
      <c r="E978">
        <v>100</v>
      </c>
      <c r="F978">
        <v>100</v>
      </c>
      <c r="G978">
        <v>100</v>
      </c>
    </row>
    <row r="979" spans="1:7" x14ac:dyDescent="0.3">
      <c r="A979" s="42" t="s">
        <v>256</v>
      </c>
      <c r="B979">
        <v>100</v>
      </c>
      <c r="C979">
        <v>90</v>
      </c>
      <c r="D979">
        <v>87.5</v>
      </c>
      <c r="E979">
        <v>100</v>
      </c>
      <c r="F979">
        <v>100</v>
      </c>
      <c r="G979">
        <v>100</v>
      </c>
    </row>
    <row r="980" spans="1:7" x14ac:dyDescent="0.3">
      <c r="A980" s="42" t="s">
        <v>137</v>
      </c>
      <c r="B980">
        <v>100</v>
      </c>
      <c r="C980">
        <v>100</v>
      </c>
      <c r="D980">
        <v>100</v>
      </c>
      <c r="E980">
        <v>100</v>
      </c>
      <c r="F980">
        <v>100</v>
      </c>
      <c r="G980">
        <v>100</v>
      </c>
    </row>
    <row r="981" spans="1:7" x14ac:dyDescent="0.3">
      <c r="A981" s="42" t="s">
        <v>196</v>
      </c>
      <c r="B981">
        <v>100</v>
      </c>
      <c r="C981">
        <v>100</v>
      </c>
      <c r="D981">
        <v>92.5</v>
      </c>
      <c r="E981">
        <v>100</v>
      </c>
      <c r="F981">
        <v>100</v>
      </c>
      <c r="G981">
        <v>70</v>
      </c>
    </row>
    <row r="982" spans="1:7" x14ac:dyDescent="0.3">
      <c r="A982" s="42" t="s">
        <v>246</v>
      </c>
      <c r="B982">
        <v>100</v>
      </c>
      <c r="C982">
        <v>100</v>
      </c>
      <c r="D982">
        <v>100</v>
      </c>
      <c r="E982">
        <v>100</v>
      </c>
      <c r="F982">
        <v>62.5</v>
      </c>
      <c r="G982">
        <v>100</v>
      </c>
    </row>
    <row r="983" spans="1:7" x14ac:dyDescent="0.3">
      <c r="A983" s="42" t="s">
        <v>318</v>
      </c>
    </row>
    <row r="984" spans="1:7" x14ac:dyDescent="0.3">
      <c r="A984" s="42" t="s">
        <v>307</v>
      </c>
      <c r="B984">
        <v>80</v>
      </c>
      <c r="C984">
        <v>90</v>
      </c>
      <c r="D984">
        <v>95</v>
      </c>
      <c r="E984">
        <v>100</v>
      </c>
      <c r="F984">
        <v>100</v>
      </c>
      <c r="G984">
        <v>80</v>
      </c>
    </row>
    <row r="985" spans="1:7" x14ac:dyDescent="0.3">
      <c r="A985" s="42" t="s">
        <v>267</v>
      </c>
      <c r="B985">
        <v>100</v>
      </c>
      <c r="C985">
        <v>95</v>
      </c>
      <c r="D985">
        <v>87.5</v>
      </c>
      <c r="E985">
        <v>100</v>
      </c>
      <c r="F985">
        <v>100</v>
      </c>
      <c r="G985">
        <v>100</v>
      </c>
    </row>
    <row r="986" spans="1:7" x14ac:dyDescent="0.3">
      <c r="A986" s="42" t="s">
        <v>541</v>
      </c>
    </row>
    <row r="987" spans="1:7" x14ac:dyDescent="0.3">
      <c r="A987" s="42" t="s">
        <v>142</v>
      </c>
      <c r="B987">
        <v>100</v>
      </c>
      <c r="C987">
        <v>87.5</v>
      </c>
      <c r="D987">
        <v>80</v>
      </c>
      <c r="E987">
        <v>100</v>
      </c>
      <c r="F987">
        <v>100</v>
      </c>
      <c r="G987">
        <v>40</v>
      </c>
    </row>
    <row r="988" spans="1:7" x14ac:dyDescent="0.3">
      <c r="A988" s="42" t="s">
        <v>309</v>
      </c>
      <c r="B988">
        <v>100</v>
      </c>
      <c r="C988">
        <v>100</v>
      </c>
      <c r="D988">
        <v>100</v>
      </c>
      <c r="E988">
        <v>100</v>
      </c>
      <c r="F988">
        <v>100</v>
      </c>
      <c r="G988">
        <v>100</v>
      </c>
    </row>
    <row r="989" spans="1:7" x14ac:dyDescent="0.3">
      <c r="A989" s="42" t="s">
        <v>192</v>
      </c>
      <c r="B989">
        <v>100</v>
      </c>
      <c r="C989">
        <v>100</v>
      </c>
      <c r="D989">
        <v>100</v>
      </c>
      <c r="E989">
        <v>100</v>
      </c>
      <c r="F989">
        <v>100</v>
      </c>
      <c r="G989">
        <v>100</v>
      </c>
    </row>
    <row r="990" spans="1:7" x14ac:dyDescent="0.3">
      <c r="A990" s="42" t="s">
        <v>181</v>
      </c>
      <c r="B990">
        <v>100</v>
      </c>
      <c r="C990">
        <v>100</v>
      </c>
      <c r="D990">
        <v>87.5</v>
      </c>
      <c r="E990">
        <v>66.67</v>
      </c>
      <c r="F990">
        <v>50</v>
      </c>
      <c r="G990">
        <v>100</v>
      </c>
    </row>
    <row r="991" spans="1:7" x14ac:dyDescent="0.3">
      <c r="A991" s="42" t="s">
        <v>283</v>
      </c>
      <c r="B991">
        <v>100</v>
      </c>
      <c r="C991">
        <v>100</v>
      </c>
      <c r="D991">
        <v>100</v>
      </c>
      <c r="E991">
        <v>100</v>
      </c>
      <c r="F991">
        <v>100</v>
      </c>
      <c r="G991">
        <v>100</v>
      </c>
    </row>
    <row r="992" spans="1:7" x14ac:dyDescent="0.3">
      <c r="A992" s="42" t="s">
        <v>302</v>
      </c>
      <c r="B992">
        <v>100</v>
      </c>
      <c r="C992">
        <v>80</v>
      </c>
      <c r="D992">
        <v>85</v>
      </c>
      <c r="E992">
        <v>66.67</v>
      </c>
      <c r="F992">
        <v>25</v>
      </c>
      <c r="G992">
        <v>90</v>
      </c>
    </row>
    <row r="993" spans="1:7" x14ac:dyDescent="0.3">
      <c r="A993" s="42" t="s">
        <v>459</v>
      </c>
    </row>
    <row r="994" spans="1:7" x14ac:dyDescent="0.3">
      <c r="A994" s="42" t="s">
        <v>421</v>
      </c>
    </row>
    <row r="995" spans="1:7" x14ac:dyDescent="0.3">
      <c r="A995" s="42" t="s">
        <v>540</v>
      </c>
    </row>
    <row r="996" spans="1:7" x14ac:dyDescent="0.3">
      <c r="A996" s="42" t="s">
        <v>195</v>
      </c>
      <c r="B996">
        <v>100</v>
      </c>
      <c r="C996">
        <v>100</v>
      </c>
      <c r="D996">
        <v>100</v>
      </c>
      <c r="E996">
        <v>100</v>
      </c>
      <c r="F996">
        <v>100</v>
      </c>
      <c r="G996">
        <v>100</v>
      </c>
    </row>
    <row r="997" spans="1:7" x14ac:dyDescent="0.3">
      <c r="A997" s="42" t="s">
        <v>289</v>
      </c>
      <c r="B997">
        <v>100</v>
      </c>
      <c r="C997">
        <v>90</v>
      </c>
      <c r="D997">
        <v>87.5</v>
      </c>
      <c r="E997">
        <v>100</v>
      </c>
      <c r="F997">
        <v>100</v>
      </c>
      <c r="G997">
        <v>100</v>
      </c>
    </row>
    <row r="998" spans="1:7" x14ac:dyDescent="0.3">
      <c r="A998" s="42" t="s">
        <v>294</v>
      </c>
    </row>
    <row r="999" spans="1:7" x14ac:dyDescent="0.3">
      <c r="A999" s="42" t="s">
        <v>291</v>
      </c>
      <c r="B999">
        <v>100</v>
      </c>
      <c r="C999">
        <v>85</v>
      </c>
      <c r="D999">
        <v>88.75</v>
      </c>
      <c r="E999">
        <v>100</v>
      </c>
      <c r="F999">
        <v>87.5</v>
      </c>
      <c r="G999">
        <v>80</v>
      </c>
    </row>
    <row r="1000" spans="1:7" x14ac:dyDescent="0.3">
      <c r="A1000" s="42" t="s">
        <v>284</v>
      </c>
      <c r="B1000">
        <v>100</v>
      </c>
      <c r="C1000">
        <v>100</v>
      </c>
      <c r="D1000">
        <v>100</v>
      </c>
      <c r="E1000">
        <v>100</v>
      </c>
      <c r="F1000">
        <v>100</v>
      </c>
      <c r="G1000">
        <v>100</v>
      </c>
    </row>
    <row r="1001" spans="1:7" x14ac:dyDescent="0.3">
      <c r="A1001" s="42" t="s">
        <v>290</v>
      </c>
      <c r="B1001">
        <v>100</v>
      </c>
      <c r="C1001">
        <v>100</v>
      </c>
      <c r="D1001">
        <v>93.75</v>
      </c>
      <c r="E1001">
        <v>100</v>
      </c>
      <c r="F1001">
        <v>100</v>
      </c>
      <c r="G1001">
        <v>100</v>
      </c>
    </row>
    <row r="1002" spans="1:7" x14ac:dyDescent="0.3">
      <c r="A1002" s="42" t="s">
        <v>378</v>
      </c>
      <c r="B1002">
        <v>100</v>
      </c>
      <c r="C1002">
        <v>100</v>
      </c>
      <c r="D1002">
        <v>100</v>
      </c>
      <c r="E1002">
        <v>100</v>
      </c>
      <c r="F1002">
        <v>100</v>
      </c>
      <c r="G1002">
        <v>100</v>
      </c>
    </row>
    <row r="1003" spans="1:7" x14ac:dyDescent="0.3">
      <c r="A1003" s="42" t="s">
        <v>349</v>
      </c>
      <c r="B1003">
        <v>100</v>
      </c>
      <c r="C1003">
        <v>100</v>
      </c>
      <c r="D1003">
        <v>92.5</v>
      </c>
      <c r="E1003">
        <v>100</v>
      </c>
      <c r="F1003">
        <v>100</v>
      </c>
      <c r="G1003">
        <v>70</v>
      </c>
    </row>
    <row r="1004" spans="1:7" x14ac:dyDescent="0.3">
      <c r="A1004" s="42" t="s">
        <v>353</v>
      </c>
      <c r="B1004">
        <v>40</v>
      </c>
      <c r="C1004">
        <v>50</v>
      </c>
      <c r="D1004">
        <v>71.25</v>
      </c>
      <c r="E1004">
        <v>100</v>
      </c>
      <c r="F1004">
        <v>50</v>
      </c>
      <c r="G1004">
        <v>10</v>
      </c>
    </row>
    <row r="1005" spans="1:7" x14ac:dyDescent="0.3">
      <c r="A1005" s="42" t="s">
        <v>375</v>
      </c>
    </row>
    <row r="1006" spans="1:7" x14ac:dyDescent="0.3">
      <c r="A1006" s="42" t="s">
        <v>358</v>
      </c>
      <c r="B1006">
        <v>80</v>
      </c>
      <c r="C1006">
        <v>70</v>
      </c>
      <c r="D1006">
        <v>52.5</v>
      </c>
      <c r="E1006">
        <v>50</v>
      </c>
      <c r="F1006">
        <v>75</v>
      </c>
      <c r="G1006">
        <v>10</v>
      </c>
    </row>
    <row r="1007" spans="1:7" x14ac:dyDescent="0.3">
      <c r="A1007" s="42" t="s">
        <v>351</v>
      </c>
      <c r="B1007">
        <v>100</v>
      </c>
      <c r="C1007">
        <v>90</v>
      </c>
      <c r="D1007">
        <v>97.5</v>
      </c>
      <c r="E1007">
        <v>100</v>
      </c>
      <c r="F1007">
        <v>100</v>
      </c>
      <c r="G1007">
        <v>90</v>
      </c>
    </row>
    <row r="1008" spans="1:7" x14ac:dyDescent="0.3">
      <c r="A1008" s="42" t="s">
        <v>433</v>
      </c>
      <c r="B1008">
        <v>40</v>
      </c>
      <c r="C1008">
        <v>37.5</v>
      </c>
      <c r="D1008">
        <v>50</v>
      </c>
      <c r="E1008">
        <v>66.67</v>
      </c>
      <c r="F1008">
        <v>50</v>
      </c>
      <c r="G1008">
        <v>50</v>
      </c>
    </row>
    <row r="1009" spans="1:7" x14ac:dyDescent="0.3">
      <c r="A1009" s="42" t="s">
        <v>422</v>
      </c>
    </row>
    <row r="1010" spans="1:7" x14ac:dyDescent="0.3">
      <c r="A1010" s="42" t="s">
        <v>369</v>
      </c>
      <c r="B1010">
        <v>100</v>
      </c>
      <c r="C1010">
        <v>100</v>
      </c>
      <c r="D1010">
        <v>90</v>
      </c>
      <c r="E1010">
        <v>100</v>
      </c>
      <c r="F1010">
        <v>100</v>
      </c>
      <c r="G1010">
        <v>60</v>
      </c>
    </row>
    <row r="1011" spans="1:7" x14ac:dyDescent="0.3">
      <c r="A1011" s="42" t="s">
        <v>352</v>
      </c>
      <c r="B1011">
        <v>100</v>
      </c>
      <c r="C1011">
        <v>100</v>
      </c>
      <c r="D1011">
        <v>100</v>
      </c>
      <c r="E1011">
        <v>100</v>
      </c>
      <c r="F1011">
        <v>100</v>
      </c>
      <c r="G1011">
        <v>100</v>
      </c>
    </row>
    <row r="1012" spans="1:7" x14ac:dyDescent="0.3">
      <c r="A1012" s="42" t="s">
        <v>354</v>
      </c>
    </row>
    <row r="1013" spans="1:7" x14ac:dyDescent="0.3">
      <c r="A1013" s="42" t="s">
        <v>355</v>
      </c>
      <c r="B1013">
        <v>100</v>
      </c>
      <c r="C1013">
        <v>100</v>
      </c>
      <c r="D1013">
        <v>97.5</v>
      </c>
      <c r="E1013">
        <v>100</v>
      </c>
      <c r="F1013">
        <v>100</v>
      </c>
      <c r="G1013">
        <v>90</v>
      </c>
    </row>
    <row r="1014" spans="1:7" x14ac:dyDescent="0.3">
      <c r="A1014" s="42" t="s">
        <v>365</v>
      </c>
      <c r="B1014">
        <v>100</v>
      </c>
      <c r="C1014">
        <v>100</v>
      </c>
      <c r="D1014">
        <v>100</v>
      </c>
      <c r="E1014">
        <v>100</v>
      </c>
      <c r="F1014">
        <v>100</v>
      </c>
      <c r="G1014">
        <v>100</v>
      </c>
    </row>
    <row r="1015" spans="1:7" x14ac:dyDescent="0.3">
      <c r="A1015" s="42" t="s">
        <v>361</v>
      </c>
      <c r="B1015">
        <v>100</v>
      </c>
      <c r="C1015">
        <v>100</v>
      </c>
      <c r="D1015">
        <v>90</v>
      </c>
      <c r="E1015">
        <v>100</v>
      </c>
      <c r="F1015">
        <v>75</v>
      </c>
      <c r="G1015">
        <v>60</v>
      </c>
    </row>
    <row r="1016" spans="1:7" x14ac:dyDescent="0.3">
      <c r="A1016" s="42" t="s">
        <v>368</v>
      </c>
      <c r="B1016">
        <v>100</v>
      </c>
      <c r="C1016">
        <v>85</v>
      </c>
      <c r="D1016">
        <v>93.75</v>
      </c>
      <c r="E1016">
        <v>75</v>
      </c>
      <c r="F1016">
        <v>83.33</v>
      </c>
      <c r="G1016">
        <v>50</v>
      </c>
    </row>
    <row r="1017" spans="1:7" x14ac:dyDescent="0.3">
      <c r="A1017" s="42" t="s">
        <v>364</v>
      </c>
      <c r="B1017">
        <v>40</v>
      </c>
      <c r="C1017">
        <v>40</v>
      </c>
      <c r="D1017">
        <v>72.5</v>
      </c>
      <c r="E1017">
        <v>33.33</v>
      </c>
      <c r="F1017">
        <v>50</v>
      </c>
      <c r="G1017">
        <v>90</v>
      </c>
    </row>
    <row r="1018" spans="1:7" x14ac:dyDescent="0.3">
      <c r="A1018" s="42" t="s">
        <v>121</v>
      </c>
      <c r="B1018">
        <v>100</v>
      </c>
      <c r="C1018">
        <v>100</v>
      </c>
      <c r="D1018">
        <v>100</v>
      </c>
      <c r="E1018">
        <v>100</v>
      </c>
      <c r="F1018">
        <v>100</v>
      </c>
      <c r="G1018">
        <v>100</v>
      </c>
    </row>
    <row r="1019" spans="1:7" x14ac:dyDescent="0.3">
      <c r="A1019" s="42" t="s">
        <v>279</v>
      </c>
    </row>
    <row r="1020" spans="1:7" x14ac:dyDescent="0.3">
      <c r="A1020" s="42" t="s">
        <v>546</v>
      </c>
      <c r="B1020">
        <v>94.58064516129032</v>
      </c>
      <c r="C1020">
        <v>93.706193548387105</v>
      </c>
      <c r="D1020">
        <v>94.794903225806465</v>
      </c>
      <c r="E1020">
        <v>95.860387096774204</v>
      </c>
      <c r="F1020">
        <v>94.462451612903223</v>
      </c>
      <c r="G1020">
        <v>88.516129032258064</v>
      </c>
    </row>
    <row r="1023" spans="1:7" x14ac:dyDescent="0.3">
      <c r="A1023" s="42" t="s">
        <v>572</v>
      </c>
      <c r="B1023">
        <v>2022</v>
      </c>
      <c r="C1023">
        <v>2023</v>
      </c>
      <c r="D1023">
        <v>2024</v>
      </c>
    </row>
    <row r="1024" spans="1:7" x14ac:dyDescent="0.3">
      <c r="A1024" s="124" t="s">
        <v>932</v>
      </c>
      <c r="D1024" s="8">
        <f>GETPIVOTDATA("i70 Prevención del daño antijurídico",$A$786)</f>
        <v>94.58064516129032</v>
      </c>
    </row>
    <row r="1025" spans="1:4" x14ac:dyDescent="0.3">
      <c r="A1025" s="125" t="s">
        <v>933</v>
      </c>
      <c r="B1025" s="8">
        <v>92.374487179487176</v>
      </c>
      <c r="C1025" s="8">
        <v>93.306025641025641</v>
      </c>
      <c r="D1025" s="8">
        <f>GETPIVOTDATA("Promedio de i25 Gestión de las actuaciones prejudiciales ",$A$786)</f>
        <v>93.706193548387105</v>
      </c>
    </row>
    <row r="1026" spans="1:4" x14ac:dyDescent="0.3">
      <c r="A1026" s="125" t="s">
        <v>934</v>
      </c>
      <c r="B1026" s="8">
        <v>92.778461538461556</v>
      </c>
      <c r="C1026" s="8">
        <v>94.038397435897437</v>
      </c>
      <c r="D1026" s="8">
        <f>GETPIVOTDATA("Promedio de i26 Gestión de la defensa judicial ",$A$786)</f>
        <v>94.794903225806465</v>
      </c>
    </row>
    <row r="1027" spans="1:4" x14ac:dyDescent="0.3">
      <c r="A1027" s="125" t="s">
        <v>935</v>
      </c>
      <c r="B1027" s="8">
        <v>83.012820512820511</v>
      </c>
      <c r="C1027" s="8">
        <v>92.094230769230776</v>
      </c>
      <c r="D1027" s="8">
        <f>GETPIVOTDATA("Promedio de i27 Gestión del cumplimento de sentencias y conciliaciones ",$A$786)</f>
        <v>95.860387096774204</v>
      </c>
    </row>
    <row r="1028" spans="1:4" x14ac:dyDescent="0.3">
      <c r="A1028" s="125" t="s">
        <v>936</v>
      </c>
      <c r="B1028" s="8">
        <v>95.512820512820511</v>
      </c>
      <c r="C1028" s="8">
        <v>93.990448717948723</v>
      </c>
      <c r="D1028" s="8">
        <f>GETPIVOTDATA("Promedio de i28 Gestión de la acción de repetición ",$A$786)</f>
        <v>94.462451612903223</v>
      </c>
    </row>
    <row r="1029" spans="1:4" x14ac:dyDescent="0.3">
      <c r="A1029" s="126" t="s">
        <v>937</v>
      </c>
      <c r="B1029" s="8">
        <v>73.237179487179489</v>
      </c>
      <c r="C1029" s="8">
        <v>86.217948717948715</v>
      </c>
      <c r="D1029" s="8">
        <f>GETPIVOTDATA("Promedio de i29 Gestión del conocimiento jurídico",$A$786)</f>
        <v>88.516129032258064</v>
      </c>
    </row>
    <row r="1036" spans="1:4" ht="16.8" x14ac:dyDescent="0.3">
      <c r="A1036" s="44" t="s">
        <v>573</v>
      </c>
    </row>
    <row r="1039" spans="1:4" x14ac:dyDescent="0.3">
      <c r="A1039">
        <v>2022</v>
      </c>
    </row>
    <row r="1040" spans="1:4" x14ac:dyDescent="0.3">
      <c r="A1040" s="41" t="s">
        <v>545</v>
      </c>
      <c r="B1040" t="s">
        <v>574</v>
      </c>
    </row>
    <row r="1041" spans="1:7" x14ac:dyDescent="0.3">
      <c r="A1041" s="42" t="s">
        <v>108</v>
      </c>
      <c r="B1041">
        <v>25</v>
      </c>
      <c r="F1041" t="s">
        <v>108</v>
      </c>
      <c r="G1041">
        <v>25</v>
      </c>
    </row>
    <row r="1042" spans="1:7" x14ac:dyDescent="0.3">
      <c r="A1042" s="42" t="s">
        <v>116</v>
      </c>
      <c r="B1042">
        <v>23</v>
      </c>
      <c r="F1042" t="s">
        <v>116</v>
      </c>
      <c r="G1042">
        <v>23</v>
      </c>
    </row>
    <row r="1043" spans="1:7" x14ac:dyDescent="0.3">
      <c r="A1043" s="42" t="s">
        <v>110</v>
      </c>
      <c r="B1043">
        <v>16</v>
      </c>
      <c r="F1043" t="s">
        <v>110</v>
      </c>
      <c r="G1043">
        <v>16</v>
      </c>
    </row>
    <row r="1044" spans="1:7" x14ac:dyDescent="0.3">
      <c r="A1044" s="42" t="s">
        <v>138</v>
      </c>
      <c r="B1044">
        <v>11</v>
      </c>
      <c r="F1044" t="s">
        <v>138</v>
      </c>
      <c r="G1044">
        <v>11</v>
      </c>
    </row>
    <row r="1045" spans="1:7" x14ac:dyDescent="0.3">
      <c r="A1045" s="42" t="s">
        <v>112</v>
      </c>
      <c r="B1045">
        <v>8</v>
      </c>
      <c r="F1045" t="s">
        <v>112</v>
      </c>
      <c r="G1045">
        <v>8</v>
      </c>
    </row>
    <row r="1046" spans="1:7" x14ac:dyDescent="0.3">
      <c r="A1046" s="42" t="s">
        <v>114</v>
      </c>
      <c r="B1046">
        <v>7</v>
      </c>
      <c r="F1046" t="s">
        <v>114</v>
      </c>
      <c r="G1046">
        <v>7</v>
      </c>
    </row>
    <row r="1047" spans="1:7" x14ac:dyDescent="0.3">
      <c r="A1047" s="42" t="s">
        <v>125</v>
      </c>
      <c r="B1047">
        <v>6</v>
      </c>
      <c r="F1047" t="s">
        <v>125</v>
      </c>
      <c r="G1047">
        <v>6</v>
      </c>
    </row>
    <row r="1048" spans="1:7" x14ac:dyDescent="0.3">
      <c r="A1048" s="42" t="s">
        <v>136</v>
      </c>
      <c r="B1048">
        <v>6</v>
      </c>
      <c r="F1048" t="s">
        <v>136</v>
      </c>
      <c r="G1048">
        <v>6</v>
      </c>
    </row>
    <row r="1049" spans="1:7" x14ac:dyDescent="0.3">
      <c r="A1049" s="42" t="s">
        <v>120</v>
      </c>
      <c r="B1049">
        <v>6</v>
      </c>
      <c r="F1049" t="s">
        <v>120</v>
      </c>
      <c r="G1049">
        <v>6</v>
      </c>
    </row>
    <row r="1050" spans="1:7" x14ac:dyDescent="0.3">
      <c r="A1050" s="42" t="s">
        <v>194</v>
      </c>
      <c r="B1050">
        <v>6</v>
      </c>
      <c r="F1050" t="s">
        <v>194</v>
      </c>
      <c r="G1050">
        <v>6</v>
      </c>
    </row>
    <row r="1051" spans="1:7" x14ac:dyDescent="0.3">
      <c r="A1051" s="42" t="s">
        <v>140</v>
      </c>
      <c r="B1051">
        <v>6</v>
      </c>
      <c r="F1051" t="s">
        <v>140</v>
      </c>
      <c r="G1051">
        <v>6</v>
      </c>
    </row>
    <row r="1052" spans="1:7" x14ac:dyDescent="0.3">
      <c r="A1052" s="42" t="s">
        <v>118</v>
      </c>
      <c r="B1052">
        <v>5</v>
      </c>
      <c r="F1052" t="s">
        <v>118</v>
      </c>
      <c r="G1052">
        <v>5</v>
      </c>
    </row>
    <row r="1053" spans="1:7" x14ac:dyDescent="0.3">
      <c r="A1053" s="42" t="s">
        <v>134</v>
      </c>
      <c r="B1053">
        <v>5</v>
      </c>
      <c r="F1053" t="s">
        <v>134</v>
      </c>
      <c r="G1053">
        <v>5</v>
      </c>
    </row>
    <row r="1054" spans="1:7" x14ac:dyDescent="0.3">
      <c r="A1054" s="42" t="s">
        <v>235</v>
      </c>
      <c r="B1054">
        <v>4</v>
      </c>
      <c r="F1054" t="s">
        <v>235</v>
      </c>
      <c r="G1054">
        <v>4</v>
      </c>
    </row>
    <row r="1055" spans="1:7" x14ac:dyDescent="0.3">
      <c r="A1055" s="42" t="s">
        <v>122</v>
      </c>
      <c r="B1055">
        <v>4</v>
      </c>
      <c r="F1055" t="s">
        <v>122</v>
      </c>
      <c r="G1055">
        <v>4</v>
      </c>
    </row>
    <row r="1056" spans="1:7" x14ac:dyDescent="0.3">
      <c r="A1056" s="42" t="s">
        <v>170</v>
      </c>
      <c r="B1056">
        <v>4</v>
      </c>
      <c r="F1056" t="s">
        <v>170</v>
      </c>
      <c r="G1056">
        <v>4</v>
      </c>
    </row>
    <row r="1057" spans="1:7" x14ac:dyDescent="0.3">
      <c r="A1057" s="42" t="s">
        <v>129</v>
      </c>
      <c r="B1057">
        <v>3</v>
      </c>
      <c r="F1057" t="s">
        <v>129</v>
      </c>
      <c r="G1057">
        <v>3</v>
      </c>
    </row>
    <row r="1058" spans="1:7" x14ac:dyDescent="0.3">
      <c r="A1058" s="42" t="s">
        <v>131</v>
      </c>
      <c r="B1058">
        <v>2</v>
      </c>
      <c r="F1058" t="s">
        <v>131</v>
      </c>
      <c r="G1058">
        <v>2</v>
      </c>
    </row>
    <row r="1059" spans="1:7" x14ac:dyDescent="0.3">
      <c r="A1059" s="42" t="s">
        <v>127</v>
      </c>
      <c r="B1059">
        <v>2</v>
      </c>
      <c r="F1059" t="s">
        <v>127</v>
      </c>
      <c r="G1059">
        <v>2</v>
      </c>
    </row>
    <row r="1060" spans="1:7" x14ac:dyDescent="0.3">
      <c r="A1060" s="42" t="s">
        <v>151</v>
      </c>
      <c r="B1060">
        <v>2</v>
      </c>
      <c r="F1060" t="s">
        <v>151</v>
      </c>
      <c r="G1060">
        <v>2</v>
      </c>
    </row>
    <row r="1061" spans="1:7" x14ac:dyDescent="0.3">
      <c r="A1061" s="42" t="s">
        <v>104</v>
      </c>
      <c r="B1061">
        <v>2</v>
      </c>
      <c r="F1061" t="s">
        <v>104</v>
      </c>
      <c r="G1061">
        <v>2</v>
      </c>
    </row>
    <row r="1062" spans="1:7" x14ac:dyDescent="0.3">
      <c r="A1062" s="42" t="s">
        <v>322</v>
      </c>
      <c r="B1062">
        <v>1</v>
      </c>
      <c r="F1062" t="s">
        <v>322</v>
      </c>
      <c r="G1062">
        <v>1</v>
      </c>
    </row>
    <row r="1063" spans="1:7" x14ac:dyDescent="0.3">
      <c r="A1063" s="42" t="s">
        <v>929</v>
      </c>
      <c r="B1063">
        <v>1</v>
      </c>
      <c r="F1063" t="s">
        <v>929</v>
      </c>
      <c r="G1063">
        <v>1</v>
      </c>
    </row>
    <row r="1064" spans="1:7" x14ac:dyDescent="0.3">
      <c r="A1064" s="42" t="s">
        <v>243</v>
      </c>
      <c r="B1064">
        <v>1</v>
      </c>
      <c r="F1064" t="s">
        <v>243</v>
      </c>
      <c r="G1064">
        <v>1</v>
      </c>
    </row>
    <row r="1065" spans="1:7" x14ac:dyDescent="0.3">
      <c r="A1065" s="42" t="s">
        <v>453</v>
      </c>
      <c r="F1065" t="s">
        <v>453</v>
      </c>
      <c r="G1065">
        <v>1</v>
      </c>
    </row>
    <row r="1066" spans="1:7" x14ac:dyDescent="0.3">
      <c r="A1066" s="42" t="s">
        <v>546</v>
      </c>
      <c r="B1066">
        <v>156</v>
      </c>
    </row>
    <row r="1074" spans="1:7" ht="16.8" x14ac:dyDescent="0.3">
      <c r="A1074" s="57" t="s">
        <v>580</v>
      </c>
    </row>
    <row r="1077" spans="1:7" x14ac:dyDescent="0.3">
      <c r="A1077" t="str" cm="1">
        <f t="array" ref="A1077:G1077">'Análisis por entidad'!E12:K12</f>
        <v>DEPARTAMENTO ADMINISTRATIVO NACIONAL DE ESTADISTICA</v>
      </c>
      <c r="B1077">
        <v>0</v>
      </c>
      <c r="C1077">
        <v>0</v>
      </c>
      <c r="D1077">
        <v>0</v>
      </c>
      <c r="E1077">
        <v>0</v>
      </c>
      <c r="F1077">
        <v>0</v>
      </c>
      <c r="G1077">
        <v>0</v>
      </c>
    </row>
    <row r="1079" spans="1:7" x14ac:dyDescent="0.3">
      <c r="A1079" s="155" t="s">
        <v>582</v>
      </c>
      <c r="B1079" s="155"/>
    </row>
    <row r="1080" spans="1:7" x14ac:dyDescent="0.3">
      <c r="A1080">
        <v>2022</v>
      </c>
      <c r="B1080">
        <v>2023</v>
      </c>
      <c r="C1080">
        <v>2024</v>
      </c>
    </row>
    <row r="1081" spans="1:7" x14ac:dyDescent="0.3">
      <c r="A1081">
        <f>VLOOKUP(A1077,'Nación 2022'!$B$6:$Z$237,25,0)</f>
        <v>92.86</v>
      </c>
      <c r="B1081">
        <f>VLOOKUP(A1077,Tabla1[[#All],[Entidad]:[Gestión del conocimiento jurídico]],52,0)</f>
        <v>100</v>
      </c>
      <c r="C1081">
        <f>VLOOKUP(A1077,Tabla15[[#All],[Entidad]:[i68 Evaluación independiente al sistema de control interno]],52,0)</f>
        <v>99.05</v>
      </c>
    </row>
    <row r="1083" spans="1:7" x14ac:dyDescent="0.3">
      <c r="A1083">
        <v>2022</v>
      </c>
    </row>
    <row r="1084" spans="1:7" ht="27.6" x14ac:dyDescent="0.3">
      <c r="A1084" t="s">
        <v>557</v>
      </c>
      <c r="B1084" s="124" t="s">
        <v>932</v>
      </c>
      <c r="C1084" s="125" t="s">
        <v>933</v>
      </c>
      <c r="D1084" s="125" t="s">
        <v>934</v>
      </c>
      <c r="E1084" s="125" t="s">
        <v>935</v>
      </c>
      <c r="F1084" s="125" t="s">
        <v>936</v>
      </c>
      <c r="G1084" s="126" t="s">
        <v>937</v>
      </c>
    </row>
    <row r="1085" spans="1:7" x14ac:dyDescent="0.3">
      <c r="C1085" s="2">
        <f>VLOOKUP($A$1077,'Nación 2022'!$B$6:$BL$237,59,0)</f>
        <v>100</v>
      </c>
      <c r="D1085" s="2">
        <f>VLOOKUP($A$1077,'Nación 2022'!$B$6:$BL$237,60,0)</f>
        <v>91.67</v>
      </c>
      <c r="E1085" s="2">
        <f>VLOOKUP($A$1077,'Nación 2022'!$B$6:$BL$237,61,0)</f>
        <v>100</v>
      </c>
      <c r="F1085" s="2">
        <f>VLOOKUP($A$1077,'Nación 2022'!$B$6:$BL$237,62,0)</f>
        <v>100</v>
      </c>
      <c r="G1085" s="2">
        <f>VLOOKUP($A$1077,'Nación 2022'!$B$6:$BL$237,63,0)</f>
        <v>70</v>
      </c>
    </row>
    <row r="1087" spans="1:7" x14ac:dyDescent="0.3">
      <c r="A1087">
        <v>2023</v>
      </c>
    </row>
    <row r="1088" spans="1:7" ht="27.6" x14ac:dyDescent="0.3">
      <c r="A1088" t="s">
        <v>557</v>
      </c>
      <c r="B1088" s="124" t="s">
        <v>932</v>
      </c>
      <c r="C1088" s="125" t="s">
        <v>933</v>
      </c>
      <c r="D1088" s="125" t="s">
        <v>934</v>
      </c>
      <c r="E1088" s="125" t="s">
        <v>935</v>
      </c>
      <c r="F1088" s="125" t="s">
        <v>936</v>
      </c>
      <c r="G1088" s="126" t="s">
        <v>937</v>
      </c>
    </row>
    <row r="1089" spans="1:8" x14ac:dyDescent="0.3">
      <c r="C1089" s="2">
        <f>VLOOKUP(A1077,Tabla1[[#All],[Entidad]:[Gestión del conocimiento jurídico]],53,0)</f>
        <v>100</v>
      </c>
      <c r="D1089" s="2">
        <f>VLOOKUP(A1077,Tabla1[[#All],[Entidad]:[Gestión del conocimiento jurídico]],54,0)</f>
        <v>100</v>
      </c>
      <c r="E1089" s="2">
        <f>VLOOKUP(A1077,Tabla1[[#All],[Entidad]:[Gestión del conocimiento jurídico]],55,0)</f>
        <v>100</v>
      </c>
      <c r="F1089" s="2">
        <f>VLOOKUP(A1077,Tabla1[[#All],[Entidad]:[Gestión del conocimiento jurídico]],56,0)</f>
        <v>100</v>
      </c>
      <c r="G1089" s="2">
        <f>VLOOKUP(A1077,Tabla1[[#All],[Entidad]:[Gestión del conocimiento jurídico]],57,0)</f>
        <v>100</v>
      </c>
    </row>
    <row r="1091" spans="1:8" x14ac:dyDescent="0.3">
      <c r="A1091">
        <v>2024</v>
      </c>
    </row>
    <row r="1092" spans="1:8" x14ac:dyDescent="0.3">
      <c r="A1092" t="s">
        <v>557</v>
      </c>
      <c r="B1092" s="125" t="s">
        <v>933</v>
      </c>
      <c r="C1092" s="125" t="s">
        <v>934</v>
      </c>
      <c r="D1092" s="125" t="s">
        <v>935</v>
      </c>
      <c r="E1092" s="125" t="s">
        <v>936</v>
      </c>
      <c r="F1092" s="126" t="s">
        <v>937</v>
      </c>
      <c r="G1092" s="124" t="s">
        <v>932</v>
      </c>
      <c r="H1092" s="124"/>
    </row>
    <row r="1093" spans="1:8" x14ac:dyDescent="0.3">
      <c r="B1093" s="2">
        <f>VLOOKUP($A$1077,Tabla15[[#All],[Entidad]:[i68 Evaluación independiente al sistema de control interno]],54,0)</f>
        <v>100</v>
      </c>
      <c r="C1093" s="2">
        <f>VLOOKUP($A$1077,Tabla15[[#All],[Entidad]:[i68 Evaluación independiente al sistema de control interno]],55,0)</f>
        <v>97.5</v>
      </c>
      <c r="D1093" s="2">
        <f>VLOOKUP($A$1077,Tabla15[[#All],[Entidad]:[i68 Evaluación independiente al sistema de control interno]],56,0)</f>
        <v>100</v>
      </c>
      <c r="E1093" s="2">
        <f>VLOOKUP($A$1077,Tabla15[[#All],[Entidad]:[i68 Evaluación independiente al sistema de control interno]],57,0)</f>
        <v>100</v>
      </c>
      <c r="F1093" s="2">
        <f>VLOOKUP($A$1077,Tabla15[[#All],[Entidad]:[i68 Evaluación independiente al sistema de control interno]],58,0)</f>
        <v>90</v>
      </c>
      <c r="G1093" s="2">
        <f>VLOOKUP($A$1077,Tabla15[[#All],[Entidad]:[i68 Evaluación independiente al sistema de control interno]],58,0)</f>
        <v>90</v>
      </c>
    </row>
    <row r="1094" spans="1:8" x14ac:dyDescent="0.3">
      <c r="A1094" t="str">
        <f>VLOOKUP(A1077,Tabla1[[#All],[Entidad]:[Sector]],5,0)</f>
        <v>ESTADÍSTICAS</v>
      </c>
    </row>
    <row r="1097" spans="1:8" x14ac:dyDescent="0.3">
      <c r="A1097" t="s">
        <v>583</v>
      </c>
      <c r="D1097" t="str">
        <f>_xlfn.CONCAT($A$1097," ",$A$1094)</f>
        <v>SECTOR ESTADÍSTICAS</v>
      </c>
    </row>
    <row r="1099" spans="1:8" x14ac:dyDescent="0.3">
      <c r="A1099">
        <v>2022</v>
      </c>
      <c r="D1099">
        <v>2023</v>
      </c>
      <c r="G1099">
        <v>2024</v>
      </c>
    </row>
    <row r="1100" spans="1:8" x14ac:dyDescent="0.3">
      <c r="A1100" s="41" t="s">
        <v>545</v>
      </c>
      <c r="B1100" t="s">
        <v>547</v>
      </c>
      <c r="D1100" s="41" t="s">
        <v>545</v>
      </c>
      <c r="E1100" t="s">
        <v>547</v>
      </c>
      <c r="G1100" s="41" t="s">
        <v>545</v>
      </c>
      <c r="H1100" t="s">
        <v>917</v>
      </c>
    </row>
    <row r="1101" spans="1:8" x14ac:dyDescent="0.3">
      <c r="A1101" s="42" t="s">
        <v>112</v>
      </c>
      <c r="B1101" s="2">
        <v>82.44</v>
      </c>
      <c r="D1101" s="42" t="s">
        <v>112</v>
      </c>
      <c r="E1101" s="2">
        <v>90.668750000000003</v>
      </c>
      <c r="G1101" s="42" t="s">
        <v>112</v>
      </c>
      <c r="H1101" s="2">
        <v>93.476250000000007</v>
      </c>
    </row>
    <row r="1102" spans="1:8" x14ac:dyDescent="0.3">
      <c r="A1102" s="42" t="s">
        <v>235</v>
      </c>
      <c r="B1102" s="2">
        <v>94.047499999999999</v>
      </c>
      <c r="D1102" s="42" t="s">
        <v>235</v>
      </c>
      <c r="E1102" s="2">
        <v>95.240000000000009</v>
      </c>
      <c r="G1102" s="42" t="s">
        <v>235</v>
      </c>
      <c r="H1102" s="2">
        <v>94.375</v>
      </c>
    </row>
    <row r="1103" spans="1:8" x14ac:dyDescent="0.3">
      <c r="A1103" s="42" t="s">
        <v>243</v>
      </c>
      <c r="B1103" s="2">
        <v>95.24</v>
      </c>
      <c r="D1103" s="42" t="s">
        <v>243</v>
      </c>
      <c r="E1103" s="2">
        <v>100</v>
      </c>
      <c r="G1103" s="42" t="s">
        <v>243</v>
      </c>
      <c r="H1103" s="2">
        <v>95</v>
      </c>
    </row>
    <row r="1104" spans="1:8" x14ac:dyDescent="0.3">
      <c r="A1104" s="42" t="s">
        <v>140</v>
      </c>
      <c r="B1104" s="2">
        <v>94.048333333333332</v>
      </c>
      <c r="D1104" s="42" t="s">
        <v>140</v>
      </c>
      <c r="E1104" s="2">
        <v>100</v>
      </c>
      <c r="G1104" s="42" t="s">
        <v>140</v>
      </c>
      <c r="H1104" s="2">
        <v>95.825000000000003</v>
      </c>
    </row>
    <row r="1105" spans="1:8" x14ac:dyDescent="0.3">
      <c r="A1105" s="42" t="s">
        <v>122</v>
      </c>
      <c r="B1105" s="2">
        <v>89.88</v>
      </c>
      <c r="D1105" s="42" t="s">
        <v>122</v>
      </c>
      <c r="E1105" s="2">
        <v>95.835000000000008</v>
      </c>
      <c r="G1105" s="42" t="s">
        <v>122</v>
      </c>
      <c r="H1105" s="2">
        <v>94.399999999999991</v>
      </c>
    </row>
    <row r="1106" spans="1:8" x14ac:dyDescent="0.3">
      <c r="A1106" s="42" t="s">
        <v>110</v>
      </c>
      <c r="B1106" s="2">
        <v>92.710625000000007</v>
      </c>
      <c r="D1106" s="42" t="s">
        <v>110</v>
      </c>
      <c r="E1106" s="2">
        <v>94.805625000000006</v>
      </c>
      <c r="G1106" s="42" t="s">
        <v>110</v>
      </c>
      <c r="H1106" s="2">
        <v>96.877500000000012</v>
      </c>
    </row>
    <row r="1107" spans="1:8" x14ac:dyDescent="0.3">
      <c r="A1107" s="42" t="s">
        <v>929</v>
      </c>
      <c r="B1107" s="2">
        <v>80.95</v>
      </c>
      <c r="D1107" s="42" t="s">
        <v>929</v>
      </c>
      <c r="E1107" s="2">
        <v>97.62</v>
      </c>
      <c r="G1107" s="42" t="s">
        <v>299</v>
      </c>
      <c r="H1107" s="2">
        <v>88.57</v>
      </c>
    </row>
    <row r="1108" spans="1:8" x14ac:dyDescent="0.3">
      <c r="A1108" s="42" t="s">
        <v>116</v>
      </c>
      <c r="B1108" s="2">
        <v>80.573043478260857</v>
      </c>
      <c r="D1108" s="42" t="s">
        <v>116</v>
      </c>
      <c r="E1108" s="2">
        <v>85.479000000000013</v>
      </c>
      <c r="G1108" s="42" t="s">
        <v>116</v>
      </c>
      <c r="H1108" s="2">
        <v>86.464500000000001</v>
      </c>
    </row>
    <row r="1109" spans="1:8" x14ac:dyDescent="0.3">
      <c r="A1109" s="42" t="s">
        <v>127</v>
      </c>
      <c r="B1109" s="2">
        <v>94.05</v>
      </c>
      <c r="D1109" s="42" t="s">
        <v>127</v>
      </c>
      <c r="E1109" s="2">
        <v>98.865000000000009</v>
      </c>
      <c r="G1109" s="42" t="s">
        <v>131</v>
      </c>
      <c r="H1109" s="2">
        <v>87.89500000000001</v>
      </c>
    </row>
    <row r="1110" spans="1:8" x14ac:dyDescent="0.3">
      <c r="A1110" s="42" t="s">
        <v>131</v>
      </c>
      <c r="B1110" s="2">
        <v>98.81</v>
      </c>
      <c r="D1110" s="42" t="s">
        <v>131</v>
      </c>
      <c r="E1110" s="2">
        <v>87.394999999999996</v>
      </c>
      <c r="G1110" s="42" t="s">
        <v>108</v>
      </c>
      <c r="H1110" s="2">
        <v>95.694399999999987</v>
      </c>
    </row>
    <row r="1111" spans="1:8" x14ac:dyDescent="0.3">
      <c r="A1111" s="42" t="s">
        <v>108</v>
      </c>
      <c r="B1111" s="2">
        <v>87.619200000000006</v>
      </c>
      <c r="D1111" s="42" t="s">
        <v>108</v>
      </c>
      <c r="E1111" s="2">
        <v>96.124799999999993</v>
      </c>
      <c r="G1111" s="42" t="s">
        <v>538</v>
      </c>
      <c r="H1111" s="2">
        <v>97.54</v>
      </c>
    </row>
    <row r="1112" spans="1:8" x14ac:dyDescent="0.3">
      <c r="A1112" s="42" t="s">
        <v>170</v>
      </c>
      <c r="B1112" s="2">
        <v>86.31</v>
      </c>
      <c r="D1112" s="42" t="s">
        <v>538</v>
      </c>
      <c r="E1112" s="2">
        <v>98.333333333333329</v>
      </c>
      <c r="G1112" s="42" t="s">
        <v>170</v>
      </c>
      <c r="H1112" s="2">
        <v>86.493333333333339</v>
      </c>
    </row>
    <row r="1113" spans="1:8" x14ac:dyDescent="0.3">
      <c r="A1113" s="42" t="s">
        <v>453</v>
      </c>
      <c r="B1113" s="2"/>
      <c r="D1113" s="42" t="s">
        <v>170</v>
      </c>
      <c r="E1113" s="2">
        <v>86.213333333333324</v>
      </c>
      <c r="G1113" s="42" t="s">
        <v>127</v>
      </c>
      <c r="H1113" s="2">
        <v>99.525000000000006</v>
      </c>
    </row>
    <row r="1114" spans="1:8" x14ac:dyDescent="0.3">
      <c r="A1114" s="42" t="s">
        <v>194</v>
      </c>
      <c r="B1114" s="2">
        <v>88.094999999999985</v>
      </c>
      <c r="D1114" s="42" t="s">
        <v>453</v>
      </c>
      <c r="E1114" s="2"/>
      <c r="G1114" s="42" t="s">
        <v>453</v>
      </c>
      <c r="H1114" s="2"/>
    </row>
    <row r="1115" spans="1:8" x14ac:dyDescent="0.3">
      <c r="A1115" s="42" t="s">
        <v>134</v>
      </c>
      <c r="B1115" s="2">
        <v>88.574000000000012</v>
      </c>
      <c r="D1115" s="42" t="s">
        <v>194</v>
      </c>
      <c r="E1115" s="2">
        <v>93.551666666666677</v>
      </c>
      <c r="G1115" s="42" t="s">
        <v>194</v>
      </c>
      <c r="H1115" s="2">
        <v>90.030000000000015</v>
      </c>
    </row>
    <row r="1116" spans="1:8" x14ac:dyDescent="0.3">
      <c r="A1116" s="42" t="s">
        <v>114</v>
      </c>
      <c r="B1116" s="2">
        <v>87.074285714285708</v>
      </c>
      <c r="D1116" s="42" t="s">
        <v>134</v>
      </c>
      <c r="E1116" s="2">
        <v>93.182000000000002</v>
      </c>
      <c r="G1116" s="42" t="s">
        <v>134</v>
      </c>
      <c r="H1116" s="2">
        <v>96.837999999999994</v>
      </c>
    </row>
    <row r="1117" spans="1:8" x14ac:dyDescent="0.3">
      <c r="A1117" s="42" t="s">
        <v>322</v>
      </c>
      <c r="B1117" s="2">
        <v>23.68</v>
      </c>
      <c r="D1117" s="42" t="s">
        <v>114</v>
      </c>
      <c r="E1117" s="2">
        <v>94.38857142857141</v>
      </c>
      <c r="G1117" s="42" t="s">
        <v>114</v>
      </c>
      <c r="H1117" s="2">
        <v>94.827142857142846</v>
      </c>
    </row>
    <row r="1118" spans="1:8" x14ac:dyDescent="0.3">
      <c r="A1118" s="42" t="s">
        <v>129</v>
      </c>
      <c r="B1118" s="2">
        <v>92.066666666666663</v>
      </c>
      <c r="D1118" s="42" t="s">
        <v>322</v>
      </c>
      <c r="E1118" s="2">
        <v>37.22</v>
      </c>
      <c r="G1118" s="42" t="s">
        <v>322</v>
      </c>
      <c r="H1118" s="2">
        <v>64.709999999999994</v>
      </c>
    </row>
    <row r="1119" spans="1:8" x14ac:dyDescent="0.3">
      <c r="A1119" s="42" t="s">
        <v>125</v>
      </c>
      <c r="B1119" s="2">
        <v>91.271666666666661</v>
      </c>
      <c r="D1119" s="42" t="s">
        <v>129</v>
      </c>
      <c r="E1119" s="2">
        <v>90.583333333333329</v>
      </c>
      <c r="G1119" s="42" t="s">
        <v>129</v>
      </c>
      <c r="H1119" s="2">
        <v>92.063333333333333</v>
      </c>
    </row>
    <row r="1120" spans="1:8" x14ac:dyDescent="0.3">
      <c r="A1120" s="42" t="s">
        <v>104</v>
      </c>
      <c r="B1120" s="2">
        <v>90.47999999999999</v>
      </c>
      <c r="D1120" s="42" t="s">
        <v>125</v>
      </c>
      <c r="E1120" s="2">
        <v>92.513333333333321</v>
      </c>
      <c r="G1120" s="42" t="s">
        <v>125</v>
      </c>
      <c r="H1120" s="2">
        <v>96.813333333333333</v>
      </c>
    </row>
    <row r="1121" spans="1:8" x14ac:dyDescent="0.3">
      <c r="A1121" s="42" t="s">
        <v>138</v>
      </c>
      <c r="B1121" s="2">
        <v>91.536363636363632</v>
      </c>
      <c r="D1121" s="42" t="s">
        <v>104</v>
      </c>
      <c r="E1121" s="2">
        <v>97.73</v>
      </c>
      <c r="G1121" s="42" t="s">
        <v>104</v>
      </c>
      <c r="H1121" s="2">
        <v>100</v>
      </c>
    </row>
    <row r="1122" spans="1:8" x14ac:dyDescent="0.3">
      <c r="A1122" s="42" t="s">
        <v>118</v>
      </c>
      <c r="B1122" s="2">
        <v>92.85799999999999</v>
      </c>
      <c r="D1122" s="42" t="s">
        <v>138</v>
      </c>
      <c r="E1122" s="2">
        <v>94.470000000000013</v>
      </c>
      <c r="G1122" s="42" t="s">
        <v>138</v>
      </c>
      <c r="H1122" s="2">
        <v>94.514545454545456</v>
      </c>
    </row>
    <row r="1123" spans="1:8" x14ac:dyDescent="0.3">
      <c r="A1123" s="42" t="s">
        <v>136</v>
      </c>
      <c r="B1123" s="2">
        <v>96.826666666666668</v>
      </c>
      <c r="D1123" s="42" t="s">
        <v>118</v>
      </c>
      <c r="E1123" s="2">
        <v>93.63600000000001</v>
      </c>
      <c r="G1123" s="42" t="s">
        <v>118</v>
      </c>
      <c r="H1123" s="2">
        <v>94.140000000000015</v>
      </c>
    </row>
    <row r="1124" spans="1:8" x14ac:dyDescent="0.3">
      <c r="A1124" s="42" t="s">
        <v>120</v>
      </c>
      <c r="B1124" s="2">
        <v>86.904999999999987</v>
      </c>
      <c r="D1124" s="42" t="s">
        <v>136</v>
      </c>
      <c r="E1124" s="2">
        <v>98.828333333333333</v>
      </c>
      <c r="G1124" s="42" t="s">
        <v>136</v>
      </c>
      <c r="H1124" s="2">
        <v>95.84666666666665</v>
      </c>
    </row>
    <row r="1125" spans="1:8" x14ac:dyDescent="0.3">
      <c r="A1125" s="42" t="s">
        <v>151</v>
      </c>
      <c r="B1125" s="2">
        <v>95.24</v>
      </c>
      <c r="D1125" s="42" t="s">
        <v>120</v>
      </c>
      <c r="E1125" s="2">
        <v>89.754999999999995</v>
      </c>
      <c r="G1125" s="42" t="s">
        <v>120</v>
      </c>
      <c r="H1125" s="2">
        <v>87.778333333333322</v>
      </c>
    </row>
    <row r="1126" spans="1:8" x14ac:dyDescent="0.3">
      <c r="A1126" s="42" t="s">
        <v>546</v>
      </c>
      <c r="B1126" s="2">
        <v>88.251217948717937</v>
      </c>
      <c r="D1126" s="42" t="s">
        <v>151</v>
      </c>
      <c r="E1126" s="2">
        <v>100</v>
      </c>
      <c r="G1126" s="42" t="s">
        <v>151</v>
      </c>
      <c r="H1126" s="2">
        <v>100</v>
      </c>
    </row>
    <row r="1127" spans="1:8" x14ac:dyDescent="0.3">
      <c r="D1127" s="42" t="s">
        <v>546</v>
      </c>
      <c r="E1127" s="2">
        <v>92.734230769230763</v>
      </c>
      <c r="G1127" s="42" t="s">
        <v>546</v>
      </c>
      <c r="H1127" s="2">
        <v>93.432967741935457</v>
      </c>
    </row>
    <row r="1131" spans="1:8" x14ac:dyDescent="0.3">
      <c r="A1131" t="s">
        <v>584</v>
      </c>
      <c r="B1131" t="str">
        <f>VLOOKUP(A1077,Tabla1[[#All],[Entidad]:[Naturaleza Jurídica]],4,0)</f>
        <v>DEPARTAMENTO ADMINISTRATIVO</v>
      </c>
      <c r="D1131" t="str">
        <f>_xlfn.CONCAT(A1131," ",B1131)</f>
        <v>NATURALEZA JURÍDICA: DEPARTAMENTO ADMINISTRATIVO</v>
      </c>
    </row>
    <row r="1134" spans="1:8" x14ac:dyDescent="0.3">
      <c r="A1134">
        <v>2022</v>
      </c>
      <c r="D1134">
        <v>2023</v>
      </c>
      <c r="G1134">
        <v>2024</v>
      </c>
    </row>
    <row r="1135" spans="1:8" x14ac:dyDescent="0.3">
      <c r="A1135" s="41" t="s">
        <v>545</v>
      </c>
      <c r="B1135" t="s">
        <v>547</v>
      </c>
      <c r="D1135" s="41" t="s">
        <v>545</v>
      </c>
      <c r="E1135" t="s">
        <v>547</v>
      </c>
      <c r="G1135" s="41" t="s">
        <v>545</v>
      </c>
      <c r="H1135" t="s">
        <v>917</v>
      </c>
    </row>
    <row r="1136" spans="1:8" x14ac:dyDescent="0.3">
      <c r="A1136" s="42" t="s">
        <v>214</v>
      </c>
      <c r="B1136" s="2">
        <v>86.055714285714288</v>
      </c>
      <c r="D1136" s="42" t="s">
        <v>214</v>
      </c>
      <c r="E1136" s="2">
        <v>91.465714285714284</v>
      </c>
      <c r="G1136" s="42" t="s">
        <v>214</v>
      </c>
      <c r="H1136" s="2">
        <v>91.297142857142859</v>
      </c>
    </row>
    <row r="1137" spans="1:8" x14ac:dyDescent="0.3">
      <c r="A1137" s="42" t="s">
        <v>425</v>
      </c>
      <c r="B1137" s="2"/>
      <c r="D1137" s="42" t="s">
        <v>425</v>
      </c>
      <c r="E1137" s="2"/>
      <c r="G1137" s="42" t="s">
        <v>425</v>
      </c>
      <c r="H1137" s="2"/>
    </row>
    <row r="1138" spans="1:8" x14ac:dyDescent="0.3">
      <c r="A1138" s="42" t="s">
        <v>430</v>
      </c>
      <c r="B1138" s="2"/>
      <c r="D1138" s="42" t="s">
        <v>430</v>
      </c>
      <c r="E1138" s="2"/>
      <c r="G1138" s="42" t="s">
        <v>430</v>
      </c>
      <c r="H1138" s="2"/>
    </row>
    <row r="1139" spans="1:8" x14ac:dyDescent="0.3">
      <c r="A1139" s="42" t="s">
        <v>454</v>
      </c>
      <c r="B1139" s="2"/>
      <c r="D1139" s="42" t="s">
        <v>454</v>
      </c>
      <c r="E1139" s="2"/>
      <c r="G1139" s="42" t="s">
        <v>454</v>
      </c>
      <c r="H1139" s="2"/>
    </row>
    <row r="1140" spans="1:8" x14ac:dyDescent="0.3">
      <c r="A1140" s="42" t="s">
        <v>412</v>
      </c>
      <c r="B1140" s="2"/>
      <c r="D1140" s="42" t="s">
        <v>412</v>
      </c>
      <c r="E1140" s="2"/>
      <c r="G1140" s="42" t="s">
        <v>412</v>
      </c>
      <c r="H1140" s="2"/>
    </row>
    <row r="1141" spans="1:8" x14ac:dyDescent="0.3">
      <c r="A1141" s="42" t="s">
        <v>432</v>
      </c>
      <c r="B1141" s="2"/>
      <c r="D1141" s="42" t="s">
        <v>432</v>
      </c>
      <c r="E1141" s="2"/>
      <c r="G1141" s="42" t="s">
        <v>431</v>
      </c>
      <c r="H1141" s="2"/>
    </row>
    <row r="1142" spans="1:8" x14ac:dyDescent="0.3">
      <c r="A1142" s="42" t="s">
        <v>124</v>
      </c>
      <c r="B1142" s="2">
        <v>90.477999999999994</v>
      </c>
      <c r="D1142" s="42" t="s">
        <v>124</v>
      </c>
      <c r="E1142" s="2">
        <v>97.207999999999998</v>
      </c>
      <c r="G1142" s="42" t="s">
        <v>124</v>
      </c>
      <c r="H1142" s="2">
        <v>96.572000000000003</v>
      </c>
    </row>
    <row r="1143" spans="1:8" x14ac:dyDescent="0.3">
      <c r="A1143" s="42" t="s">
        <v>158</v>
      </c>
      <c r="B1143" s="2">
        <v>85.372857142857143</v>
      </c>
      <c r="D1143" s="42" t="s">
        <v>158</v>
      </c>
      <c r="E1143" s="2">
        <v>94.094285714285704</v>
      </c>
      <c r="G1143" s="42" t="s">
        <v>158</v>
      </c>
      <c r="H1143" s="2">
        <v>92.234999999999999</v>
      </c>
    </row>
    <row r="1144" spans="1:8" x14ac:dyDescent="0.3">
      <c r="A1144" s="42" t="s">
        <v>161</v>
      </c>
      <c r="B1144" s="2">
        <v>88.032499999999999</v>
      </c>
      <c r="D1144" s="42" t="s">
        <v>161</v>
      </c>
      <c r="E1144" s="2">
        <v>88.852500000000006</v>
      </c>
      <c r="G1144" s="42" t="s">
        <v>161</v>
      </c>
      <c r="H1144" s="2">
        <v>82.22</v>
      </c>
    </row>
    <row r="1145" spans="1:8" x14ac:dyDescent="0.3">
      <c r="A1145" s="42" t="s">
        <v>350</v>
      </c>
      <c r="B1145" s="2">
        <v>78.754615384615377</v>
      </c>
      <c r="D1145" s="42" t="s">
        <v>350</v>
      </c>
      <c r="E1145" s="2">
        <v>81.160769230769219</v>
      </c>
      <c r="G1145" s="42" t="s">
        <v>350</v>
      </c>
      <c r="H1145" s="2">
        <v>81.851538461538453</v>
      </c>
    </row>
    <row r="1146" spans="1:8" x14ac:dyDescent="0.3">
      <c r="A1146" s="42" t="s">
        <v>317</v>
      </c>
      <c r="B1146" s="2">
        <v>22.95</v>
      </c>
      <c r="D1146" s="42" t="s">
        <v>317</v>
      </c>
      <c r="E1146" s="2">
        <v>37.22</v>
      </c>
      <c r="G1146" s="42" t="s">
        <v>317</v>
      </c>
      <c r="H1146" s="2">
        <v>64.709999999999994</v>
      </c>
    </row>
    <row r="1147" spans="1:8" x14ac:dyDescent="0.3">
      <c r="A1147" s="42" t="s">
        <v>176</v>
      </c>
      <c r="B1147" s="2">
        <v>94.55857142857144</v>
      </c>
      <c r="D1147" s="42" t="s">
        <v>176</v>
      </c>
      <c r="E1147" s="2">
        <v>96.70714285714287</v>
      </c>
      <c r="G1147" s="42" t="s">
        <v>176</v>
      </c>
      <c r="H1147" s="2">
        <v>99.0625</v>
      </c>
    </row>
    <row r="1148" spans="1:8" x14ac:dyDescent="0.3">
      <c r="A1148" s="42" t="s">
        <v>147</v>
      </c>
      <c r="B1148" s="2">
        <v>90.404848484848458</v>
      </c>
      <c r="D1148" s="42" t="s">
        <v>147</v>
      </c>
      <c r="E1148" s="2">
        <v>94.258787878787871</v>
      </c>
      <c r="G1148" s="42" t="s">
        <v>147</v>
      </c>
      <c r="H1148" s="2">
        <v>95.696969696969688</v>
      </c>
    </row>
    <row r="1149" spans="1:8" x14ac:dyDescent="0.3">
      <c r="A1149" s="42" t="s">
        <v>445</v>
      </c>
      <c r="B1149" s="2"/>
      <c r="D1149" s="42" t="s">
        <v>445</v>
      </c>
      <c r="E1149" s="2"/>
      <c r="G1149" s="42" t="s">
        <v>445</v>
      </c>
      <c r="H1149" s="2"/>
    </row>
    <row r="1150" spans="1:8" x14ac:dyDescent="0.3">
      <c r="A1150" s="42" t="s">
        <v>315</v>
      </c>
      <c r="B1150" s="2"/>
      <c r="D1150" s="42" t="s">
        <v>173</v>
      </c>
      <c r="E1150" s="2">
        <v>93.18</v>
      </c>
      <c r="G1150" s="42" t="s">
        <v>315</v>
      </c>
      <c r="H1150" s="2">
        <v>98.81</v>
      </c>
    </row>
    <row r="1151" spans="1:8" x14ac:dyDescent="0.3">
      <c r="A1151" s="42" t="s">
        <v>173</v>
      </c>
      <c r="B1151" s="2">
        <v>96.43</v>
      </c>
      <c r="D1151" s="42" t="s">
        <v>103</v>
      </c>
      <c r="E1151" s="2">
        <v>97.656111111111102</v>
      </c>
      <c r="G1151" s="42" t="s">
        <v>103</v>
      </c>
      <c r="H1151" s="2">
        <v>96.181111111111107</v>
      </c>
    </row>
    <row r="1152" spans="1:8" x14ac:dyDescent="0.3">
      <c r="A1152" s="42" t="s">
        <v>103</v>
      </c>
      <c r="B1152" s="2">
        <v>92.592777777777783</v>
      </c>
      <c r="D1152" s="42" t="s">
        <v>320</v>
      </c>
      <c r="E1152" s="2"/>
      <c r="G1152" s="42" t="s">
        <v>320</v>
      </c>
      <c r="H1152" s="2"/>
    </row>
    <row r="1153" spans="1:8" x14ac:dyDescent="0.3">
      <c r="A1153" s="42" t="s">
        <v>320</v>
      </c>
      <c r="B1153" s="2"/>
      <c r="D1153" s="42" t="s">
        <v>384</v>
      </c>
      <c r="E1153" s="2"/>
      <c r="G1153" s="42" t="s">
        <v>384</v>
      </c>
      <c r="H1153" s="2"/>
    </row>
    <row r="1154" spans="1:8" x14ac:dyDescent="0.3">
      <c r="A1154" s="42" t="s">
        <v>384</v>
      </c>
      <c r="B1154" s="2"/>
      <c r="D1154" s="42" t="s">
        <v>428</v>
      </c>
      <c r="E1154" s="2"/>
      <c r="G1154" s="42" t="s">
        <v>896</v>
      </c>
      <c r="H1154" s="2"/>
    </row>
    <row r="1155" spans="1:8" x14ac:dyDescent="0.3">
      <c r="A1155" s="42" t="s">
        <v>428</v>
      </c>
      <c r="B1155" s="2"/>
      <c r="D1155" s="42" t="s">
        <v>417</v>
      </c>
      <c r="E1155" s="2"/>
      <c r="G1155" s="42" t="s">
        <v>417</v>
      </c>
      <c r="H1155" s="2"/>
    </row>
    <row r="1156" spans="1:8" x14ac:dyDescent="0.3">
      <c r="A1156" s="42" t="s">
        <v>417</v>
      </c>
      <c r="B1156" s="2"/>
      <c r="D1156" s="42" t="s">
        <v>227</v>
      </c>
      <c r="E1156" s="2">
        <v>94.533749999999998</v>
      </c>
      <c r="G1156" s="42" t="s">
        <v>227</v>
      </c>
      <c r="H1156" s="2">
        <v>94.771176470588244</v>
      </c>
    </row>
    <row r="1157" spans="1:8" x14ac:dyDescent="0.3">
      <c r="A1157" s="42" t="s">
        <v>227</v>
      </c>
      <c r="B1157" s="2">
        <v>88.096249999999984</v>
      </c>
      <c r="D1157" s="42" t="s">
        <v>259</v>
      </c>
      <c r="E1157" s="2">
        <v>90.91</v>
      </c>
      <c r="G1157" s="42" t="s">
        <v>259</v>
      </c>
      <c r="H1157" s="2">
        <v>95.24</v>
      </c>
    </row>
    <row r="1158" spans="1:8" x14ac:dyDescent="0.3">
      <c r="A1158" s="42" t="s">
        <v>259</v>
      </c>
      <c r="B1158" s="2">
        <v>88.1</v>
      </c>
      <c r="D1158" s="42" t="s">
        <v>133</v>
      </c>
      <c r="E1158" s="2">
        <v>96.818000000000012</v>
      </c>
      <c r="G1158" s="42" t="s">
        <v>133</v>
      </c>
      <c r="H1158" s="2">
        <v>96.76700000000001</v>
      </c>
    </row>
    <row r="1159" spans="1:8" x14ac:dyDescent="0.3">
      <c r="A1159" s="42" t="s">
        <v>133</v>
      </c>
      <c r="B1159" s="2">
        <v>94.525000000000006</v>
      </c>
      <c r="D1159" s="42" t="s">
        <v>143</v>
      </c>
      <c r="E1159" s="2">
        <v>93.048749999999998</v>
      </c>
      <c r="G1159" s="42" t="s">
        <v>143</v>
      </c>
      <c r="H1159" s="2">
        <v>92.373750000000015</v>
      </c>
    </row>
    <row r="1160" spans="1:8" x14ac:dyDescent="0.3">
      <c r="A1160" s="42" t="s">
        <v>143</v>
      </c>
      <c r="B1160" s="2">
        <v>88.394166666666649</v>
      </c>
      <c r="D1160" s="42" t="s">
        <v>456</v>
      </c>
      <c r="E1160" s="2"/>
      <c r="G1160" s="42" t="s">
        <v>913</v>
      </c>
      <c r="H1160" s="2"/>
    </row>
    <row r="1161" spans="1:8" x14ac:dyDescent="0.3">
      <c r="A1161" s="42" t="s">
        <v>456</v>
      </c>
      <c r="B1161" s="2"/>
      <c r="D1161" s="42" t="s">
        <v>149</v>
      </c>
      <c r="E1161" s="2">
        <v>94.311428571428578</v>
      </c>
      <c r="G1161" s="42" t="s">
        <v>149</v>
      </c>
      <c r="H1161" s="2">
        <v>94.421428571428578</v>
      </c>
    </row>
    <row r="1162" spans="1:8" x14ac:dyDescent="0.3">
      <c r="A1162" s="42" t="s">
        <v>149</v>
      </c>
      <c r="B1162" s="2">
        <v>89.115714285714276</v>
      </c>
      <c r="D1162" s="42" t="s">
        <v>546</v>
      </c>
      <c r="E1162" s="2">
        <v>92.734230769230734</v>
      </c>
      <c r="G1162" s="42" t="s">
        <v>546</v>
      </c>
      <c r="H1162" s="2">
        <v>93.432967741935485</v>
      </c>
    </row>
    <row r="1163" spans="1:8" x14ac:dyDescent="0.3">
      <c r="A1163" s="42" t="s">
        <v>546</v>
      </c>
      <c r="B1163" s="2">
        <v>88.251217948717908</v>
      </c>
    </row>
  </sheetData>
  <mergeCells count="1">
    <mergeCell ref="A1079:B1079"/>
  </mergeCells>
  <pageMargins left="0.7" right="0.7" top="0.75" bottom="0.75" header="0.3" footer="0.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D41C1-B9C7-40CC-9788-6DC62F8E5718}">
  <sheetPr codeName="Hoja12"/>
  <dimension ref="A1:AD30"/>
  <sheetViews>
    <sheetView topLeftCell="B1" zoomScaleNormal="100" workbookViewId="0">
      <pane ySplit="9" topLeftCell="A10" activePane="bottomLeft" state="frozen"/>
      <selection pane="bottomLeft" activeCell="H14" sqref="H14"/>
    </sheetView>
  </sheetViews>
  <sheetFormatPr baseColWidth="10" defaultColWidth="0" defaultRowHeight="0" customHeight="1" zeroHeight="1" x14ac:dyDescent="0.25"/>
  <cols>
    <col min="1" max="1" width="1.6640625" style="75" customWidth="1"/>
    <col min="2" max="2" width="4.6640625" style="75" customWidth="1"/>
    <col min="3" max="3" width="11.6640625" style="75" customWidth="1"/>
    <col min="4" max="4" width="7.6640625" style="75" bestFit="1" customWidth="1"/>
    <col min="5" max="5" width="10.109375" style="75" bestFit="1" customWidth="1"/>
    <col min="6" max="6" width="7.88671875" style="75" customWidth="1"/>
    <col min="7" max="7" width="12" style="75" customWidth="1"/>
    <col min="8" max="8" width="62" style="75" customWidth="1"/>
    <col min="9" max="9" width="21.88671875" style="75" customWidth="1"/>
    <col min="10" max="10" width="37" style="74" customWidth="1"/>
    <col min="11" max="12" width="21" style="74" customWidth="1"/>
    <col min="13" max="13" width="7.6640625" style="75" customWidth="1"/>
    <col min="14" max="14" width="3.88671875" style="75" customWidth="1"/>
    <col min="15" max="15" width="7.33203125" style="75" hidden="1" customWidth="1"/>
    <col min="16" max="21" width="0" style="75" hidden="1" customWidth="1"/>
    <col min="22" max="30" width="7.33203125" style="75" hidden="1" customWidth="1"/>
    <col min="31" max="16384" width="11.44140625" style="75" hidden="1"/>
  </cols>
  <sheetData>
    <row r="1" spans="1:14" ht="6" customHeight="1" x14ac:dyDescent="0.25">
      <c r="A1" s="134"/>
    </row>
    <row r="2" spans="1:14" ht="13.8" hidden="1" x14ac:dyDescent="0.25">
      <c r="A2" s="134"/>
      <c r="B2" s="76"/>
      <c r="C2" s="77"/>
      <c r="D2" s="77"/>
      <c r="E2" s="77"/>
      <c r="F2" s="77"/>
      <c r="G2" s="77"/>
      <c r="H2" s="77"/>
      <c r="I2" s="77"/>
      <c r="J2" s="78"/>
      <c r="K2" s="78"/>
      <c r="L2" s="78"/>
      <c r="M2" s="79"/>
    </row>
    <row r="3" spans="1:14" ht="21.75" customHeight="1" x14ac:dyDescent="0.25">
      <c r="A3" s="134"/>
      <c r="B3" s="80"/>
      <c r="F3" s="135"/>
      <c r="G3" s="135"/>
      <c r="H3" s="135"/>
      <c r="I3" s="135"/>
      <c r="J3" s="135"/>
      <c r="M3" s="81"/>
    </row>
    <row r="4" spans="1:14" ht="21.75" customHeight="1" x14ac:dyDescent="0.25">
      <c r="A4" s="134"/>
      <c r="B4" s="80"/>
      <c r="F4" s="135" t="s">
        <v>553</v>
      </c>
      <c r="G4" s="135"/>
      <c r="H4" s="135"/>
      <c r="I4" s="135"/>
      <c r="J4" s="135"/>
      <c r="M4" s="81"/>
    </row>
    <row r="5" spans="1:14" ht="21.75" customHeight="1" x14ac:dyDescent="0.25">
      <c r="A5" s="134"/>
      <c r="B5" s="80"/>
      <c r="F5" s="135"/>
      <c r="G5" s="135"/>
      <c r="H5" s="135"/>
      <c r="I5" s="135"/>
      <c r="J5" s="135"/>
      <c r="M5" s="81"/>
    </row>
    <row r="6" spans="1:14" ht="8.25" customHeight="1" x14ac:dyDescent="0.25">
      <c r="A6" s="134"/>
      <c r="B6" s="80"/>
      <c r="M6" s="81"/>
    </row>
    <row r="7" spans="1:14" ht="33.75" customHeight="1" x14ac:dyDescent="0.25">
      <c r="A7" s="134"/>
      <c r="B7" s="80"/>
      <c r="C7" s="136" t="s">
        <v>572</v>
      </c>
      <c r="D7" s="136"/>
      <c r="E7" s="136"/>
      <c r="F7" s="136"/>
      <c r="G7" s="136"/>
      <c r="H7" s="136"/>
      <c r="I7" s="136"/>
      <c r="J7" s="136"/>
      <c r="K7" s="136"/>
      <c r="L7" s="136"/>
      <c r="M7" s="81"/>
    </row>
    <row r="8" spans="1:14" ht="13.8" hidden="1" x14ac:dyDescent="0.25">
      <c r="B8" s="80"/>
      <c r="M8" s="81"/>
    </row>
    <row r="9" spans="1:14" s="82" customFormat="1" ht="36.75" customHeight="1" x14ac:dyDescent="0.3">
      <c r="B9" s="83"/>
      <c r="C9" s="133" t="s">
        <v>585</v>
      </c>
      <c r="D9" s="133"/>
      <c r="E9" s="133"/>
      <c r="F9" s="133"/>
      <c r="G9" s="133"/>
      <c r="H9" s="133" t="s">
        <v>586</v>
      </c>
      <c r="I9" s="133"/>
      <c r="J9" s="133" t="s">
        <v>587</v>
      </c>
      <c r="K9" s="133"/>
      <c r="L9" s="133"/>
      <c r="M9" s="84"/>
    </row>
    <row r="10" spans="1:14" s="82" customFormat="1" ht="170.25" customHeight="1" x14ac:dyDescent="0.3">
      <c r="B10" s="83"/>
      <c r="C10" s="133" t="s">
        <v>588</v>
      </c>
      <c r="D10" s="133"/>
      <c r="E10" s="133"/>
      <c r="F10" s="133"/>
      <c r="G10" s="133"/>
      <c r="H10" s="138" t="s">
        <v>951</v>
      </c>
      <c r="I10" s="138"/>
      <c r="J10" s="139"/>
      <c r="K10" s="139"/>
      <c r="L10" s="139"/>
      <c r="M10" s="84"/>
    </row>
    <row r="11" spans="1:14" s="82" customFormat="1" ht="111.9" customHeight="1" x14ac:dyDescent="0.3">
      <c r="B11" s="83"/>
      <c r="C11" s="133" t="s">
        <v>953</v>
      </c>
      <c r="D11" s="133"/>
      <c r="E11" s="133"/>
      <c r="F11" s="133"/>
      <c r="G11" s="133"/>
      <c r="H11" s="140" t="s">
        <v>954</v>
      </c>
      <c r="I11" s="140"/>
      <c r="J11" s="139"/>
      <c r="K11" s="139"/>
      <c r="L11" s="139"/>
      <c r="M11" s="84"/>
    </row>
    <row r="12" spans="1:14" s="82" customFormat="1" ht="111.9" customHeight="1" x14ac:dyDescent="0.3">
      <c r="B12" s="83"/>
      <c r="C12" s="133" t="s">
        <v>947</v>
      </c>
      <c r="D12" s="133"/>
      <c r="E12" s="133"/>
      <c r="F12" s="133"/>
      <c r="G12" s="133"/>
      <c r="H12" s="140" t="s">
        <v>955</v>
      </c>
      <c r="I12" s="140"/>
      <c r="J12" s="141"/>
      <c r="K12" s="142"/>
      <c r="L12" s="143"/>
      <c r="M12" s="84"/>
    </row>
    <row r="13" spans="1:14" s="82" customFormat="1" ht="94.5" customHeight="1" x14ac:dyDescent="0.3">
      <c r="B13" s="83"/>
      <c r="C13" s="133" t="s">
        <v>948</v>
      </c>
      <c r="D13" s="133"/>
      <c r="E13" s="133"/>
      <c r="F13" s="133"/>
      <c r="G13" s="133"/>
      <c r="H13" s="138" t="s">
        <v>956</v>
      </c>
      <c r="I13" s="138"/>
      <c r="J13" s="139"/>
      <c r="K13" s="139"/>
      <c r="L13" s="139"/>
      <c r="M13" s="84"/>
    </row>
    <row r="14" spans="1:14" ht="13.5" customHeight="1" thickBot="1" x14ac:dyDescent="0.3">
      <c r="B14" s="85"/>
      <c r="C14" s="86"/>
      <c r="D14" s="86"/>
      <c r="E14" s="86"/>
      <c r="F14" s="86"/>
      <c r="G14" s="86"/>
      <c r="H14" s="86"/>
      <c r="I14" s="86"/>
      <c r="J14" s="87"/>
      <c r="K14" s="87"/>
      <c r="L14" s="87"/>
      <c r="M14" s="88"/>
    </row>
    <row r="15" spans="1:14" ht="33" customHeight="1" x14ac:dyDescent="0.25">
      <c r="B15" s="137" t="s">
        <v>949</v>
      </c>
      <c r="C15" s="137"/>
      <c r="D15" s="137"/>
      <c r="E15" s="137"/>
      <c r="F15" s="137"/>
      <c r="G15" s="137"/>
      <c r="H15" s="137"/>
      <c r="I15" s="137"/>
      <c r="J15" s="137"/>
      <c r="K15" s="137"/>
      <c r="L15" s="137"/>
      <c r="M15" s="137"/>
      <c r="N15" s="137"/>
    </row>
    <row r="16" spans="1:14" ht="13.8" hidden="1" x14ac:dyDescent="0.25"/>
    <row r="17" ht="13.8" hidden="1" x14ac:dyDescent="0.25"/>
    <row r="18" ht="13.8" hidden="1" x14ac:dyDescent="0.25"/>
    <row r="19" ht="13.8" hidden="1" x14ac:dyDescent="0.25"/>
    <row r="20" ht="13.8" hidden="1" x14ac:dyDescent="0.25"/>
    <row r="21" ht="13.8" hidden="1" x14ac:dyDescent="0.25"/>
    <row r="22" ht="13.8" hidden="1" x14ac:dyDescent="0.25"/>
    <row r="23" ht="13.8" hidden="1" x14ac:dyDescent="0.25"/>
    <row r="24" ht="13.8" hidden="1" x14ac:dyDescent="0.25"/>
    <row r="25" ht="13.8" hidden="1" x14ac:dyDescent="0.25"/>
    <row r="26" ht="13.8" hidden="1" x14ac:dyDescent="0.25"/>
    <row r="27" ht="13.8" hidden="1" x14ac:dyDescent="0.25"/>
    <row r="28" ht="13.8" hidden="1" x14ac:dyDescent="0.25"/>
    <row r="29" ht="13.8" hidden="1" x14ac:dyDescent="0.25"/>
    <row r="30" ht="13.8" hidden="1" x14ac:dyDescent="0.25"/>
  </sheetData>
  <mergeCells count="21">
    <mergeCell ref="B15:N15"/>
    <mergeCell ref="C10:G10"/>
    <mergeCell ref="H10:I10"/>
    <mergeCell ref="J10:L10"/>
    <mergeCell ref="C11:G11"/>
    <mergeCell ref="H11:I11"/>
    <mergeCell ref="J11:L11"/>
    <mergeCell ref="C12:G12"/>
    <mergeCell ref="H12:I12"/>
    <mergeCell ref="J12:L12"/>
    <mergeCell ref="C13:G13"/>
    <mergeCell ref="H13:I13"/>
    <mergeCell ref="J13:L13"/>
    <mergeCell ref="C9:G9"/>
    <mergeCell ref="H9:I9"/>
    <mergeCell ref="J9:L9"/>
    <mergeCell ref="A1:A7"/>
    <mergeCell ref="F3:J3"/>
    <mergeCell ref="F4:J4"/>
    <mergeCell ref="F5:J5"/>
    <mergeCell ref="C7:L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F76C0-7267-4A0C-A9E3-3D6A89DF591D}">
  <dimension ref="A1:S83"/>
  <sheetViews>
    <sheetView showGridLines="0" topLeftCell="A36" zoomScaleNormal="100" workbookViewId="0">
      <selection activeCell="N22" sqref="N22"/>
    </sheetView>
  </sheetViews>
  <sheetFormatPr baseColWidth="10" defaultColWidth="0" defaultRowHeight="13.8" zeroHeight="1" x14ac:dyDescent="0.25"/>
  <cols>
    <col min="1" max="1" width="11.44140625" style="47" customWidth="1"/>
    <col min="2" max="2" width="80" style="47" customWidth="1"/>
    <col min="3" max="3" width="14.6640625" style="47" customWidth="1"/>
    <col min="4" max="4" width="15" style="47" customWidth="1"/>
    <col min="5" max="5" width="15.5546875" style="47" customWidth="1"/>
    <col min="6" max="13" width="11.44140625" style="47" customWidth="1"/>
    <col min="14" max="15" width="14.33203125" style="47" customWidth="1"/>
    <col min="16" max="17" width="11.44140625" style="47" customWidth="1"/>
    <col min="18" max="19" width="0" style="47" hidden="1" customWidth="1"/>
    <col min="20" max="16384" width="11.44140625" style="47" hidden="1"/>
  </cols>
  <sheetData>
    <row r="1" spans="1:17" x14ac:dyDescent="0.25"/>
    <row r="2" spans="1:17" ht="18" customHeight="1" x14ac:dyDescent="0.25">
      <c r="A2" s="145"/>
      <c r="B2" s="145"/>
      <c r="C2" s="145"/>
      <c r="D2" s="145"/>
      <c r="E2" s="145"/>
      <c r="F2" s="145"/>
      <c r="G2" s="145"/>
      <c r="H2" s="145"/>
      <c r="I2" s="145"/>
      <c r="J2" s="145"/>
      <c r="K2" s="145"/>
      <c r="L2" s="145"/>
      <c r="M2" s="145"/>
      <c r="N2" s="145"/>
      <c r="O2" s="145"/>
      <c r="P2" s="145"/>
      <c r="Q2" s="48"/>
    </row>
    <row r="3" spans="1:17" ht="18" customHeight="1" x14ac:dyDescent="0.25">
      <c r="A3" s="145" t="s">
        <v>553</v>
      </c>
      <c r="B3" s="145"/>
      <c r="C3" s="145"/>
      <c r="D3" s="145"/>
      <c r="E3" s="145"/>
      <c r="F3" s="145"/>
      <c r="G3" s="145"/>
      <c r="H3" s="145"/>
      <c r="I3" s="145"/>
      <c r="J3" s="145"/>
      <c r="K3" s="145"/>
      <c r="L3" s="145"/>
      <c r="M3" s="145"/>
      <c r="N3" s="145"/>
      <c r="O3" s="145"/>
      <c r="P3" s="145"/>
      <c r="Q3" s="48"/>
    </row>
    <row r="4" spans="1:17" ht="18" customHeight="1" x14ac:dyDescent="0.25">
      <c r="A4" s="145"/>
      <c r="B4" s="145"/>
      <c r="C4" s="145"/>
      <c r="D4" s="145"/>
      <c r="E4" s="145"/>
      <c r="F4" s="145"/>
      <c r="G4" s="145"/>
      <c r="H4" s="145"/>
      <c r="I4" s="145"/>
      <c r="J4" s="145"/>
      <c r="K4" s="145"/>
      <c r="L4" s="145"/>
      <c r="M4" s="145"/>
      <c r="N4" s="145"/>
      <c r="O4" s="145"/>
      <c r="P4" s="145"/>
      <c r="Q4" s="48"/>
    </row>
    <row r="5" spans="1:17" x14ac:dyDescent="0.25"/>
    <row r="6" spans="1:17" x14ac:dyDescent="0.25"/>
    <row r="7" spans="1:17" x14ac:dyDescent="0.25"/>
    <row r="8" spans="1:17" x14ac:dyDescent="0.25">
      <c r="B8" s="55" t="s">
        <v>588</v>
      </c>
    </row>
    <row r="9" spans="1:17" x14ac:dyDescent="0.25"/>
    <row r="10" spans="1:17" x14ac:dyDescent="0.25"/>
    <row r="11" spans="1:17" x14ac:dyDescent="0.25"/>
    <row r="12" spans="1:17" x14ac:dyDescent="0.25"/>
    <row r="13" spans="1:17" x14ac:dyDescent="0.25"/>
    <row r="14" spans="1:17" x14ac:dyDescent="0.25"/>
    <row r="15" spans="1:17" x14ac:dyDescent="0.25"/>
    <row r="16" spans="1:17" x14ac:dyDescent="0.25"/>
    <row r="17" spans="7:7" x14ac:dyDescent="0.25"/>
    <row r="18" spans="7:7" x14ac:dyDescent="0.25"/>
    <row r="19" spans="7:7" x14ac:dyDescent="0.25"/>
    <row r="20" spans="7:7" x14ac:dyDescent="0.25"/>
    <row r="21" spans="7:7" ht="14.4" x14ac:dyDescent="0.3">
      <c r="G21" s="118"/>
    </row>
    <row r="22" spans="7:7" x14ac:dyDescent="0.25"/>
    <row r="23" spans="7:7" x14ac:dyDescent="0.25"/>
    <row r="24" spans="7:7" x14ac:dyDescent="0.25"/>
    <row r="25" spans="7:7" x14ac:dyDescent="0.25"/>
    <row r="26" spans="7:7" x14ac:dyDescent="0.25"/>
    <row r="27" spans="7:7" x14ac:dyDescent="0.25"/>
    <row r="28" spans="7:7" x14ac:dyDescent="0.25"/>
    <row r="29" spans="7:7" x14ac:dyDescent="0.25"/>
    <row r="30" spans="7:7" x14ac:dyDescent="0.25"/>
    <row r="31" spans="7:7" x14ac:dyDescent="0.25"/>
    <row r="32" spans="7:7"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5" x14ac:dyDescent="0.25"/>
    <row r="50" spans="2:5" x14ac:dyDescent="0.25"/>
    <row r="51" spans="2:5" x14ac:dyDescent="0.25"/>
    <row r="52" spans="2:5" x14ac:dyDescent="0.25"/>
    <row r="53" spans="2:5" x14ac:dyDescent="0.25"/>
    <row r="54" spans="2:5" x14ac:dyDescent="0.25"/>
    <row r="55" spans="2:5" x14ac:dyDescent="0.25"/>
    <row r="56" spans="2:5" x14ac:dyDescent="0.25"/>
    <row r="57" spans="2:5" x14ac:dyDescent="0.25">
      <c r="B57" s="50" t="s">
        <v>552</v>
      </c>
      <c r="C57" s="54" t="s">
        <v>548</v>
      </c>
      <c r="D57" s="54" t="s">
        <v>549</v>
      </c>
      <c r="E57" s="54" t="s">
        <v>590</v>
      </c>
    </row>
    <row r="58" spans="2:5" x14ac:dyDescent="0.25">
      <c r="B58" s="51" t="s">
        <v>214</v>
      </c>
      <c r="C58" s="52">
        <v>86.055714285714288</v>
      </c>
      <c r="D58" s="52">
        <v>91.465714285714284</v>
      </c>
      <c r="E58" s="69">
        <v>91.297142857142859</v>
      </c>
    </row>
    <row r="59" spans="2:5" x14ac:dyDescent="0.25">
      <c r="B59" s="51" t="s">
        <v>124</v>
      </c>
      <c r="C59" s="52">
        <v>90.477999999999994</v>
      </c>
      <c r="D59" s="52">
        <v>97.207999999999998</v>
      </c>
      <c r="E59" s="69">
        <v>96.572000000000003</v>
      </c>
    </row>
    <row r="60" spans="2:5" x14ac:dyDescent="0.25">
      <c r="B60" s="51" t="s">
        <v>158</v>
      </c>
      <c r="C60" s="52">
        <v>85.372857142857143</v>
      </c>
      <c r="D60" s="52">
        <v>94.094285714285704</v>
      </c>
      <c r="E60" s="69">
        <v>92.234999999999999</v>
      </c>
    </row>
    <row r="61" spans="2:5" x14ac:dyDescent="0.25">
      <c r="B61" s="51" t="s">
        <v>161</v>
      </c>
      <c r="C61" s="52">
        <v>88.032499999999999</v>
      </c>
      <c r="D61" s="52">
        <v>88.852500000000006</v>
      </c>
      <c r="E61" s="69">
        <v>82.22</v>
      </c>
    </row>
    <row r="62" spans="2:5" x14ac:dyDescent="0.25">
      <c r="B62" s="51" t="s">
        <v>350</v>
      </c>
      <c r="C62" s="52">
        <v>78.754615384615377</v>
      </c>
      <c r="D62" s="52">
        <v>81.160769230769219</v>
      </c>
      <c r="E62" s="69">
        <v>81.851538461538453</v>
      </c>
    </row>
    <row r="63" spans="2:5" x14ac:dyDescent="0.25">
      <c r="B63" s="51" t="s">
        <v>317</v>
      </c>
      <c r="C63" s="52">
        <v>22.95</v>
      </c>
      <c r="D63" s="52">
        <v>37.22</v>
      </c>
      <c r="E63" s="69">
        <v>64.709999999999994</v>
      </c>
    </row>
    <row r="64" spans="2:5" x14ac:dyDescent="0.25">
      <c r="B64" s="51" t="s">
        <v>176</v>
      </c>
      <c r="C64" s="52">
        <v>94.55857142857144</v>
      </c>
      <c r="D64" s="52">
        <v>96.70714285714287</v>
      </c>
      <c r="E64" s="69">
        <v>99.0625</v>
      </c>
    </row>
    <row r="65" spans="2:5" x14ac:dyDescent="0.25">
      <c r="B65" s="51" t="s">
        <v>147</v>
      </c>
      <c r="C65" s="52">
        <v>90.404848484848458</v>
      </c>
      <c r="D65" s="52">
        <v>94.258787878787871</v>
      </c>
      <c r="E65" s="69">
        <v>95.696969696969688</v>
      </c>
    </row>
    <row r="66" spans="2:5" x14ac:dyDescent="0.25">
      <c r="B66" s="51" t="s">
        <v>173</v>
      </c>
      <c r="C66" s="52">
        <v>96.43</v>
      </c>
      <c r="D66" s="52">
        <v>93.18</v>
      </c>
      <c r="E66" s="69">
        <v>98.81</v>
      </c>
    </row>
    <row r="67" spans="2:5" x14ac:dyDescent="0.25">
      <c r="B67" s="51" t="s">
        <v>103</v>
      </c>
      <c r="C67" s="52">
        <v>92.592777777777783</v>
      </c>
      <c r="D67" s="52">
        <v>97.656111111111102</v>
      </c>
      <c r="E67" s="69">
        <v>96.181111111111107</v>
      </c>
    </row>
    <row r="68" spans="2:5" x14ac:dyDescent="0.25">
      <c r="B68" s="51" t="s">
        <v>227</v>
      </c>
      <c r="C68" s="52">
        <v>88.096249999999984</v>
      </c>
      <c r="D68" s="52">
        <v>94.533749999999998</v>
      </c>
      <c r="E68" s="69">
        <v>94.771176470588244</v>
      </c>
    </row>
    <row r="69" spans="2:5" x14ac:dyDescent="0.25">
      <c r="B69" s="51" t="s">
        <v>259</v>
      </c>
      <c r="C69" s="52">
        <v>88.1</v>
      </c>
      <c r="D69" s="52">
        <v>90.91</v>
      </c>
      <c r="E69" s="69">
        <v>95.24</v>
      </c>
    </row>
    <row r="70" spans="2:5" x14ac:dyDescent="0.25">
      <c r="B70" s="51" t="s">
        <v>133</v>
      </c>
      <c r="C70" s="52">
        <v>94.525000000000006</v>
      </c>
      <c r="D70" s="52">
        <v>96.818000000000012</v>
      </c>
      <c r="E70" s="69">
        <v>96.76700000000001</v>
      </c>
    </row>
    <row r="71" spans="2:5" x14ac:dyDescent="0.25">
      <c r="B71" s="51" t="s">
        <v>143</v>
      </c>
      <c r="C71" s="52">
        <v>88.394166666666649</v>
      </c>
      <c r="D71" s="52">
        <v>93.048749999999998</v>
      </c>
      <c r="E71" s="69">
        <v>92.373750000000015</v>
      </c>
    </row>
    <row r="72" spans="2:5" x14ac:dyDescent="0.25">
      <c r="B72" s="53" t="s">
        <v>149</v>
      </c>
      <c r="C72" s="52">
        <v>89.115714285714276</v>
      </c>
      <c r="D72" s="52">
        <v>94.311428571428578</v>
      </c>
      <c r="E72" s="69">
        <v>94.421428571428578</v>
      </c>
    </row>
    <row r="73" spans="2:5" x14ac:dyDescent="0.25">
      <c r="E73" s="59">
        <f>MIN(Tabla2[PDJ 2024])</f>
        <v>64.709999999999994</v>
      </c>
    </row>
    <row r="74" spans="2:5" x14ac:dyDescent="0.25">
      <c r="B74" s="144" t="s">
        <v>554</v>
      </c>
      <c r="C74" s="116" t="s">
        <v>555</v>
      </c>
      <c r="D74" s="116"/>
      <c r="E74" s="59">
        <f>MAX(Tabla2[PDJ 2024])</f>
        <v>99.0625</v>
      </c>
    </row>
    <row r="75" spans="2:5" x14ac:dyDescent="0.25">
      <c r="B75" s="144"/>
      <c r="C75" s="117" t="s">
        <v>556</v>
      </c>
      <c r="D75" s="117"/>
    </row>
    <row r="76" spans="2:5" x14ac:dyDescent="0.25"/>
    <row r="77" spans="2:5" x14ac:dyDescent="0.25"/>
    <row r="78" spans="2:5" x14ac:dyDescent="0.25"/>
    <row r="79" spans="2:5" x14ac:dyDescent="0.25"/>
    <row r="80" spans="2:5" ht="14.4" thickBot="1" x14ac:dyDescent="0.3"/>
    <row r="81" spans="2:14" ht="17.399999999999999" x14ac:dyDescent="0.25">
      <c r="B81" s="137" t="s">
        <v>949</v>
      </c>
      <c r="C81" s="137"/>
      <c r="D81" s="137"/>
      <c r="E81" s="137"/>
      <c r="F81" s="137"/>
      <c r="G81" s="137"/>
      <c r="H81" s="137"/>
      <c r="I81" s="137"/>
      <c r="J81" s="137"/>
      <c r="K81" s="137"/>
      <c r="L81" s="137"/>
      <c r="M81" s="137"/>
      <c r="N81" s="137"/>
    </row>
    <row r="82" spans="2:14" x14ac:dyDescent="0.25"/>
    <row r="83" spans="2:14" x14ac:dyDescent="0.25"/>
  </sheetData>
  <mergeCells count="5">
    <mergeCell ref="B74:B75"/>
    <mergeCell ref="A2:P2"/>
    <mergeCell ref="A3:P3"/>
    <mergeCell ref="A4:P4"/>
    <mergeCell ref="B81:N81"/>
  </mergeCells>
  <conditionalFormatting sqref="E58:E72">
    <cfRule type="cellIs" dxfId="3" priority="1" operator="equal">
      <formula>$E$74</formula>
    </cfRule>
    <cfRule type="cellIs" dxfId="2" priority="2" operator="equal">
      <formula>$E$73</formula>
    </cfRule>
  </conditionalFormatting>
  <hyperlinks>
    <hyperlink ref="B74:B75" r:id="rId1" display="Convenciones" xr:uid="{8B91821F-9466-4CCC-B5FA-4528E2FF45D9}"/>
  </hyperlinks>
  <pageMargins left="0.7" right="0.7" top="0.75" bottom="0.75" header="0.3" footer="0.3"/>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7" operator="equal" id="{9C4E1685-43D4-4BA2-91BF-D928A2659855}">
            <xm:f>'tablas dinámicas'!$F$50</xm:f>
            <x14:dxf>
              <font>
                <color theme="1"/>
              </font>
              <fill>
                <patternFill>
                  <bgColor rgb="FFFF0000"/>
                </patternFill>
              </fill>
            </x14:dxf>
          </x14:cfRule>
          <x14:cfRule type="cellIs" priority="16" operator="equal" id="{229B2B80-0A3B-4054-BE6B-DF863B3E7FF3}">
            <xm:f>'tablas dinámicas'!$F$49</xm:f>
            <x14:dxf>
              <fill>
                <patternFill>
                  <bgColor rgb="FF00B050"/>
                </patternFill>
              </fill>
            </x14:dxf>
          </x14:cfRule>
          <xm:sqref>C58:C72</xm:sqref>
        </x14:conditionalFormatting>
        <x14:conditionalFormatting xmlns:xm="http://schemas.microsoft.com/office/excel/2006/main">
          <x14:cfRule type="cellIs" priority="5" operator="equal" id="{2F2BFBA0-43B5-4BE6-B797-B68684FCDD69}">
            <xm:f>'tablas dinámicas'!$G$50</xm:f>
            <x14:dxf>
              <font>
                <color theme="1"/>
              </font>
              <fill>
                <patternFill>
                  <bgColor rgb="FFFF0000"/>
                </patternFill>
              </fill>
            </x14:dxf>
          </x14:cfRule>
          <x14:cfRule type="cellIs" priority="6" operator="equal" id="{466A7D25-0D26-47EE-BDFA-558100D52A45}">
            <xm:f>'tablas dinámicas'!$G$49</xm:f>
            <x14:dxf>
              <font>
                <color theme="1"/>
              </font>
              <fill>
                <patternFill>
                  <bgColor rgb="FF00B050"/>
                </patternFill>
              </fill>
            </x14:dxf>
          </x14:cfRule>
          <xm:sqref>D58:D72</xm:sqref>
        </x14:conditionalFormatting>
        <x14:conditionalFormatting xmlns:xm="http://schemas.microsoft.com/office/excel/2006/main">
          <x14:cfRule type="cellIs" priority="3" operator="equal" id="{CABC57BE-7239-4EC9-8825-0C5416ACFEC8}">
            <xm:f>'tablas dinámicas'!$H$50</xm:f>
            <x14:dxf>
              <font>
                <color theme="1"/>
              </font>
              <fill>
                <patternFill>
                  <bgColor rgb="FFFF0000"/>
                </patternFill>
              </fill>
            </x14:dxf>
          </x14:cfRule>
          <x14:cfRule type="cellIs" priority="4" operator="equal" id="{102EAB1E-8453-43F1-B02E-0A49D71C44B8}">
            <xm:f>'tablas dinámicas'!$H$49</xm:f>
            <x14:dxf>
              <font>
                <color theme="1"/>
              </font>
              <fill>
                <patternFill>
                  <bgColor rgb="FF00B050"/>
                </patternFill>
              </fill>
            </x14:dxf>
          </x14:cfRule>
          <xm:sqref>E58:E72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DB4C7-CC3D-4747-9652-4F7329D4BBBB}">
  <dimension ref="A1:S54"/>
  <sheetViews>
    <sheetView showGridLines="0" topLeftCell="A27" zoomScaleNormal="100" workbookViewId="0">
      <selection activeCell="G9" sqref="G9"/>
    </sheetView>
  </sheetViews>
  <sheetFormatPr baseColWidth="10" defaultColWidth="0" defaultRowHeight="14.25" customHeight="1" zeroHeight="1" x14ac:dyDescent="0.25"/>
  <cols>
    <col min="1" max="1" width="11.44140625" style="47" customWidth="1"/>
    <col min="2" max="2" width="80" style="47" customWidth="1"/>
    <col min="3" max="3" width="14.6640625" style="47" customWidth="1"/>
    <col min="4" max="4" width="15" style="47" customWidth="1"/>
    <col min="5" max="5" width="15.5546875" style="47" customWidth="1"/>
    <col min="6" max="13" width="11.44140625" style="47" customWidth="1"/>
    <col min="14" max="15" width="14.33203125" style="47" customWidth="1"/>
    <col min="16" max="17" width="11.44140625" style="47" customWidth="1"/>
    <col min="18" max="19" width="0" style="47" hidden="1" customWidth="1"/>
    <col min="20" max="16384" width="11.44140625" style="47" hidden="1"/>
  </cols>
  <sheetData>
    <row r="1" spans="1:17" ht="13.8" x14ac:dyDescent="0.25"/>
    <row r="2" spans="1:17" ht="18" customHeight="1" x14ac:dyDescent="0.25">
      <c r="A2" s="145"/>
      <c r="B2" s="145"/>
      <c r="C2" s="145"/>
      <c r="D2" s="145"/>
      <c r="E2" s="145"/>
      <c r="F2" s="145"/>
      <c r="G2" s="145"/>
      <c r="H2" s="145"/>
      <c r="I2" s="145"/>
      <c r="J2" s="145"/>
      <c r="K2" s="145"/>
      <c r="L2" s="145"/>
      <c r="M2" s="145"/>
      <c r="N2" s="145"/>
      <c r="O2" s="145"/>
      <c r="P2" s="145"/>
      <c r="Q2" s="48"/>
    </row>
    <row r="3" spans="1:17" ht="18" customHeight="1" x14ac:dyDescent="0.25">
      <c r="A3" s="145" t="s">
        <v>553</v>
      </c>
      <c r="B3" s="145"/>
      <c r="C3" s="145"/>
      <c r="D3" s="145"/>
      <c r="E3" s="145"/>
      <c r="F3" s="145"/>
      <c r="G3" s="145"/>
      <c r="H3" s="145"/>
      <c r="I3" s="145"/>
      <c r="J3" s="145"/>
      <c r="K3" s="145"/>
      <c r="L3" s="145"/>
      <c r="M3" s="145"/>
      <c r="N3" s="145"/>
      <c r="O3" s="145"/>
      <c r="P3" s="145"/>
      <c r="Q3" s="48"/>
    </row>
    <row r="4" spans="1:17" ht="18" customHeight="1" x14ac:dyDescent="0.25">
      <c r="A4" s="145"/>
      <c r="B4" s="145"/>
      <c r="C4" s="145"/>
      <c r="D4" s="145"/>
      <c r="E4" s="145"/>
      <c r="F4" s="145"/>
      <c r="G4" s="145"/>
      <c r="H4" s="145"/>
      <c r="I4" s="145"/>
      <c r="J4" s="145"/>
      <c r="K4" s="145"/>
      <c r="L4" s="145"/>
      <c r="M4" s="145"/>
      <c r="N4" s="145"/>
      <c r="O4" s="145"/>
      <c r="P4" s="145"/>
      <c r="Q4" s="48"/>
    </row>
    <row r="5" spans="1:17" ht="13.8" x14ac:dyDescent="0.25"/>
    <row r="6" spans="1:17" ht="13.8" x14ac:dyDescent="0.25"/>
    <row r="7" spans="1:17" ht="13.8" x14ac:dyDescent="0.25"/>
    <row r="8" spans="1:17" ht="13.8" x14ac:dyDescent="0.25"/>
    <row r="9" spans="1:17" ht="13.8" x14ac:dyDescent="0.25"/>
    <row r="10" spans="1:17" ht="13.8" x14ac:dyDescent="0.25"/>
    <row r="11" spans="1:17" ht="13.8" x14ac:dyDescent="0.25">
      <c r="B11" s="55" t="s">
        <v>946</v>
      </c>
    </row>
    <row r="12" spans="1:17" ht="13.8" x14ac:dyDescent="0.25"/>
    <row r="13" spans="1:17" ht="13.8" x14ac:dyDescent="0.25"/>
    <row r="14" spans="1:17" ht="13.8" x14ac:dyDescent="0.25"/>
    <row r="15" spans="1:17" ht="13.8" x14ac:dyDescent="0.25"/>
    <row r="16" spans="1:17" ht="13.8" x14ac:dyDescent="0.25"/>
    <row r="17" ht="13.8" x14ac:dyDescent="0.25"/>
    <row r="18" ht="13.8" x14ac:dyDescent="0.25"/>
    <row r="19" ht="13.8" x14ac:dyDescent="0.25"/>
    <row r="20" ht="13.8" x14ac:dyDescent="0.25"/>
    <row r="21" ht="13.8" x14ac:dyDescent="0.25"/>
    <row r="22" ht="13.8" x14ac:dyDescent="0.25"/>
    <row r="23" ht="13.8" x14ac:dyDescent="0.25"/>
    <row r="24" ht="13.8" x14ac:dyDescent="0.25"/>
    <row r="25" ht="13.8" x14ac:dyDescent="0.25"/>
    <row r="26" ht="13.8" x14ac:dyDescent="0.25"/>
    <row r="27" ht="13.8" x14ac:dyDescent="0.25"/>
    <row r="28" ht="13.8" x14ac:dyDescent="0.25"/>
    <row r="29" ht="13.8" x14ac:dyDescent="0.25"/>
    <row r="30" ht="13.8" x14ac:dyDescent="0.25"/>
    <row r="31" ht="13.8" x14ac:dyDescent="0.25"/>
    <row r="32" ht="13.8" x14ac:dyDescent="0.25"/>
    <row r="33" spans="2:2" ht="13.8" x14ac:dyDescent="0.25">
      <c r="B33" s="55" t="s">
        <v>952</v>
      </c>
    </row>
    <row r="34" spans="2:2" ht="13.8" x14ac:dyDescent="0.25"/>
    <row r="35" spans="2:2" ht="13.8" x14ac:dyDescent="0.25"/>
    <row r="36" spans="2:2" ht="13.8" x14ac:dyDescent="0.25"/>
    <row r="37" spans="2:2" ht="13.8" x14ac:dyDescent="0.25"/>
    <row r="38" spans="2:2" ht="13.8" x14ac:dyDescent="0.25"/>
    <row r="39" spans="2:2" ht="13.8" x14ac:dyDescent="0.25"/>
    <row r="40" spans="2:2" ht="13.8" x14ac:dyDescent="0.25"/>
    <row r="41" spans="2:2" ht="13.8" x14ac:dyDescent="0.25"/>
    <row r="42" spans="2:2" ht="13.8" x14ac:dyDescent="0.25"/>
    <row r="43" spans="2:2" ht="13.8" x14ac:dyDescent="0.25"/>
    <row r="44" spans="2:2" ht="13.8" x14ac:dyDescent="0.25"/>
    <row r="45" spans="2:2" ht="13.8" x14ac:dyDescent="0.25"/>
    <row r="46" spans="2:2" ht="13.8" x14ac:dyDescent="0.25"/>
    <row r="47" spans="2:2" ht="13.8" x14ac:dyDescent="0.25"/>
    <row r="48" spans="2:2" ht="13.8" x14ac:dyDescent="0.25"/>
    <row r="49" spans="2:14" ht="13.8" x14ac:dyDescent="0.25"/>
    <row r="50" spans="2:14" ht="18.75" customHeight="1" x14ac:dyDescent="0.25"/>
    <row r="51" spans="2:14" ht="14.4" thickBot="1" x14ac:dyDescent="0.3"/>
    <row r="52" spans="2:14" ht="17.399999999999999" x14ac:dyDescent="0.25">
      <c r="B52" s="137" t="s">
        <v>949</v>
      </c>
      <c r="C52" s="137"/>
      <c r="D52" s="137"/>
      <c r="E52" s="137"/>
      <c r="F52" s="137"/>
      <c r="G52" s="137"/>
      <c r="H52" s="137"/>
      <c r="I52" s="137"/>
      <c r="J52" s="137"/>
      <c r="K52" s="137"/>
      <c r="L52" s="137"/>
      <c r="M52" s="137"/>
      <c r="N52" s="137"/>
    </row>
    <row r="53" spans="2:14" ht="13.8" x14ac:dyDescent="0.25"/>
    <row r="54" spans="2:14" ht="14.25" customHeight="1" x14ac:dyDescent="0.25"/>
  </sheetData>
  <mergeCells count="4">
    <mergeCell ref="A2:P2"/>
    <mergeCell ref="A3:P3"/>
    <mergeCell ref="A4:P4"/>
    <mergeCell ref="B52:N5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B6206-5FFD-4469-A523-1E7754539026}">
  <dimension ref="A2:T86"/>
  <sheetViews>
    <sheetView showGridLines="0" zoomScaleNormal="100" workbookViewId="0">
      <selection activeCell="D4" sqref="D4:Q4"/>
    </sheetView>
  </sheetViews>
  <sheetFormatPr baseColWidth="10" defaultColWidth="0" defaultRowHeight="13.8" x14ac:dyDescent="0.25"/>
  <cols>
    <col min="1" max="9" width="11.44140625" style="47" customWidth="1"/>
    <col min="10" max="10" width="12" style="47" bestFit="1" customWidth="1"/>
    <col min="11" max="20" width="11.44140625" style="47" customWidth="1"/>
    <col min="21" max="39" width="11.44140625" style="47" hidden="1" customWidth="1"/>
    <col min="40" max="16384" width="11.44140625" style="47" hidden="1"/>
  </cols>
  <sheetData>
    <row r="2" spans="2:17" ht="18" customHeight="1" x14ac:dyDescent="0.25">
      <c r="B2" s="73"/>
      <c r="C2" s="73"/>
      <c r="D2" s="145"/>
      <c r="E2" s="145"/>
      <c r="F2" s="145"/>
      <c r="G2" s="145"/>
      <c r="H2" s="145"/>
      <c r="I2" s="145"/>
      <c r="J2" s="145"/>
      <c r="K2" s="145"/>
      <c r="L2" s="145"/>
      <c r="M2" s="145"/>
      <c r="N2" s="145"/>
      <c r="O2" s="145"/>
      <c r="P2" s="145"/>
      <c r="Q2" s="145"/>
    </row>
    <row r="3" spans="2:17" ht="18" customHeight="1" x14ac:dyDescent="0.25">
      <c r="B3" s="73"/>
      <c r="C3" s="73"/>
      <c r="D3" s="145" t="s">
        <v>553</v>
      </c>
      <c r="E3" s="145"/>
      <c r="F3" s="145"/>
      <c r="G3" s="145"/>
      <c r="H3" s="145"/>
      <c r="I3" s="145"/>
      <c r="J3" s="145"/>
      <c r="K3" s="145"/>
      <c r="L3" s="145"/>
      <c r="M3" s="145"/>
      <c r="N3" s="145"/>
      <c r="O3" s="145"/>
      <c r="P3" s="145"/>
      <c r="Q3" s="145"/>
    </row>
    <row r="4" spans="2:17" ht="18" customHeight="1" x14ac:dyDescent="0.25">
      <c r="B4" s="73"/>
      <c r="C4" s="73"/>
      <c r="D4" s="145"/>
      <c r="E4" s="145"/>
      <c r="F4" s="145"/>
      <c r="G4" s="145"/>
      <c r="H4" s="145"/>
      <c r="I4" s="145"/>
      <c r="J4" s="145"/>
      <c r="K4" s="145"/>
      <c r="L4" s="145"/>
      <c r="M4" s="145"/>
      <c r="N4" s="145"/>
      <c r="O4" s="145"/>
      <c r="P4" s="145"/>
      <c r="Q4" s="145"/>
    </row>
    <row r="8" spans="2:17" ht="16.2" x14ac:dyDescent="0.25">
      <c r="B8" s="89" t="s">
        <v>947</v>
      </c>
    </row>
    <row r="17" s="47" customFormat="1" x14ac:dyDescent="0.25"/>
    <row r="18" s="47" customFormat="1" x14ac:dyDescent="0.25"/>
    <row r="19" s="47" customFormat="1" x14ac:dyDescent="0.25"/>
    <row r="20" s="47" customFormat="1" x14ac:dyDescent="0.25"/>
    <row r="21" s="47" customFormat="1" x14ac:dyDescent="0.25"/>
    <row r="22" s="47" customFormat="1" x14ac:dyDescent="0.25"/>
    <row r="23" s="47" customFormat="1" x14ac:dyDescent="0.25"/>
    <row r="24" s="47" customFormat="1" x14ac:dyDescent="0.25"/>
    <row r="25" s="47" customFormat="1" x14ac:dyDescent="0.25"/>
    <row r="26" s="47" customFormat="1" x14ac:dyDescent="0.25"/>
    <row r="27" s="47" customFormat="1" x14ac:dyDescent="0.25"/>
    <row r="28" s="47" customFormat="1" x14ac:dyDescent="0.25"/>
    <row r="29" s="47" customFormat="1" x14ac:dyDescent="0.25"/>
    <row r="30" s="47" customFormat="1" x14ac:dyDescent="0.25"/>
    <row r="31" s="47" customFormat="1" x14ac:dyDescent="0.25"/>
    <row r="32" s="47" customFormat="1" x14ac:dyDescent="0.25"/>
    <row r="33" s="47" customFormat="1" x14ac:dyDescent="0.25"/>
    <row r="34" s="47" customFormat="1" x14ac:dyDescent="0.25"/>
    <row r="35" s="47" customFormat="1" x14ac:dyDescent="0.25"/>
    <row r="36" s="47" customFormat="1" x14ac:dyDescent="0.25"/>
    <row r="37" s="47" customFormat="1" x14ac:dyDescent="0.25"/>
    <row r="38" s="47" customFormat="1" x14ac:dyDescent="0.25"/>
    <row r="39" s="47" customFormat="1" x14ac:dyDescent="0.25"/>
    <row r="40" s="47" customFormat="1" x14ac:dyDescent="0.25"/>
    <row r="41" s="47" customFormat="1" x14ac:dyDescent="0.25"/>
    <row r="42" s="47" customFormat="1" x14ac:dyDescent="0.25"/>
    <row r="43" s="47" customFormat="1" ht="15.75" customHeight="1" x14ac:dyDescent="0.25"/>
    <row r="44" s="47" customFormat="1" x14ac:dyDescent="0.25"/>
    <row r="45" s="47" customFormat="1" x14ac:dyDescent="0.25"/>
    <row r="46" s="47" customFormat="1" x14ac:dyDescent="0.25"/>
    <row r="47" s="47" customFormat="1" x14ac:dyDescent="0.25"/>
    <row r="48" s="47" customFormat="1" x14ac:dyDescent="0.25"/>
    <row r="49" s="47" customFormat="1" x14ac:dyDescent="0.25"/>
    <row r="50" s="47" customFormat="1" x14ac:dyDescent="0.25"/>
    <row r="51" s="47" customFormat="1" x14ac:dyDescent="0.25"/>
    <row r="52" s="47" customFormat="1" x14ac:dyDescent="0.25"/>
    <row r="53" s="47" customFormat="1" x14ac:dyDescent="0.25"/>
    <row r="54" s="47" customFormat="1" x14ac:dyDescent="0.25"/>
    <row r="55" s="47" customFormat="1" x14ac:dyDescent="0.25"/>
    <row r="56" s="47" customFormat="1" x14ac:dyDescent="0.25"/>
    <row r="57" s="47" customFormat="1" x14ac:dyDescent="0.25"/>
    <row r="58" s="47" customFormat="1" x14ac:dyDescent="0.25"/>
    <row r="59" s="47" customFormat="1" x14ac:dyDescent="0.25"/>
    <row r="60" s="47" customFormat="1" x14ac:dyDescent="0.25"/>
    <row r="61" s="47" customFormat="1" x14ac:dyDescent="0.25"/>
    <row r="62" s="47" customFormat="1" x14ac:dyDescent="0.25"/>
    <row r="63" s="47" customFormat="1" x14ac:dyDescent="0.25"/>
    <row r="64" s="47" customFormat="1" x14ac:dyDescent="0.25"/>
    <row r="79" spans="2:19" ht="18.75" customHeight="1" x14ac:dyDescent="0.25">
      <c r="B79" s="146" t="s">
        <v>949</v>
      </c>
      <c r="C79" s="146"/>
      <c r="D79" s="146"/>
      <c r="E79" s="146"/>
      <c r="F79" s="146"/>
      <c r="G79" s="146"/>
      <c r="H79" s="146"/>
      <c r="I79" s="146"/>
      <c r="J79" s="146"/>
      <c r="K79" s="146"/>
      <c r="L79" s="146"/>
      <c r="M79" s="146"/>
      <c r="N79" s="146"/>
      <c r="O79" s="146"/>
      <c r="P79" s="146"/>
      <c r="Q79" s="146"/>
      <c r="R79" s="146"/>
      <c r="S79" s="146"/>
    </row>
    <row r="81" s="47" customFormat="1" x14ac:dyDescent="0.25"/>
    <row r="82" s="47" customFormat="1" x14ac:dyDescent="0.25"/>
    <row r="83" s="47" customFormat="1" x14ac:dyDescent="0.25"/>
    <row r="84" s="47" customFormat="1" x14ac:dyDescent="0.25"/>
    <row r="85" s="47" customFormat="1" x14ac:dyDescent="0.25"/>
    <row r="86" s="47" customFormat="1" x14ac:dyDescent="0.25"/>
  </sheetData>
  <mergeCells count="4">
    <mergeCell ref="D2:Q2"/>
    <mergeCell ref="D3:Q3"/>
    <mergeCell ref="D4:Q4"/>
    <mergeCell ref="B79:S79"/>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C0269-AE8E-4A5C-ADCD-C1CD77D42BC4}">
  <dimension ref="A1:AC694"/>
  <sheetViews>
    <sheetView topLeftCell="U1" zoomScale="85" zoomScaleNormal="85" workbookViewId="0">
      <selection activeCell="W3" sqref="W3"/>
    </sheetView>
  </sheetViews>
  <sheetFormatPr baseColWidth="10" defaultRowHeight="14.4" x14ac:dyDescent="0.3"/>
  <cols>
    <col min="1" max="1" width="11.44140625" style="6"/>
    <col min="10" max="16" width="11.44140625" style="2"/>
    <col min="19" max="19" width="26.109375" bestFit="1" customWidth="1"/>
    <col min="20" max="20" width="38.5546875" bestFit="1" customWidth="1"/>
    <col min="21" max="21" width="32.109375" bestFit="1" customWidth="1"/>
    <col min="22" max="22" width="40.5546875" bestFit="1" customWidth="1"/>
    <col min="23" max="23" width="56.5546875" bestFit="1" customWidth="1"/>
    <col min="24" max="24" width="90.6640625" bestFit="1" customWidth="1"/>
    <col min="25" max="25" width="44.33203125" bestFit="1" customWidth="1"/>
    <col min="26" max="26" width="42.6640625" bestFit="1" customWidth="1"/>
    <col min="27" max="27" width="47.44140625" customWidth="1"/>
    <col min="28" max="28" width="112.5546875" bestFit="1" customWidth="1"/>
    <col min="29" max="29" width="38.5546875" bestFit="1" customWidth="1"/>
    <col min="30" max="30" width="45.6640625" bestFit="1" customWidth="1"/>
    <col min="31" max="31" width="53.6640625" bestFit="1" customWidth="1"/>
    <col min="32" max="32" width="43.6640625" bestFit="1" customWidth="1"/>
    <col min="33" max="33" width="68.5546875" bestFit="1" customWidth="1"/>
    <col min="34" max="34" width="47.88671875" bestFit="1" customWidth="1"/>
    <col min="35" max="35" width="47.44140625" bestFit="1" customWidth="1"/>
    <col min="36" max="36" width="24.44140625" bestFit="1" customWidth="1"/>
    <col min="37" max="37" width="17.109375" bestFit="1" customWidth="1"/>
    <col min="38" max="38" width="10.6640625" bestFit="1" customWidth="1"/>
    <col min="39" max="39" width="12.88671875" bestFit="1" customWidth="1"/>
    <col min="40" max="40" width="30" bestFit="1" customWidth="1"/>
    <col min="41" max="41" width="24.6640625" bestFit="1" customWidth="1"/>
    <col min="42" max="42" width="28.88671875" bestFit="1" customWidth="1"/>
    <col min="43" max="43" width="57.88671875" bestFit="1" customWidth="1"/>
    <col min="44" max="44" width="8.88671875" bestFit="1" customWidth="1"/>
    <col min="45" max="45" width="13" bestFit="1" customWidth="1"/>
    <col min="46" max="46" width="30.6640625" bestFit="1" customWidth="1"/>
    <col min="47" max="47" width="12.5546875" bestFit="1" customWidth="1"/>
  </cols>
  <sheetData>
    <row r="1" spans="1:29" x14ac:dyDescent="0.3">
      <c r="J1"/>
      <c r="K1"/>
      <c r="L1"/>
      <c r="M1"/>
      <c r="N1"/>
      <c r="O1"/>
      <c r="P1"/>
    </row>
    <row r="2" spans="1:29" ht="124.2" x14ac:dyDescent="0.3">
      <c r="A2" s="111" t="s">
        <v>575</v>
      </c>
      <c r="B2" s="25" t="s">
        <v>3</v>
      </c>
      <c r="C2" s="25" t="s">
        <v>4</v>
      </c>
      <c r="D2" s="25" t="s">
        <v>462</v>
      </c>
      <c r="E2" s="25" t="s">
        <v>6</v>
      </c>
      <c r="F2" s="25" t="s">
        <v>7</v>
      </c>
      <c r="G2" s="25" t="s">
        <v>8</v>
      </c>
      <c r="H2" s="25" t="s">
        <v>9</v>
      </c>
      <c r="I2" s="25" t="s">
        <v>466</v>
      </c>
      <c r="J2" s="29" t="s">
        <v>27</v>
      </c>
      <c r="K2" s="102" t="s">
        <v>932</v>
      </c>
      <c r="L2" s="122" t="s">
        <v>933</v>
      </c>
      <c r="M2" s="122" t="s">
        <v>934</v>
      </c>
      <c r="N2" s="122" t="s">
        <v>935</v>
      </c>
      <c r="O2" s="122" t="s">
        <v>936</v>
      </c>
      <c r="P2" s="122" t="s">
        <v>937</v>
      </c>
      <c r="S2" s="41" t="s">
        <v>545</v>
      </c>
      <c r="T2" t="s">
        <v>547</v>
      </c>
      <c r="U2" t="s">
        <v>938</v>
      </c>
      <c r="V2" t="s">
        <v>939</v>
      </c>
      <c r="W2" t="s">
        <v>940</v>
      </c>
      <c r="X2" t="s">
        <v>941</v>
      </c>
      <c r="Y2" t="s">
        <v>942</v>
      </c>
      <c r="Z2" t="s">
        <v>943</v>
      </c>
      <c r="AB2" s="41" t="s">
        <v>545</v>
      </c>
      <c r="AC2" t="s">
        <v>547</v>
      </c>
    </row>
    <row r="3" spans="1:29" x14ac:dyDescent="0.3">
      <c r="A3" s="113">
        <v>2022</v>
      </c>
      <c r="B3" s="107" t="s">
        <v>100</v>
      </c>
      <c r="C3" s="107" t="s">
        <v>101</v>
      </c>
      <c r="D3" s="107" t="s">
        <v>102</v>
      </c>
      <c r="E3" s="107" t="s">
        <v>103</v>
      </c>
      <c r="F3" s="107" t="s">
        <v>104</v>
      </c>
      <c r="G3" s="107" t="s">
        <v>105</v>
      </c>
      <c r="H3" s="107" t="s">
        <v>105</v>
      </c>
      <c r="I3" s="107" t="s">
        <v>106</v>
      </c>
      <c r="J3" s="109">
        <v>92.86</v>
      </c>
      <c r="K3" s="109"/>
      <c r="L3" s="109">
        <v>100</v>
      </c>
      <c r="M3" s="109">
        <v>91.67</v>
      </c>
      <c r="N3" s="109">
        <v>100</v>
      </c>
      <c r="O3" s="109">
        <v>100</v>
      </c>
      <c r="P3" s="109">
        <v>70</v>
      </c>
      <c r="S3" s="42">
        <v>2022</v>
      </c>
      <c r="T3" s="2">
        <v>88.573999999999998</v>
      </c>
      <c r="U3" s="2">
        <v>97.5</v>
      </c>
      <c r="V3" s="2">
        <v>93.334000000000003</v>
      </c>
      <c r="W3" s="2">
        <v>74.073333333333338</v>
      </c>
      <c r="X3" s="2">
        <v>83.333333333333329</v>
      </c>
      <c r="Y3" s="2">
        <v>62.981666666666662</v>
      </c>
      <c r="Z3" s="2"/>
      <c r="AA3" s="2"/>
      <c r="AB3" s="42">
        <v>2022</v>
      </c>
      <c r="AC3" s="2">
        <v>88.574000000000012</v>
      </c>
    </row>
    <row r="4" spans="1:29" x14ac:dyDescent="0.3">
      <c r="A4" s="113">
        <v>2022</v>
      </c>
      <c r="B4" s="107" t="s">
        <v>107</v>
      </c>
      <c r="C4" s="107" t="s">
        <v>101</v>
      </c>
      <c r="D4" s="107" t="s">
        <v>102</v>
      </c>
      <c r="E4" s="107" t="s">
        <v>103</v>
      </c>
      <c r="F4" s="107" t="s">
        <v>108</v>
      </c>
      <c r="G4" s="107" t="s">
        <v>105</v>
      </c>
      <c r="H4" s="107" t="s">
        <v>105</v>
      </c>
      <c r="I4" s="107" t="s">
        <v>106</v>
      </c>
      <c r="J4" s="109">
        <v>100</v>
      </c>
      <c r="K4" s="109"/>
      <c r="L4" s="109">
        <v>100</v>
      </c>
      <c r="M4" s="109">
        <v>100</v>
      </c>
      <c r="N4" s="109">
        <v>100</v>
      </c>
      <c r="O4" s="109">
        <v>100</v>
      </c>
      <c r="P4" s="109">
        <v>100</v>
      </c>
      <c r="S4" s="43" t="s">
        <v>134</v>
      </c>
      <c r="T4" s="2">
        <v>88.573999999999998</v>
      </c>
      <c r="U4" s="2">
        <v>97.5</v>
      </c>
      <c r="V4" s="2">
        <v>93.334000000000003</v>
      </c>
      <c r="W4" s="2">
        <v>74.073333333333338</v>
      </c>
      <c r="X4" s="2">
        <v>83.333333333333329</v>
      </c>
      <c r="Y4" s="2">
        <v>62.981666666666662</v>
      </c>
      <c r="Z4" s="2"/>
      <c r="AA4" s="2"/>
      <c r="AB4" s="43" t="s">
        <v>285</v>
      </c>
      <c r="AC4" s="2">
        <v>100</v>
      </c>
    </row>
    <row r="5" spans="1:29" x14ac:dyDescent="0.3">
      <c r="A5" s="113">
        <v>2022</v>
      </c>
      <c r="B5" s="107" t="s">
        <v>109</v>
      </c>
      <c r="C5" s="107" t="s">
        <v>101</v>
      </c>
      <c r="D5" s="107" t="s">
        <v>102</v>
      </c>
      <c r="E5" s="107" t="s">
        <v>103</v>
      </c>
      <c r="F5" s="107" t="s">
        <v>110</v>
      </c>
      <c r="G5" s="107" t="s">
        <v>105</v>
      </c>
      <c r="H5" s="107" t="s">
        <v>105</v>
      </c>
      <c r="I5" s="107" t="s">
        <v>106</v>
      </c>
      <c r="J5" s="109">
        <v>92.86</v>
      </c>
      <c r="K5" s="109"/>
      <c r="L5" s="109">
        <v>100</v>
      </c>
      <c r="M5" s="109">
        <v>100</v>
      </c>
      <c r="N5" s="109">
        <v>50</v>
      </c>
      <c r="O5" s="109">
        <v>100</v>
      </c>
      <c r="P5" s="109">
        <v>80</v>
      </c>
      <c r="S5" s="42">
        <v>2023</v>
      </c>
      <c r="T5" s="2">
        <v>93.182000000000002</v>
      </c>
      <c r="U5" s="2">
        <v>95.555999999999997</v>
      </c>
      <c r="V5" s="2">
        <v>96</v>
      </c>
      <c r="W5" s="2">
        <v>90</v>
      </c>
      <c r="X5" s="2">
        <v>95</v>
      </c>
      <c r="Y5" s="2">
        <v>80</v>
      </c>
      <c r="Z5" s="2"/>
      <c r="AA5" s="2"/>
      <c r="AB5" s="43" t="s">
        <v>244</v>
      </c>
      <c r="AC5" s="2">
        <v>100</v>
      </c>
    </row>
    <row r="6" spans="1:29" x14ac:dyDescent="0.3">
      <c r="A6" s="113">
        <v>2022</v>
      </c>
      <c r="B6" s="107" t="s">
        <v>111</v>
      </c>
      <c r="C6" s="107" t="s">
        <v>101</v>
      </c>
      <c r="D6" s="107" t="s">
        <v>102</v>
      </c>
      <c r="E6" s="107" t="s">
        <v>103</v>
      </c>
      <c r="F6" s="107" t="s">
        <v>112</v>
      </c>
      <c r="G6" s="107" t="s">
        <v>105</v>
      </c>
      <c r="H6" s="107" t="s">
        <v>105</v>
      </c>
      <c r="I6" s="107" t="s">
        <v>106</v>
      </c>
      <c r="J6" s="109">
        <v>85.71</v>
      </c>
      <c r="K6" s="109"/>
      <c r="L6" s="109">
        <v>87.5</v>
      </c>
      <c r="M6" s="109">
        <v>100</v>
      </c>
      <c r="N6" s="109">
        <v>100</v>
      </c>
      <c r="O6" s="109">
        <v>100</v>
      </c>
      <c r="P6" s="109">
        <v>60</v>
      </c>
      <c r="S6" s="43" t="s">
        <v>134</v>
      </c>
      <c r="T6" s="2">
        <v>93.182000000000002</v>
      </c>
      <c r="U6" s="2">
        <v>95.555999999999997</v>
      </c>
      <c r="V6" s="2">
        <v>96</v>
      </c>
      <c r="W6" s="2">
        <v>90</v>
      </c>
      <c r="X6" s="2">
        <v>95</v>
      </c>
      <c r="Y6" s="2">
        <v>80</v>
      </c>
      <c r="Z6" s="2"/>
      <c r="AB6" s="43" t="s">
        <v>270</v>
      </c>
      <c r="AC6" s="2">
        <v>88.1</v>
      </c>
    </row>
    <row r="7" spans="1:29" x14ac:dyDescent="0.3">
      <c r="A7" s="113">
        <v>2022</v>
      </c>
      <c r="B7" s="107" t="s">
        <v>113</v>
      </c>
      <c r="C7" s="107" t="s">
        <v>101</v>
      </c>
      <c r="D7" s="107" t="s">
        <v>102</v>
      </c>
      <c r="E7" s="107" t="s">
        <v>103</v>
      </c>
      <c r="F7" s="107" t="s">
        <v>114</v>
      </c>
      <c r="G7" s="107" t="s">
        <v>105</v>
      </c>
      <c r="H7" s="107" t="s">
        <v>105</v>
      </c>
      <c r="I7" s="107" t="s">
        <v>106</v>
      </c>
      <c r="J7" s="109">
        <v>80.95</v>
      </c>
      <c r="K7" s="109"/>
      <c r="L7" s="109">
        <v>100</v>
      </c>
      <c r="M7" s="109">
        <v>100</v>
      </c>
      <c r="N7" s="109">
        <v>0</v>
      </c>
      <c r="O7" s="109">
        <v>100</v>
      </c>
      <c r="P7" s="109">
        <v>40</v>
      </c>
      <c r="S7" s="42">
        <v>2024</v>
      </c>
      <c r="T7" s="2">
        <v>96.837999999999994</v>
      </c>
      <c r="U7" s="2">
        <v>97</v>
      </c>
      <c r="V7" s="2">
        <v>96.75</v>
      </c>
      <c r="W7" s="2">
        <v>100</v>
      </c>
      <c r="X7" s="2">
        <v>97.5</v>
      </c>
      <c r="Y7" s="2">
        <v>92</v>
      </c>
      <c r="Z7" s="2">
        <v>100</v>
      </c>
      <c r="AB7" s="43" t="s">
        <v>132</v>
      </c>
      <c r="AC7" s="2">
        <v>90.48</v>
      </c>
    </row>
    <row r="8" spans="1:29" x14ac:dyDescent="0.3">
      <c r="A8" s="113">
        <v>2022</v>
      </c>
      <c r="B8" s="107" t="s">
        <v>115</v>
      </c>
      <c r="C8" s="107" t="s">
        <v>101</v>
      </c>
      <c r="D8" s="107" t="s">
        <v>102</v>
      </c>
      <c r="E8" s="107" t="s">
        <v>103</v>
      </c>
      <c r="F8" s="107" t="s">
        <v>116</v>
      </c>
      <c r="G8" s="107" t="s">
        <v>105</v>
      </c>
      <c r="H8" s="107" t="s">
        <v>105</v>
      </c>
      <c r="I8" s="107" t="s">
        <v>106</v>
      </c>
      <c r="J8" s="109">
        <v>100</v>
      </c>
      <c r="K8" s="109"/>
      <c r="L8" s="109">
        <v>100</v>
      </c>
      <c r="M8" s="109">
        <v>100</v>
      </c>
      <c r="N8" s="109">
        <v>100</v>
      </c>
      <c r="O8" s="109">
        <v>100</v>
      </c>
      <c r="P8" s="109">
        <v>100</v>
      </c>
      <c r="S8" s="43" t="s">
        <v>134</v>
      </c>
      <c r="T8" s="2">
        <v>96.837999999999994</v>
      </c>
      <c r="U8" s="2">
        <v>97</v>
      </c>
      <c r="V8" s="2">
        <v>96.75</v>
      </c>
      <c r="W8" s="2">
        <v>100</v>
      </c>
      <c r="X8" s="2">
        <v>97.5</v>
      </c>
      <c r="Y8" s="2">
        <v>92</v>
      </c>
      <c r="Z8" s="2">
        <v>100</v>
      </c>
      <c r="AB8" s="43" t="s">
        <v>459</v>
      </c>
      <c r="AC8" s="2"/>
    </row>
    <row r="9" spans="1:29" x14ac:dyDescent="0.3">
      <c r="A9" s="113">
        <v>2022</v>
      </c>
      <c r="B9" s="107" t="s">
        <v>117</v>
      </c>
      <c r="C9" s="107" t="s">
        <v>101</v>
      </c>
      <c r="D9" s="107" t="s">
        <v>102</v>
      </c>
      <c r="E9" s="107" t="s">
        <v>103</v>
      </c>
      <c r="F9" s="107" t="s">
        <v>118</v>
      </c>
      <c r="G9" s="107" t="s">
        <v>105</v>
      </c>
      <c r="H9" s="107" t="s">
        <v>105</v>
      </c>
      <c r="I9" s="107" t="s">
        <v>106</v>
      </c>
      <c r="J9" s="109">
        <v>92.86</v>
      </c>
      <c r="K9" s="109"/>
      <c r="L9" s="109">
        <v>93.75</v>
      </c>
      <c r="M9" s="109">
        <v>91.67</v>
      </c>
      <c r="N9" s="109">
        <v>50</v>
      </c>
      <c r="O9" s="109">
        <v>100</v>
      </c>
      <c r="P9" s="109">
        <v>90</v>
      </c>
      <c r="S9" s="42" t="s">
        <v>546</v>
      </c>
      <c r="T9" s="2">
        <v>92.864666666666665</v>
      </c>
      <c r="U9" s="2">
        <v>96.685333333333332</v>
      </c>
      <c r="V9" s="2">
        <v>95.361333333333334</v>
      </c>
      <c r="W9" s="2">
        <v>87.152500000000003</v>
      </c>
      <c r="X9" s="2">
        <v>91.40625</v>
      </c>
      <c r="Y9" s="2">
        <v>77.368124999999992</v>
      </c>
      <c r="Z9" s="2">
        <v>100</v>
      </c>
      <c r="AB9" s="43" t="s">
        <v>291</v>
      </c>
      <c r="AC9" s="2">
        <v>64.290000000000006</v>
      </c>
    </row>
    <row r="10" spans="1:29" x14ac:dyDescent="0.3">
      <c r="A10" s="113">
        <v>2022</v>
      </c>
      <c r="B10" s="107" t="s">
        <v>119</v>
      </c>
      <c r="C10" s="107" t="s">
        <v>101</v>
      </c>
      <c r="D10" s="107" t="s">
        <v>102</v>
      </c>
      <c r="E10" s="107" t="s">
        <v>103</v>
      </c>
      <c r="F10" s="107" t="s">
        <v>120</v>
      </c>
      <c r="G10" s="107" t="s">
        <v>105</v>
      </c>
      <c r="H10" s="107" t="s">
        <v>105</v>
      </c>
      <c r="I10" s="107" t="s">
        <v>106</v>
      </c>
      <c r="J10" s="109">
        <v>100</v>
      </c>
      <c r="K10" s="109"/>
      <c r="L10" s="109">
        <v>100</v>
      </c>
      <c r="M10" s="109">
        <v>100</v>
      </c>
      <c r="N10" s="109">
        <v>100</v>
      </c>
      <c r="O10" s="109">
        <v>100</v>
      </c>
      <c r="P10" s="109">
        <v>100</v>
      </c>
      <c r="AB10" s="42">
        <v>2023</v>
      </c>
      <c r="AC10" s="2">
        <v>93.182000000000002</v>
      </c>
    </row>
    <row r="11" spans="1:29" x14ac:dyDescent="0.3">
      <c r="A11" s="113">
        <v>2022</v>
      </c>
      <c r="B11" s="107" t="s">
        <v>121</v>
      </c>
      <c r="C11" s="107" t="s">
        <v>101</v>
      </c>
      <c r="D11" s="107" t="s">
        <v>102</v>
      </c>
      <c r="E11" s="107" t="s">
        <v>103</v>
      </c>
      <c r="F11" s="107" t="s">
        <v>122</v>
      </c>
      <c r="G11" s="107" t="s">
        <v>105</v>
      </c>
      <c r="H11" s="107" t="s">
        <v>105</v>
      </c>
      <c r="I11" s="107" t="s">
        <v>106</v>
      </c>
      <c r="J11" s="109">
        <v>85.71</v>
      </c>
      <c r="K11" s="109"/>
      <c r="L11" s="109">
        <v>87.5</v>
      </c>
      <c r="M11" s="109">
        <v>100</v>
      </c>
      <c r="N11" s="109">
        <v>100</v>
      </c>
      <c r="O11" s="109">
        <v>100</v>
      </c>
      <c r="P11" s="109">
        <v>60</v>
      </c>
      <c r="AB11" s="43" t="s">
        <v>285</v>
      </c>
      <c r="AC11" s="2">
        <v>100</v>
      </c>
    </row>
    <row r="12" spans="1:29" x14ac:dyDescent="0.3">
      <c r="A12" s="113">
        <v>2022</v>
      </c>
      <c r="B12" s="107" t="s">
        <v>123</v>
      </c>
      <c r="C12" s="107" t="s">
        <v>101</v>
      </c>
      <c r="D12" s="107" t="s">
        <v>102</v>
      </c>
      <c r="E12" s="107" t="s">
        <v>124</v>
      </c>
      <c r="F12" s="107" t="s">
        <v>125</v>
      </c>
      <c r="G12" s="107" t="s">
        <v>105</v>
      </c>
      <c r="H12" s="107" t="s">
        <v>105</v>
      </c>
      <c r="I12" s="107" t="s">
        <v>106</v>
      </c>
      <c r="J12" s="109">
        <v>71.430000000000007</v>
      </c>
      <c r="K12" s="109"/>
      <c r="L12" s="109">
        <v>87.5</v>
      </c>
      <c r="M12" s="109">
        <v>91.67</v>
      </c>
      <c r="N12" s="109">
        <v>50</v>
      </c>
      <c r="O12" s="109">
        <v>100</v>
      </c>
      <c r="P12" s="109">
        <v>10</v>
      </c>
      <c r="AB12" s="43" t="s">
        <v>244</v>
      </c>
      <c r="AC12" s="2">
        <v>97.73</v>
      </c>
    </row>
    <row r="13" spans="1:29" x14ac:dyDescent="0.3">
      <c r="A13" s="113">
        <v>2022</v>
      </c>
      <c r="B13" s="107" t="s">
        <v>126</v>
      </c>
      <c r="C13" s="107" t="s">
        <v>101</v>
      </c>
      <c r="D13" s="107" t="s">
        <v>102</v>
      </c>
      <c r="E13" s="107" t="s">
        <v>124</v>
      </c>
      <c r="F13" s="107" t="s">
        <v>127</v>
      </c>
      <c r="G13" s="107" t="s">
        <v>105</v>
      </c>
      <c r="H13" s="107" t="s">
        <v>105</v>
      </c>
      <c r="I13" s="107" t="s">
        <v>106</v>
      </c>
      <c r="J13" s="109">
        <v>92.86</v>
      </c>
      <c r="K13" s="109"/>
      <c r="L13" s="109">
        <v>100</v>
      </c>
      <c r="M13" s="109">
        <v>91.67</v>
      </c>
      <c r="N13" s="109">
        <v>100</v>
      </c>
      <c r="O13" s="109">
        <v>100</v>
      </c>
      <c r="P13" s="109">
        <v>70</v>
      </c>
      <c r="AB13" s="43" t="s">
        <v>270</v>
      </c>
      <c r="AC13" s="2">
        <v>97.73</v>
      </c>
    </row>
    <row r="14" spans="1:29" x14ac:dyDescent="0.3">
      <c r="A14" s="113">
        <v>2022</v>
      </c>
      <c r="B14" s="107" t="s">
        <v>128</v>
      </c>
      <c r="C14" s="107" t="s">
        <v>101</v>
      </c>
      <c r="D14" s="107" t="s">
        <v>102</v>
      </c>
      <c r="E14" s="107" t="s">
        <v>124</v>
      </c>
      <c r="F14" s="107" t="s">
        <v>129</v>
      </c>
      <c r="G14" s="107" t="s">
        <v>105</v>
      </c>
      <c r="H14" s="107" t="s">
        <v>105</v>
      </c>
      <c r="I14" s="107" t="s">
        <v>106</v>
      </c>
      <c r="J14" s="109">
        <v>88.1</v>
      </c>
      <c r="K14" s="109"/>
      <c r="L14" s="109">
        <v>100</v>
      </c>
      <c r="M14" s="109">
        <v>91.67</v>
      </c>
      <c r="N14" s="109">
        <v>100</v>
      </c>
      <c r="O14" s="109">
        <v>100</v>
      </c>
      <c r="P14" s="109">
        <v>50</v>
      </c>
      <c r="AB14" s="43" t="s">
        <v>132</v>
      </c>
      <c r="AC14" s="2">
        <v>100</v>
      </c>
    </row>
    <row r="15" spans="1:29" x14ac:dyDescent="0.3">
      <c r="A15" s="113">
        <v>2022</v>
      </c>
      <c r="B15" s="107" t="s">
        <v>130</v>
      </c>
      <c r="C15" s="107" t="s">
        <v>101</v>
      </c>
      <c r="D15" s="107" t="s">
        <v>102</v>
      </c>
      <c r="E15" s="107" t="s">
        <v>124</v>
      </c>
      <c r="F15" s="107" t="s">
        <v>131</v>
      </c>
      <c r="G15" s="107" t="s">
        <v>105</v>
      </c>
      <c r="H15" s="107" t="s">
        <v>105</v>
      </c>
      <c r="I15" s="107" t="s">
        <v>106</v>
      </c>
      <c r="J15" s="109">
        <v>100</v>
      </c>
      <c r="K15" s="109"/>
      <c r="L15" s="109">
        <v>100</v>
      </c>
      <c r="M15" s="109">
        <v>100</v>
      </c>
      <c r="N15" s="109">
        <v>100</v>
      </c>
      <c r="O15" s="109">
        <v>100</v>
      </c>
      <c r="P15" s="109">
        <v>100</v>
      </c>
      <c r="AB15" s="43" t="s">
        <v>459</v>
      </c>
      <c r="AC15" s="2"/>
    </row>
    <row r="16" spans="1:29" x14ac:dyDescent="0.3">
      <c r="A16" s="113">
        <v>2022</v>
      </c>
      <c r="B16" s="107" t="s">
        <v>132</v>
      </c>
      <c r="C16" s="107" t="s">
        <v>101</v>
      </c>
      <c r="D16" s="107" t="s">
        <v>102</v>
      </c>
      <c r="E16" s="107" t="s">
        <v>133</v>
      </c>
      <c r="F16" s="107" t="s">
        <v>134</v>
      </c>
      <c r="G16" s="107" t="s">
        <v>105</v>
      </c>
      <c r="H16" s="107" t="s">
        <v>105</v>
      </c>
      <c r="I16" s="107" t="s">
        <v>106</v>
      </c>
      <c r="J16" s="109">
        <v>90.48</v>
      </c>
      <c r="K16" s="109"/>
      <c r="L16" s="109">
        <v>100</v>
      </c>
      <c r="M16" s="109">
        <v>100</v>
      </c>
      <c r="N16" s="109">
        <v>100</v>
      </c>
      <c r="O16" s="109">
        <v>100</v>
      </c>
      <c r="P16" s="109">
        <v>60</v>
      </c>
      <c r="AB16" s="43" t="s">
        <v>291</v>
      </c>
      <c r="AC16" s="2">
        <v>70.45</v>
      </c>
    </row>
    <row r="17" spans="1:29" x14ac:dyDescent="0.3">
      <c r="A17" s="113">
        <v>2022</v>
      </c>
      <c r="B17" s="107" t="s">
        <v>135</v>
      </c>
      <c r="C17" s="107" t="s">
        <v>101</v>
      </c>
      <c r="D17" s="107" t="s">
        <v>102</v>
      </c>
      <c r="E17" s="107" t="s">
        <v>133</v>
      </c>
      <c r="F17" s="107" t="s">
        <v>136</v>
      </c>
      <c r="G17" s="107" t="s">
        <v>105</v>
      </c>
      <c r="H17" s="107" t="s">
        <v>105</v>
      </c>
      <c r="I17" s="107" t="s">
        <v>106</v>
      </c>
      <c r="J17" s="109">
        <v>95.24</v>
      </c>
      <c r="K17" s="109"/>
      <c r="L17" s="109">
        <v>100</v>
      </c>
      <c r="M17" s="109">
        <v>100</v>
      </c>
      <c r="N17" s="109">
        <v>100</v>
      </c>
      <c r="O17" s="109">
        <v>100</v>
      </c>
      <c r="P17" s="109">
        <v>80</v>
      </c>
      <c r="AB17" s="42">
        <v>2024</v>
      </c>
      <c r="AC17" s="2">
        <v>96.837999999999994</v>
      </c>
    </row>
    <row r="18" spans="1:29" x14ac:dyDescent="0.3">
      <c r="A18" s="113">
        <v>2022</v>
      </c>
      <c r="B18" s="107" t="s">
        <v>137</v>
      </c>
      <c r="C18" s="107" t="s">
        <v>101</v>
      </c>
      <c r="D18" s="107" t="s">
        <v>102</v>
      </c>
      <c r="E18" s="107" t="s">
        <v>133</v>
      </c>
      <c r="F18" s="107" t="s">
        <v>138</v>
      </c>
      <c r="G18" s="107" t="s">
        <v>105</v>
      </c>
      <c r="H18" s="107" t="s">
        <v>105</v>
      </c>
      <c r="I18" s="107" t="s">
        <v>106</v>
      </c>
      <c r="J18" s="109">
        <v>100</v>
      </c>
      <c r="K18" s="109"/>
      <c r="L18" s="109">
        <v>100</v>
      </c>
      <c r="M18" s="109">
        <v>100</v>
      </c>
      <c r="N18" s="109">
        <v>100</v>
      </c>
      <c r="O18" s="109">
        <v>100</v>
      </c>
      <c r="P18" s="109">
        <v>100</v>
      </c>
      <c r="AB18" s="43" t="s">
        <v>285</v>
      </c>
      <c r="AC18" s="2">
        <v>100</v>
      </c>
    </row>
    <row r="19" spans="1:29" x14ac:dyDescent="0.3">
      <c r="A19" s="113">
        <v>2022</v>
      </c>
      <c r="B19" s="107" t="s">
        <v>139</v>
      </c>
      <c r="C19" s="107" t="s">
        <v>101</v>
      </c>
      <c r="D19" s="107" t="s">
        <v>102</v>
      </c>
      <c r="E19" s="107" t="s">
        <v>133</v>
      </c>
      <c r="F19" s="107" t="s">
        <v>140</v>
      </c>
      <c r="G19" s="107" t="s">
        <v>105</v>
      </c>
      <c r="H19" s="107" t="s">
        <v>105</v>
      </c>
      <c r="I19" s="107" t="s">
        <v>106</v>
      </c>
      <c r="J19" s="109">
        <v>100</v>
      </c>
      <c r="K19" s="109"/>
      <c r="L19" s="109">
        <v>100</v>
      </c>
      <c r="M19" s="109">
        <v>100</v>
      </c>
      <c r="N19" s="109">
        <v>100</v>
      </c>
      <c r="O19" s="109">
        <v>100</v>
      </c>
      <c r="P19" s="109">
        <v>100</v>
      </c>
      <c r="AB19" s="43" t="s">
        <v>244</v>
      </c>
      <c r="AC19" s="2">
        <v>100</v>
      </c>
    </row>
    <row r="20" spans="1:29" x14ac:dyDescent="0.3">
      <c r="A20" s="113">
        <v>2022</v>
      </c>
      <c r="B20" s="107" t="s">
        <v>141</v>
      </c>
      <c r="C20" s="107" t="s">
        <v>101</v>
      </c>
      <c r="D20" s="107" t="s">
        <v>102</v>
      </c>
      <c r="E20" s="107" t="s">
        <v>133</v>
      </c>
      <c r="F20" s="107" t="s">
        <v>140</v>
      </c>
      <c r="G20" s="107" t="s">
        <v>105</v>
      </c>
      <c r="H20" s="107" t="s">
        <v>105</v>
      </c>
      <c r="I20" s="107" t="s">
        <v>106</v>
      </c>
      <c r="J20" s="109">
        <v>100</v>
      </c>
      <c r="K20" s="109"/>
      <c r="L20" s="109">
        <v>100</v>
      </c>
      <c r="M20" s="109">
        <v>100</v>
      </c>
      <c r="N20" s="109">
        <v>100</v>
      </c>
      <c r="O20" s="109">
        <v>100</v>
      </c>
      <c r="P20" s="109">
        <v>100</v>
      </c>
      <c r="AB20" s="43" t="s">
        <v>270</v>
      </c>
      <c r="AC20" s="2">
        <v>98</v>
      </c>
    </row>
    <row r="21" spans="1:29" x14ac:dyDescent="0.3">
      <c r="A21" s="113">
        <v>2022</v>
      </c>
      <c r="B21" s="107" t="s">
        <v>142</v>
      </c>
      <c r="C21" s="107" t="s">
        <v>101</v>
      </c>
      <c r="D21" s="107" t="s">
        <v>102</v>
      </c>
      <c r="E21" s="107" t="s">
        <v>143</v>
      </c>
      <c r="F21" s="107" t="s">
        <v>136</v>
      </c>
      <c r="G21" s="107" t="s">
        <v>105</v>
      </c>
      <c r="H21" s="107" t="s">
        <v>105</v>
      </c>
      <c r="I21" s="107" t="s">
        <v>106</v>
      </c>
      <c r="J21" s="109">
        <v>90.48</v>
      </c>
      <c r="K21" s="109"/>
      <c r="L21" s="109">
        <v>100</v>
      </c>
      <c r="M21" s="109">
        <v>100</v>
      </c>
      <c r="N21" s="109">
        <v>100</v>
      </c>
      <c r="O21" s="109">
        <v>100</v>
      </c>
      <c r="P21" s="109">
        <v>60</v>
      </c>
      <c r="AB21" s="43" t="s">
        <v>132</v>
      </c>
      <c r="AC21" s="2">
        <v>100</v>
      </c>
    </row>
    <row r="22" spans="1:29" x14ac:dyDescent="0.3">
      <c r="A22" s="113">
        <v>2022</v>
      </c>
      <c r="B22" s="107" t="s">
        <v>144</v>
      </c>
      <c r="C22" s="107" t="s">
        <v>101</v>
      </c>
      <c r="D22" s="107" t="s">
        <v>102</v>
      </c>
      <c r="E22" s="107" t="s">
        <v>133</v>
      </c>
      <c r="F22" s="107" t="s">
        <v>129</v>
      </c>
      <c r="G22" s="107" t="s">
        <v>105</v>
      </c>
      <c r="H22" s="107" t="s">
        <v>105</v>
      </c>
      <c r="I22" s="107" t="s">
        <v>106</v>
      </c>
      <c r="J22" s="109">
        <v>100</v>
      </c>
      <c r="K22" s="109"/>
      <c r="L22" s="109">
        <v>100</v>
      </c>
      <c r="M22" s="109">
        <v>100</v>
      </c>
      <c r="N22" s="109">
        <v>100</v>
      </c>
      <c r="O22" s="109">
        <v>100</v>
      </c>
      <c r="P22" s="109">
        <v>100</v>
      </c>
      <c r="AB22" s="43" t="s">
        <v>291</v>
      </c>
      <c r="AC22" s="2">
        <v>86.19</v>
      </c>
    </row>
    <row r="23" spans="1:29" x14ac:dyDescent="0.3">
      <c r="A23" s="113">
        <v>2022</v>
      </c>
      <c r="B23" s="107" t="s">
        <v>145</v>
      </c>
      <c r="C23" s="107" t="s">
        <v>101</v>
      </c>
      <c r="D23" s="107" t="s">
        <v>102</v>
      </c>
      <c r="E23" s="107" t="s">
        <v>133</v>
      </c>
      <c r="F23" s="107" t="s">
        <v>120</v>
      </c>
      <c r="G23" s="107" t="s">
        <v>105</v>
      </c>
      <c r="H23" s="107" t="s">
        <v>105</v>
      </c>
      <c r="I23" s="107" t="s">
        <v>106</v>
      </c>
      <c r="J23" s="109">
        <v>76.19</v>
      </c>
      <c r="K23" s="109"/>
      <c r="L23" s="109">
        <v>68.75</v>
      </c>
      <c r="M23" s="109">
        <v>91.67</v>
      </c>
      <c r="N23" s="109">
        <v>100</v>
      </c>
      <c r="O23" s="109">
        <v>50</v>
      </c>
      <c r="P23" s="109">
        <v>70</v>
      </c>
      <c r="AB23" s="42" t="s">
        <v>546</v>
      </c>
      <c r="AC23" s="2">
        <v>92.864666666666679</v>
      </c>
    </row>
    <row r="24" spans="1:29" x14ac:dyDescent="0.3">
      <c r="A24" s="113">
        <v>2022</v>
      </c>
      <c r="B24" s="107" t="s">
        <v>146</v>
      </c>
      <c r="C24" s="107" t="s">
        <v>101</v>
      </c>
      <c r="D24" s="107" t="s">
        <v>102</v>
      </c>
      <c r="E24" s="107" t="s">
        <v>147</v>
      </c>
      <c r="F24" s="107" t="s">
        <v>138</v>
      </c>
      <c r="G24" s="107" t="s">
        <v>105</v>
      </c>
      <c r="H24" s="107" t="s">
        <v>105</v>
      </c>
      <c r="I24" s="107" t="s">
        <v>106</v>
      </c>
      <c r="J24" s="109">
        <v>83.33</v>
      </c>
      <c r="K24" s="109"/>
      <c r="L24" s="109">
        <v>75</v>
      </c>
      <c r="M24" s="109">
        <v>91.67</v>
      </c>
      <c r="N24" s="109">
        <v>0</v>
      </c>
      <c r="O24" s="109">
        <v>100</v>
      </c>
      <c r="P24" s="109">
        <v>90</v>
      </c>
    </row>
    <row r="25" spans="1:29" x14ac:dyDescent="0.3">
      <c r="A25" s="113">
        <v>2022</v>
      </c>
      <c r="B25" s="107" t="s">
        <v>148</v>
      </c>
      <c r="C25" s="107" t="s">
        <v>101</v>
      </c>
      <c r="D25" s="107" t="s">
        <v>102</v>
      </c>
      <c r="E25" s="107" t="s">
        <v>149</v>
      </c>
      <c r="F25" s="107" t="s">
        <v>118</v>
      </c>
      <c r="G25" s="107" t="s">
        <v>105</v>
      </c>
      <c r="H25" s="107" t="s">
        <v>105</v>
      </c>
      <c r="I25" s="107" t="s">
        <v>106</v>
      </c>
      <c r="J25" s="109">
        <v>83.33</v>
      </c>
      <c r="K25" s="109"/>
      <c r="L25" s="109">
        <v>100</v>
      </c>
      <c r="M25" s="109">
        <v>75</v>
      </c>
      <c r="N25" s="109">
        <v>100</v>
      </c>
      <c r="O25" s="109">
        <v>100</v>
      </c>
      <c r="P25" s="109">
        <v>50</v>
      </c>
    </row>
    <row r="26" spans="1:29" x14ac:dyDescent="0.3">
      <c r="A26" s="113">
        <v>2022</v>
      </c>
      <c r="B26" s="107" t="s">
        <v>150</v>
      </c>
      <c r="C26" s="107" t="s">
        <v>101</v>
      </c>
      <c r="D26" s="107" t="s">
        <v>102</v>
      </c>
      <c r="E26" s="107" t="s">
        <v>149</v>
      </c>
      <c r="F26" s="107" t="s">
        <v>151</v>
      </c>
      <c r="G26" s="107" t="s">
        <v>105</v>
      </c>
      <c r="H26" s="107" t="s">
        <v>105</v>
      </c>
      <c r="I26" s="107" t="s">
        <v>106</v>
      </c>
      <c r="J26" s="109">
        <v>95.24</v>
      </c>
      <c r="K26" s="109"/>
      <c r="L26" s="109">
        <v>100</v>
      </c>
      <c r="M26" s="109">
        <v>100</v>
      </c>
      <c r="N26" s="109">
        <v>100</v>
      </c>
      <c r="O26" s="109">
        <v>100</v>
      </c>
      <c r="P26" s="109">
        <v>80</v>
      </c>
    </row>
    <row r="27" spans="1:29" x14ac:dyDescent="0.3">
      <c r="A27" s="113">
        <v>2022</v>
      </c>
      <c r="B27" s="107" t="s">
        <v>152</v>
      </c>
      <c r="C27" s="107" t="s">
        <v>101</v>
      </c>
      <c r="D27" s="107" t="s">
        <v>102</v>
      </c>
      <c r="E27" s="107" t="s">
        <v>147</v>
      </c>
      <c r="F27" s="107" t="s">
        <v>110</v>
      </c>
      <c r="G27" s="107" t="s">
        <v>105</v>
      </c>
      <c r="H27" s="107" t="s">
        <v>105</v>
      </c>
      <c r="I27" s="107" t="s">
        <v>106</v>
      </c>
      <c r="J27" s="109">
        <v>97.62</v>
      </c>
      <c r="K27" s="109"/>
      <c r="L27" s="109">
        <v>100</v>
      </c>
      <c r="M27" s="109">
        <v>91.67</v>
      </c>
      <c r="N27" s="109">
        <v>100</v>
      </c>
      <c r="O27" s="109">
        <v>100</v>
      </c>
      <c r="P27" s="109">
        <v>100</v>
      </c>
    </row>
    <row r="28" spans="1:29" x14ac:dyDescent="0.3">
      <c r="A28" s="113">
        <v>2022</v>
      </c>
      <c r="B28" s="107" t="s">
        <v>153</v>
      </c>
      <c r="C28" s="107" t="s">
        <v>101</v>
      </c>
      <c r="D28" s="107" t="s">
        <v>102</v>
      </c>
      <c r="E28" s="107" t="s">
        <v>147</v>
      </c>
      <c r="F28" s="107" t="s">
        <v>110</v>
      </c>
      <c r="G28" s="107" t="s">
        <v>105</v>
      </c>
      <c r="H28" s="107" t="s">
        <v>105</v>
      </c>
      <c r="I28" s="107" t="s">
        <v>106</v>
      </c>
      <c r="J28" s="109">
        <v>95.24</v>
      </c>
      <c r="K28" s="109"/>
      <c r="L28" s="109">
        <v>100</v>
      </c>
      <c r="M28" s="109">
        <v>100</v>
      </c>
      <c r="N28" s="109">
        <v>100</v>
      </c>
      <c r="O28" s="109">
        <v>100</v>
      </c>
      <c r="P28" s="109">
        <v>80</v>
      </c>
    </row>
    <row r="29" spans="1:29" x14ac:dyDescent="0.3">
      <c r="A29" s="113">
        <v>2022</v>
      </c>
      <c r="B29" s="107" t="s">
        <v>154</v>
      </c>
      <c r="C29" s="107" t="s">
        <v>101</v>
      </c>
      <c r="D29" s="107" t="s">
        <v>102</v>
      </c>
      <c r="E29" s="107" t="s">
        <v>147</v>
      </c>
      <c r="F29" s="107" t="s">
        <v>110</v>
      </c>
      <c r="G29" s="107" t="s">
        <v>105</v>
      </c>
      <c r="H29" s="107" t="s">
        <v>105</v>
      </c>
      <c r="I29" s="107" t="s">
        <v>106</v>
      </c>
      <c r="J29" s="109">
        <v>88.1</v>
      </c>
      <c r="K29" s="109"/>
      <c r="L29" s="109">
        <v>100</v>
      </c>
      <c r="M29" s="109">
        <v>91.67</v>
      </c>
      <c r="N29" s="109">
        <v>100</v>
      </c>
      <c r="O29" s="109">
        <v>100</v>
      </c>
      <c r="P29" s="109">
        <v>50</v>
      </c>
    </row>
    <row r="30" spans="1:29" x14ac:dyDescent="0.3">
      <c r="A30" s="113">
        <v>2022</v>
      </c>
      <c r="B30" s="107" t="s">
        <v>155</v>
      </c>
      <c r="C30" s="107" t="s">
        <v>101</v>
      </c>
      <c r="D30" s="107" t="s">
        <v>102</v>
      </c>
      <c r="E30" s="107" t="s">
        <v>147</v>
      </c>
      <c r="F30" s="107" t="s">
        <v>131</v>
      </c>
      <c r="G30" s="107" t="s">
        <v>105</v>
      </c>
      <c r="H30" s="107" t="s">
        <v>105</v>
      </c>
      <c r="I30" s="107" t="s">
        <v>106</v>
      </c>
      <c r="J30" s="109">
        <v>97.62</v>
      </c>
      <c r="K30" s="109"/>
      <c r="L30" s="109">
        <v>100</v>
      </c>
      <c r="M30" s="109">
        <v>91.67</v>
      </c>
      <c r="N30" s="109">
        <v>100</v>
      </c>
      <c r="O30" s="109">
        <v>100</v>
      </c>
      <c r="P30" s="109">
        <v>90</v>
      </c>
    </row>
    <row r="31" spans="1:29" x14ac:dyDescent="0.3">
      <c r="A31" s="113">
        <v>2022</v>
      </c>
      <c r="B31" s="107" t="s">
        <v>156</v>
      </c>
      <c r="C31" s="107" t="s">
        <v>101</v>
      </c>
      <c r="D31" s="107" t="s">
        <v>102</v>
      </c>
      <c r="E31" s="107" t="s">
        <v>147</v>
      </c>
      <c r="F31" s="107" t="s">
        <v>110</v>
      </c>
      <c r="G31" s="107" t="s">
        <v>105</v>
      </c>
      <c r="H31" s="107" t="s">
        <v>105</v>
      </c>
      <c r="I31" s="107" t="s">
        <v>106</v>
      </c>
      <c r="J31" s="109">
        <v>90.48</v>
      </c>
      <c r="K31" s="109"/>
      <c r="L31" s="109">
        <v>100</v>
      </c>
      <c r="M31" s="109">
        <v>100</v>
      </c>
      <c r="N31" s="109">
        <v>100</v>
      </c>
      <c r="O31" s="109">
        <v>100</v>
      </c>
      <c r="P31" s="109">
        <v>60</v>
      </c>
    </row>
    <row r="32" spans="1:29" x14ac:dyDescent="0.3">
      <c r="A32" s="113">
        <v>2022</v>
      </c>
      <c r="B32" s="107" t="s">
        <v>157</v>
      </c>
      <c r="C32" s="107" t="s">
        <v>101</v>
      </c>
      <c r="D32" s="107" t="s">
        <v>102</v>
      </c>
      <c r="E32" s="107" t="s">
        <v>158</v>
      </c>
      <c r="F32" s="107" t="s">
        <v>108</v>
      </c>
      <c r="G32" s="107" t="s">
        <v>105</v>
      </c>
      <c r="H32" s="107" t="s">
        <v>105</v>
      </c>
      <c r="I32" s="107" t="s">
        <v>106</v>
      </c>
      <c r="J32" s="109">
        <v>83.33</v>
      </c>
      <c r="K32" s="109"/>
      <c r="L32" s="109">
        <v>93.75</v>
      </c>
      <c r="M32" s="109">
        <v>100</v>
      </c>
      <c r="N32" s="109">
        <v>0</v>
      </c>
      <c r="O32" s="109">
        <v>100</v>
      </c>
      <c r="P32" s="109">
        <v>60</v>
      </c>
    </row>
    <row r="33" spans="1:16" x14ac:dyDescent="0.3">
      <c r="A33" s="113">
        <v>2022</v>
      </c>
      <c r="B33" s="107" t="s">
        <v>159</v>
      </c>
      <c r="C33" s="107" t="s">
        <v>101</v>
      </c>
      <c r="D33" s="107" t="s">
        <v>102</v>
      </c>
      <c r="E33" s="107" t="s">
        <v>158</v>
      </c>
      <c r="F33" s="107" t="s">
        <v>108</v>
      </c>
      <c r="G33" s="107" t="s">
        <v>105</v>
      </c>
      <c r="H33" s="107" t="s">
        <v>105</v>
      </c>
      <c r="I33" s="107" t="s">
        <v>106</v>
      </c>
      <c r="J33" s="109">
        <v>76.19</v>
      </c>
      <c r="K33" s="109"/>
      <c r="L33" s="109">
        <v>100</v>
      </c>
      <c r="M33" s="109">
        <v>100</v>
      </c>
      <c r="N33" s="109">
        <v>0</v>
      </c>
      <c r="O33" s="109">
        <v>50</v>
      </c>
      <c r="P33" s="109">
        <v>40</v>
      </c>
    </row>
    <row r="34" spans="1:16" x14ac:dyDescent="0.3">
      <c r="A34" s="113">
        <v>2022</v>
      </c>
      <c r="B34" s="107" t="s">
        <v>160</v>
      </c>
      <c r="C34" s="107" t="s">
        <v>101</v>
      </c>
      <c r="D34" s="107" t="s">
        <v>102</v>
      </c>
      <c r="E34" s="107" t="s">
        <v>161</v>
      </c>
      <c r="F34" s="107" t="s">
        <v>138</v>
      </c>
      <c r="G34" s="107" t="s">
        <v>162</v>
      </c>
      <c r="H34" s="107" t="s">
        <v>163</v>
      </c>
      <c r="I34" s="107" t="s">
        <v>106</v>
      </c>
      <c r="J34" s="109">
        <v>85.71</v>
      </c>
      <c r="K34" s="109"/>
      <c r="L34" s="109">
        <v>87.5</v>
      </c>
      <c r="M34" s="109">
        <v>100</v>
      </c>
      <c r="N34" s="109">
        <v>100</v>
      </c>
      <c r="O34" s="109">
        <v>100</v>
      </c>
      <c r="P34" s="109">
        <v>60</v>
      </c>
    </row>
    <row r="35" spans="1:16" x14ac:dyDescent="0.3">
      <c r="A35" s="113">
        <v>2022</v>
      </c>
      <c r="B35" s="107" t="s">
        <v>164</v>
      </c>
      <c r="C35" s="107" t="s">
        <v>101</v>
      </c>
      <c r="D35" s="107" t="s">
        <v>102</v>
      </c>
      <c r="E35" s="107" t="s">
        <v>161</v>
      </c>
      <c r="F35" s="107" t="s">
        <v>138</v>
      </c>
      <c r="G35" s="107" t="s">
        <v>165</v>
      </c>
      <c r="H35" s="107" t="s">
        <v>166</v>
      </c>
      <c r="I35" s="107" t="s">
        <v>106</v>
      </c>
      <c r="J35" s="109">
        <v>85.71</v>
      </c>
      <c r="K35" s="109"/>
      <c r="L35" s="109">
        <v>87.5</v>
      </c>
      <c r="M35" s="109">
        <v>100</v>
      </c>
      <c r="N35" s="109">
        <v>100</v>
      </c>
      <c r="O35" s="109">
        <v>100</v>
      </c>
      <c r="P35" s="109">
        <v>60</v>
      </c>
    </row>
    <row r="36" spans="1:16" x14ac:dyDescent="0.3">
      <c r="A36" s="113">
        <v>2022</v>
      </c>
      <c r="B36" s="107" t="s">
        <v>167</v>
      </c>
      <c r="C36" s="107" t="s">
        <v>101</v>
      </c>
      <c r="D36" s="107" t="s">
        <v>102</v>
      </c>
      <c r="E36" s="107" t="s">
        <v>147</v>
      </c>
      <c r="F36" s="107" t="s">
        <v>127</v>
      </c>
      <c r="G36" s="107" t="s">
        <v>105</v>
      </c>
      <c r="H36" s="107" t="s">
        <v>105</v>
      </c>
      <c r="I36" s="107" t="s">
        <v>106</v>
      </c>
      <c r="J36" s="109">
        <v>95.24</v>
      </c>
      <c r="K36" s="109"/>
      <c r="L36" s="109">
        <v>100</v>
      </c>
      <c r="M36" s="109">
        <v>100</v>
      </c>
      <c r="N36" s="109">
        <v>100</v>
      </c>
      <c r="O36" s="109">
        <v>100</v>
      </c>
      <c r="P36" s="109">
        <v>80</v>
      </c>
    </row>
    <row r="37" spans="1:16" x14ac:dyDescent="0.3">
      <c r="A37" s="113">
        <v>2022</v>
      </c>
      <c r="B37" s="107" t="s">
        <v>168</v>
      </c>
      <c r="C37" s="107" t="s">
        <v>101</v>
      </c>
      <c r="D37" s="107" t="s">
        <v>102</v>
      </c>
      <c r="E37" s="107" t="s">
        <v>147</v>
      </c>
      <c r="F37" s="107" t="s">
        <v>112</v>
      </c>
      <c r="G37" s="107" t="s">
        <v>105</v>
      </c>
      <c r="H37" s="107" t="s">
        <v>105</v>
      </c>
      <c r="I37" s="107" t="s">
        <v>106</v>
      </c>
      <c r="J37" s="109">
        <v>66.67</v>
      </c>
      <c r="K37" s="109"/>
      <c r="L37" s="109">
        <v>87.5</v>
      </c>
      <c r="M37" s="109">
        <v>58.33</v>
      </c>
      <c r="N37" s="109">
        <v>50</v>
      </c>
      <c r="O37" s="109">
        <v>100</v>
      </c>
      <c r="P37" s="109">
        <v>30</v>
      </c>
    </row>
    <row r="38" spans="1:16" x14ac:dyDescent="0.3">
      <c r="A38" s="113">
        <v>2022</v>
      </c>
      <c r="B38" s="107" t="s">
        <v>169</v>
      </c>
      <c r="C38" s="107" t="s">
        <v>101</v>
      </c>
      <c r="D38" s="107" t="s">
        <v>102</v>
      </c>
      <c r="E38" s="107" t="s">
        <v>147</v>
      </c>
      <c r="F38" s="107" t="s">
        <v>170</v>
      </c>
      <c r="G38" s="107" t="s">
        <v>105</v>
      </c>
      <c r="H38" s="107" t="s">
        <v>105</v>
      </c>
      <c r="I38" s="107" t="s">
        <v>106</v>
      </c>
      <c r="J38" s="109">
        <v>100</v>
      </c>
      <c r="K38" s="109"/>
      <c r="L38" s="109">
        <v>100</v>
      </c>
      <c r="M38" s="109">
        <v>100</v>
      </c>
      <c r="N38" s="109">
        <v>100</v>
      </c>
      <c r="O38" s="109">
        <v>100</v>
      </c>
      <c r="P38" s="109">
        <v>100</v>
      </c>
    </row>
    <row r="39" spans="1:16" x14ac:dyDescent="0.3">
      <c r="A39" s="113">
        <v>2022</v>
      </c>
      <c r="B39" s="107" t="s">
        <v>171</v>
      </c>
      <c r="C39" s="107" t="s">
        <v>101</v>
      </c>
      <c r="D39" s="107" t="s">
        <v>102</v>
      </c>
      <c r="E39" s="107" t="s">
        <v>161</v>
      </c>
      <c r="F39" s="107" t="s">
        <v>138</v>
      </c>
      <c r="G39" s="107" t="s">
        <v>105</v>
      </c>
      <c r="H39" s="107" t="s">
        <v>105</v>
      </c>
      <c r="I39" s="107" t="s">
        <v>106</v>
      </c>
      <c r="J39" s="109">
        <v>85.71</v>
      </c>
      <c r="K39" s="109"/>
      <c r="L39" s="109">
        <v>75</v>
      </c>
      <c r="M39" s="109">
        <v>100</v>
      </c>
      <c r="N39" s="109">
        <v>100</v>
      </c>
      <c r="O39" s="109">
        <v>100</v>
      </c>
      <c r="P39" s="109">
        <v>80</v>
      </c>
    </row>
    <row r="40" spans="1:16" x14ac:dyDescent="0.3">
      <c r="A40" s="113">
        <v>2022</v>
      </c>
      <c r="B40" s="107" t="s">
        <v>172</v>
      </c>
      <c r="C40" s="107" t="s">
        <v>101</v>
      </c>
      <c r="D40" s="107" t="s">
        <v>102</v>
      </c>
      <c r="E40" s="107" t="s">
        <v>173</v>
      </c>
      <c r="F40" s="107" t="s">
        <v>138</v>
      </c>
      <c r="G40" s="107" t="s">
        <v>105</v>
      </c>
      <c r="H40" s="107" t="s">
        <v>105</v>
      </c>
      <c r="I40" s="107" t="s">
        <v>106</v>
      </c>
      <c r="J40" s="109">
        <v>95.24</v>
      </c>
      <c r="K40" s="109"/>
      <c r="L40" s="109">
        <v>100</v>
      </c>
      <c r="M40" s="109">
        <v>100</v>
      </c>
      <c r="N40" s="109">
        <v>100</v>
      </c>
      <c r="O40" s="109">
        <v>100</v>
      </c>
      <c r="P40" s="109">
        <v>80</v>
      </c>
    </row>
    <row r="41" spans="1:16" x14ac:dyDescent="0.3">
      <c r="A41" s="113">
        <v>2022</v>
      </c>
      <c r="B41" s="107" t="s">
        <v>174</v>
      </c>
      <c r="C41" s="107" t="s">
        <v>101</v>
      </c>
      <c r="D41" s="107" t="s">
        <v>102</v>
      </c>
      <c r="E41" s="107" t="s">
        <v>147</v>
      </c>
      <c r="F41" s="107" t="s">
        <v>122</v>
      </c>
      <c r="G41" s="107" t="s">
        <v>105</v>
      </c>
      <c r="H41" s="107" t="s">
        <v>105</v>
      </c>
      <c r="I41" s="107" t="s">
        <v>106</v>
      </c>
      <c r="J41" s="109">
        <v>100</v>
      </c>
      <c r="K41" s="109"/>
      <c r="L41" s="109">
        <v>100</v>
      </c>
      <c r="M41" s="109">
        <v>100</v>
      </c>
      <c r="N41" s="109">
        <v>100</v>
      </c>
      <c r="O41" s="109">
        <v>100</v>
      </c>
      <c r="P41" s="109">
        <v>100</v>
      </c>
    </row>
    <row r="42" spans="1:16" x14ac:dyDescent="0.3">
      <c r="A42" s="113">
        <v>2022</v>
      </c>
      <c r="B42" s="107" t="s">
        <v>175</v>
      </c>
      <c r="C42" s="107" t="s">
        <v>101</v>
      </c>
      <c r="D42" s="107" t="s">
        <v>102</v>
      </c>
      <c r="E42" s="107" t="s">
        <v>176</v>
      </c>
      <c r="F42" s="107" t="s">
        <v>116</v>
      </c>
      <c r="G42" s="107" t="s">
        <v>105</v>
      </c>
      <c r="H42" s="107" t="s">
        <v>105</v>
      </c>
      <c r="I42" s="107" t="s">
        <v>106</v>
      </c>
      <c r="J42" s="109">
        <v>95.24</v>
      </c>
      <c r="K42" s="109"/>
      <c r="L42" s="109">
        <v>87.5</v>
      </c>
      <c r="M42" s="109">
        <v>100</v>
      </c>
      <c r="N42" s="109">
        <v>100</v>
      </c>
      <c r="O42" s="109">
        <v>100</v>
      </c>
      <c r="P42" s="109">
        <v>100</v>
      </c>
    </row>
    <row r="43" spans="1:16" x14ac:dyDescent="0.3">
      <c r="A43" s="113">
        <v>2022</v>
      </c>
      <c r="B43" s="107" t="s">
        <v>177</v>
      </c>
      <c r="C43" s="107" t="s">
        <v>101</v>
      </c>
      <c r="D43" s="107" t="s">
        <v>102</v>
      </c>
      <c r="E43" s="107" t="s">
        <v>147</v>
      </c>
      <c r="F43" s="107" t="s">
        <v>116</v>
      </c>
      <c r="G43" s="107" t="s">
        <v>105</v>
      </c>
      <c r="H43" s="107" t="s">
        <v>105</v>
      </c>
      <c r="I43" s="107" t="s">
        <v>106</v>
      </c>
      <c r="J43" s="109">
        <v>83.33</v>
      </c>
      <c r="K43" s="109"/>
      <c r="L43" s="109">
        <v>100</v>
      </c>
      <c r="M43" s="109">
        <v>91.67</v>
      </c>
      <c r="N43" s="109">
        <v>0</v>
      </c>
      <c r="O43" s="109">
        <v>100</v>
      </c>
      <c r="P43" s="109">
        <v>50</v>
      </c>
    </row>
    <row r="44" spans="1:16" x14ac:dyDescent="0.3">
      <c r="A44" s="113">
        <v>2022</v>
      </c>
      <c r="B44" s="107" t="s">
        <v>178</v>
      </c>
      <c r="C44" s="107" t="s">
        <v>101</v>
      </c>
      <c r="D44" s="107" t="s">
        <v>102</v>
      </c>
      <c r="E44" s="107" t="s">
        <v>147</v>
      </c>
      <c r="F44" s="107" t="s">
        <v>116</v>
      </c>
      <c r="G44" s="107" t="s">
        <v>105</v>
      </c>
      <c r="H44" s="107" t="s">
        <v>105</v>
      </c>
      <c r="I44" s="107" t="s">
        <v>106</v>
      </c>
      <c r="J44" s="109">
        <v>88.1</v>
      </c>
      <c r="K44" s="109"/>
      <c r="L44" s="109">
        <v>100</v>
      </c>
      <c r="M44" s="109">
        <v>91.67</v>
      </c>
      <c r="N44" s="109">
        <v>100</v>
      </c>
      <c r="O44" s="109">
        <v>100</v>
      </c>
      <c r="P44" s="109">
        <v>50</v>
      </c>
    </row>
    <row r="45" spans="1:16" x14ac:dyDescent="0.3">
      <c r="A45" s="113">
        <v>2022</v>
      </c>
      <c r="B45" s="107" t="s">
        <v>179</v>
      </c>
      <c r="C45" s="107" t="s">
        <v>101</v>
      </c>
      <c r="D45" s="107" t="s">
        <v>102</v>
      </c>
      <c r="E45" s="107" t="s">
        <v>147</v>
      </c>
      <c r="F45" s="107" t="s">
        <v>136</v>
      </c>
      <c r="G45" s="107" t="s">
        <v>105</v>
      </c>
      <c r="H45" s="107" t="s">
        <v>105</v>
      </c>
      <c r="I45" s="107" t="s">
        <v>106</v>
      </c>
      <c r="J45" s="109">
        <v>100</v>
      </c>
      <c r="K45" s="109"/>
      <c r="L45" s="109">
        <v>100</v>
      </c>
      <c r="M45" s="109">
        <v>100</v>
      </c>
      <c r="N45" s="109">
        <v>100</v>
      </c>
      <c r="O45" s="109">
        <v>100</v>
      </c>
      <c r="P45" s="109">
        <v>100</v>
      </c>
    </row>
    <row r="46" spans="1:16" x14ac:dyDescent="0.3">
      <c r="A46" s="113">
        <v>2022</v>
      </c>
      <c r="B46" s="107" t="s">
        <v>180</v>
      </c>
      <c r="C46" s="107" t="s">
        <v>101</v>
      </c>
      <c r="D46" s="107" t="s">
        <v>102</v>
      </c>
      <c r="E46" s="107" t="s">
        <v>147</v>
      </c>
      <c r="F46" s="107" t="s">
        <v>138</v>
      </c>
      <c r="G46" s="107" t="s">
        <v>105</v>
      </c>
      <c r="H46" s="107" t="s">
        <v>105</v>
      </c>
      <c r="I46" s="107" t="s">
        <v>106</v>
      </c>
      <c r="J46" s="109">
        <v>95.24</v>
      </c>
      <c r="K46" s="109"/>
      <c r="L46" s="109">
        <v>100</v>
      </c>
      <c r="M46" s="109">
        <v>100</v>
      </c>
      <c r="N46" s="109">
        <v>100</v>
      </c>
      <c r="O46" s="109">
        <v>100</v>
      </c>
      <c r="P46" s="109">
        <v>80</v>
      </c>
    </row>
    <row r="47" spans="1:16" x14ac:dyDescent="0.3">
      <c r="A47" s="113">
        <v>2022</v>
      </c>
      <c r="B47" s="107" t="s">
        <v>181</v>
      </c>
      <c r="C47" s="107" t="s">
        <v>101</v>
      </c>
      <c r="D47" s="107" t="s">
        <v>102</v>
      </c>
      <c r="E47" s="107" t="s">
        <v>143</v>
      </c>
      <c r="F47" s="107" t="s">
        <v>140</v>
      </c>
      <c r="G47" s="107" t="s">
        <v>105</v>
      </c>
      <c r="H47" s="107" t="s">
        <v>105</v>
      </c>
      <c r="I47" s="107" t="s">
        <v>106</v>
      </c>
      <c r="J47" s="109">
        <v>90.48</v>
      </c>
      <c r="K47" s="109"/>
      <c r="L47" s="109">
        <v>100</v>
      </c>
      <c r="M47" s="109">
        <v>100</v>
      </c>
      <c r="N47" s="109">
        <v>100</v>
      </c>
      <c r="O47" s="109">
        <v>100</v>
      </c>
      <c r="P47" s="109">
        <v>60</v>
      </c>
    </row>
    <row r="48" spans="1:16" x14ac:dyDescent="0.3">
      <c r="A48" s="113">
        <v>2022</v>
      </c>
      <c r="B48" s="107" t="s">
        <v>182</v>
      </c>
      <c r="C48" s="107" t="s">
        <v>101</v>
      </c>
      <c r="D48" s="107" t="s">
        <v>102</v>
      </c>
      <c r="E48" s="107" t="s">
        <v>143</v>
      </c>
      <c r="F48" s="107" t="s">
        <v>120</v>
      </c>
      <c r="G48" s="107" t="s">
        <v>105</v>
      </c>
      <c r="H48" s="107" t="s">
        <v>105</v>
      </c>
      <c r="I48" s="107" t="s">
        <v>106</v>
      </c>
      <c r="J48" s="109">
        <v>88.1</v>
      </c>
      <c r="K48" s="109"/>
      <c r="L48" s="109">
        <v>87.5</v>
      </c>
      <c r="M48" s="109">
        <v>91.67</v>
      </c>
      <c r="N48" s="109">
        <v>100</v>
      </c>
      <c r="O48" s="109">
        <v>100</v>
      </c>
      <c r="P48" s="109">
        <v>70</v>
      </c>
    </row>
    <row r="49" spans="1:16" x14ac:dyDescent="0.3">
      <c r="A49" s="113">
        <v>2022</v>
      </c>
      <c r="B49" s="107" t="s">
        <v>183</v>
      </c>
      <c r="C49" s="107" t="s">
        <v>101</v>
      </c>
      <c r="D49" s="107" t="s">
        <v>102</v>
      </c>
      <c r="E49" s="107" t="s">
        <v>176</v>
      </c>
      <c r="F49" s="107" t="s">
        <v>108</v>
      </c>
      <c r="G49" s="107" t="s">
        <v>105</v>
      </c>
      <c r="H49" s="107" t="s">
        <v>105</v>
      </c>
      <c r="I49" s="107" t="s">
        <v>106</v>
      </c>
      <c r="J49" s="109">
        <v>90.48</v>
      </c>
      <c r="K49" s="109"/>
      <c r="L49" s="109">
        <v>100</v>
      </c>
      <c r="M49" s="109">
        <v>100</v>
      </c>
      <c r="N49" s="109">
        <v>100</v>
      </c>
      <c r="O49" s="109">
        <v>100</v>
      </c>
      <c r="P49" s="109">
        <v>60</v>
      </c>
    </row>
    <row r="50" spans="1:16" x14ac:dyDescent="0.3">
      <c r="A50" s="113">
        <v>2022</v>
      </c>
      <c r="B50" s="107" t="s">
        <v>184</v>
      </c>
      <c r="C50" s="107" t="s">
        <v>101</v>
      </c>
      <c r="D50" s="107" t="s">
        <v>102</v>
      </c>
      <c r="E50" s="107" t="s">
        <v>147</v>
      </c>
      <c r="F50" s="107" t="s">
        <v>116</v>
      </c>
      <c r="G50" s="107" t="s">
        <v>185</v>
      </c>
      <c r="H50" s="107" t="s">
        <v>186</v>
      </c>
      <c r="I50" s="107" t="s">
        <v>106</v>
      </c>
      <c r="J50" s="109">
        <v>92.86</v>
      </c>
      <c r="K50" s="109"/>
      <c r="L50" s="109">
        <v>100</v>
      </c>
      <c r="M50" s="109">
        <v>91.67</v>
      </c>
      <c r="N50" s="109">
        <v>100</v>
      </c>
      <c r="O50" s="109">
        <v>100</v>
      </c>
      <c r="P50" s="109">
        <v>70</v>
      </c>
    </row>
    <row r="51" spans="1:16" x14ac:dyDescent="0.3">
      <c r="A51" s="113">
        <v>2022</v>
      </c>
      <c r="B51" s="107" t="s">
        <v>187</v>
      </c>
      <c r="C51" s="107" t="s">
        <v>101</v>
      </c>
      <c r="D51" s="107" t="s">
        <v>102</v>
      </c>
      <c r="E51" s="107" t="s">
        <v>147</v>
      </c>
      <c r="F51" s="107" t="s">
        <v>116</v>
      </c>
      <c r="G51" s="107" t="s">
        <v>188</v>
      </c>
      <c r="H51" s="107" t="s">
        <v>189</v>
      </c>
      <c r="I51" s="107" t="s">
        <v>106</v>
      </c>
      <c r="J51" s="109">
        <v>80.95</v>
      </c>
      <c r="K51" s="109"/>
      <c r="L51" s="109">
        <v>87.5</v>
      </c>
      <c r="M51" s="109">
        <v>83.33</v>
      </c>
      <c r="N51" s="109">
        <v>100</v>
      </c>
      <c r="O51" s="109">
        <v>100</v>
      </c>
      <c r="P51" s="109">
        <v>60</v>
      </c>
    </row>
    <row r="52" spans="1:16" x14ac:dyDescent="0.3">
      <c r="A52" s="113">
        <v>2022</v>
      </c>
      <c r="B52" s="107" t="s">
        <v>190</v>
      </c>
      <c r="C52" s="107" t="s">
        <v>101</v>
      </c>
      <c r="D52" s="107" t="s">
        <v>102</v>
      </c>
      <c r="E52" s="107" t="s">
        <v>147</v>
      </c>
      <c r="F52" s="107" t="s">
        <v>116</v>
      </c>
      <c r="G52" s="107" t="s">
        <v>105</v>
      </c>
      <c r="H52" s="107" t="s">
        <v>105</v>
      </c>
      <c r="I52" s="107" t="s">
        <v>106</v>
      </c>
      <c r="J52" s="109">
        <v>90.48</v>
      </c>
      <c r="K52" s="109"/>
      <c r="L52" s="109">
        <v>87.5</v>
      </c>
      <c r="M52" s="109">
        <v>100</v>
      </c>
      <c r="N52" s="109">
        <v>0</v>
      </c>
      <c r="O52" s="109">
        <v>100</v>
      </c>
      <c r="P52" s="109">
        <v>100</v>
      </c>
    </row>
    <row r="53" spans="1:16" x14ac:dyDescent="0.3">
      <c r="A53" s="113">
        <v>2022</v>
      </c>
      <c r="B53" s="107" t="s">
        <v>191</v>
      </c>
      <c r="C53" s="107" t="s">
        <v>101</v>
      </c>
      <c r="D53" s="107" t="s">
        <v>102</v>
      </c>
      <c r="E53" s="107" t="s">
        <v>147</v>
      </c>
      <c r="F53" s="107" t="s">
        <v>120</v>
      </c>
      <c r="G53" s="107" t="s">
        <v>105</v>
      </c>
      <c r="H53" s="107" t="s">
        <v>105</v>
      </c>
      <c r="I53" s="107" t="s">
        <v>106</v>
      </c>
      <c r="J53" s="109">
        <v>85.71</v>
      </c>
      <c r="K53" s="109"/>
      <c r="L53" s="109">
        <v>100</v>
      </c>
      <c r="M53" s="109">
        <v>100</v>
      </c>
      <c r="N53" s="109">
        <v>0</v>
      </c>
      <c r="O53" s="109">
        <v>100</v>
      </c>
      <c r="P53" s="109">
        <v>60</v>
      </c>
    </row>
    <row r="54" spans="1:16" x14ac:dyDescent="0.3">
      <c r="A54" s="113">
        <v>2022</v>
      </c>
      <c r="B54" s="107" t="s">
        <v>192</v>
      </c>
      <c r="C54" s="107" t="s">
        <v>101</v>
      </c>
      <c r="D54" s="107" t="s">
        <v>102</v>
      </c>
      <c r="E54" s="107" t="s">
        <v>143</v>
      </c>
      <c r="F54" s="107" t="s">
        <v>108</v>
      </c>
      <c r="G54" s="107" t="s">
        <v>105</v>
      </c>
      <c r="H54" s="107" t="s">
        <v>105</v>
      </c>
      <c r="I54" s="107" t="s">
        <v>106</v>
      </c>
      <c r="J54" s="109">
        <v>95.24</v>
      </c>
      <c r="K54" s="109"/>
      <c r="L54" s="109">
        <v>100</v>
      </c>
      <c r="M54" s="109">
        <v>100</v>
      </c>
      <c r="N54" s="109">
        <v>100</v>
      </c>
      <c r="O54" s="109">
        <v>100</v>
      </c>
      <c r="P54" s="109">
        <v>80</v>
      </c>
    </row>
    <row r="55" spans="1:16" x14ac:dyDescent="0.3">
      <c r="A55" s="113">
        <v>2022</v>
      </c>
      <c r="B55" s="107" t="s">
        <v>193</v>
      </c>
      <c r="C55" s="107" t="s">
        <v>101</v>
      </c>
      <c r="D55" s="107" t="s">
        <v>102</v>
      </c>
      <c r="E55" s="107" t="s">
        <v>143</v>
      </c>
      <c r="F55" s="107" t="s">
        <v>194</v>
      </c>
      <c r="G55" s="107" t="s">
        <v>105</v>
      </c>
      <c r="H55" s="107" t="s">
        <v>105</v>
      </c>
      <c r="I55" s="107" t="s">
        <v>106</v>
      </c>
      <c r="J55" s="109">
        <v>80.95</v>
      </c>
      <c r="K55" s="109"/>
      <c r="L55" s="109">
        <v>87.5</v>
      </c>
      <c r="M55" s="109">
        <v>83.33</v>
      </c>
      <c r="N55" s="109">
        <v>100</v>
      </c>
      <c r="O55" s="109">
        <v>100</v>
      </c>
      <c r="P55" s="109">
        <v>60</v>
      </c>
    </row>
    <row r="56" spans="1:16" x14ac:dyDescent="0.3">
      <c r="A56" s="113">
        <v>2022</v>
      </c>
      <c r="B56" s="107" t="s">
        <v>195</v>
      </c>
      <c r="C56" s="107" t="s">
        <v>101</v>
      </c>
      <c r="D56" s="107" t="s">
        <v>102</v>
      </c>
      <c r="E56" s="107" t="s">
        <v>143</v>
      </c>
      <c r="F56" s="107" t="s">
        <v>114</v>
      </c>
      <c r="G56" s="107" t="s">
        <v>105</v>
      </c>
      <c r="H56" s="107" t="s">
        <v>105</v>
      </c>
      <c r="I56" s="107" t="s">
        <v>106</v>
      </c>
      <c r="J56" s="109">
        <v>83.33</v>
      </c>
      <c r="K56" s="109"/>
      <c r="L56" s="109">
        <v>100</v>
      </c>
      <c r="M56" s="109">
        <v>91.67</v>
      </c>
      <c r="N56" s="109">
        <v>100</v>
      </c>
      <c r="O56" s="109">
        <v>100</v>
      </c>
      <c r="P56" s="109">
        <v>30</v>
      </c>
    </row>
    <row r="57" spans="1:16" x14ac:dyDescent="0.3">
      <c r="A57" s="113">
        <v>2022</v>
      </c>
      <c r="B57" s="107" t="s">
        <v>196</v>
      </c>
      <c r="C57" s="107" t="s">
        <v>101</v>
      </c>
      <c r="D57" s="107" t="s">
        <v>102</v>
      </c>
      <c r="E57" s="107" t="s">
        <v>143</v>
      </c>
      <c r="F57" s="107" t="s">
        <v>108</v>
      </c>
      <c r="G57" s="107" t="s">
        <v>105</v>
      </c>
      <c r="H57" s="107" t="s">
        <v>105</v>
      </c>
      <c r="I57" s="107" t="s">
        <v>106</v>
      </c>
      <c r="J57" s="109">
        <v>80.95</v>
      </c>
      <c r="K57" s="109"/>
      <c r="L57" s="109">
        <v>87.5</v>
      </c>
      <c r="M57" s="109">
        <v>100</v>
      </c>
      <c r="N57" s="109">
        <v>100</v>
      </c>
      <c r="O57" s="109">
        <v>50</v>
      </c>
      <c r="P57" s="109">
        <v>60</v>
      </c>
    </row>
    <row r="58" spans="1:16" x14ac:dyDescent="0.3">
      <c r="A58" s="113">
        <v>2022</v>
      </c>
      <c r="B58" s="107" t="s">
        <v>197</v>
      </c>
      <c r="C58" s="107" t="s">
        <v>101</v>
      </c>
      <c r="D58" s="107" t="s">
        <v>102</v>
      </c>
      <c r="E58" s="107" t="s">
        <v>147</v>
      </c>
      <c r="F58" s="107" t="s">
        <v>116</v>
      </c>
      <c r="G58" s="107" t="s">
        <v>198</v>
      </c>
      <c r="H58" s="107" t="s">
        <v>199</v>
      </c>
      <c r="I58" s="107" t="s">
        <v>106</v>
      </c>
      <c r="J58" s="109">
        <v>90.48</v>
      </c>
      <c r="K58" s="109"/>
      <c r="L58" s="109">
        <v>87.5</v>
      </c>
      <c r="M58" s="109">
        <v>100</v>
      </c>
      <c r="N58" s="109">
        <v>0</v>
      </c>
      <c r="O58" s="109">
        <v>100</v>
      </c>
      <c r="P58" s="109">
        <v>100</v>
      </c>
    </row>
    <row r="59" spans="1:16" x14ac:dyDescent="0.3">
      <c r="A59" s="113">
        <v>2022</v>
      </c>
      <c r="B59" s="107" t="s">
        <v>200</v>
      </c>
      <c r="C59" s="107" t="s">
        <v>101</v>
      </c>
      <c r="D59" s="107" t="s">
        <v>102</v>
      </c>
      <c r="E59" s="107" t="s">
        <v>147</v>
      </c>
      <c r="F59" s="107" t="s">
        <v>116</v>
      </c>
      <c r="G59" s="107" t="s">
        <v>201</v>
      </c>
      <c r="H59" s="107" t="s">
        <v>202</v>
      </c>
      <c r="I59" s="107" t="s">
        <v>106</v>
      </c>
      <c r="J59" s="109">
        <v>85.71</v>
      </c>
      <c r="K59" s="109"/>
      <c r="L59" s="109">
        <v>87.5</v>
      </c>
      <c r="M59" s="109">
        <v>66.67</v>
      </c>
      <c r="N59" s="109">
        <v>100</v>
      </c>
      <c r="O59" s="109">
        <v>100</v>
      </c>
      <c r="P59" s="109">
        <v>100</v>
      </c>
    </row>
    <row r="60" spans="1:16" x14ac:dyDescent="0.3">
      <c r="A60" s="113">
        <v>2022</v>
      </c>
      <c r="B60" s="107" t="s">
        <v>203</v>
      </c>
      <c r="C60" s="107" t="s">
        <v>101</v>
      </c>
      <c r="D60" s="107" t="s">
        <v>102</v>
      </c>
      <c r="E60" s="107" t="s">
        <v>147</v>
      </c>
      <c r="F60" s="107" t="s">
        <v>122</v>
      </c>
      <c r="G60" s="107" t="s">
        <v>105</v>
      </c>
      <c r="H60" s="107" t="s">
        <v>105</v>
      </c>
      <c r="I60" s="107" t="s">
        <v>106</v>
      </c>
      <c r="J60" s="109">
        <v>92.86</v>
      </c>
      <c r="K60" s="109"/>
      <c r="L60" s="109">
        <v>100</v>
      </c>
      <c r="M60" s="109">
        <v>91.67</v>
      </c>
      <c r="N60" s="109">
        <v>100</v>
      </c>
      <c r="O60" s="109">
        <v>100</v>
      </c>
      <c r="P60" s="109">
        <v>70</v>
      </c>
    </row>
    <row r="61" spans="1:16" x14ac:dyDescent="0.3">
      <c r="A61" s="113">
        <v>2022</v>
      </c>
      <c r="B61" s="107" t="s">
        <v>204</v>
      </c>
      <c r="C61" s="107" t="s">
        <v>101</v>
      </c>
      <c r="D61" s="107" t="s">
        <v>102</v>
      </c>
      <c r="E61" s="107" t="s">
        <v>147</v>
      </c>
      <c r="F61" s="107" t="s">
        <v>138</v>
      </c>
      <c r="G61" s="107" t="s">
        <v>105</v>
      </c>
      <c r="H61" s="107" t="s">
        <v>105</v>
      </c>
      <c r="I61" s="107" t="s">
        <v>106</v>
      </c>
      <c r="J61" s="109">
        <v>88.1</v>
      </c>
      <c r="K61" s="109"/>
      <c r="L61" s="109">
        <v>100</v>
      </c>
      <c r="M61" s="109">
        <v>91.67</v>
      </c>
      <c r="N61" s="109">
        <v>100</v>
      </c>
      <c r="O61" s="109">
        <v>100</v>
      </c>
      <c r="P61" s="109">
        <v>50</v>
      </c>
    </row>
    <row r="62" spans="1:16" x14ac:dyDescent="0.3">
      <c r="A62" s="113">
        <v>2022</v>
      </c>
      <c r="B62" s="107" t="s">
        <v>205</v>
      </c>
      <c r="C62" s="107" t="s">
        <v>101</v>
      </c>
      <c r="D62" s="107" t="s">
        <v>102</v>
      </c>
      <c r="E62" s="107" t="s">
        <v>161</v>
      </c>
      <c r="F62" s="107" t="s">
        <v>138</v>
      </c>
      <c r="G62" s="107" t="s">
        <v>105</v>
      </c>
      <c r="H62" s="107" t="s">
        <v>105</v>
      </c>
      <c r="I62" s="107" t="s">
        <v>106</v>
      </c>
      <c r="J62" s="109">
        <v>95</v>
      </c>
      <c r="K62" s="109"/>
      <c r="L62" s="109">
        <v>100</v>
      </c>
      <c r="M62" s="109">
        <v>100</v>
      </c>
      <c r="N62" s="109">
        <v>100</v>
      </c>
      <c r="O62" s="109">
        <v>100</v>
      </c>
      <c r="P62" s="109">
        <v>75</v>
      </c>
    </row>
    <row r="63" spans="1:16" x14ac:dyDescent="0.3">
      <c r="A63" s="113">
        <v>2022</v>
      </c>
      <c r="B63" s="107" t="s">
        <v>206</v>
      </c>
      <c r="C63" s="107" t="s">
        <v>101</v>
      </c>
      <c r="D63" s="107" t="s">
        <v>102</v>
      </c>
      <c r="E63" s="107" t="s">
        <v>158</v>
      </c>
      <c r="F63" s="107" t="s">
        <v>120</v>
      </c>
      <c r="G63" s="107" t="s">
        <v>207</v>
      </c>
      <c r="H63" s="107" t="s">
        <v>208</v>
      </c>
      <c r="I63" s="107" t="s">
        <v>106</v>
      </c>
      <c r="J63" s="109"/>
      <c r="K63" s="109"/>
      <c r="L63" s="109"/>
      <c r="M63" s="109"/>
      <c r="N63" s="109"/>
      <c r="O63" s="109"/>
      <c r="P63" s="109"/>
    </row>
    <row r="64" spans="1:16" x14ac:dyDescent="0.3">
      <c r="A64" s="113">
        <v>2022</v>
      </c>
      <c r="B64" s="107" t="s">
        <v>209</v>
      </c>
      <c r="C64" s="107" t="s">
        <v>101</v>
      </c>
      <c r="D64" s="107" t="s">
        <v>102</v>
      </c>
      <c r="E64" s="107" t="s">
        <v>158</v>
      </c>
      <c r="F64" s="107" t="s">
        <v>120</v>
      </c>
      <c r="G64" s="107" t="s">
        <v>210</v>
      </c>
      <c r="H64" s="107" t="s">
        <v>211</v>
      </c>
      <c r="I64" s="107" t="s">
        <v>106</v>
      </c>
      <c r="J64" s="109"/>
      <c r="K64" s="109"/>
      <c r="L64" s="109"/>
      <c r="M64" s="109"/>
      <c r="N64" s="109"/>
      <c r="O64" s="109"/>
      <c r="P64" s="109"/>
    </row>
    <row r="65" spans="1:16" x14ac:dyDescent="0.3">
      <c r="A65" s="113">
        <v>2022</v>
      </c>
      <c r="B65" s="107" t="s">
        <v>212</v>
      </c>
      <c r="C65" s="107" t="s">
        <v>101</v>
      </c>
      <c r="D65" s="107" t="s">
        <v>102</v>
      </c>
      <c r="E65" s="107" t="s">
        <v>158</v>
      </c>
      <c r="F65" s="107" t="s">
        <v>194</v>
      </c>
      <c r="G65" s="107" t="s">
        <v>105</v>
      </c>
      <c r="H65" s="107" t="s">
        <v>105</v>
      </c>
      <c r="I65" s="107" t="s">
        <v>106</v>
      </c>
      <c r="J65" s="109">
        <v>83.33</v>
      </c>
      <c r="K65" s="109"/>
      <c r="L65" s="109">
        <v>87.5</v>
      </c>
      <c r="M65" s="109">
        <v>91.67</v>
      </c>
      <c r="N65" s="109">
        <v>100</v>
      </c>
      <c r="O65" s="109">
        <v>100</v>
      </c>
      <c r="P65" s="109">
        <v>50</v>
      </c>
    </row>
    <row r="66" spans="1:16" x14ac:dyDescent="0.3">
      <c r="A66" s="113">
        <v>2022</v>
      </c>
      <c r="B66" s="107" t="s">
        <v>213</v>
      </c>
      <c r="C66" s="107" t="s">
        <v>101</v>
      </c>
      <c r="D66" s="107" t="s">
        <v>102</v>
      </c>
      <c r="E66" s="107" t="s">
        <v>214</v>
      </c>
      <c r="F66" s="107" t="s">
        <v>114</v>
      </c>
      <c r="G66" s="107" t="s">
        <v>105</v>
      </c>
      <c r="H66" s="107" t="s">
        <v>105</v>
      </c>
      <c r="I66" s="107" t="s">
        <v>106</v>
      </c>
      <c r="J66" s="109">
        <v>100</v>
      </c>
      <c r="K66" s="109"/>
      <c r="L66" s="109">
        <v>100</v>
      </c>
      <c r="M66" s="109">
        <v>100</v>
      </c>
      <c r="N66" s="109">
        <v>100</v>
      </c>
      <c r="O66" s="109">
        <v>100</v>
      </c>
      <c r="P66" s="109">
        <v>100</v>
      </c>
    </row>
    <row r="67" spans="1:16" x14ac:dyDescent="0.3">
      <c r="A67" s="113">
        <v>2022</v>
      </c>
      <c r="B67" s="107" t="s">
        <v>215</v>
      </c>
      <c r="C67" s="107" t="s">
        <v>101</v>
      </c>
      <c r="D67" s="107" t="s">
        <v>102</v>
      </c>
      <c r="E67" s="107" t="s">
        <v>214</v>
      </c>
      <c r="F67" s="107" t="s">
        <v>120</v>
      </c>
      <c r="G67" s="107" t="s">
        <v>105</v>
      </c>
      <c r="H67" s="107" t="s">
        <v>105</v>
      </c>
      <c r="I67" s="107" t="s">
        <v>106</v>
      </c>
      <c r="J67" s="109">
        <v>76.19</v>
      </c>
      <c r="K67" s="109"/>
      <c r="L67" s="109">
        <v>75</v>
      </c>
      <c r="M67" s="109">
        <v>83.33</v>
      </c>
      <c r="N67" s="109">
        <v>0</v>
      </c>
      <c r="O67" s="109">
        <v>100</v>
      </c>
      <c r="P67" s="109">
        <v>70</v>
      </c>
    </row>
    <row r="68" spans="1:16" x14ac:dyDescent="0.3">
      <c r="A68" s="113">
        <v>2022</v>
      </c>
      <c r="B68" s="107" t="s">
        <v>216</v>
      </c>
      <c r="C68" s="107" t="s">
        <v>101</v>
      </c>
      <c r="D68" s="107" t="s">
        <v>102</v>
      </c>
      <c r="E68" s="107" t="s">
        <v>103</v>
      </c>
      <c r="F68" s="107" t="s">
        <v>140</v>
      </c>
      <c r="G68" s="107" t="s">
        <v>105</v>
      </c>
      <c r="H68" s="107" t="s">
        <v>105</v>
      </c>
      <c r="I68" s="107" t="s">
        <v>106</v>
      </c>
      <c r="J68" s="109">
        <v>100</v>
      </c>
      <c r="K68" s="109"/>
      <c r="L68" s="109">
        <v>100</v>
      </c>
      <c r="M68" s="109">
        <v>100</v>
      </c>
      <c r="N68" s="109">
        <v>100</v>
      </c>
      <c r="O68" s="109">
        <v>100</v>
      </c>
      <c r="P68" s="109">
        <v>100</v>
      </c>
    </row>
    <row r="69" spans="1:16" x14ac:dyDescent="0.3">
      <c r="A69" s="113">
        <v>2022</v>
      </c>
      <c r="B69" s="107" t="s">
        <v>217</v>
      </c>
      <c r="C69" s="107" t="s">
        <v>101</v>
      </c>
      <c r="D69" s="107" t="s">
        <v>102</v>
      </c>
      <c r="E69" s="107" t="s">
        <v>173</v>
      </c>
      <c r="F69" s="107" t="s">
        <v>114</v>
      </c>
      <c r="G69" s="107" t="s">
        <v>105</v>
      </c>
      <c r="H69" s="107" t="s">
        <v>105</v>
      </c>
      <c r="I69" s="107" t="s">
        <v>106</v>
      </c>
      <c r="J69" s="109">
        <v>97.62</v>
      </c>
      <c r="K69" s="109"/>
      <c r="L69" s="109">
        <v>100</v>
      </c>
      <c r="M69" s="109">
        <v>100</v>
      </c>
      <c r="N69" s="109">
        <v>50</v>
      </c>
      <c r="O69" s="109">
        <v>100</v>
      </c>
      <c r="P69" s="109">
        <v>100</v>
      </c>
    </row>
    <row r="70" spans="1:16" x14ac:dyDescent="0.3">
      <c r="A70" s="113">
        <v>2022</v>
      </c>
      <c r="B70" s="107" t="s">
        <v>218</v>
      </c>
      <c r="C70" s="107" t="s">
        <v>101</v>
      </c>
      <c r="D70" s="107" t="s">
        <v>102</v>
      </c>
      <c r="E70" s="107" t="s">
        <v>133</v>
      </c>
      <c r="F70" s="107" t="s">
        <v>108</v>
      </c>
      <c r="G70" s="107" t="s">
        <v>105</v>
      </c>
      <c r="H70" s="107" t="s">
        <v>105</v>
      </c>
      <c r="I70" s="107" t="s">
        <v>106</v>
      </c>
      <c r="J70" s="109">
        <v>100</v>
      </c>
      <c r="K70" s="109"/>
      <c r="L70" s="109">
        <v>100</v>
      </c>
      <c r="M70" s="109">
        <v>100</v>
      </c>
      <c r="N70" s="109">
        <v>100</v>
      </c>
      <c r="O70" s="109">
        <v>100</v>
      </c>
      <c r="P70" s="109">
        <v>100</v>
      </c>
    </row>
    <row r="71" spans="1:16" x14ac:dyDescent="0.3">
      <c r="A71" s="113">
        <v>2022</v>
      </c>
      <c r="B71" s="107" t="s">
        <v>219</v>
      </c>
      <c r="C71" s="107" t="s">
        <v>101</v>
      </c>
      <c r="D71" s="107" t="s">
        <v>102</v>
      </c>
      <c r="E71" s="107" t="s">
        <v>147</v>
      </c>
      <c r="F71" s="107" t="s">
        <v>194</v>
      </c>
      <c r="G71" s="107" t="s">
        <v>220</v>
      </c>
      <c r="H71" s="107" t="s">
        <v>221</v>
      </c>
      <c r="I71" s="107" t="s">
        <v>106</v>
      </c>
      <c r="J71" s="109">
        <v>95.24</v>
      </c>
      <c r="K71" s="109"/>
      <c r="L71" s="109">
        <v>100</v>
      </c>
      <c r="M71" s="109">
        <v>100</v>
      </c>
      <c r="N71" s="109">
        <v>100</v>
      </c>
      <c r="O71" s="109">
        <v>100</v>
      </c>
      <c r="P71" s="109">
        <v>80</v>
      </c>
    </row>
    <row r="72" spans="1:16" x14ac:dyDescent="0.3">
      <c r="A72" s="113">
        <v>2022</v>
      </c>
      <c r="B72" s="107" t="s">
        <v>222</v>
      </c>
      <c r="C72" s="107" t="s">
        <v>101</v>
      </c>
      <c r="D72" s="107" t="s">
        <v>102</v>
      </c>
      <c r="E72" s="107" t="s">
        <v>149</v>
      </c>
      <c r="F72" s="107" t="s">
        <v>114</v>
      </c>
      <c r="G72" s="107" t="s">
        <v>105</v>
      </c>
      <c r="H72" s="107" t="s">
        <v>105</v>
      </c>
      <c r="I72" s="107" t="s">
        <v>106</v>
      </c>
      <c r="J72" s="109">
        <v>90.48</v>
      </c>
      <c r="K72" s="109"/>
      <c r="L72" s="109">
        <v>100</v>
      </c>
      <c r="M72" s="109">
        <v>100</v>
      </c>
      <c r="N72" s="109">
        <v>100</v>
      </c>
      <c r="O72" s="109">
        <v>100</v>
      </c>
      <c r="P72" s="109">
        <v>60</v>
      </c>
    </row>
    <row r="73" spans="1:16" x14ac:dyDescent="0.3">
      <c r="A73" s="113">
        <v>2022</v>
      </c>
      <c r="B73" s="107" t="s">
        <v>223</v>
      </c>
      <c r="C73" s="107" t="s">
        <v>101</v>
      </c>
      <c r="D73" s="107" t="s">
        <v>102</v>
      </c>
      <c r="E73" s="107" t="s">
        <v>147</v>
      </c>
      <c r="F73" s="107" t="s">
        <v>114</v>
      </c>
      <c r="G73" s="107" t="s">
        <v>105</v>
      </c>
      <c r="H73" s="107" t="s">
        <v>105</v>
      </c>
      <c r="I73" s="107" t="s">
        <v>106</v>
      </c>
      <c r="J73" s="109">
        <v>85.71</v>
      </c>
      <c r="K73" s="109"/>
      <c r="L73" s="109">
        <v>93.75</v>
      </c>
      <c r="M73" s="109">
        <v>58.33</v>
      </c>
      <c r="N73" s="109">
        <v>100</v>
      </c>
      <c r="O73" s="109">
        <v>100</v>
      </c>
      <c r="P73" s="109">
        <v>90</v>
      </c>
    </row>
    <row r="74" spans="1:16" x14ac:dyDescent="0.3">
      <c r="A74" s="113">
        <v>2022</v>
      </c>
      <c r="B74" s="107" t="s">
        <v>224</v>
      </c>
      <c r="C74" s="107" t="s">
        <v>101</v>
      </c>
      <c r="D74" s="107" t="s">
        <v>102</v>
      </c>
      <c r="E74" s="107" t="s">
        <v>133</v>
      </c>
      <c r="F74" s="107" t="s">
        <v>110</v>
      </c>
      <c r="G74" s="107" t="s">
        <v>105</v>
      </c>
      <c r="H74" s="107" t="s">
        <v>105</v>
      </c>
      <c r="I74" s="107" t="s">
        <v>106</v>
      </c>
      <c r="J74" s="109">
        <v>88.1</v>
      </c>
      <c r="K74" s="109"/>
      <c r="L74" s="109">
        <v>93.75</v>
      </c>
      <c r="M74" s="109">
        <v>100</v>
      </c>
      <c r="N74" s="109">
        <v>100</v>
      </c>
      <c r="O74" s="109">
        <v>100</v>
      </c>
      <c r="P74" s="109">
        <v>60</v>
      </c>
    </row>
    <row r="75" spans="1:16" x14ac:dyDescent="0.3">
      <c r="A75" s="113">
        <v>2022</v>
      </c>
      <c r="B75" s="107" t="s">
        <v>225</v>
      </c>
      <c r="C75" s="107" t="s">
        <v>101</v>
      </c>
      <c r="D75" s="107" t="s">
        <v>102</v>
      </c>
      <c r="E75" s="107" t="s">
        <v>147</v>
      </c>
      <c r="F75" s="107" t="s">
        <v>110</v>
      </c>
      <c r="G75" s="107" t="s">
        <v>105</v>
      </c>
      <c r="H75" s="107" t="s">
        <v>105</v>
      </c>
      <c r="I75" s="107" t="s">
        <v>106</v>
      </c>
      <c r="J75" s="109">
        <v>90.48</v>
      </c>
      <c r="K75" s="109"/>
      <c r="L75" s="109">
        <v>100</v>
      </c>
      <c r="M75" s="109">
        <v>83.33</v>
      </c>
      <c r="N75" s="109">
        <v>100</v>
      </c>
      <c r="O75" s="109">
        <v>100</v>
      </c>
      <c r="P75" s="109">
        <v>80</v>
      </c>
    </row>
    <row r="76" spans="1:16" x14ac:dyDescent="0.3">
      <c r="A76" s="113">
        <v>2022</v>
      </c>
      <c r="B76" s="107" t="s">
        <v>226</v>
      </c>
      <c r="C76" s="107" t="s">
        <v>101</v>
      </c>
      <c r="D76" s="107" t="s">
        <v>102</v>
      </c>
      <c r="E76" s="107" t="s">
        <v>227</v>
      </c>
      <c r="F76" s="107" t="s">
        <v>110</v>
      </c>
      <c r="G76" s="107" t="s">
        <v>105</v>
      </c>
      <c r="H76" s="107" t="s">
        <v>105</v>
      </c>
      <c r="I76" s="107" t="s">
        <v>106</v>
      </c>
      <c r="J76" s="109">
        <v>100</v>
      </c>
      <c r="K76" s="109"/>
      <c r="L76" s="109">
        <v>100</v>
      </c>
      <c r="M76" s="109">
        <v>100</v>
      </c>
      <c r="N76" s="109">
        <v>100</v>
      </c>
      <c r="O76" s="109">
        <v>100</v>
      </c>
      <c r="P76" s="109">
        <v>100</v>
      </c>
    </row>
    <row r="77" spans="1:16" x14ac:dyDescent="0.3">
      <c r="A77" s="113">
        <v>2022</v>
      </c>
      <c r="B77" s="107" t="s">
        <v>228</v>
      </c>
      <c r="C77" s="107" t="s">
        <v>101</v>
      </c>
      <c r="D77" s="107" t="s">
        <v>102</v>
      </c>
      <c r="E77" s="107" t="s">
        <v>147</v>
      </c>
      <c r="F77" s="107" t="s">
        <v>110</v>
      </c>
      <c r="G77" s="107" t="s">
        <v>105</v>
      </c>
      <c r="H77" s="107" t="s">
        <v>105</v>
      </c>
      <c r="I77" s="107" t="s">
        <v>106</v>
      </c>
      <c r="J77" s="109">
        <v>97.62</v>
      </c>
      <c r="K77" s="109"/>
      <c r="L77" s="109">
        <v>100</v>
      </c>
      <c r="M77" s="109">
        <v>91.67</v>
      </c>
      <c r="N77" s="109">
        <v>100</v>
      </c>
      <c r="O77" s="109">
        <v>100</v>
      </c>
      <c r="P77" s="109">
        <v>90</v>
      </c>
    </row>
    <row r="78" spans="1:16" x14ac:dyDescent="0.3">
      <c r="A78" s="113">
        <v>2022</v>
      </c>
      <c r="B78" s="107" t="s">
        <v>229</v>
      </c>
      <c r="C78" s="107" t="s">
        <v>101</v>
      </c>
      <c r="D78" s="107" t="s">
        <v>102</v>
      </c>
      <c r="E78" s="107" t="s">
        <v>158</v>
      </c>
      <c r="F78" s="107" t="s">
        <v>110</v>
      </c>
      <c r="G78" s="107" t="s">
        <v>105</v>
      </c>
      <c r="H78" s="107" t="s">
        <v>105</v>
      </c>
      <c r="I78" s="107" t="s">
        <v>106</v>
      </c>
      <c r="J78" s="109">
        <v>78.569999999999993</v>
      </c>
      <c r="K78" s="109"/>
      <c r="L78" s="109">
        <v>87.5</v>
      </c>
      <c r="M78" s="109">
        <v>75</v>
      </c>
      <c r="N78" s="109">
        <v>100</v>
      </c>
      <c r="O78" s="109">
        <v>100</v>
      </c>
      <c r="P78" s="109">
        <v>50</v>
      </c>
    </row>
    <row r="79" spans="1:16" x14ac:dyDescent="0.3">
      <c r="A79" s="113">
        <v>2022</v>
      </c>
      <c r="B79" s="107" t="s">
        <v>230</v>
      </c>
      <c r="C79" s="107" t="s">
        <v>101</v>
      </c>
      <c r="D79" s="107" t="s">
        <v>102</v>
      </c>
      <c r="E79" s="107" t="s">
        <v>158</v>
      </c>
      <c r="F79" s="107" t="s">
        <v>110</v>
      </c>
      <c r="G79" s="107" t="s">
        <v>105</v>
      </c>
      <c r="H79" s="107" t="s">
        <v>105</v>
      </c>
      <c r="I79" s="107" t="s">
        <v>106</v>
      </c>
      <c r="J79" s="109">
        <v>90.48</v>
      </c>
      <c r="K79" s="109"/>
      <c r="L79" s="109">
        <v>100</v>
      </c>
      <c r="M79" s="109">
        <v>100</v>
      </c>
      <c r="N79" s="109">
        <v>100</v>
      </c>
      <c r="O79" s="109">
        <v>100</v>
      </c>
      <c r="P79" s="109">
        <v>60</v>
      </c>
    </row>
    <row r="80" spans="1:16" x14ac:dyDescent="0.3">
      <c r="A80" s="113">
        <v>2022</v>
      </c>
      <c r="B80" s="107" t="s">
        <v>231</v>
      </c>
      <c r="C80" s="107" t="s">
        <v>101</v>
      </c>
      <c r="D80" s="107" t="s">
        <v>102</v>
      </c>
      <c r="E80" s="107" t="s">
        <v>227</v>
      </c>
      <c r="F80" s="107" t="s">
        <v>110</v>
      </c>
      <c r="G80" s="107" t="s">
        <v>105</v>
      </c>
      <c r="H80" s="107" t="s">
        <v>105</v>
      </c>
      <c r="I80" s="107" t="s">
        <v>106</v>
      </c>
      <c r="J80" s="109">
        <v>88.1</v>
      </c>
      <c r="K80" s="109"/>
      <c r="L80" s="109">
        <v>100</v>
      </c>
      <c r="M80" s="109">
        <v>91.67</v>
      </c>
      <c r="N80" s="109">
        <v>100</v>
      </c>
      <c r="O80" s="109">
        <v>100</v>
      </c>
      <c r="P80" s="109">
        <v>50</v>
      </c>
    </row>
    <row r="81" spans="1:16" x14ac:dyDescent="0.3">
      <c r="A81" s="113">
        <v>2022</v>
      </c>
      <c r="B81" s="107" t="s">
        <v>232</v>
      </c>
      <c r="C81" s="107" t="s">
        <v>101</v>
      </c>
      <c r="D81" s="107" t="s">
        <v>102</v>
      </c>
      <c r="E81" s="107" t="s">
        <v>227</v>
      </c>
      <c r="F81" s="107" t="s">
        <v>110</v>
      </c>
      <c r="G81" s="107" t="s">
        <v>105</v>
      </c>
      <c r="H81" s="107" t="s">
        <v>105</v>
      </c>
      <c r="I81" s="107" t="s">
        <v>106</v>
      </c>
      <c r="J81" s="109">
        <v>95.24</v>
      </c>
      <c r="K81" s="109"/>
      <c r="L81" s="109">
        <v>100</v>
      </c>
      <c r="M81" s="109">
        <v>100</v>
      </c>
      <c r="N81" s="109">
        <v>0</v>
      </c>
      <c r="O81" s="109">
        <v>100</v>
      </c>
      <c r="P81" s="109">
        <v>100</v>
      </c>
    </row>
    <row r="82" spans="1:16" x14ac:dyDescent="0.3">
      <c r="A82" s="113">
        <v>2022</v>
      </c>
      <c r="B82" s="107" t="s">
        <v>233</v>
      </c>
      <c r="C82" s="107" t="s">
        <v>101</v>
      </c>
      <c r="D82" s="107" t="s">
        <v>102</v>
      </c>
      <c r="E82" s="107" t="s">
        <v>147</v>
      </c>
      <c r="F82" s="107" t="s">
        <v>110</v>
      </c>
      <c r="G82" s="107" t="s">
        <v>105</v>
      </c>
      <c r="H82" s="107" t="s">
        <v>105</v>
      </c>
      <c r="I82" s="107" t="s">
        <v>106</v>
      </c>
      <c r="J82" s="109">
        <v>100</v>
      </c>
      <c r="K82" s="109"/>
      <c r="L82" s="109">
        <v>100</v>
      </c>
      <c r="M82" s="109">
        <v>100</v>
      </c>
      <c r="N82" s="109">
        <v>100</v>
      </c>
      <c r="O82" s="109">
        <v>100</v>
      </c>
      <c r="P82" s="109">
        <v>100</v>
      </c>
    </row>
    <row r="83" spans="1:16" x14ac:dyDescent="0.3">
      <c r="A83" s="113">
        <v>2022</v>
      </c>
      <c r="B83" s="107" t="s">
        <v>234</v>
      </c>
      <c r="C83" s="107" t="s">
        <v>101</v>
      </c>
      <c r="D83" s="107" t="s">
        <v>102</v>
      </c>
      <c r="E83" s="107" t="s">
        <v>147</v>
      </c>
      <c r="F83" s="107" t="s">
        <v>235</v>
      </c>
      <c r="G83" s="107" t="s">
        <v>105</v>
      </c>
      <c r="H83" s="107" t="s">
        <v>105</v>
      </c>
      <c r="I83" s="107" t="s">
        <v>106</v>
      </c>
      <c r="J83" s="109">
        <v>100</v>
      </c>
      <c r="K83" s="109"/>
      <c r="L83" s="109">
        <v>100</v>
      </c>
      <c r="M83" s="109">
        <v>100</v>
      </c>
      <c r="N83" s="109">
        <v>100</v>
      </c>
      <c r="O83" s="109">
        <v>100</v>
      </c>
      <c r="P83" s="109">
        <v>100</v>
      </c>
    </row>
    <row r="84" spans="1:16" x14ac:dyDescent="0.3">
      <c r="A84" s="113">
        <v>2022</v>
      </c>
      <c r="B84" s="107" t="s">
        <v>236</v>
      </c>
      <c r="C84" s="107" t="s">
        <v>101</v>
      </c>
      <c r="D84" s="107" t="s">
        <v>102</v>
      </c>
      <c r="E84" s="107" t="s">
        <v>147</v>
      </c>
      <c r="F84" s="107" t="s">
        <v>122</v>
      </c>
      <c r="G84" s="107" t="s">
        <v>105</v>
      </c>
      <c r="H84" s="107" t="s">
        <v>105</v>
      </c>
      <c r="I84" s="107" t="s">
        <v>106</v>
      </c>
      <c r="J84" s="109">
        <v>80.95</v>
      </c>
      <c r="K84" s="109"/>
      <c r="L84" s="109">
        <v>100</v>
      </c>
      <c r="M84" s="109">
        <v>83.33</v>
      </c>
      <c r="N84" s="109">
        <v>100</v>
      </c>
      <c r="O84" s="109">
        <v>100</v>
      </c>
      <c r="P84" s="109">
        <v>40</v>
      </c>
    </row>
    <row r="85" spans="1:16" x14ac:dyDescent="0.3">
      <c r="A85" s="113">
        <v>2022</v>
      </c>
      <c r="B85" s="107" t="s">
        <v>237</v>
      </c>
      <c r="C85" s="107" t="s">
        <v>101</v>
      </c>
      <c r="D85" s="107" t="s">
        <v>102</v>
      </c>
      <c r="E85" s="107" t="s">
        <v>176</v>
      </c>
      <c r="F85" s="107" t="s">
        <v>108</v>
      </c>
      <c r="G85" s="107" t="s">
        <v>105</v>
      </c>
      <c r="H85" s="107" t="s">
        <v>105</v>
      </c>
      <c r="I85" s="107" t="s">
        <v>106</v>
      </c>
      <c r="J85" s="109">
        <v>100</v>
      </c>
      <c r="K85" s="109"/>
      <c r="L85" s="109">
        <v>100</v>
      </c>
      <c r="M85" s="109">
        <v>100</v>
      </c>
      <c r="N85" s="109">
        <v>100</v>
      </c>
      <c r="O85" s="109">
        <v>100</v>
      </c>
      <c r="P85" s="109">
        <v>100</v>
      </c>
    </row>
    <row r="86" spans="1:16" x14ac:dyDescent="0.3">
      <c r="A86" s="113">
        <v>2022</v>
      </c>
      <c r="B86" s="107" t="s">
        <v>238</v>
      </c>
      <c r="C86" s="107" t="s">
        <v>101</v>
      </c>
      <c r="D86" s="107" t="s">
        <v>102</v>
      </c>
      <c r="E86" s="107" t="s">
        <v>176</v>
      </c>
      <c r="F86" s="107" t="s">
        <v>108</v>
      </c>
      <c r="G86" s="107" t="s">
        <v>105</v>
      </c>
      <c r="H86" s="107" t="s">
        <v>105</v>
      </c>
      <c r="I86" s="107" t="s">
        <v>106</v>
      </c>
      <c r="J86" s="109">
        <v>100</v>
      </c>
      <c r="K86" s="109"/>
      <c r="L86" s="109">
        <v>100</v>
      </c>
      <c r="M86" s="109">
        <v>100</v>
      </c>
      <c r="N86" s="109">
        <v>100</v>
      </c>
      <c r="O86" s="109">
        <v>100</v>
      </c>
      <c r="P86" s="109">
        <v>100</v>
      </c>
    </row>
    <row r="87" spans="1:16" x14ac:dyDescent="0.3">
      <c r="A87" s="113">
        <v>2022</v>
      </c>
      <c r="B87" s="107" t="s">
        <v>239</v>
      </c>
      <c r="C87" s="107" t="s">
        <v>101</v>
      </c>
      <c r="D87" s="107" t="s">
        <v>102</v>
      </c>
      <c r="E87" s="107" t="s">
        <v>227</v>
      </c>
      <c r="F87" s="107" t="s">
        <v>108</v>
      </c>
      <c r="G87" s="107" t="s">
        <v>105</v>
      </c>
      <c r="H87" s="107" t="s">
        <v>105</v>
      </c>
      <c r="I87" s="107" t="s">
        <v>106</v>
      </c>
      <c r="J87" s="109">
        <v>100</v>
      </c>
      <c r="K87" s="109"/>
      <c r="L87" s="109">
        <v>100</v>
      </c>
      <c r="M87" s="109">
        <v>100</v>
      </c>
      <c r="N87" s="109">
        <v>100</v>
      </c>
      <c r="O87" s="109">
        <v>100</v>
      </c>
      <c r="P87" s="109">
        <v>100</v>
      </c>
    </row>
    <row r="88" spans="1:16" x14ac:dyDescent="0.3">
      <c r="A88" s="113">
        <v>2022</v>
      </c>
      <c r="B88" s="107" t="s">
        <v>240</v>
      </c>
      <c r="C88" s="107" t="s">
        <v>101</v>
      </c>
      <c r="D88" s="107" t="s">
        <v>102</v>
      </c>
      <c r="E88" s="107" t="s">
        <v>227</v>
      </c>
      <c r="F88" s="107" t="s">
        <v>108</v>
      </c>
      <c r="G88" s="107" t="s">
        <v>105</v>
      </c>
      <c r="H88" s="107" t="s">
        <v>105</v>
      </c>
      <c r="I88" s="107" t="s">
        <v>106</v>
      </c>
      <c r="J88" s="109">
        <v>85.71</v>
      </c>
      <c r="K88" s="109"/>
      <c r="L88" s="109">
        <v>100</v>
      </c>
      <c r="M88" s="109">
        <v>100</v>
      </c>
      <c r="N88" s="109">
        <v>0</v>
      </c>
      <c r="O88" s="109">
        <v>100</v>
      </c>
      <c r="P88" s="109">
        <v>60</v>
      </c>
    </row>
    <row r="89" spans="1:16" x14ac:dyDescent="0.3">
      <c r="A89" s="113">
        <v>2022</v>
      </c>
      <c r="B89" s="107" t="s">
        <v>241</v>
      </c>
      <c r="C89" s="107" t="s">
        <v>101</v>
      </c>
      <c r="D89" s="107" t="s">
        <v>102</v>
      </c>
      <c r="E89" s="107" t="s">
        <v>227</v>
      </c>
      <c r="F89" s="107" t="s">
        <v>108</v>
      </c>
      <c r="G89" s="107" t="s">
        <v>105</v>
      </c>
      <c r="H89" s="107" t="s">
        <v>105</v>
      </c>
      <c r="I89" s="107" t="s">
        <v>106</v>
      </c>
      <c r="J89" s="109">
        <v>73.81</v>
      </c>
      <c r="K89" s="109"/>
      <c r="L89" s="109">
        <v>81.25</v>
      </c>
      <c r="M89" s="109">
        <v>66.67</v>
      </c>
      <c r="N89" s="109">
        <v>0</v>
      </c>
      <c r="O89" s="109">
        <v>100</v>
      </c>
      <c r="P89" s="109">
        <v>70</v>
      </c>
    </row>
    <row r="90" spans="1:16" x14ac:dyDescent="0.3">
      <c r="A90" s="113">
        <v>2022</v>
      </c>
      <c r="B90" s="107" t="s">
        <v>242</v>
      </c>
      <c r="C90" s="107" t="s">
        <v>101</v>
      </c>
      <c r="D90" s="107" t="s">
        <v>102</v>
      </c>
      <c r="E90" s="107" t="s">
        <v>103</v>
      </c>
      <c r="F90" s="107" t="s">
        <v>243</v>
      </c>
      <c r="G90" s="107" t="s">
        <v>105</v>
      </c>
      <c r="H90" s="107" t="s">
        <v>105</v>
      </c>
      <c r="I90" s="107" t="s">
        <v>106</v>
      </c>
      <c r="J90" s="109">
        <v>95.24</v>
      </c>
      <c r="K90" s="109"/>
      <c r="L90" s="109">
        <v>100</v>
      </c>
      <c r="M90" s="109">
        <v>100</v>
      </c>
      <c r="N90" s="109">
        <v>100</v>
      </c>
      <c r="O90" s="109">
        <v>100</v>
      </c>
      <c r="P90" s="109">
        <v>80</v>
      </c>
    </row>
    <row r="91" spans="1:16" x14ac:dyDescent="0.3">
      <c r="A91" s="113">
        <v>2022</v>
      </c>
      <c r="B91" s="107" t="s">
        <v>244</v>
      </c>
      <c r="C91" s="107" t="s">
        <v>101</v>
      </c>
      <c r="D91" s="107" t="s">
        <v>102</v>
      </c>
      <c r="E91" s="107" t="s">
        <v>147</v>
      </c>
      <c r="F91" s="107" t="s">
        <v>134</v>
      </c>
      <c r="G91" s="107" t="s">
        <v>105</v>
      </c>
      <c r="H91" s="107" t="s">
        <v>105</v>
      </c>
      <c r="I91" s="107" t="s">
        <v>106</v>
      </c>
      <c r="J91" s="109">
        <v>100</v>
      </c>
      <c r="K91" s="109"/>
      <c r="L91" s="109">
        <v>100</v>
      </c>
      <c r="M91" s="109">
        <v>100</v>
      </c>
      <c r="N91" s="109">
        <v>100</v>
      </c>
      <c r="O91" s="109">
        <v>100</v>
      </c>
      <c r="P91" s="109">
        <v>100</v>
      </c>
    </row>
    <row r="92" spans="1:16" x14ac:dyDescent="0.3">
      <c r="A92" s="113">
        <v>2022</v>
      </c>
      <c r="B92" s="107" t="s">
        <v>245</v>
      </c>
      <c r="C92" s="107" t="s">
        <v>101</v>
      </c>
      <c r="D92" s="107" t="s">
        <v>102</v>
      </c>
      <c r="E92" s="107" t="s">
        <v>158</v>
      </c>
      <c r="F92" s="107" t="s">
        <v>118</v>
      </c>
      <c r="G92" s="107" t="s">
        <v>105</v>
      </c>
      <c r="H92" s="107" t="s">
        <v>105</v>
      </c>
      <c r="I92" s="107" t="s">
        <v>106</v>
      </c>
      <c r="J92" s="109"/>
      <c r="K92" s="109"/>
      <c r="L92" s="109"/>
      <c r="M92" s="109"/>
      <c r="N92" s="109"/>
      <c r="O92" s="109"/>
      <c r="P92" s="109"/>
    </row>
    <row r="93" spans="1:16" x14ac:dyDescent="0.3">
      <c r="A93" s="113">
        <v>2022</v>
      </c>
      <c r="B93" s="107" t="s">
        <v>246</v>
      </c>
      <c r="C93" s="107" t="s">
        <v>101</v>
      </c>
      <c r="D93" s="107" t="s">
        <v>102</v>
      </c>
      <c r="E93" s="107" t="s">
        <v>143</v>
      </c>
      <c r="F93" s="107" t="s">
        <v>120</v>
      </c>
      <c r="G93" s="107" t="s">
        <v>105</v>
      </c>
      <c r="H93" s="107" t="s">
        <v>105</v>
      </c>
      <c r="I93" s="107" t="s">
        <v>106</v>
      </c>
      <c r="J93" s="109">
        <v>95.24</v>
      </c>
      <c r="K93" s="109"/>
      <c r="L93" s="109">
        <v>87.5</v>
      </c>
      <c r="M93" s="109">
        <v>100</v>
      </c>
      <c r="N93" s="109">
        <v>100</v>
      </c>
      <c r="O93" s="109">
        <v>100</v>
      </c>
      <c r="P93" s="109">
        <v>100</v>
      </c>
    </row>
    <row r="94" spans="1:16" x14ac:dyDescent="0.3">
      <c r="A94" s="113">
        <v>2022</v>
      </c>
      <c r="B94" s="107" t="s">
        <v>247</v>
      </c>
      <c r="C94" s="107" t="s">
        <v>101</v>
      </c>
      <c r="D94" s="107" t="s">
        <v>102</v>
      </c>
      <c r="E94" s="107" t="s">
        <v>227</v>
      </c>
      <c r="F94" s="107" t="s">
        <v>140</v>
      </c>
      <c r="G94" s="107" t="s">
        <v>105</v>
      </c>
      <c r="H94" s="107" t="s">
        <v>105</v>
      </c>
      <c r="I94" s="107" t="s">
        <v>106</v>
      </c>
      <c r="J94" s="109">
        <v>100</v>
      </c>
      <c r="K94" s="109"/>
      <c r="L94" s="109">
        <v>100</v>
      </c>
      <c r="M94" s="109">
        <v>100</v>
      </c>
      <c r="N94" s="109">
        <v>100</v>
      </c>
      <c r="O94" s="109">
        <v>100</v>
      </c>
      <c r="P94" s="109">
        <v>100</v>
      </c>
    </row>
    <row r="95" spans="1:16" x14ac:dyDescent="0.3">
      <c r="A95" s="113">
        <v>2022</v>
      </c>
      <c r="B95" s="107" t="s">
        <v>248</v>
      </c>
      <c r="C95" s="107" t="s">
        <v>101</v>
      </c>
      <c r="D95" s="107" t="s">
        <v>102</v>
      </c>
      <c r="E95" s="107" t="s">
        <v>227</v>
      </c>
      <c r="F95" s="107" t="s">
        <v>108</v>
      </c>
      <c r="G95" s="107" t="s">
        <v>105</v>
      </c>
      <c r="H95" s="107" t="s">
        <v>105</v>
      </c>
      <c r="I95" s="107" t="s">
        <v>106</v>
      </c>
      <c r="J95" s="109">
        <v>64.290000000000006</v>
      </c>
      <c r="K95" s="109"/>
      <c r="L95" s="109">
        <v>62.5</v>
      </c>
      <c r="M95" s="109">
        <v>75</v>
      </c>
      <c r="N95" s="109">
        <v>100</v>
      </c>
      <c r="O95" s="109">
        <v>50</v>
      </c>
      <c r="P95" s="109">
        <v>50</v>
      </c>
    </row>
    <row r="96" spans="1:16" x14ac:dyDescent="0.3">
      <c r="A96" s="113">
        <v>2022</v>
      </c>
      <c r="B96" s="107" t="s">
        <v>249</v>
      </c>
      <c r="C96" s="107" t="s">
        <v>101</v>
      </c>
      <c r="D96" s="107" t="s">
        <v>102</v>
      </c>
      <c r="E96" s="107" t="s">
        <v>158</v>
      </c>
      <c r="F96" s="107" t="s">
        <v>118</v>
      </c>
      <c r="G96" s="107" t="s">
        <v>188</v>
      </c>
      <c r="H96" s="107" t="s">
        <v>189</v>
      </c>
      <c r="I96" s="107" t="s">
        <v>106</v>
      </c>
      <c r="J96" s="109"/>
      <c r="K96" s="109"/>
      <c r="L96" s="109"/>
      <c r="M96" s="109"/>
      <c r="N96" s="109"/>
      <c r="O96" s="109"/>
      <c r="P96" s="109"/>
    </row>
    <row r="97" spans="1:16" x14ac:dyDescent="0.3">
      <c r="A97" s="113">
        <v>2022</v>
      </c>
      <c r="B97" s="107" t="s">
        <v>250</v>
      </c>
      <c r="C97" s="107" t="s">
        <v>101</v>
      </c>
      <c r="D97" s="107" t="s">
        <v>102</v>
      </c>
      <c r="E97" s="107" t="s">
        <v>176</v>
      </c>
      <c r="F97" s="107" t="s">
        <v>108</v>
      </c>
      <c r="G97" s="107" t="s">
        <v>105</v>
      </c>
      <c r="H97" s="107" t="s">
        <v>105</v>
      </c>
      <c r="I97" s="107" t="s">
        <v>106</v>
      </c>
      <c r="J97" s="109">
        <v>97.62</v>
      </c>
      <c r="K97" s="109"/>
      <c r="L97" s="109">
        <v>100</v>
      </c>
      <c r="M97" s="109">
        <v>91.67</v>
      </c>
      <c r="N97" s="109">
        <v>100</v>
      </c>
      <c r="O97" s="109">
        <v>100</v>
      </c>
      <c r="P97" s="109">
        <v>90</v>
      </c>
    </row>
    <row r="98" spans="1:16" x14ac:dyDescent="0.3">
      <c r="A98" s="113">
        <v>2022</v>
      </c>
      <c r="B98" s="107" t="s">
        <v>251</v>
      </c>
      <c r="C98" s="107" t="s">
        <v>101</v>
      </c>
      <c r="D98" s="107" t="s">
        <v>102</v>
      </c>
      <c r="E98" s="107" t="s">
        <v>227</v>
      </c>
      <c r="F98" s="107" t="s">
        <v>108</v>
      </c>
      <c r="G98" s="107" t="s">
        <v>105</v>
      </c>
      <c r="H98" s="107" t="s">
        <v>105</v>
      </c>
      <c r="I98" s="107" t="s">
        <v>106</v>
      </c>
      <c r="J98" s="109">
        <v>95.24</v>
      </c>
      <c r="K98" s="109"/>
      <c r="L98" s="109">
        <v>100</v>
      </c>
      <c r="M98" s="109">
        <v>100</v>
      </c>
      <c r="N98" s="109">
        <v>100</v>
      </c>
      <c r="O98" s="109">
        <v>100</v>
      </c>
      <c r="P98" s="109">
        <v>80</v>
      </c>
    </row>
    <row r="99" spans="1:16" x14ac:dyDescent="0.3">
      <c r="A99" s="113">
        <v>2022</v>
      </c>
      <c r="B99" s="107" t="s">
        <v>252</v>
      </c>
      <c r="C99" s="107" t="s">
        <v>101</v>
      </c>
      <c r="D99" s="107" t="s">
        <v>102</v>
      </c>
      <c r="E99" s="107" t="s">
        <v>158</v>
      </c>
      <c r="F99" s="107" t="s">
        <v>118</v>
      </c>
      <c r="G99" s="107" t="s">
        <v>253</v>
      </c>
      <c r="H99" s="107" t="s">
        <v>254</v>
      </c>
      <c r="I99" s="107" t="s">
        <v>106</v>
      </c>
      <c r="J99" s="109"/>
      <c r="K99" s="109"/>
      <c r="L99" s="109"/>
      <c r="M99" s="109"/>
      <c r="N99" s="109"/>
      <c r="O99" s="109"/>
      <c r="P99" s="109"/>
    </row>
    <row r="100" spans="1:16" x14ac:dyDescent="0.3">
      <c r="A100" s="113">
        <v>2022</v>
      </c>
      <c r="B100" s="107" t="s">
        <v>255</v>
      </c>
      <c r="C100" s="107" t="s">
        <v>101</v>
      </c>
      <c r="D100" s="107" t="s">
        <v>102</v>
      </c>
      <c r="E100" s="107" t="s">
        <v>227</v>
      </c>
      <c r="F100" s="107" t="s">
        <v>118</v>
      </c>
      <c r="G100" s="107" t="s">
        <v>105</v>
      </c>
      <c r="H100" s="107" t="s">
        <v>105</v>
      </c>
      <c r="I100" s="107" t="s">
        <v>106</v>
      </c>
      <c r="J100" s="109">
        <v>100</v>
      </c>
      <c r="K100" s="109"/>
      <c r="L100" s="109">
        <v>100</v>
      </c>
      <c r="M100" s="109">
        <v>100</v>
      </c>
      <c r="N100" s="109">
        <v>100</v>
      </c>
      <c r="O100" s="109">
        <v>100</v>
      </c>
      <c r="P100" s="109">
        <v>100</v>
      </c>
    </row>
    <row r="101" spans="1:16" x14ac:dyDescent="0.3">
      <c r="A101" s="113">
        <v>2022</v>
      </c>
      <c r="B101" s="107" t="s">
        <v>256</v>
      </c>
      <c r="C101" s="107" t="s">
        <v>101</v>
      </c>
      <c r="D101" s="107" t="s">
        <v>102</v>
      </c>
      <c r="E101" s="107" t="s">
        <v>133</v>
      </c>
      <c r="F101" s="107" t="s">
        <v>108</v>
      </c>
      <c r="G101" s="107" t="s">
        <v>105</v>
      </c>
      <c r="H101" s="107" t="s">
        <v>105</v>
      </c>
      <c r="I101" s="107" t="s">
        <v>106</v>
      </c>
      <c r="J101" s="109">
        <v>95.24</v>
      </c>
      <c r="K101" s="109"/>
      <c r="L101" s="109">
        <v>100</v>
      </c>
      <c r="M101" s="109">
        <v>100</v>
      </c>
      <c r="N101" s="109">
        <v>100</v>
      </c>
      <c r="O101" s="109">
        <v>100</v>
      </c>
      <c r="P101" s="109">
        <v>80</v>
      </c>
    </row>
    <row r="102" spans="1:16" x14ac:dyDescent="0.3">
      <c r="A102" s="113">
        <v>2022</v>
      </c>
      <c r="B102" s="107" t="s">
        <v>257</v>
      </c>
      <c r="C102" s="107" t="s">
        <v>101</v>
      </c>
      <c r="D102" s="107" t="s">
        <v>102</v>
      </c>
      <c r="E102" s="107" t="s">
        <v>147</v>
      </c>
      <c r="F102" s="107" t="s">
        <v>110</v>
      </c>
      <c r="G102" s="107" t="s">
        <v>105</v>
      </c>
      <c r="H102" s="107" t="s">
        <v>105</v>
      </c>
      <c r="I102" s="107" t="s">
        <v>106</v>
      </c>
      <c r="J102" s="109">
        <v>100</v>
      </c>
      <c r="K102" s="109"/>
      <c r="L102" s="109">
        <v>100</v>
      </c>
      <c r="M102" s="109">
        <v>100</v>
      </c>
      <c r="N102" s="109">
        <v>100</v>
      </c>
      <c r="O102" s="109">
        <v>100</v>
      </c>
      <c r="P102" s="109">
        <v>100</v>
      </c>
    </row>
    <row r="103" spans="1:16" x14ac:dyDescent="0.3">
      <c r="A103" s="113">
        <v>2022</v>
      </c>
      <c r="B103" s="107" t="s">
        <v>258</v>
      </c>
      <c r="C103" s="107" t="s">
        <v>101</v>
      </c>
      <c r="D103" s="107" t="s">
        <v>102</v>
      </c>
      <c r="E103" s="107" t="s">
        <v>259</v>
      </c>
      <c r="F103" s="107" t="s">
        <v>118</v>
      </c>
      <c r="G103" s="107" t="s">
        <v>105</v>
      </c>
      <c r="H103" s="107" t="s">
        <v>105</v>
      </c>
      <c r="I103" s="107" t="s">
        <v>106</v>
      </c>
      <c r="J103" s="109">
        <v>88.1</v>
      </c>
      <c r="K103" s="109"/>
      <c r="L103" s="109">
        <v>87.5</v>
      </c>
      <c r="M103" s="109">
        <v>91.67</v>
      </c>
      <c r="N103" s="109">
        <v>100</v>
      </c>
      <c r="O103" s="109">
        <v>100</v>
      </c>
      <c r="P103" s="109">
        <v>80</v>
      </c>
    </row>
    <row r="104" spans="1:16" x14ac:dyDescent="0.3">
      <c r="A104" s="113">
        <v>2022</v>
      </c>
      <c r="B104" s="107" t="s">
        <v>260</v>
      </c>
      <c r="C104" s="107" t="s">
        <v>101</v>
      </c>
      <c r="D104" s="107" t="s">
        <v>102</v>
      </c>
      <c r="E104" s="107" t="s">
        <v>227</v>
      </c>
      <c r="F104" s="107" t="s">
        <v>108</v>
      </c>
      <c r="G104" s="107" t="s">
        <v>105</v>
      </c>
      <c r="H104" s="107" t="s">
        <v>105</v>
      </c>
      <c r="I104" s="107" t="s">
        <v>106</v>
      </c>
      <c r="J104" s="109">
        <v>92.86</v>
      </c>
      <c r="K104" s="109"/>
      <c r="L104" s="109">
        <v>87.5</v>
      </c>
      <c r="M104" s="109">
        <v>91.67</v>
      </c>
      <c r="N104" s="109">
        <v>100</v>
      </c>
      <c r="O104" s="109">
        <v>100</v>
      </c>
      <c r="P104" s="109">
        <v>90</v>
      </c>
    </row>
    <row r="105" spans="1:16" x14ac:dyDescent="0.3">
      <c r="A105" s="113">
        <v>2022</v>
      </c>
      <c r="B105" s="107" t="s">
        <v>261</v>
      </c>
      <c r="C105" s="107" t="s">
        <v>101</v>
      </c>
      <c r="D105" s="107" t="s">
        <v>102</v>
      </c>
      <c r="E105" s="107" t="s">
        <v>227</v>
      </c>
      <c r="F105" s="107" t="s">
        <v>112</v>
      </c>
      <c r="G105" s="107" t="s">
        <v>105</v>
      </c>
      <c r="H105" s="107" t="s">
        <v>105</v>
      </c>
      <c r="I105" s="107" t="s">
        <v>106</v>
      </c>
      <c r="J105" s="109">
        <v>80.95</v>
      </c>
      <c r="K105" s="109"/>
      <c r="L105" s="109">
        <v>75</v>
      </c>
      <c r="M105" s="109">
        <v>100</v>
      </c>
      <c r="N105" s="109">
        <v>100</v>
      </c>
      <c r="O105" s="109">
        <v>50</v>
      </c>
      <c r="P105" s="109">
        <v>80</v>
      </c>
    </row>
    <row r="106" spans="1:16" x14ac:dyDescent="0.3">
      <c r="A106" s="113">
        <v>2022</v>
      </c>
      <c r="B106" s="107" t="s">
        <v>262</v>
      </c>
      <c r="C106" s="107" t="s">
        <v>101</v>
      </c>
      <c r="D106" s="107" t="s">
        <v>102</v>
      </c>
      <c r="E106" s="107" t="s">
        <v>227</v>
      </c>
      <c r="F106" s="107" t="s">
        <v>108</v>
      </c>
      <c r="G106" s="107" t="s">
        <v>105</v>
      </c>
      <c r="H106" s="107" t="s">
        <v>105</v>
      </c>
      <c r="I106" s="107" t="s">
        <v>106</v>
      </c>
      <c r="J106" s="109">
        <v>73.81</v>
      </c>
      <c r="K106" s="109"/>
      <c r="L106" s="109">
        <v>75</v>
      </c>
      <c r="M106" s="109">
        <v>91.67</v>
      </c>
      <c r="N106" s="109">
        <v>100</v>
      </c>
      <c r="O106" s="109">
        <v>100</v>
      </c>
      <c r="P106" s="109">
        <v>30</v>
      </c>
    </row>
    <row r="107" spans="1:16" x14ac:dyDescent="0.3">
      <c r="A107" s="113">
        <v>2022</v>
      </c>
      <c r="B107" s="107" t="s">
        <v>263</v>
      </c>
      <c r="C107" s="107" t="s">
        <v>101</v>
      </c>
      <c r="D107" s="107" t="s">
        <v>102</v>
      </c>
      <c r="E107" s="107" t="s">
        <v>227</v>
      </c>
      <c r="F107" s="107" t="s">
        <v>108</v>
      </c>
      <c r="G107" s="107" t="s">
        <v>105</v>
      </c>
      <c r="H107" s="107" t="s">
        <v>105</v>
      </c>
      <c r="I107" s="107" t="s">
        <v>106</v>
      </c>
      <c r="J107" s="109">
        <v>90.48</v>
      </c>
      <c r="K107" s="109"/>
      <c r="L107" s="109">
        <v>87.5</v>
      </c>
      <c r="M107" s="109">
        <v>100</v>
      </c>
      <c r="N107" s="109">
        <v>0</v>
      </c>
      <c r="O107" s="109">
        <v>100</v>
      </c>
      <c r="P107" s="109">
        <v>100</v>
      </c>
    </row>
    <row r="108" spans="1:16" x14ac:dyDescent="0.3">
      <c r="A108" s="113">
        <v>2022</v>
      </c>
      <c r="B108" s="107" t="s">
        <v>264</v>
      </c>
      <c r="C108" s="107" t="s">
        <v>101</v>
      </c>
      <c r="D108" s="107" t="s">
        <v>102</v>
      </c>
      <c r="E108" s="107" t="s">
        <v>176</v>
      </c>
      <c r="F108" s="107" t="s">
        <v>108</v>
      </c>
      <c r="G108" s="107" t="s">
        <v>105</v>
      </c>
      <c r="H108" s="107" t="s">
        <v>105</v>
      </c>
      <c r="I108" s="107" t="s">
        <v>106</v>
      </c>
      <c r="J108" s="109">
        <v>80.95</v>
      </c>
      <c r="K108" s="109"/>
      <c r="L108" s="109">
        <v>68.75</v>
      </c>
      <c r="M108" s="109">
        <v>100</v>
      </c>
      <c r="N108" s="109">
        <v>100</v>
      </c>
      <c r="O108" s="109">
        <v>75</v>
      </c>
      <c r="P108" s="109">
        <v>80</v>
      </c>
    </row>
    <row r="109" spans="1:16" x14ac:dyDescent="0.3">
      <c r="A109" s="113">
        <v>2022</v>
      </c>
      <c r="B109" s="107" t="s">
        <v>265</v>
      </c>
      <c r="C109" s="107" t="s">
        <v>101</v>
      </c>
      <c r="D109" s="107" t="s">
        <v>102</v>
      </c>
      <c r="E109" s="107" t="s">
        <v>158</v>
      </c>
      <c r="F109" s="107" t="s">
        <v>136</v>
      </c>
      <c r="G109" s="107" t="s">
        <v>105</v>
      </c>
      <c r="H109" s="107" t="s">
        <v>105</v>
      </c>
      <c r="I109" s="107" t="s">
        <v>106</v>
      </c>
      <c r="J109" s="109">
        <v>100</v>
      </c>
      <c r="K109" s="109"/>
      <c r="L109" s="109">
        <v>100</v>
      </c>
      <c r="M109" s="109">
        <v>100</v>
      </c>
      <c r="N109" s="109">
        <v>100</v>
      </c>
      <c r="O109" s="109">
        <v>100</v>
      </c>
      <c r="P109" s="109">
        <v>100</v>
      </c>
    </row>
    <row r="110" spans="1:16" x14ac:dyDescent="0.3">
      <c r="A110" s="113">
        <v>2022</v>
      </c>
      <c r="B110" s="107" t="s">
        <v>266</v>
      </c>
      <c r="C110" s="107" t="s">
        <v>101</v>
      </c>
      <c r="D110" s="107" t="s">
        <v>102</v>
      </c>
      <c r="E110" s="107" t="s">
        <v>143</v>
      </c>
      <c r="F110" s="107" t="s">
        <v>118</v>
      </c>
      <c r="G110" s="107" t="s">
        <v>105</v>
      </c>
      <c r="H110" s="107" t="s">
        <v>105</v>
      </c>
      <c r="I110" s="107" t="s">
        <v>106</v>
      </c>
      <c r="J110" s="109">
        <v>100</v>
      </c>
      <c r="K110" s="109"/>
      <c r="L110" s="109">
        <v>100</v>
      </c>
      <c r="M110" s="109">
        <v>100</v>
      </c>
      <c r="N110" s="109">
        <v>100</v>
      </c>
      <c r="O110" s="109">
        <v>100</v>
      </c>
      <c r="P110" s="109">
        <v>100</v>
      </c>
    </row>
    <row r="111" spans="1:16" x14ac:dyDescent="0.3">
      <c r="A111" s="113">
        <v>2022</v>
      </c>
      <c r="B111" s="107" t="s">
        <v>267</v>
      </c>
      <c r="C111" s="107" t="s">
        <v>101</v>
      </c>
      <c r="D111" s="107" t="s">
        <v>102</v>
      </c>
      <c r="E111" s="107" t="s">
        <v>143</v>
      </c>
      <c r="F111" s="107" t="s">
        <v>108</v>
      </c>
      <c r="G111" s="107" t="s">
        <v>105</v>
      </c>
      <c r="H111" s="107" t="s">
        <v>105</v>
      </c>
      <c r="I111" s="107" t="s">
        <v>106</v>
      </c>
      <c r="J111" s="109">
        <v>90.48</v>
      </c>
      <c r="K111" s="109"/>
      <c r="L111" s="109">
        <v>87.5</v>
      </c>
      <c r="M111" s="109">
        <v>100</v>
      </c>
      <c r="N111" s="109">
        <v>100</v>
      </c>
      <c r="O111" s="109">
        <v>100</v>
      </c>
      <c r="P111" s="109">
        <v>80</v>
      </c>
    </row>
    <row r="112" spans="1:16" x14ac:dyDescent="0.3">
      <c r="A112" s="113">
        <v>2022</v>
      </c>
      <c r="B112" s="107" t="s">
        <v>268</v>
      </c>
      <c r="C112" s="107" t="s">
        <v>101</v>
      </c>
      <c r="D112" s="107" t="s">
        <v>102</v>
      </c>
      <c r="E112" s="107" t="s">
        <v>103</v>
      </c>
      <c r="F112" s="107" t="s">
        <v>235</v>
      </c>
      <c r="G112" s="107" t="s">
        <v>105</v>
      </c>
      <c r="H112" s="107" t="s">
        <v>105</v>
      </c>
      <c r="I112" s="107" t="s">
        <v>106</v>
      </c>
      <c r="J112" s="109">
        <v>85.71</v>
      </c>
      <c r="K112" s="109"/>
      <c r="L112" s="109">
        <v>100</v>
      </c>
      <c r="M112" s="109">
        <v>83.33</v>
      </c>
      <c r="N112" s="109">
        <v>100</v>
      </c>
      <c r="O112" s="109">
        <v>50</v>
      </c>
      <c r="P112" s="109">
        <v>80</v>
      </c>
    </row>
    <row r="113" spans="1:16" x14ac:dyDescent="0.3">
      <c r="A113" s="113">
        <v>2022</v>
      </c>
      <c r="B113" s="107" t="s">
        <v>269</v>
      </c>
      <c r="C113" s="107" t="s">
        <v>101</v>
      </c>
      <c r="D113" s="107" t="s">
        <v>102</v>
      </c>
      <c r="E113" s="107" t="s">
        <v>103</v>
      </c>
      <c r="F113" s="107" t="s">
        <v>151</v>
      </c>
      <c r="G113" s="107" t="s">
        <v>105</v>
      </c>
      <c r="H113" s="107" t="s">
        <v>105</v>
      </c>
      <c r="I113" s="107" t="s">
        <v>106</v>
      </c>
      <c r="J113" s="109">
        <v>95.24</v>
      </c>
      <c r="K113" s="109"/>
      <c r="L113" s="109">
        <v>100</v>
      </c>
      <c r="M113" s="109">
        <v>100</v>
      </c>
      <c r="N113" s="109">
        <v>100</v>
      </c>
      <c r="O113" s="109">
        <v>100</v>
      </c>
      <c r="P113" s="109">
        <v>80</v>
      </c>
    </row>
    <row r="114" spans="1:16" x14ac:dyDescent="0.3">
      <c r="A114" s="113">
        <v>2022</v>
      </c>
      <c r="B114" s="107" t="s">
        <v>270</v>
      </c>
      <c r="C114" s="107" t="s">
        <v>101</v>
      </c>
      <c r="D114" s="107" t="s">
        <v>102</v>
      </c>
      <c r="E114" s="107" t="s">
        <v>103</v>
      </c>
      <c r="F114" s="107" t="s">
        <v>134</v>
      </c>
      <c r="G114" s="107" t="s">
        <v>105</v>
      </c>
      <c r="H114" s="107" t="s">
        <v>105</v>
      </c>
      <c r="I114" s="107" t="s">
        <v>106</v>
      </c>
      <c r="J114" s="109">
        <v>88.1</v>
      </c>
      <c r="K114" s="109"/>
      <c r="L114" s="109">
        <v>100</v>
      </c>
      <c r="M114" s="109">
        <v>91.67</v>
      </c>
      <c r="N114" s="109">
        <v>100</v>
      </c>
      <c r="O114" s="109">
        <v>100</v>
      </c>
      <c r="P114" s="109">
        <v>50</v>
      </c>
    </row>
    <row r="115" spans="1:16" x14ac:dyDescent="0.3">
      <c r="A115" s="113">
        <v>2022</v>
      </c>
      <c r="B115" s="107" t="s">
        <v>271</v>
      </c>
      <c r="C115" s="107" t="s">
        <v>101</v>
      </c>
      <c r="D115" s="107" t="s">
        <v>102</v>
      </c>
      <c r="E115" s="107" t="s">
        <v>103</v>
      </c>
      <c r="F115" s="107" t="s">
        <v>138</v>
      </c>
      <c r="G115" s="107" t="s">
        <v>105</v>
      </c>
      <c r="H115" s="107" t="s">
        <v>105</v>
      </c>
      <c r="I115" s="107" t="s">
        <v>106</v>
      </c>
      <c r="J115" s="109">
        <v>95.24</v>
      </c>
      <c r="K115" s="109"/>
      <c r="L115" s="109">
        <v>100</v>
      </c>
      <c r="M115" s="109">
        <v>100</v>
      </c>
      <c r="N115" s="109">
        <v>0</v>
      </c>
      <c r="O115" s="109">
        <v>100</v>
      </c>
      <c r="P115" s="109">
        <v>100</v>
      </c>
    </row>
    <row r="116" spans="1:16" x14ac:dyDescent="0.3">
      <c r="A116" s="113">
        <v>2022</v>
      </c>
      <c r="B116" s="107" t="s">
        <v>272</v>
      </c>
      <c r="C116" s="107" t="s">
        <v>101</v>
      </c>
      <c r="D116" s="107" t="s">
        <v>102</v>
      </c>
      <c r="E116" s="107" t="s">
        <v>103</v>
      </c>
      <c r="F116" s="107" t="s">
        <v>136</v>
      </c>
      <c r="G116" s="107" t="s">
        <v>105</v>
      </c>
      <c r="H116" s="107" t="s">
        <v>105</v>
      </c>
      <c r="I116" s="107" t="s">
        <v>106</v>
      </c>
      <c r="J116" s="109">
        <v>100</v>
      </c>
      <c r="K116" s="109"/>
      <c r="L116" s="109">
        <v>100</v>
      </c>
      <c r="M116" s="109">
        <v>100</v>
      </c>
      <c r="N116" s="109">
        <v>100</v>
      </c>
      <c r="O116" s="109">
        <v>100</v>
      </c>
      <c r="P116" s="109">
        <v>100</v>
      </c>
    </row>
    <row r="117" spans="1:16" x14ac:dyDescent="0.3">
      <c r="A117" s="113">
        <v>2022</v>
      </c>
      <c r="B117" s="107" t="s">
        <v>273</v>
      </c>
      <c r="C117" s="107" t="s">
        <v>101</v>
      </c>
      <c r="D117" s="107" t="s">
        <v>102</v>
      </c>
      <c r="E117" s="107" t="s">
        <v>103</v>
      </c>
      <c r="F117" s="107" t="s">
        <v>194</v>
      </c>
      <c r="G117" s="107" t="s">
        <v>105</v>
      </c>
      <c r="H117" s="107" t="s">
        <v>105</v>
      </c>
      <c r="I117" s="107" t="s">
        <v>106</v>
      </c>
      <c r="J117" s="109">
        <v>95.24</v>
      </c>
      <c r="K117" s="109"/>
      <c r="L117" s="109">
        <v>100</v>
      </c>
      <c r="M117" s="109">
        <v>100</v>
      </c>
      <c r="N117" s="109">
        <v>100</v>
      </c>
      <c r="O117" s="109">
        <v>100</v>
      </c>
      <c r="P117" s="109">
        <v>80</v>
      </c>
    </row>
    <row r="118" spans="1:16" x14ac:dyDescent="0.3">
      <c r="A118" s="113">
        <v>2022</v>
      </c>
      <c r="B118" s="107" t="s">
        <v>274</v>
      </c>
      <c r="C118" s="107" t="s">
        <v>101</v>
      </c>
      <c r="D118" s="107" t="s">
        <v>102</v>
      </c>
      <c r="E118" s="107" t="s">
        <v>176</v>
      </c>
      <c r="F118" s="107" t="s">
        <v>110</v>
      </c>
      <c r="G118" s="107" t="s">
        <v>105</v>
      </c>
      <c r="H118" s="107" t="s">
        <v>105</v>
      </c>
      <c r="I118" s="107" t="s">
        <v>106</v>
      </c>
      <c r="J118" s="109"/>
      <c r="K118" s="109"/>
      <c r="L118" s="109"/>
      <c r="M118" s="109"/>
      <c r="N118" s="109"/>
      <c r="O118" s="109"/>
      <c r="P118" s="109"/>
    </row>
    <row r="119" spans="1:16" x14ac:dyDescent="0.3">
      <c r="A119" s="113">
        <v>2022</v>
      </c>
      <c r="B119" s="107" t="s">
        <v>275</v>
      </c>
      <c r="C119" s="107" t="s">
        <v>101</v>
      </c>
      <c r="D119" s="107" t="s">
        <v>102</v>
      </c>
      <c r="E119" s="107" t="s">
        <v>176</v>
      </c>
      <c r="F119" s="107" t="s">
        <v>110</v>
      </c>
      <c r="G119" s="107" t="s">
        <v>105</v>
      </c>
      <c r="H119" s="107" t="s">
        <v>105</v>
      </c>
      <c r="I119" s="107" t="s">
        <v>106</v>
      </c>
      <c r="J119" s="109"/>
      <c r="K119" s="109"/>
      <c r="L119" s="109"/>
      <c r="M119" s="109"/>
      <c r="N119" s="109"/>
      <c r="O119" s="109"/>
      <c r="P119" s="109"/>
    </row>
    <row r="120" spans="1:16" x14ac:dyDescent="0.3">
      <c r="A120" s="113">
        <v>2022</v>
      </c>
      <c r="B120" s="107" t="s">
        <v>276</v>
      </c>
      <c r="C120" s="107" t="s">
        <v>101</v>
      </c>
      <c r="D120" s="107" t="s">
        <v>102</v>
      </c>
      <c r="E120" s="107" t="s">
        <v>176</v>
      </c>
      <c r="F120" s="107" t="s">
        <v>110</v>
      </c>
      <c r="G120" s="107" t="s">
        <v>105</v>
      </c>
      <c r="H120" s="107" t="s">
        <v>105</v>
      </c>
      <c r="I120" s="107" t="s">
        <v>106</v>
      </c>
      <c r="J120" s="109"/>
      <c r="K120" s="109"/>
      <c r="L120" s="109"/>
      <c r="M120" s="109"/>
      <c r="N120" s="109"/>
      <c r="O120" s="109"/>
      <c r="P120" s="109"/>
    </row>
    <row r="121" spans="1:16" x14ac:dyDescent="0.3">
      <c r="A121" s="113">
        <v>2022</v>
      </c>
      <c r="B121" s="107" t="s">
        <v>277</v>
      </c>
      <c r="C121" s="107" t="s">
        <v>101</v>
      </c>
      <c r="D121" s="107" t="s">
        <v>102</v>
      </c>
      <c r="E121" s="107" t="s">
        <v>176</v>
      </c>
      <c r="F121" s="107" t="s">
        <v>110</v>
      </c>
      <c r="G121" s="107" t="s">
        <v>105</v>
      </c>
      <c r="H121" s="107" t="s">
        <v>105</v>
      </c>
      <c r="I121" s="107" t="s">
        <v>106</v>
      </c>
      <c r="J121" s="109"/>
      <c r="K121" s="109"/>
      <c r="L121" s="109"/>
      <c r="M121" s="109"/>
      <c r="N121" s="109"/>
      <c r="O121" s="109"/>
      <c r="P121" s="109"/>
    </row>
    <row r="122" spans="1:16" x14ac:dyDescent="0.3">
      <c r="A122" s="113">
        <v>2022</v>
      </c>
      <c r="B122" s="107" t="s">
        <v>278</v>
      </c>
      <c r="C122" s="107" t="s">
        <v>101</v>
      </c>
      <c r="D122" s="107" t="s">
        <v>102</v>
      </c>
      <c r="E122" s="107" t="s">
        <v>176</v>
      </c>
      <c r="F122" s="107" t="s">
        <v>110</v>
      </c>
      <c r="G122" s="107" t="s">
        <v>105</v>
      </c>
      <c r="H122" s="107" t="s">
        <v>105</v>
      </c>
      <c r="I122" s="107" t="s">
        <v>106</v>
      </c>
      <c r="J122" s="109"/>
      <c r="K122" s="109"/>
      <c r="L122" s="109"/>
      <c r="M122" s="109"/>
      <c r="N122" s="109"/>
      <c r="O122" s="109"/>
      <c r="P122" s="109"/>
    </row>
    <row r="123" spans="1:16" x14ac:dyDescent="0.3">
      <c r="A123" s="113">
        <v>2022</v>
      </c>
      <c r="B123" s="107" t="s">
        <v>279</v>
      </c>
      <c r="C123" s="107" t="s">
        <v>101</v>
      </c>
      <c r="D123" s="107" t="s">
        <v>102</v>
      </c>
      <c r="E123" s="107" t="s">
        <v>176</v>
      </c>
      <c r="F123" s="107" t="s">
        <v>110</v>
      </c>
      <c r="G123" s="107" t="s">
        <v>105</v>
      </c>
      <c r="H123" s="107" t="s">
        <v>105</v>
      </c>
      <c r="I123" s="107" t="s">
        <v>106</v>
      </c>
      <c r="J123" s="109"/>
      <c r="K123" s="109"/>
      <c r="L123" s="109"/>
      <c r="M123" s="109"/>
      <c r="N123" s="109"/>
      <c r="O123" s="109"/>
      <c r="P123" s="109"/>
    </row>
    <row r="124" spans="1:16" x14ac:dyDescent="0.3">
      <c r="A124" s="113">
        <v>2022</v>
      </c>
      <c r="B124" s="107" t="s">
        <v>280</v>
      </c>
      <c r="C124" s="107" t="s">
        <v>101</v>
      </c>
      <c r="D124" s="107" t="s">
        <v>102</v>
      </c>
      <c r="E124" s="107" t="s">
        <v>176</v>
      </c>
      <c r="F124" s="107" t="s">
        <v>110</v>
      </c>
      <c r="G124" s="107" t="s">
        <v>105</v>
      </c>
      <c r="H124" s="107" t="s">
        <v>105</v>
      </c>
      <c r="I124" s="107" t="s">
        <v>106</v>
      </c>
      <c r="J124" s="109"/>
      <c r="K124" s="109"/>
      <c r="L124" s="109"/>
      <c r="M124" s="109"/>
      <c r="N124" s="109"/>
      <c r="O124" s="109"/>
      <c r="P124" s="109"/>
    </row>
    <row r="125" spans="1:16" x14ac:dyDescent="0.3">
      <c r="A125" s="113">
        <v>2022</v>
      </c>
      <c r="B125" s="107" t="s">
        <v>281</v>
      </c>
      <c r="C125" s="107" t="s">
        <v>101</v>
      </c>
      <c r="D125" s="107" t="s">
        <v>102</v>
      </c>
      <c r="E125" s="107" t="s">
        <v>149</v>
      </c>
      <c r="F125" s="107" t="s">
        <v>235</v>
      </c>
      <c r="G125" s="107" t="s">
        <v>105</v>
      </c>
      <c r="H125" s="107" t="s">
        <v>105</v>
      </c>
      <c r="I125" s="107" t="s">
        <v>106</v>
      </c>
      <c r="J125" s="109">
        <v>90.48</v>
      </c>
      <c r="K125" s="109"/>
      <c r="L125" s="109">
        <v>100</v>
      </c>
      <c r="M125" s="109">
        <v>100</v>
      </c>
      <c r="N125" s="109">
        <v>100</v>
      </c>
      <c r="O125" s="109">
        <v>100</v>
      </c>
      <c r="P125" s="109">
        <v>60</v>
      </c>
    </row>
    <row r="126" spans="1:16" x14ac:dyDescent="0.3">
      <c r="A126" s="113">
        <v>2022</v>
      </c>
      <c r="B126" s="107" t="s">
        <v>282</v>
      </c>
      <c r="C126" s="107" t="s">
        <v>101</v>
      </c>
      <c r="D126" s="107" t="s">
        <v>102</v>
      </c>
      <c r="E126" s="107" t="s">
        <v>149</v>
      </c>
      <c r="F126" s="107" t="s">
        <v>235</v>
      </c>
      <c r="G126" s="107" t="s">
        <v>105</v>
      </c>
      <c r="H126" s="107" t="s">
        <v>105</v>
      </c>
      <c r="I126" s="107" t="s">
        <v>106</v>
      </c>
      <c r="J126" s="109">
        <v>100</v>
      </c>
      <c r="K126" s="109"/>
      <c r="L126" s="109">
        <v>100</v>
      </c>
      <c r="M126" s="109">
        <v>100</v>
      </c>
      <c r="N126" s="109">
        <v>100</v>
      </c>
      <c r="O126" s="109">
        <v>100</v>
      </c>
      <c r="P126" s="109">
        <v>100</v>
      </c>
    </row>
    <row r="127" spans="1:16" x14ac:dyDescent="0.3">
      <c r="A127" s="113">
        <v>2022</v>
      </c>
      <c r="B127" s="107" t="s">
        <v>283</v>
      </c>
      <c r="C127" s="107" t="s">
        <v>101</v>
      </c>
      <c r="D127" s="107" t="s">
        <v>102</v>
      </c>
      <c r="E127" s="107" t="s">
        <v>143</v>
      </c>
      <c r="F127" s="107" t="s">
        <v>104</v>
      </c>
      <c r="G127" s="107" t="s">
        <v>105</v>
      </c>
      <c r="H127" s="107" t="s">
        <v>105</v>
      </c>
      <c r="I127" s="107" t="s">
        <v>106</v>
      </c>
      <c r="J127" s="109">
        <v>88.1</v>
      </c>
      <c r="K127" s="109"/>
      <c r="L127" s="109">
        <v>100</v>
      </c>
      <c r="M127" s="109">
        <v>91.67</v>
      </c>
      <c r="N127" s="109">
        <v>100</v>
      </c>
      <c r="O127" s="109">
        <v>100</v>
      </c>
      <c r="P127" s="109">
        <v>50</v>
      </c>
    </row>
    <row r="128" spans="1:16" x14ac:dyDescent="0.3">
      <c r="A128" s="113">
        <v>2022</v>
      </c>
      <c r="B128" s="107" t="s">
        <v>284</v>
      </c>
      <c r="C128" s="107" t="s">
        <v>101</v>
      </c>
      <c r="D128" s="107" t="s">
        <v>102</v>
      </c>
      <c r="E128" s="107" t="s">
        <v>143</v>
      </c>
      <c r="F128" s="107" t="s">
        <v>194</v>
      </c>
      <c r="G128" s="107" t="s">
        <v>105</v>
      </c>
      <c r="H128" s="107" t="s">
        <v>105</v>
      </c>
      <c r="I128" s="107" t="s">
        <v>106</v>
      </c>
      <c r="J128" s="109">
        <v>100</v>
      </c>
      <c r="K128" s="109"/>
      <c r="L128" s="109">
        <v>100</v>
      </c>
      <c r="M128" s="109">
        <v>100</v>
      </c>
      <c r="N128" s="109">
        <v>100</v>
      </c>
      <c r="O128" s="109">
        <v>100</v>
      </c>
      <c r="P128" s="109">
        <v>100</v>
      </c>
    </row>
    <row r="129" spans="1:16" x14ac:dyDescent="0.3">
      <c r="A129" s="113">
        <v>2022</v>
      </c>
      <c r="B129" s="107" t="s">
        <v>285</v>
      </c>
      <c r="C129" s="107" t="s">
        <v>101</v>
      </c>
      <c r="D129" s="107" t="s">
        <v>102</v>
      </c>
      <c r="E129" s="107" t="s">
        <v>143</v>
      </c>
      <c r="F129" s="107" t="s">
        <v>134</v>
      </c>
      <c r="G129" s="107" t="s">
        <v>105</v>
      </c>
      <c r="H129" s="107" t="s">
        <v>105</v>
      </c>
      <c r="I129" s="107" t="s">
        <v>106</v>
      </c>
      <c r="J129" s="109">
        <v>100</v>
      </c>
      <c r="K129" s="109"/>
      <c r="L129" s="109">
        <v>100</v>
      </c>
      <c r="M129" s="109">
        <v>100</v>
      </c>
      <c r="N129" s="109">
        <v>100</v>
      </c>
      <c r="O129" s="109">
        <v>100</v>
      </c>
      <c r="P129" s="109">
        <v>100</v>
      </c>
    </row>
    <row r="130" spans="1:16" x14ac:dyDescent="0.3">
      <c r="A130" s="113">
        <v>2022</v>
      </c>
      <c r="B130" s="107" t="s">
        <v>286</v>
      </c>
      <c r="C130" s="107" t="s">
        <v>101</v>
      </c>
      <c r="D130" s="107" t="s">
        <v>102</v>
      </c>
      <c r="E130" s="107" t="s">
        <v>214</v>
      </c>
      <c r="F130" s="107" t="s">
        <v>114</v>
      </c>
      <c r="G130" s="107" t="s">
        <v>105</v>
      </c>
      <c r="H130" s="107" t="s">
        <v>105</v>
      </c>
      <c r="I130" s="107" t="s">
        <v>106</v>
      </c>
      <c r="J130" s="109">
        <v>71.430000000000007</v>
      </c>
      <c r="K130" s="109"/>
      <c r="L130" s="109">
        <v>62.5</v>
      </c>
      <c r="M130" s="109">
        <v>66.67</v>
      </c>
      <c r="N130" s="109">
        <v>100</v>
      </c>
      <c r="O130" s="109">
        <v>100</v>
      </c>
      <c r="P130" s="109">
        <v>80</v>
      </c>
    </row>
    <row r="131" spans="1:16" x14ac:dyDescent="0.3">
      <c r="A131" s="113">
        <v>2022</v>
      </c>
      <c r="B131" s="107" t="s">
        <v>287</v>
      </c>
      <c r="C131" s="107" t="s">
        <v>101</v>
      </c>
      <c r="D131" s="107" t="s">
        <v>102</v>
      </c>
      <c r="E131" s="107" t="s">
        <v>143</v>
      </c>
      <c r="F131" s="107" t="s">
        <v>125</v>
      </c>
      <c r="G131" s="107" t="s">
        <v>105</v>
      </c>
      <c r="H131" s="107" t="s">
        <v>105</v>
      </c>
      <c r="I131" s="107" t="s">
        <v>106</v>
      </c>
      <c r="J131" s="109">
        <v>100</v>
      </c>
      <c r="K131" s="109"/>
      <c r="L131" s="109">
        <v>100</v>
      </c>
      <c r="M131" s="109">
        <v>100</v>
      </c>
      <c r="N131" s="109">
        <v>100</v>
      </c>
      <c r="O131" s="109">
        <v>100</v>
      </c>
      <c r="P131" s="109">
        <v>100</v>
      </c>
    </row>
    <row r="132" spans="1:16" x14ac:dyDescent="0.3">
      <c r="A132" s="113">
        <v>2022</v>
      </c>
      <c r="B132" s="107" t="s">
        <v>288</v>
      </c>
      <c r="C132" s="107" t="s">
        <v>101</v>
      </c>
      <c r="D132" s="107" t="s">
        <v>102</v>
      </c>
      <c r="E132" s="107" t="s">
        <v>158</v>
      </c>
      <c r="F132" s="107" t="s">
        <v>108</v>
      </c>
      <c r="G132" s="107" t="s">
        <v>105</v>
      </c>
      <c r="H132" s="107" t="s">
        <v>105</v>
      </c>
      <c r="I132" s="107" t="s">
        <v>106</v>
      </c>
      <c r="J132" s="109">
        <v>85.71</v>
      </c>
      <c r="K132" s="109"/>
      <c r="L132" s="109">
        <v>87.5</v>
      </c>
      <c r="M132" s="109">
        <v>100</v>
      </c>
      <c r="N132" s="109">
        <v>100</v>
      </c>
      <c r="O132" s="109">
        <v>100</v>
      </c>
      <c r="P132" s="109">
        <v>60</v>
      </c>
    </row>
    <row r="133" spans="1:16" x14ac:dyDescent="0.3">
      <c r="A133" s="113">
        <v>2022</v>
      </c>
      <c r="B133" s="107" t="s">
        <v>289</v>
      </c>
      <c r="C133" s="107" t="s">
        <v>101</v>
      </c>
      <c r="D133" s="107" t="s">
        <v>102</v>
      </c>
      <c r="E133" s="107" t="s">
        <v>149</v>
      </c>
      <c r="F133" s="107" t="s">
        <v>112</v>
      </c>
      <c r="G133" s="107" t="s">
        <v>105</v>
      </c>
      <c r="H133" s="107" t="s">
        <v>105</v>
      </c>
      <c r="I133" s="107" t="s">
        <v>106</v>
      </c>
      <c r="J133" s="109">
        <v>85.71</v>
      </c>
      <c r="K133" s="109"/>
      <c r="L133" s="109">
        <v>87.5</v>
      </c>
      <c r="M133" s="109">
        <v>100</v>
      </c>
      <c r="N133" s="109">
        <v>100</v>
      </c>
      <c r="O133" s="109">
        <v>100</v>
      </c>
      <c r="P133" s="109">
        <v>60</v>
      </c>
    </row>
    <row r="134" spans="1:16" x14ac:dyDescent="0.3">
      <c r="A134" s="113">
        <v>2022</v>
      </c>
      <c r="B134" s="107" t="s">
        <v>290</v>
      </c>
      <c r="C134" s="107" t="s">
        <v>101</v>
      </c>
      <c r="D134" s="107" t="s">
        <v>102</v>
      </c>
      <c r="E134" s="107" t="s">
        <v>143</v>
      </c>
      <c r="F134" s="107" t="s">
        <v>125</v>
      </c>
      <c r="G134" s="107" t="s">
        <v>105</v>
      </c>
      <c r="H134" s="107" t="s">
        <v>105</v>
      </c>
      <c r="I134" s="107" t="s">
        <v>106</v>
      </c>
      <c r="J134" s="109">
        <v>90.48</v>
      </c>
      <c r="K134" s="109"/>
      <c r="L134" s="109">
        <v>87.5</v>
      </c>
      <c r="M134" s="109">
        <v>100</v>
      </c>
      <c r="N134" s="109">
        <v>100</v>
      </c>
      <c r="O134" s="109">
        <v>100</v>
      </c>
      <c r="P134" s="109">
        <v>80</v>
      </c>
    </row>
    <row r="135" spans="1:16" x14ac:dyDescent="0.3">
      <c r="A135" s="113">
        <v>2022</v>
      </c>
      <c r="B135" s="107" t="s">
        <v>291</v>
      </c>
      <c r="C135" s="107" t="s">
        <v>101</v>
      </c>
      <c r="D135" s="107" t="s">
        <v>102</v>
      </c>
      <c r="E135" s="107" t="s">
        <v>143</v>
      </c>
      <c r="F135" s="107" t="s">
        <v>134</v>
      </c>
      <c r="G135" s="107" t="s">
        <v>105</v>
      </c>
      <c r="H135" s="107" t="s">
        <v>105</v>
      </c>
      <c r="I135" s="107" t="s">
        <v>106</v>
      </c>
      <c r="J135" s="109">
        <v>64.290000000000006</v>
      </c>
      <c r="K135" s="109"/>
      <c r="L135" s="109">
        <v>87.5</v>
      </c>
      <c r="M135" s="109">
        <v>75</v>
      </c>
      <c r="N135" s="109">
        <v>0</v>
      </c>
      <c r="O135" s="109">
        <v>100</v>
      </c>
      <c r="P135" s="109">
        <v>10</v>
      </c>
    </row>
    <row r="136" spans="1:16" x14ac:dyDescent="0.3">
      <c r="A136" s="113">
        <v>2022</v>
      </c>
      <c r="B136" s="107" t="s">
        <v>292</v>
      </c>
      <c r="C136" s="107" t="s">
        <v>101</v>
      </c>
      <c r="D136" s="107" t="s">
        <v>102</v>
      </c>
      <c r="E136" s="107" t="s">
        <v>124</v>
      </c>
      <c r="F136" s="107" t="s">
        <v>170</v>
      </c>
      <c r="G136" s="107" t="s">
        <v>105</v>
      </c>
      <c r="H136" s="107" t="s">
        <v>105</v>
      </c>
      <c r="I136" s="107" t="s">
        <v>106</v>
      </c>
      <c r="J136" s="109">
        <v>100</v>
      </c>
      <c r="K136" s="109"/>
      <c r="L136" s="109">
        <v>100</v>
      </c>
      <c r="M136" s="109">
        <v>100</v>
      </c>
      <c r="N136" s="109">
        <v>100</v>
      </c>
      <c r="O136" s="109">
        <v>100</v>
      </c>
      <c r="P136" s="109">
        <v>100</v>
      </c>
    </row>
    <row r="137" spans="1:16" x14ac:dyDescent="0.3">
      <c r="A137" s="113">
        <v>2022</v>
      </c>
      <c r="B137" s="107" t="s">
        <v>293</v>
      </c>
      <c r="C137" s="107" t="s">
        <v>101</v>
      </c>
      <c r="D137" s="107" t="s">
        <v>102</v>
      </c>
      <c r="E137" s="107" t="s">
        <v>143</v>
      </c>
      <c r="F137" s="107" t="s">
        <v>129</v>
      </c>
      <c r="G137" s="107" t="s">
        <v>105</v>
      </c>
      <c r="H137" s="107" t="s">
        <v>105</v>
      </c>
      <c r="I137" s="107" t="s">
        <v>106</v>
      </c>
      <c r="J137" s="109">
        <v>88.1</v>
      </c>
      <c r="K137" s="109"/>
      <c r="L137" s="109">
        <v>100</v>
      </c>
      <c r="M137" s="109">
        <v>91.67</v>
      </c>
      <c r="N137" s="109">
        <v>100</v>
      </c>
      <c r="O137" s="109">
        <v>100</v>
      </c>
      <c r="P137" s="109">
        <v>50</v>
      </c>
    </row>
    <row r="138" spans="1:16" x14ac:dyDescent="0.3">
      <c r="A138" s="113">
        <v>2022</v>
      </c>
      <c r="B138" s="107" t="s">
        <v>294</v>
      </c>
      <c r="C138" s="107" t="s">
        <v>101</v>
      </c>
      <c r="D138" s="107" t="s">
        <v>102</v>
      </c>
      <c r="E138" s="107" t="s">
        <v>149</v>
      </c>
      <c r="F138" s="107" t="s">
        <v>108</v>
      </c>
      <c r="G138" s="107" t="s">
        <v>105</v>
      </c>
      <c r="H138" s="107" t="s">
        <v>105</v>
      </c>
      <c r="I138" s="107" t="s">
        <v>106</v>
      </c>
      <c r="J138" s="109"/>
      <c r="K138" s="109"/>
      <c r="L138" s="109"/>
      <c r="M138" s="109"/>
      <c r="N138" s="109"/>
      <c r="O138" s="109"/>
      <c r="P138" s="109"/>
    </row>
    <row r="139" spans="1:16" x14ac:dyDescent="0.3">
      <c r="A139" s="113">
        <v>2022</v>
      </c>
      <c r="B139" s="107" t="s">
        <v>295</v>
      </c>
      <c r="C139" s="107" t="s">
        <v>101</v>
      </c>
      <c r="D139" s="107" t="s">
        <v>102</v>
      </c>
      <c r="E139" s="107" t="s">
        <v>149</v>
      </c>
      <c r="F139" s="107" t="s">
        <v>108</v>
      </c>
      <c r="G139" s="107" t="s">
        <v>105</v>
      </c>
      <c r="H139" s="107" t="s">
        <v>105</v>
      </c>
      <c r="I139" s="107" t="s">
        <v>106</v>
      </c>
      <c r="J139" s="109">
        <v>78.569999999999993</v>
      </c>
      <c r="K139" s="109"/>
      <c r="L139" s="109">
        <v>87.5</v>
      </c>
      <c r="M139" s="109">
        <v>75</v>
      </c>
      <c r="N139" s="109">
        <v>100</v>
      </c>
      <c r="O139" s="109">
        <v>100</v>
      </c>
      <c r="P139" s="109">
        <v>50</v>
      </c>
    </row>
    <row r="140" spans="1:16" x14ac:dyDescent="0.3">
      <c r="A140" s="113">
        <v>2022</v>
      </c>
      <c r="B140" s="107" t="s">
        <v>296</v>
      </c>
      <c r="C140" s="107" t="s">
        <v>101</v>
      </c>
      <c r="D140" s="107" t="s">
        <v>102</v>
      </c>
      <c r="E140" s="107" t="s">
        <v>143</v>
      </c>
      <c r="F140" s="107" t="s">
        <v>140</v>
      </c>
      <c r="G140" s="107" t="s">
        <v>105</v>
      </c>
      <c r="H140" s="107" t="s">
        <v>105</v>
      </c>
      <c r="I140" s="107" t="s">
        <v>106</v>
      </c>
      <c r="J140" s="109">
        <v>73.81</v>
      </c>
      <c r="K140" s="109"/>
      <c r="L140" s="109">
        <v>87.5</v>
      </c>
      <c r="M140" s="109">
        <v>91.67</v>
      </c>
      <c r="N140" s="109">
        <v>0</v>
      </c>
      <c r="O140" s="109">
        <v>100</v>
      </c>
      <c r="P140" s="109">
        <v>30</v>
      </c>
    </row>
    <row r="141" spans="1:16" x14ac:dyDescent="0.3">
      <c r="A141" s="113">
        <v>2022</v>
      </c>
      <c r="B141" s="107" t="s">
        <v>297</v>
      </c>
      <c r="C141" s="107" t="s">
        <v>101</v>
      </c>
      <c r="D141" s="107" t="s">
        <v>102</v>
      </c>
      <c r="E141" s="107" t="s">
        <v>143</v>
      </c>
      <c r="F141" s="107" t="s">
        <v>112</v>
      </c>
      <c r="G141" s="107" t="s">
        <v>105</v>
      </c>
      <c r="H141" s="107" t="s">
        <v>105</v>
      </c>
      <c r="I141" s="107" t="s">
        <v>106</v>
      </c>
      <c r="J141" s="109">
        <v>85.71</v>
      </c>
      <c r="K141" s="109"/>
      <c r="L141" s="109">
        <v>87.5</v>
      </c>
      <c r="M141" s="109">
        <v>100</v>
      </c>
      <c r="N141" s="109">
        <v>100</v>
      </c>
      <c r="O141" s="109">
        <v>50</v>
      </c>
      <c r="P141" s="109">
        <v>80</v>
      </c>
    </row>
    <row r="142" spans="1:16" x14ac:dyDescent="0.3">
      <c r="A142" s="113">
        <v>2022</v>
      </c>
      <c r="B142" s="107" t="s">
        <v>298</v>
      </c>
      <c r="C142" s="107" t="s">
        <v>101</v>
      </c>
      <c r="D142" s="107" t="s">
        <v>102</v>
      </c>
      <c r="E142" s="107" t="s">
        <v>103</v>
      </c>
      <c r="F142" s="107" t="s">
        <v>299</v>
      </c>
      <c r="G142" s="107" t="s">
        <v>105</v>
      </c>
      <c r="H142" s="107" t="s">
        <v>105</v>
      </c>
      <c r="I142" s="107" t="s">
        <v>106</v>
      </c>
      <c r="J142" s="109">
        <v>80.95</v>
      </c>
      <c r="K142" s="109"/>
      <c r="L142" s="109">
        <v>87.5</v>
      </c>
      <c r="M142" s="109">
        <v>100</v>
      </c>
      <c r="N142" s="109">
        <v>0</v>
      </c>
      <c r="O142" s="109">
        <v>100</v>
      </c>
      <c r="P142" s="109">
        <v>60</v>
      </c>
    </row>
    <row r="143" spans="1:16" x14ac:dyDescent="0.3">
      <c r="A143" s="113">
        <v>2022</v>
      </c>
      <c r="B143" s="107" t="s">
        <v>300</v>
      </c>
      <c r="C143" s="107" t="s">
        <v>101</v>
      </c>
      <c r="D143" s="107" t="s">
        <v>102</v>
      </c>
      <c r="E143" s="107" t="s">
        <v>214</v>
      </c>
      <c r="F143" s="107" t="s">
        <v>125</v>
      </c>
      <c r="G143" s="107" t="s">
        <v>105</v>
      </c>
      <c r="H143" s="107" t="s">
        <v>105</v>
      </c>
      <c r="I143" s="107" t="s">
        <v>106</v>
      </c>
      <c r="J143" s="109">
        <v>88.1</v>
      </c>
      <c r="K143" s="109"/>
      <c r="L143" s="109">
        <v>100</v>
      </c>
      <c r="M143" s="109">
        <v>75</v>
      </c>
      <c r="N143" s="109">
        <v>100</v>
      </c>
      <c r="O143" s="109">
        <v>100</v>
      </c>
      <c r="P143" s="109">
        <v>70</v>
      </c>
    </row>
    <row r="144" spans="1:16" x14ac:dyDescent="0.3">
      <c r="A144" s="113">
        <v>2022</v>
      </c>
      <c r="B144" s="107" t="s">
        <v>301</v>
      </c>
      <c r="C144" s="107" t="s">
        <v>101</v>
      </c>
      <c r="D144" s="107" t="s">
        <v>102</v>
      </c>
      <c r="E144" s="107" t="s">
        <v>147</v>
      </c>
      <c r="F144" s="107" t="s">
        <v>108</v>
      </c>
      <c r="G144" s="107" t="s">
        <v>105</v>
      </c>
      <c r="H144" s="107" t="s">
        <v>105</v>
      </c>
      <c r="I144" s="107" t="s">
        <v>106</v>
      </c>
      <c r="J144" s="109">
        <v>80.95</v>
      </c>
      <c r="K144" s="109"/>
      <c r="L144" s="109">
        <v>75</v>
      </c>
      <c r="M144" s="109">
        <v>100</v>
      </c>
      <c r="N144" s="109">
        <v>100</v>
      </c>
      <c r="O144" s="109">
        <v>100</v>
      </c>
      <c r="P144" s="109">
        <v>60</v>
      </c>
    </row>
    <row r="145" spans="1:16" x14ac:dyDescent="0.3">
      <c r="A145" s="113">
        <v>2022</v>
      </c>
      <c r="B145" s="107" t="s">
        <v>302</v>
      </c>
      <c r="C145" s="107" t="s">
        <v>101</v>
      </c>
      <c r="D145" s="107" t="s">
        <v>102</v>
      </c>
      <c r="E145" s="107" t="s">
        <v>143</v>
      </c>
      <c r="F145" s="107" t="s">
        <v>170</v>
      </c>
      <c r="G145" s="107" t="s">
        <v>105</v>
      </c>
      <c r="H145" s="107" t="s">
        <v>105</v>
      </c>
      <c r="I145" s="107" t="s">
        <v>106</v>
      </c>
      <c r="J145" s="109">
        <v>80.95</v>
      </c>
      <c r="K145" s="109"/>
      <c r="L145" s="109">
        <v>100</v>
      </c>
      <c r="M145" s="109">
        <v>66.67</v>
      </c>
      <c r="N145" s="109">
        <v>100</v>
      </c>
      <c r="O145" s="109">
        <v>50</v>
      </c>
      <c r="P145" s="109">
        <v>80</v>
      </c>
    </row>
    <row r="146" spans="1:16" x14ac:dyDescent="0.3">
      <c r="A146" s="113">
        <v>2022</v>
      </c>
      <c r="B146" s="107" t="s">
        <v>303</v>
      </c>
      <c r="C146" s="107" t="s">
        <v>101</v>
      </c>
      <c r="D146" s="107" t="s">
        <v>102</v>
      </c>
      <c r="E146" s="107" t="s">
        <v>147</v>
      </c>
      <c r="F146" s="107" t="s">
        <v>170</v>
      </c>
      <c r="G146" s="107" t="s">
        <v>105</v>
      </c>
      <c r="H146" s="107" t="s">
        <v>105</v>
      </c>
      <c r="I146" s="107" t="s">
        <v>106</v>
      </c>
      <c r="J146" s="109">
        <v>64.290000000000006</v>
      </c>
      <c r="K146" s="109"/>
      <c r="L146" s="109">
        <v>68.75</v>
      </c>
      <c r="M146" s="109">
        <v>66.67</v>
      </c>
      <c r="N146" s="109">
        <v>100</v>
      </c>
      <c r="O146" s="109">
        <v>100</v>
      </c>
      <c r="P146" s="109">
        <v>30</v>
      </c>
    </row>
    <row r="147" spans="1:16" x14ac:dyDescent="0.3">
      <c r="A147" s="113">
        <v>2022</v>
      </c>
      <c r="B147" s="107" t="s">
        <v>304</v>
      </c>
      <c r="C147" s="107" t="s">
        <v>101</v>
      </c>
      <c r="D147" s="107" t="s">
        <v>102</v>
      </c>
      <c r="E147" s="107" t="s">
        <v>143</v>
      </c>
      <c r="F147" s="107" t="s">
        <v>125</v>
      </c>
      <c r="G147" s="107" t="s">
        <v>105</v>
      </c>
      <c r="H147" s="107" t="s">
        <v>105</v>
      </c>
      <c r="I147" s="107" t="s">
        <v>106</v>
      </c>
      <c r="J147" s="109">
        <v>97.62</v>
      </c>
      <c r="K147" s="109"/>
      <c r="L147" s="109">
        <v>100</v>
      </c>
      <c r="M147" s="109">
        <v>91.67</v>
      </c>
      <c r="N147" s="109">
        <v>100</v>
      </c>
      <c r="O147" s="109">
        <v>100</v>
      </c>
      <c r="P147" s="109">
        <v>90</v>
      </c>
    </row>
    <row r="148" spans="1:16" x14ac:dyDescent="0.3">
      <c r="A148" s="113">
        <v>2022</v>
      </c>
      <c r="B148" s="107" t="s">
        <v>305</v>
      </c>
      <c r="C148" s="107" t="s">
        <v>101</v>
      </c>
      <c r="D148" s="107" t="s">
        <v>102</v>
      </c>
      <c r="E148" s="107" t="s">
        <v>227</v>
      </c>
      <c r="F148" s="107" t="s">
        <v>108</v>
      </c>
      <c r="G148" s="107" t="s">
        <v>105</v>
      </c>
      <c r="H148" s="107" t="s">
        <v>105</v>
      </c>
      <c r="I148" s="107" t="s">
        <v>106</v>
      </c>
      <c r="J148" s="109">
        <v>78.569999999999993</v>
      </c>
      <c r="K148" s="109"/>
      <c r="L148" s="109">
        <v>87.5</v>
      </c>
      <c r="M148" s="109">
        <v>91.67</v>
      </c>
      <c r="N148" s="109">
        <v>100</v>
      </c>
      <c r="O148" s="109">
        <v>100</v>
      </c>
      <c r="P148" s="109">
        <v>30</v>
      </c>
    </row>
    <row r="149" spans="1:16" x14ac:dyDescent="0.3">
      <c r="A149" s="113">
        <v>2022</v>
      </c>
      <c r="B149" s="107" t="s">
        <v>306</v>
      </c>
      <c r="C149" s="107" t="s">
        <v>101</v>
      </c>
      <c r="D149" s="107" t="s">
        <v>102</v>
      </c>
      <c r="E149" s="107" t="s">
        <v>227</v>
      </c>
      <c r="F149" s="107" t="s">
        <v>110</v>
      </c>
      <c r="G149" s="107" t="s">
        <v>105</v>
      </c>
      <c r="H149" s="107" t="s">
        <v>105</v>
      </c>
      <c r="I149" s="107" t="s">
        <v>106</v>
      </c>
      <c r="J149" s="109">
        <v>90.48</v>
      </c>
      <c r="K149" s="109"/>
      <c r="L149" s="109">
        <v>100</v>
      </c>
      <c r="M149" s="109">
        <v>100</v>
      </c>
      <c r="N149" s="109">
        <v>100</v>
      </c>
      <c r="O149" s="109">
        <v>100</v>
      </c>
      <c r="P149" s="109">
        <v>60</v>
      </c>
    </row>
    <row r="150" spans="1:16" x14ac:dyDescent="0.3">
      <c r="A150" s="113">
        <v>2022</v>
      </c>
      <c r="B150" s="107" t="s">
        <v>307</v>
      </c>
      <c r="C150" s="107" t="s">
        <v>101</v>
      </c>
      <c r="D150" s="107" t="s">
        <v>102</v>
      </c>
      <c r="E150" s="107" t="s">
        <v>143</v>
      </c>
      <c r="F150" s="107" t="s">
        <v>112</v>
      </c>
      <c r="G150" s="107" t="s">
        <v>105</v>
      </c>
      <c r="H150" s="107" t="s">
        <v>105</v>
      </c>
      <c r="I150" s="107" t="s">
        <v>106</v>
      </c>
      <c r="J150" s="109">
        <v>88.1</v>
      </c>
      <c r="K150" s="109"/>
      <c r="L150" s="109">
        <v>100</v>
      </c>
      <c r="M150" s="109">
        <v>91.67</v>
      </c>
      <c r="N150" s="109">
        <v>100</v>
      </c>
      <c r="O150" s="109">
        <v>100</v>
      </c>
      <c r="P150" s="109">
        <v>50</v>
      </c>
    </row>
    <row r="151" spans="1:16" x14ac:dyDescent="0.3">
      <c r="A151" s="113">
        <v>2022</v>
      </c>
      <c r="B151" s="107" t="s">
        <v>308</v>
      </c>
      <c r="C151" s="107" t="s">
        <v>101</v>
      </c>
      <c r="D151" s="107" t="s">
        <v>102</v>
      </c>
      <c r="E151" s="107" t="s">
        <v>143</v>
      </c>
      <c r="F151" s="107" t="s">
        <v>194</v>
      </c>
      <c r="G151" s="107" t="s">
        <v>105</v>
      </c>
      <c r="H151" s="107" t="s">
        <v>105</v>
      </c>
      <c r="I151" s="107" t="s">
        <v>106</v>
      </c>
      <c r="J151" s="109">
        <v>73.81</v>
      </c>
      <c r="K151" s="109"/>
      <c r="L151" s="109">
        <v>75</v>
      </c>
      <c r="M151" s="109">
        <v>75</v>
      </c>
      <c r="N151" s="109">
        <v>100</v>
      </c>
      <c r="O151" s="109">
        <v>100</v>
      </c>
      <c r="P151" s="109">
        <v>50</v>
      </c>
    </row>
    <row r="152" spans="1:16" x14ac:dyDescent="0.3">
      <c r="A152" s="113">
        <v>2022</v>
      </c>
      <c r="B152" s="107" t="s">
        <v>309</v>
      </c>
      <c r="C152" s="107" t="s">
        <v>101</v>
      </c>
      <c r="D152" s="107" t="s">
        <v>102</v>
      </c>
      <c r="E152" s="107" t="s">
        <v>143</v>
      </c>
      <c r="F152" s="107" t="s">
        <v>136</v>
      </c>
      <c r="G152" s="107" t="s">
        <v>105</v>
      </c>
      <c r="H152" s="107" t="s">
        <v>105</v>
      </c>
      <c r="I152" s="107" t="s">
        <v>106</v>
      </c>
      <c r="J152" s="109">
        <v>95.24</v>
      </c>
      <c r="K152" s="109"/>
      <c r="L152" s="109">
        <v>100</v>
      </c>
      <c r="M152" s="109">
        <v>100</v>
      </c>
      <c r="N152" s="109">
        <v>100</v>
      </c>
      <c r="O152" s="109">
        <v>100</v>
      </c>
      <c r="P152" s="109">
        <v>80</v>
      </c>
    </row>
    <row r="153" spans="1:16" x14ac:dyDescent="0.3">
      <c r="A153" s="113">
        <v>2022</v>
      </c>
      <c r="B153" s="107" t="s">
        <v>310</v>
      </c>
      <c r="C153" s="107" t="s">
        <v>101</v>
      </c>
      <c r="D153" s="107" t="s">
        <v>102</v>
      </c>
      <c r="E153" s="107" t="s">
        <v>214</v>
      </c>
      <c r="F153" s="107" t="s">
        <v>125</v>
      </c>
      <c r="G153" s="107" t="s">
        <v>105</v>
      </c>
      <c r="H153" s="107" t="s">
        <v>105</v>
      </c>
      <c r="I153" s="107" t="s">
        <v>106</v>
      </c>
      <c r="J153" s="109">
        <v>100</v>
      </c>
      <c r="K153" s="109"/>
      <c r="L153" s="109">
        <v>100</v>
      </c>
      <c r="M153" s="109">
        <v>100</v>
      </c>
      <c r="N153" s="109">
        <v>100</v>
      </c>
      <c r="O153" s="109">
        <v>100</v>
      </c>
      <c r="P153" s="109">
        <v>100</v>
      </c>
    </row>
    <row r="154" spans="1:16" x14ac:dyDescent="0.3">
      <c r="A154" s="113">
        <v>2022</v>
      </c>
      <c r="B154" s="107" t="s">
        <v>311</v>
      </c>
      <c r="C154" s="107" t="s">
        <v>101</v>
      </c>
      <c r="D154" s="107" t="s">
        <v>102</v>
      </c>
      <c r="E154" s="107" t="s">
        <v>214</v>
      </c>
      <c r="F154" s="107" t="s">
        <v>112</v>
      </c>
      <c r="G154" s="107" t="s">
        <v>105</v>
      </c>
      <c r="H154" s="107" t="s">
        <v>105</v>
      </c>
      <c r="I154" s="107" t="s">
        <v>106</v>
      </c>
      <c r="J154" s="109">
        <v>76.19</v>
      </c>
      <c r="K154" s="109"/>
      <c r="L154" s="109">
        <v>87.5</v>
      </c>
      <c r="M154" s="109">
        <v>100</v>
      </c>
      <c r="N154" s="109">
        <v>100</v>
      </c>
      <c r="O154" s="109">
        <v>100</v>
      </c>
      <c r="P154" s="109">
        <v>20</v>
      </c>
    </row>
    <row r="155" spans="1:16" x14ac:dyDescent="0.3">
      <c r="A155" s="113">
        <v>2022</v>
      </c>
      <c r="B155" s="107" t="s">
        <v>312</v>
      </c>
      <c r="C155" s="107" t="s">
        <v>101</v>
      </c>
      <c r="D155" s="107" t="s">
        <v>102</v>
      </c>
      <c r="E155" s="107" t="s">
        <v>214</v>
      </c>
      <c r="F155" s="107" t="s">
        <v>112</v>
      </c>
      <c r="G155" s="107" t="s">
        <v>105</v>
      </c>
      <c r="H155" s="107" t="s">
        <v>105</v>
      </c>
      <c r="I155" s="107" t="s">
        <v>106</v>
      </c>
      <c r="J155" s="109">
        <v>90.48</v>
      </c>
      <c r="K155" s="109"/>
      <c r="L155" s="109">
        <v>87.5</v>
      </c>
      <c r="M155" s="109">
        <v>100</v>
      </c>
      <c r="N155" s="109">
        <v>100</v>
      </c>
      <c r="O155" s="109">
        <v>100</v>
      </c>
      <c r="P155" s="109">
        <v>80</v>
      </c>
    </row>
    <row r="156" spans="1:16" x14ac:dyDescent="0.3">
      <c r="A156" s="113">
        <v>2022</v>
      </c>
      <c r="B156" s="107" t="s">
        <v>313</v>
      </c>
      <c r="C156" s="107" t="s">
        <v>101</v>
      </c>
      <c r="D156" s="107" t="s">
        <v>102</v>
      </c>
      <c r="E156" s="107" t="s">
        <v>176</v>
      </c>
      <c r="F156" s="107" t="s">
        <v>138</v>
      </c>
      <c r="G156" s="107" t="s">
        <v>105</v>
      </c>
      <c r="H156" s="107" t="s">
        <v>105</v>
      </c>
      <c r="I156" s="107" t="s">
        <v>106</v>
      </c>
      <c r="J156" s="109">
        <v>97.62</v>
      </c>
      <c r="K156" s="109"/>
      <c r="L156" s="109">
        <v>100</v>
      </c>
      <c r="M156" s="109">
        <v>91.67</v>
      </c>
      <c r="N156" s="109">
        <v>100</v>
      </c>
      <c r="O156" s="109">
        <v>100</v>
      </c>
      <c r="P156" s="109">
        <v>90</v>
      </c>
    </row>
    <row r="157" spans="1:16" x14ac:dyDescent="0.3">
      <c r="A157" s="113">
        <v>2022</v>
      </c>
      <c r="B157" s="107" t="s">
        <v>314</v>
      </c>
      <c r="C157" s="107" t="s">
        <v>101</v>
      </c>
      <c r="D157" s="107" t="s">
        <v>102</v>
      </c>
      <c r="E157" s="107" t="s">
        <v>315</v>
      </c>
      <c r="F157" s="107" t="s">
        <v>110</v>
      </c>
      <c r="G157" s="107" t="s">
        <v>105</v>
      </c>
      <c r="H157" s="107" t="s">
        <v>105</v>
      </c>
      <c r="I157" s="107" t="s">
        <v>106</v>
      </c>
      <c r="J157" s="109"/>
      <c r="K157" s="109"/>
      <c r="L157" s="109"/>
      <c r="M157" s="109"/>
      <c r="N157" s="109"/>
      <c r="O157" s="109"/>
      <c r="P157" s="109"/>
    </row>
    <row r="158" spans="1:16" x14ac:dyDescent="0.3">
      <c r="A158" s="113">
        <v>2022</v>
      </c>
      <c r="B158" s="107" t="s">
        <v>316</v>
      </c>
      <c r="C158" s="107" t="s">
        <v>101</v>
      </c>
      <c r="D158" s="107" t="s">
        <v>102</v>
      </c>
      <c r="E158" s="107" t="s">
        <v>317</v>
      </c>
      <c r="F158" s="107" t="s">
        <v>118</v>
      </c>
      <c r="G158" s="107" t="s">
        <v>105</v>
      </c>
      <c r="H158" s="107" t="s">
        <v>105</v>
      </c>
      <c r="I158" s="107" t="s">
        <v>106</v>
      </c>
      <c r="J158" s="109"/>
      <c r="K158" s="109"/>
      <c r="L158" s="109"/>
      <c r="M158" s="109"/>
      <c r="N158" s="109"/>
      <c r="O158" s="109"/>
      <c r="P158" s="109"/>
    </row>
    <row r="159" spans="1:16" x14ac:dyDescent="0.3">
      <c r="A159" s="113">
        <v>2022</v>
      </c>
      <c r="B159" s="107" t="s">
        <v>318</v>
      </c>
      <c r="C159" s="107" t="s">
        <v>101</v>
      </c>
      <c r="D159" s="107" t="s">
        <v>102</v>
      </c>
      <c r="E159" s="107" t="s">
        <v>143</v>
      </c>
      <c r="F159" s="107" t="s">
        <v>116</v>
      </c>
      <c r="G159" s="107" t="s">
        <v>105</v>
      </c>
      <c r="H159" s="107" t="s">
        <v>105</v>
      </c>
      <c r="I159" s="107" t="s">
        <v>106</v>
      </c>
      <c r="J159" s="109"/>
      <c r="K159" s="109"/>
      <c r="L159" s="109"/>
      <c r="M159" s="109"/>
      <c r="N159" s="109"/>
      <c r="O159" s="109"/>
      <c r="P159" s="109"/>
    </row>
    <row r="160" spans="1:16" x14ac:dyDescent="0.3">
      <c r="A160" s="113">
        <v>2022</v>
      </c>
      <c r="B160" s="107" t="s">
        <v>319</v>
      </c>
      <c r="C160" s="107" t="s">
        <v>101</v>
      </c>
      <c r="D160" s="107" t="s">
        <v>320</v>
      </c>
      <c r="E160" s="107" t="s">
        <v>317</v>
      </c>
      <c r="F160" s="107" t="s">
        <v>116</v>
      </c>
      <c r="G160" s="107" t="s">
        <v>105</v>
      </c>
      <c r="H160" s="107" t="s">
        <v>105</v>
      </c>
      <c r="I160" s="107" t="s">
        <v>106</v>
      </c>
      <c r="J160" s="109">
        <v>22.22</v>
      </c>
      <c r="K160" s="109"/>
      <c r="L160" s="109">
        <v>16.670000000000002</v>
      </c>
      <c r="M160" s="109">
        <v>40</v>
      </c>
      <c r="N160" s="109">
        <v>0</v>
      </c>
      <c r="O160" s="109">
        <v>50</v>
      </c>
      <c r="P160" s="109">
        <v>0</v>
      </c>
    </row>
    <row r="161" spans="1:16" x14ac:dyDescent="0.3">
      <c r="A161" s="113">
        <v>2022</v>
      </c>
      <c r="B161" s="107" t="s">
        <v>321</v>
      </c>
      <c r="C161" s="107" t="s">
        <v>101</v>
      </c>
      <c r="D161" s="107" t="s">
        <v>320</v>
      </c>
      <c r="E161" s="107" t="s">
        <v>317</v>
      </c>
      <c r="F161" s="107" t="s">
        <v>322</v>
      </c>
      <c r="G161" s="107" t="s">
        <v>105</v>
      </c>
      <c r="H161" s="107" t="s">
        <v>105</v>
      </c>
      <c r="I161" s="107" t="s">
        <v>106</v>
      </c>
      <c r="J161" s="109">
        <v>23.68</v>
      </c>
      <c r="K161" s="109"/>
      <c r="L161" s="109">
        <v>0</v>
      </c>
      <c r="M161" s="109">
        <v>41.67</v>
      </c>
      <c r="N161" s="109">
        <v>0</v>
      </c>
      <c r="O161" s="109">
        <v>100</v>
      </c>
      <c r="P161" s="109">
        <v>10</v>
      </c>
    </row>
    <row r="162" spans="1:16" x14ac:dyDescent="0.3">
      <c r="A162" s="113">
        <v>2022</v>
      </c>
      <c r="B162" s="107" t="s">
        <v>323</v>
      </c>
      <c r="C162" s="107" t="s">
        <v>101</v>
      </c>
      <c r="D162" s="107" t="s">
        <v>320</v>
      </c>
      <c r="E162" s="107" t="s">
        <v>320</v>
      </c>
      <c r="F162" s="107" t="s">
        <v>235</v>
      </c>
      <c r="G162" s="107" t="s">
        <v>105</v>
      </c>
      <c r="H162" s="107" t="s">
        <v>105</v>
      </c>
      <c r="I162" s="107" t="s">
        <v>324</v>
      </c>
      <c r="J162" s="109"/>
      <c r="K162" s="109"/>
      <c r="L162" s="109"/>
      <c r="M162" s="109"/>
      <c r="N162" s="109">
        <v>100</v>
      </c>
      <c r="O162" s="109">
        <v>88.89</v>
      </c>
      <c r="P162" s="109">
        <v>86.84</v>
      </c>
    </row>
    <row r="163" spans="1:16" x14ac:dyDescent="0.3">
      <c r="A163" s="113">
        <v>2022</v>
      </c>
      <c r="B163" s="107" t="s">
        <v>325</v>
      </c>
      <c r="C163" s="107" t="s">
        <v>101</v>
      </c>
      <c r="D163" s="107" t="s">
        <v>320</v>
      </c>
      <c r="E163" s="107" t="s">
        <v>320</v>
      </c>
      <c r="F163" s="107" t="s">
        <v>235</v>
      </c>
      <c r="G163" s="107" t="s">
        <v>201</v>
      </c>
      <c r="H163" s="107" t="s">
        <v>202</v>
      </c>
      <c r="I163" s="107" t="s">
        <v>324</v>
      </c>
      <c r="J163" s="109"/>
      <c r="K163" s="109"/>
      <c r="L163" s="109"/>
      <c r="M163" s="109"/>
      <c r="N163" s="109">
        <v>83.33</v>
      </c>
      <c r="O163" s="109">
        <v>100</v>
      </c>
      <c r="P163" s="109">
        <v>86.67</v>
      </c>
    </row>
    <row r="164" spans="1:16" x14ac:dyDescent="0.3">
      <c r="A164" s="113">
        <v>2022</v>
      </c>
      <c r="B164" s="107" t="s">
        <v>326</v>
      </c>
      <c r="C164" s="107" t="s">
        <v>101</v>
      </c>
      <c r="D164" s="107" t="s">
        <v>320</v>
      </c>
      <c r="E164" s="107" t="s">
        <v>320</v>
      </c>
      <c r="F164" s="107" t="s">
        <v>235</v>
      </c>
      <c r="G164" s="107" t="s">
        <v>327</v>
      </c>
      <c r="H164" s="107" t="s">
        <v>328</v>
      </c>
      <c r="I164" s="107" t="s">
        <v>324</v>
      </c>
      <c r="J164" s="109"/>
      <c r="K164" s="109"/>
      <c r="L164" s="109"/>
      <c r="M164" s="109"/>
      <c r="N164" s="109">
        <v>58.33</v>
      </c>
      <c r="O164" s="109">
        <v>0</v>
      </c>
      <c r="P164" s="109">
        <v>28.57</v>
      </c>
    </row>
    <row r="165" spans="1:16" x14ac:dyDescent="0.3">
      <c r="A165" s="113">
        <v>2022</v>
      </c>
      <c r="B165" s="107" t="s">
        <v>329</v>
      </c>
      <c r="C165" s="107" t="s">
        <v>101</v>
      </c>
      <c r="D165" s="107" t="s">
        <v>320</v>
      </c>
      <c r="E165" s="107" t="s">
        <v>320</v>
      </c>
      <c r="F165" s="107" t="s">
        <v>235</v>
      </c>
      <c r="G165" s="107" t="s">
        <v>330</v>
      </c>
      <c r="H165" s="107" t="s">
        <v>331</v>
      </c>
      <c r="I165" s="107" t="s">
        <v>324</v>
      </c>
      <c r="J165" s="109"/>
      <c r="K165" s="109"/>
      <c r="L165" s="109"/>
      <c r="M165" s="109"/>
      <c r="N165" s="109">
        <v>83.33</v>
      </c>
      <c r="O165" s="109">
        <v>61.11</v>
      </c>
      <c r="P165" s="109">
        <v>72.38</v>
      </c>
    </row>
    <row r="166" spans="1:16" x14ac:dyDescent="0.3">
      <c r="A166" s="113">
        <v>2022</v>
      </c>
      <c r="B166" s="107" t="s">
        <v>332</v>
      </c>
      <c r="C166" s="107" t="s">
        <v>101</v>
      </c>
      <c r="D166" s="107" t="s">
        <v>320</v>
      </c>
      <c r="E166" s="107" t="s">
        <v>320</v>
      </c>
      <c r="F166" s="107" t="s">
        <v>235</v>
      </c>
      <c r="G166" s="107" t="s">
        <v>333</v>
      </c>
      <c r="H166" s="107" t="s">
        <v>334</v>
      </c>
      <c r="I166" s="107" t="s">
        <v>324</v>
      </c>
      <c r="J166" s="109"/>
      <c r="K166" s="109"/>
      <c r="L166" s="109"/>
      <c r="M166" s="109"/>
      <c r="N166" s="109">
        <v>83.33</v>
      </c>
      <c r="O166" s="109">
        <v>0</v>
      </c>
      <c r="P166" s="109">
        <v>63.81</v>
      </c>
    </row>
    <row r="167" spans="1:16" x14ac:dyDescent="0.3">
      <c r="A167" s="113">
        <v>2022</v>
      </c>
      <c r="B167" s="107" t="s">
        <v>335</v>
      </c>
      <c r="C167" s="107" t="s">
        <v>101</v>
      </c>
      <c r="D167" s="107" t="s">
        <v>320</v>
      </c>
      <c r="E167" s="107" t="s">
        <v>320</v>
      </c>
      <c r="F167" s="107" t="s">
        <v>235</v>
      </c>
      <c r="G167" s="107" t="s">
        <v>207</v>
      </c>
      <c r="H167" s="107" t="s">
        <v>208</v>
      </c>
      <c r="I167" s="107" t="s">
        <v>324</v>
      </c>
      <c r="J167" s="109"/>
      <c r="K167" s="109"/>
      <c r="L167" s="109"/>
      <c r="M167" s="109"/>
      <c r="N167" s="109">
        <v>66.67</v>
      </c>
      <c r="O167" s="109">
        <v>62.5</v>
      </c>
      <c r="P167" s="109">
        <v>66.67</v>
      </c>
    </row>
    <row r="168" spans="1:16" x14ac:dyDescent="0.3">
      <c r="A168" s="113">
        <v>2022</v>
      </c>
      <c r="B168" s="107" t="s">
        <v>336</v>
      </c>
      <c r="C168" s="107" t="s">
        <v>101</v>
      </c>
      <c r="D168" s="107" t="s">
        <v>320</v>
      </c>
      <c r="E168" s="107" t="s">
        <v>320</v>
      </c>
      <c r="F168" s="107" t="s">
        <v>235</v>
      </c>
      <c r="G168" s="107" t="s">
        <v>337</v>
      </c>
      <c r="H168" s="107" t="s">
        <v>338</v>
      </c>
      <c r="I168" s="107" t="s">
        <v>324</v>
      </c>
      <c r="J168" s="109"/>
      <c r="K168" s="109"/>
      <c r="L168" s="109"/>
      <c r="M168" s="109"/>
      <c r="N168" s="109">
        <v>77.78</v>
      </c>
      <c r="O168" s="109">
        <v>34.72</v>
      </c>
      <c r="P168" s="109">
        <v>28.57</v>
      </c>
    </row>
    <row r="169" spans="1:16" x14ac:dyDescent="0.3">
      <c r="A169" s="113">
        <v>2022</v>
      </c>
      <c r="B169" s="107" t="s">
        <v>339</v>
      </c>
      <c r="C169" s="107" t="s">
        <v>101</v>
      </c>
      <c r="D169" s="107" t="s">
        <v>320</v>
      </c>
      <c r="E169" s="107" t="s">
        <v>320</v>
      </c>
      <c r="F169" s="107" t="s">
        <v>235</v>
      </c>
      <c r="G169" s="107" t="s">
        <v>185</v>
      </c>
      <c r="H169" s="107" t="s">
        <v>340</v>
      </c>
      <c r="I169" s="107" t="s">
        <v>324</v>
      </c>
      <c r="J169" s="109"/>
      <c r="K169" s="109"/>
      <c r="L169" s="109"/>
      <c r="M169" s="109"/>
      <c r="N169" s="109">
        <v>88.89</v>
      </c>
      <c r="O169" s="109">
        <v>100</v>
      </c>
      <c r="P169" s="109">
        <v>77.78</v>
      </c>
    </row>
    <row r="170" spans="1:16" x14ac:dyDescent="0.3">
      <c r="A170" s="113">
        <v>2022</v>
      </c>
      <c r="B170" s="107" t="s">
        <v>341</v>
      </c>
      <c r="C170" s="107" t="s">
        <v>101</v>
      </c>
      <c r="D170" s="107" t="s">
        <v>320</v>
      </c>
      <c r="E170" s="107" t="s">
        <v>320</v>
      </c>
      <c r="F170" s="107" t="s">
        <v>235</v>
      </c>
      <c r="G170" s="107" t="s">
        <v>342</v>
      </c>
      <c r="H170" s="107" t="s">
        <v>343</v>
      </c>
      <c r="I170" s="107" t="s">
        <v>324</v>
      </c>
      <c r="J170" s="109"/>
      <c r="K170" s="109"/>
      <c r="L170" s="109"/>
      <c r="M170" s="109"/>
      <c r="N170" s="109">
        <v>75</v>
      </c>
      <c r="O170" s="109">
        <v>0</v>
      </c>
      <c r="P170" s="109">
        <v>63.64</v>
      </c>
    </row>
    <row r="171" spans="1:16" x14ac:dyDescent="0.3">
      <c r="A171" s="113">
        <v>2022</v>
      </c>
      <c r="B171" s="107" t="s">
        <v>344</v>
      </c>
      <c r="C171" s="107" t="s">
        <v>101</v>
      </c>
      <c r="D171" s="107" t="s">
        <v>320</v>
      </c>
      <c r="E171" s="107" t="s">
        <v>320</v>
      </c>
      <c r="F171" s="107" t="s">
        <v>235</v>
      </c>
      <c r="G171" s="107" t="s">
        <v>345</v>
      </c>
      <c r="H171" s="107" t="s">
        <v>346</v>
      </c>
      <c r="I171" s="107" t="s">
        <v>324</v>
      </c>
      <c r="J171" s="109"/>
      <c r="K171" s="109"/>
      <c r="L171" s="109"/>
      <c r="M171" s="109"/>
      <c r="N171" s="109">
        <v>77.78</v>
      </c>
      <c r="O171" s="109">
        <v>50</v>
      </c>
      <c r="P171" s="109">
        <v>69.569999999999993</v>
      </c>
    </row>
    <row r="172" spans="1:16" x14ac:dyDescent="0.3">
      <c r="A172" s="113">
        <v>2022</v>
      </c>
      <c r="B172" s="107" t="s">
        <v>347</v>
      </c>
      <c r="C172" s="107" t="s">
        <v>101</v>
      </c>
      <c r="D172" s="107" t="s">
        <v>320</v>
      </c>
      <c r="E172" s="107" t="s">
        <v>320</v>
      </c>
      <c r="F172" s="107" t="s">
        <v>235</v>
      </c>
      <c r="G172" s="107" t="s">
        <v>165</v>
      </c>
      <c r="H172" s="107" t="s">
        <v>348</v>
      </c>
      <c r="I172" s="107" t="s">
        <v>324</v>
      </c>
      <c r="J172" s="109"/>
      <c r="K172" s="109"/>
      <c r="L172" s="109"/>
      <c r="M172" s="109"/>
      <c r="N172" s="109">
        <v>61.11</v>
      </c>
      <c r="O172" s="109">
        <v>0</v>
      </c>
      <c r="P172" s="109">
        <v>59.09</v>
      </c>
    </row>
    <row r="173" spans="1:16" x14ac:dyDescent="0.3">
      <c r="A173" s="113">
        <v>2022</v>
      </c>
      <c r="B173" s="107" t="s">
        <v>349</v>
      </c>
      <c r="C173" s="107" t="s">
        <v>101</v>
      </c>
      <c r="D173" s="107" t="s">
        <v>320</v>
      </c>
      <c r="E173" s="107" t="s">
        <v>350</v>
      </c>
      <c r="F173" s="107" t="s">
        <v>116</v>
      </c>
      <c r="G173" s="107" t="s">
        <v>207</v>
      </c>
      <c r="H173" s="107" t="s">
        <v>208</v>
      </c>
      <c r="I173" s="107" t="s">
        <v>324</v>
      </c>
      <c r="J173" s="109"/>
      <c r="K173" s="109"/>
      <c r="L173" s="109">
        <v>38.46</v>
      </c>
      <c r="M173" s="109">
        <v>50</v>
      </c>
      <c r="N173" s="109">
        <v>77.78</v>
      </c>
      <c r="O173" s="109">
        <v>88.89</v>
      </c>
      <c r="P173" s="109">
        <v>51.85</v>
      </c>
    </row>
    <row r="174" spans="1:16" x14ac:dyDescent="0.3">
      <c r="A174" s="113">
        <v>2022</v>
      </c>
      <c r="B174" s="107" t="s">
        <v>351</v>
      </c>
      <c r="C174" s="107" t="s">
        <v>101</v>
      </c>
      <c r="D174" s="107" t="s">
        <v>320</v>
      </c>
      <c r="E174" s="107" t="s">
        <v>350</v>
      </c>
      <c r="F174" s="107" t="s">
        <v>116</v>
      </c>
      <c r="G174" s="107" t="s">
        <v>220</v>
      </c>
      <c r="H174" s="107" t="s">
        <v>221</v>
      </c>
      <c r="I174" s="107" t="s">
        <v>324</v>
      </c>
      <c r="J174" s="109"/>
      <c r="K174" s="109"/>
      <c r="L174" s="109">
        <v>34.619999999999997</v>
      </c>
      <c r="M174" s="109">
        <v>50</v>
      </c>
      <c r="N174" s="109">
        <v>66.67</v>
      </c>
      <c r="O174" s="109">
        <v>65.28</v>
      </c>
      <c r="P174" s="109">
        <v>22.92</v>
      </c>
    </row>
    <row r="175" spans="1:16" x14ac:dyDescent="0.3">
      <c r="A175" s="113">
        <v>2022</v>
      </c>
      <c r="B175" s="107" t="s">
        <v>352</v>
      </c>
      <c r="C175" s="107" t="s">
        <v>101</v>
      </c>
      <c r="D175" s="107" t="s">
        <v>320</v>
      </c>
      <c r="E175" s="107" t="s">
        <v>350</v>
      </c>
      <c r="F175" s="107" t="s">
        <v>116</v>
      </c>
      <c r="G175" s="107" t="s">
        <v>105</v>
      </c>
      <c r="H175" s="107" t="s">
        <v>105</v>
      </c>
      <c r="I175" s="107" t="s">
        <v>324</v>
      </c>
      <c r="J175" s="109"/>
      <c r="K175" s="109"/>
      <c r="L175" s="109">
        <v>53.85</v>
      </c>
      <c r="M175" s="109">
        <v>83.33</v>
      </c>
      <c r="N175" s="109">
        <v>61.11</v>
      </c>
      <c r="O175" s="109">
        <v>100</v>
      </c>
      <c r="P175" s="109">
        <v>51.39</v>
      </c>
    </row>
    <row r="176" spans="1:16" x14ac:dyDescent="0.3">
      <c r="A176" s="113">
        <v>2022</v>
      </c>
      <c r="B176" s="107" t="s">
        <v>353</v>
      </c>
      <c r="C176" s="107" t="s">
        <v>101</v>
      </c>
      <c r="D176" s="107" t="s">
        <v>320</v>
      </c>
      <c r="E176" s="107" t="s">
        <v>350</v>
      </c>
      <c r="F176" s="107" t="s">
        <v>116</v>
      </c>
      <c r="G176" s="107" t="s">
        <v>337</v>
      </c>
      <c r="H176" s="107" t="s">
        <v>338</v>
      </c>
      <c r="I176" s="107" t="s">
        <v>324</v>
      </c>
      <c r="J176" s="109"/>
      <c r="K176" s="109"/>
      <c r="L176" s="109">
        <v>53.85</v>
      </c>
      <c r="M176" s="109">
        <v>50</v>
      </c>
      <c r="N176" s="109">
        <v>61.11</v>
      </c>
      <c r="O176" s="109">
        <v>0</v>
      </c>
      <c r="P176" s="109">
        <v>69.52</v>
      </c>
    </row>
    <row r="177" spans="1:16" x14ac:dyDescent="0.3">
      <c r="A177" s="113">
        <v>2022</v>
      </c>
      <c r="B177" s="107" t="s">
        <v>354</v>
      </c>
      <c r="C177" s="107" t="s">
        <v>101</v>
      </c>
      <c r="D177" s="107" t="s">
        <v>320</v>
      </c>
      <c r="E177" s="107" t="s">
        <v>350</v>
      </c>
      <c r="F177" s="107" t="s">
        <v>116</v>
      </c>
      <c r="G177" s="107" t="s">
        <v>105</v>
      </c>
      <c r="H177" s="107" t="s">
        <v>105</v>
      </c>
      <c r="I177" s="107" t="s">
        <v>324</v>
      </c>
      <c r="J177" s="109"/>
      <c r="K177" s="109"/>
      <c r="L177" s="109"/>
      <c r="M177" s="109"/>
      <c r="N177" s="109">
        <v>77.78</v>
      </c>
      <c r="O177" s="109">
        <v>0</v>
      </c>
      <c r="P177" s="109">
        <v>63.64</v>
      </c>
    </row>
    <row r="178" spans="1:16" x14ac:dyDescent="0.3">
      <c r="A178" s="113">
        <v>2022</v>
      </c>
      <c r="B178" s="107" t="s">
        <v>355</v>
      </c>
      <c r="C178" s="107" t="s">
        <v>101</v>
      </c>
      <c r="D178" s="107" t="s">
        <v>320</v>
      </c>
      <c r="E178" s="107" t="s">
        <v>350</v>
      </c>
      <c r="F178" s="107" t="s">
        <v>116</v>
      </c>
      <c r="G178" s="107" t="s">
        <v>356</v>
      </c>
      <c r="H178" s="107" t="s">
        <v>357</v>
      </c>
      <c r="I178" s="107" t="s">
        <v>324</v>
      </c>
      <c r="J178" s="109"/>
      <c r="K178" s="109"/>
      <c r="L178" s="109">
        <v>84.62</v>
      </c>
      <c r="M178" s="109">
        <v>33.33</v>
      </c>
      <c r="N178" s="109">
        <v>58.33</v>
      </c>
      <c r="O178" s="109">
        <v>0</v>
      </c>
      <c r="P178" s="109">
        <v>45.05</v>
      </c>
    </row>
    <row r="179" spans="1:16" x14ac:dyDescent="0.3">
      <c r="A179" s="113">
        <v>2022</v>
      </c>
      <c r="B179" s="107" t="s">
        <v>358</v>
      </c>
      <c r="C179" s="107" t="s">
        <v>101</v>
      </c>
      <c r="D179" s="107" t="s">
        <v>320</v>
      </c>
      <c r="E179" s="107" t="s">
        <v>350</v>
      </c>
      <c r="F179" s="107" t="s">
        <v>116</v>
      </c>
      <c r="G179" s="107" t="s">
        <v>359</v>
      </c>
      <c r="H179" s="107" t="s">
        <v>360</v>
      </c>
      <c r="I179" s="107" t="s">
        <v>324</v>
      </c>
      <c r="J179" s="109"/>
      <c r="K179" s="109"/>
      <c r="L179" s="109">
        <v>34.619999999999997</v>
      </c>
      <c r="M179" s="109">
        <v>50</v>
      </c>
      <c r="N179" s="109">
        <v>58.33</v>
      </c>
      <c r="O179" s="109">
        <v>0</v>
      </c>
      <c r="P179" s="109">
        <v>0</v>
      </c>
    </row>
    <row r="180" spans="1:16" x14ac:dyDescent="0.3">
      <c r="A180" s="113">
        <v>2022</v>
      </c>
      <c r="B180" s="107" t="s">
        <v>361</v>
      </c>
      <c r="C180" s="107" t="s">
        <v>101</v>
      </c>
      <c r="D180" s="107" t="s">
        <v>320</v>
      </c>
      <c r="E180" s="107" t="s">
        <v>350</v>
      </c>
      <c r="F180" s="107" t="s">
        <v>116</v>
      </c>
      <c r="G180" s="107" t="s">
        <v>362</v>
      </c>
      <c r="H180" s="107" t="s">
        <v>363</v>
      </c>
      <c r="I180" s="107" t="s">
        <v>324</v>
      </c>
      <c r="J180" s="109"/>
      <c r="K180" s="109"/>
      <c r="L180" s="109">
        <v>26.92</v>
      </c>
      <c r="M180" s="109">
        <v>33.33</v>
      </c>
      <c r="N180" s="109">
        <v>58.33</v>
      </c>
      <c r="O180" s="109">
        <v>0</v>
      </c>
      <c r="P180" s="109">
        <v>55.56</v>
      </c>
    </row>
    <row r="181" spans="1:16" x14ac:dyDescent="0.3">
      <c r="A181" s="113">
        <v>2022</v>
      </c>
      <c r="B181" s="107" t="s">
        <v>364</v>
      </c>
      <c r="C181" s="107" t="s">
        <v>101</v>
      </c>
      <c r="D181" s="107" t="s">
        <v>320</v>
      </c>
      <c r="E181" s="107" t="s">
        <v>350</v>
      </c>
      <c r="F181" s="107" t="s">
        <v>116</v>
      </c>
      <c r="G181" s="107" t="s">
        <v>330</v>
      </c>
      <c r="H181" s="107" t="s">
        <v>331</v>
      </c>
      <c r="I181" s="107" t="s">
        <v>324</v>
      </c>
      <c r="J181" s="109"/>
      <c r="K181" s="109"/>
      <c r="L181" s="109">
        <v>73.08</v>
      </c>
      <c r="M181" s="109">
        <v>50</v>
      </c>
      <c r="N181" s="109">
        <v>61.11</v>
      </c>
      <c r="O181" s="109">
        <v>91.67</v>
      </c>
      <c r="P181" s="109">
        <v>50</v>
      </c>
    </row>
    <row r="182" spans="1:16" x14ac:dyDescent="0.3">
      <c r="A182" s="113">
        <v>2022</v>
      </c>
      <c r="B182" s="107" t="s">
        <v>365</v>
      </c>
      <c r="C182" s="107" t="s">
        <v>101</v>
      </c>
      <c r="D182" s="107" t="s">
        <v>320</v>
      </c>
      <c r="E182" s="107" t="s">
        <v>350</v>
      </c>
      <c r="F182" s="107" t="s">
        <v>116</v>
      </c>
      <c r="G182" s="107" t="s">
        <v>366</v>
      </c>
      <c r="H182" s="107" t="s">
        <v>367</v>
      </c>
      <c r="I182" s="107" t="s">
        <v>324</v>
      </c>
      <c r="J182" s="109"/>
      <c r="K182" s="109"/>
      <c r="L182" s="109">
        <v>57.69</v>
      </c>
      <c r="M182" s="109">
        <v>33.33</v>
      </c>
      <c r="N182" s="109">
        <v>94.44</v>
      </c>
      <c r="O182" s="109">
        <v>90.28</v>
      </c>
      <c r="P182" s="109">
        <v>59.72</v>
      </c>
    </row>
    <row r="183" spans="1:16" x14ac:dyDescent="0.3">
      <c r="A183" s="113">
        <v>2022</v>
      </c>
      <c r="B183" s="107" t="s">
        <v>368</v>
      </c>
      <c r="C183" s="107" t="s">
        <v>101</v>
      </c>
      <c r="D183" s="107" t="s">
        <v>320</v>
      </c>
      <c r="E183" s="107" t="s">
        <v>350</v>
      </c>
      <c r="F183" s="107" t="s">
        <v>116</v>
      </c>
      <c r="G183" s="107" t="s">
        <v>342</v>
      </c>
      <c r="H183" s="107" t="s">
        <v>343</v>
      </c>
      <c r="I183" s="107" t="s">
        <v>324</v>
      </c>
      <c r="J183" s="109"/>
      <c r="K183" s="109"/>
      <c r="L183" s="109">
        <v>18.18</v>
      </c>
      <c r="M183" s="109">
        <v>50</v>
      </c>
      <c r="N183" s="109">
        <v>66.67</v>
      </c>
      <c r="O183" s="109">
        <v>86.11</v>
      </c>
      <c r="P183" s="109">
        <v>50</v>
      </c>
    </row>
    <row r="184" spans="1:16" x14ac:dyDescent="0.3">
      <c r="A184" s="113">
        <v>2022</v>
      </c>
      <c r="B184" s="107" t="s">
        <v>369</v>
      </c>
      <c r="C184" s="107" t="s">
        <v>101</v>
      </c>
      <c r="D184" s="107" t="s">
        <v>320</v>
      </c>
      <c r="E184" s="107" t="s">
        <v>350</v>
      </c>
      <c r="F184" s="107" t="s">
        <v>116</v>
      </c>
      <c r="G184" s="107" t="s">
        <v>105</v>
      </c>
      <c r="H184" s="107" t="s">
        <v>105</v>
      </c>
      <c r="I184" s="107" t="s">
        <v>324</v>
      </c>
      <c r="J184" s="109"/>
      <c r="K184" s="109"/>
      <c r="L184" s="109">
        <v>50</v>
      </c>
      <c r="M184" s="109">
        <v>50</v>
      </c>
      <c r="N184" s="109">
        <v>83.33</v>
      </c>
      <c r="O184" s="109">
        <v>72.22</v>
      </c>
      <c r="P184" s="109">
        <v>45.45</v>
      </c>
    </row>
    <row r="185" spans="1:16" x14ac:dyDescent="0.3">
      <c r="A185" s="113">
        <v>2022</v>
      </c>
      <c r="B185" s="107" t="s">
        <v>370</v>
      </c>
      <c r="C185" s="107" t="s">
        <v>101</v>
      </c>
      <c r="D185" s="107" t="s">
        <v>320</v>
      </c>
      <c r="E185" s="107" t="s">
        <v>320</v>
      </c>
      <c r="F185" s="107" t="s">
        <v>235</v>
      </c>
      <c r="G185" s="107" t="s">
        <v>220</v>
      </c>
      <c r="H185" s="107" t="s">
        <v>221</v>
      </c>
      <c r="I185" s="107" t="s">
        <v>324</v>
      </c>
      <c r="J185" s="109"/>
      <c r="K185" s="109"/>
      <c r="L185" s="109"/>
      <c r="M185" s="109"/>
      <c r="N185" s="109">
        <v>55.56</v>
      </c>
      <c r="O185" s="109">
        <v>62.5</v>
      </c>
      <c r="P185" s="109">
        <v>39.39</v>
      </c>
    </row>
    <row r="186" spans="1:16" x14ac:dyDescent="0.3">
      <c r="A186" s="113">
        <v>2022</v>
      </c>
      <c r="B186" s="107" t="s">
        <v>371</v>
      </c>
      <c r="C186" s="107" t="s">
        <v>101</v>
      </c>
      <c r="D186" s="107" t="s">
        <v>320</v>
      </c>
      <c r="E186" s="107" t="s">
        <v>320</v>
      </c>
      <c r="F186" s="107" t="s">
        <v>235</v>
      </c>
      <c r="G186" s="107" t="s">
        <v>198</v>
      </c>
      <c r="H186" s="107" t="s">
        <v>372</v>
      </c>
      <c r="I186" s="107" t="s">
        <v>324</v>
      </c>
      <c r="J186" s="109"/>
      <c r="K186" s="109"/>
      <c r="L186" s="109"/>
      <c r="M186" s="109"/>
      <c r="N186" s="109">
        <v>77.78</v>
      </c>
      <c r="O186" s="109">
        <v>63.89</v>
      </c>
      <c r="P186" s="109">
        <v>53.85</v>
      </c>
    </row>
    <row r="187" spans="1:16" x14ac:dyDescent="0.3">
      <c r="A187" s="113">
        <v>2022</v>
      </c>
      <c r="B187" s="107" t="s">
        <v>373</v>
      </c>
      <c r="C187" s="107" t="s">
        <v>101</v>
      </c>
      <c r="D187" s="107" t="s">
        <v>320</v>
      </c>
      <c r="E187" s="107" t="s">
        <v>320</v>
      </c>
      <c r="F187" s="107" t="s">
        <v>235</v>
      </c>
      <c r="G187" s="107" t="s">
        <v>333</v>
      </c>
      <c r="H187" s="107" t="s">
        <v>374</v>
      </c>
      <c r="I187" s="107" t="s">
        <v>324</v>
      </c>
      <c r="J187" s="109"/>
      <c r="K187" s="109"/>
      <c r="L187" s="109"/>
      <c r="M187" s="109"/>
      <c r="N187" s="109">
        <v>100</v>
      </c>
      <c r="O187" s="109">
        <v>94.44</v>
      </c>
      <c r="P187" s="109">
        <v>54.44</v>
      </c>
    </row>
    <row r="188" spans="1:16" x14ac:dyDescent="0.3">
      <c r="A188" s="113">
        <v>2022</v>
      </c>
      <c r="B188" s="107" t="s">
        <v>375</v>
      </c>
      <c r="C188" s="107" t="s">
        <v>101</v>
      </c>
      <c r="D188" s="107" t="s">
        <v>320</v>
      </c>
      <c r="E188" s="107" t="s">
        <v>350</v>
      </c>
      <c r="F188" s="107" t="s">
        <v>116</v>
      </c>
      <c r="G188" s="107" t="s">
        <v>376</v>
      </c>
      <c r="H188" s="107" t="s">
        <v>377</v>
      </c>
      <c r="I188" s="107" t="s">
        <v>324</v>
      </c>
      <c r="J188" s="109"/>
      <c r="K188" s="109"/>
      <c r="L188" s="109"/>
      <c r="M188" s="109"/>
      <c r="N188" s="109">
        <v>66.67</v>
      </c>
      <c r="O188" s="109">
        <v>0</v>
      </c>
      <c r="P188" s="109">
        <v>0</v>
      </c>
    </row>
    <row r="189" spans="1:16" x14ac:dyDescent="0.3">
      <c r="A189" s="113">
        <v>2022</v>
      </c>
      <c r="B189" s="107" t="s">
        <v>378</v>
      </c>
      <c r="C189" s="107" t="s">
        <v>101</v>
      </c>
      <c r="D189" s="107" t="s">
        <v>320</v>
      </c>
      <c r="E189" s="107" t="s">
        <v>350</v>
      </c>
      <c r="F189" s="107" t="s">
        <v>116</v>
      </c>
      <c r="G189" s="107" t="s">
        <v>105</v>
      </c>
      <c r="H189" s="107" t="s">
        <v>105</v>
      </c>
      <c r="I189" s="107" t="s">
        <v>324</v>
      </c>
      <c r="J189" s="109"/>
      <c r="K189" s="109"/>
      <c r="L189" s="109">
        <v>42.31</v>
      </c>
      <c r="M189" s="109">
        <v>83.33</v>
      </c>
      <c r="N189" s="109">
        <v>58.33</v>
      </c>
      <c r="O189" s="109">
        <v>50</v>
      </c>
      <c r="P189" s="109">
        <v>33.33</v>
      </c>
    </row>
    <row r="190" spans="1:16" x14ac:dyDescent="0.3">
      <c r="A190" s="113">
        <v>2022</v>
      </c>
      <c r="B190" s="107" t="s">
        <v>379</v>
      </c>
      <c r="C190" s="107" t="s">
        <v>101</v>
      </c>
      <c r="D190" s="107" t="s">
        <v>320</v>
      </c>
      <c r="E190" s="107" t="s">
        <v>320</v>
      </c>
      <c r="F190" s="107" t="s">
        <v>235</v>
      </c>
      <c r="G190" s="107" t="s">
        <v>380</v>
      </c>
      <c r="H190" s="107" t="s">
        <v>381</v>
      </c>
      <c r="I190" s="107" t="s">
        <v>324</v>
      </c>
      <c r="J190" s="109"/>
      <c r="K190" s="109"/>
      <c r="L190" s="109"/>
      <c r="M190" s="109"/>
      <c r="N190" s="109">
        <v>55.56</v>
      </c>
      <c r="O190" s="109">
        <v>29.17</v>
      </c>
      <c r="P190" s="109">
        <v>17.95</v>
      </c>
    </row>
    <row r="191" spans="1:16" x14ac:dyDescent="0.3">
      <c r="A191" s="113">
        <v>2022</v>
      </c>
      <c r="B191" s="107" t="s">
        <v>382</v>
      </c>
      <c r="C191" s="107" t="s">
        <v>101</v>
      </c>
      <c r="D191" s="107" t="s">
        <v>383</v>
      </c>
      <c r="E191" s="107" t="s">
        <v>384</v>
      </c>
      <c r="F191" s="107" t="s">
        <v>322</v>
      </c>
      <c r="G191" s="107" t="s">
        <v>105</v>
      </c>
      <c r="H191" s="107" t="s">
        <v>105</v>
      </c>
      <c r="I191" s="107" t="s">
        <v>324</v>
      </c>
      <c r="J191" s="109"/>
      <c r="K191" s="109"/>
      <c r="L191" s="109"/>
      <c r="M191" s="109"/>
      <c r="N191" s="109">
        <v>44.44</v>
      </c>
      <c r="O191" s="109">
        <v>0</v>
      </c>
      <c r="P191" s="109">
        <v>75.44</v>
      </c>
    </row>
    <row r="192" spans="1:16" x14ac:dyDescent="0.3">
      <c r="A192" s="113">
        <v>2022</v>
      </c>
      <c r="B192" s="107" t="s">
        <v>385</v>
      </c>
      <c r="C192" s="107" t="s">
        <v>101</v>
      </c>
      <c r="D192" s="107" t="s">
        <v>320</v>
      </c>
      <c r="E192" s="107" t="s">
        <v>320</v>
      </c>
      <c r="F192" s="107" t="s">
        <v>235</v>
      </c>
      <c r="G192" s="107" t="s">
        <v>386</v>
      </c>
      <c r="H192" s="107" t="s">
        <v>387</v>
      </c>
      <c r="I192" s="107" t="s">
        <v>324</v>
      </c>
      <c r="J192" s="109"/>
      <c r="K192" s="109"/>
      <c r="L192" s="109"/>
      <c r="M192" s="109"/>
      <c r="N192" s="109">
        <v>66.67</v>
      </c>
      <c r="O192" s="109">
        <v>0</v>
      </c>
      <c r="P192" s="109">
        <v>72.81</v>
      </c>
    </row>
    <row r="193" spans="1:16" x14ac:dyDescent="0.3">
      <c r="A193" s="113">
        <v>2022</v>
      </c>
      <c r="B193" s="107" t="s">
        <v>388</v>
      </c>
      <c r="C193" s="107" t="s">
        <v>101</v>
      </c>
      <c r="D193" s="107" t="s">
        <v>320</v>
      </c>
      <c r="E193" s="107" t="s">
        <v>320</v>
      </c>
      <c r="F193" s="107" t="s">
        <v>235</v>
      </c>
      <c r="G193" s="107" t="s">
        <v>389</v>
      </c>
      <c r="H193" s="107" t="s">
        <v>390</v>
      </c>
      <c r="I193" s="107" t="s">
        <v>324</v>
      </c>
      <c r="J193" s="109"/>
      <c r="K193" s="109"/>
      <c r="L193" s="109"/>
      <c r="M193" s="109"/>
      <c r="N193" s="109">
        <v>66.67</v>
      </c>
      <c r="O193" s="109">
        <v>54.17</v>
      </c>
      <c r="P193" s="109">
        <v>0</v>
      </c>
    </row>
    <row r="194" spans="1:16" x14ac:dyDescent="0.3">
      <c r="A194" s="113">
        <v>2022</v>
      </c>
      <c r="B194" s="107" t="s">
        <v>391</v>
      </c>
      <c r="C194" s="107" t="s">
        <v>101</v>
      </c>
      <c r="D194" s="107" t="s">
        <v>320</v>
      </c>
      <c r="E194" s="107" t="s">
        <v>320</v>
      </c>
      <c r="F194" s="107" t="s">
        <v>235</v>
      </c>
      <c r="G194" s="107" t="s">
        <v>362</v>
      </c>
      <c r="H194" s="107" t="s">
        <v>363</v>
      </c>
      <c r="I194" s="107" t="s">
        <v>324</v>
      </c>
      <c r="J194" s="109"/>
      <c r="K194" s="109"/>
      <c r="L194" s="109"/>
      <c r="M194" s="109"/>
      <c r="N194" s="109">
        <v>88.89</v>
      </c>
      <c r="O194" s="109">
        <v>68.06</v>
      </c>
      <c r="P194" s="109">
        <v>78.12</v>
      </c>
    </row>
    <row r="195" spans="1:16" x14ac:dyDescent="0.3">
      <c r="A195" s="113">
        <v>2022</v>
      </c>
      <c r="B195" s="107" t="s">
        <v>392</v>
      </c>
      <c r="C195" s="107" t="s">
        <v>101</v>
      </c>
      <c r="D195" s="107" t="s">
        <v>320</v>
      </c>
      <c r="E195" s="107" t="s">
        <v>320</v>
      </c>
      <c r="F195" s="107" t="s">
        <v>235</v>
      </c>
      <c r="G195" s="107" t="s">
        <v>253</v>
      </c>
      <c r="H195" s="107" t="s">
        <v>393</v>
      </c>
      <c r="I195" s="107" t="s">
        <v>324</v>
      </c>
      <c r="J195" s="109"/>
      <c r="K195" s="109"/>
      <c r="L195" s="109"/>
      <c r="M195" s="109"/>
      <c r="N195" s="109">
        <v>66.67</v>
      </c>
      <c r="O195" s="109">
        <v>0</v>
      </c>
      <c r="P195" s="109">
        <v>28.57</v>
      </c>
    </row>
    <row r="196" spans="1:16" x14ac:dyDescent="0.3">
      <c r="A196" s="113">
        <v>2022</v>
      </c>
      <c r="B196" s="107" t="s">
        <v>394</v>
      </c>
      <c r="C196" s="107" t="s">
        <v>101</v>
      </c>
      <c r="D196" s="107" t="s">
        <v>320</v>
      </c>
      <c r="E196" s="107" t="s">
        <v>320</v>
      </c>
      <c r="F196" s="107" t="s">
        <v>235</v>
      </c>
      <c r="G196" s="107" t="s">
        <v>165</v>
      </c>
      <c r="H196" s="107" t="s">
        <v>395</v>
      </c>
      <c r="I196" s="107" t="s">
        <v>324</v>
      </c>
      <c r="J196" s="109"/>
      <c r="K196" s="109"/>
      <c r="L196" s="109"/>
      <c r="M196" s="109"/>
      <c r="N196" s="109">
        <v>55.56</v>
      </c>
      <c r="O196" s="109">
        <v>88.89</v>
      </c>
      <c r="P196" s="109">
        <v>53.85</v>
      </c>
    </row>
    <row r="197" spans="1:16" x14ac:dyDescent="0.3">
      <c r="A197" s="113">
        <v>2022</v>
      </c>
      <c r="B197" s="108" t="s">
        <v>396</v>
      </c>
      <c r="C197" s="108" t="s">
        <v>101</v>
      </c>
      <c r="D197" s="108" t="s">
        <v>320</v>
      </c>
      <c r="E197" s="108" t="s">
        <v>320</v>
      </c>
      <c r="F197" s="108" t="s">
        <v>235</v>
      </c>
      <c r="G197" s="108" t="s">
        <v>356</v>
      </c>
      <c r="H197" s="108" t="s">
        <v>357</v>
      </c>
      <c r="I197" s="108" t="s">
        <v>324</v>
      </c>
      <c r="J197" s="109"/>
      <c r="K197" s="109"/>
      <c r="L197" s="109"/>
      <c r="M197" s="109"/>
      <c r="N197" s="109">
        <v>94.44</v>
      </c>
      <c r="O197" s="109">
        <v>94.44</v>
      </c>
      <c r="P197" s="109">
        <v>94.74</v>
      </c>
    </row>
    <row r="198" spans="1:16" x14ac:dyDescent="0.3">
      <c r="A198" s="113">
        <v>2022</v>
      </c>
      <c r="B198" s="108" t="s">
        <v>397</v>
      </c>
      <c r="C198" s="108" t="s">
        <v>101</v>
      </c>
      <c r="D198" s="108" t="s">
        <v>320</v>
      </c>
      <c r="E198" s="108" t="s">
        <v>320</v>
      </c>
      <c r="F198" s="108" t="s">
        <v>235</v>
      </c>
      <c r="G198" s="108" t="s">
        <v>356</v>
      </c>
      <c r="H198" s="108" t="s">
        <v>398</v>
      </c>
      <c r="I198" s="108" t="s">
        <v>324</v>
      </c>
      <c r="J198" s="109"/>
      <c r="K198" s="109"/>
      <c r="L198" s="109"/>
      <c r="M198" s="109"/>
      <c r="N198" s="109">
        <v>25</v>
      </c>
      <c r="O198" s="109">
        <v>0</v>
      </c>
      <c r="P198" s="109">
        <v>83.33</v>
      </c>
    </row>
    <row r="199" spans="1:16" x14ac:dyDescent="0.3">
      <c r="A199" s="113">
        <v>2022</v>
      </c>
      <c r="B199" s="108" t="s">
        <v>399</v>
      </c>
      <c r="C199" s="108" t="s">
        <v>101</v>
      </c>
      <c r="D199" s="108" t="s">
        <v>320</v>
      </c>
      <c r="E199" s="108" t="s">
        <v>320</v>
      </c>
      <c r="F199" s="108" t="s">
        <v>235</v>
      </c>
      <c r="G199" s="108" t="s">
        <v>162</v>
      </c>
      <c r="H199" s="108" t="s">
        <v>400</v>
      </c>
      <c r="I199" s="108" t="s">
        <v>324</v>
      </c>
      <c r="J199" s="109"/>
      <c r="K199" s="109"/>
      <c r="L199" s="109"/>
      <c r="M199" s="109"/>
      <c r="N199" s="109">
        <v>77.78</v>
      </c>
      <c r="O199" s="109">
        <v>72.22</v>
      </c>
      <c r="P199" s="109">
        <v>54.39</v>
      </c>
    </row>
    <row r="200" spans="1:16" x14ac:dyDescent="0.3">
      <c r="A200" s="113">
        <v>2022</v>
      </c>
      <c r="B200" s="108" t="s">
        <v>401</v>
      </c>
      <c r="C200" s="108" t="s">
        <v>101</v>
      </c>
      <c r="D200" s="108" t="s">
        <v>320</v>
      </c>
      <c r="E200" s="108" t="s">
        <v>320</v>
      </c>
      <c r="F200" s="108" t="s">
        <v>235</v>
      </c>
      <c r="G200" s="108" t="s">
        <v>402</v>
      </c>
      <c r="H200" s="108" t="s">
        <v>403</v>
      </c>
      <c r="I200" s="108" t="s">
        <v>324</v>
      </c>
      <c r="J200" s="109"/>
      <c r="K200" s="109"/>
      <c r="L200" s="109"/>
      <c r="M200" s="109"/>
      <c r="N200" s="109">
        <v>50</v>
      </c>
      <c r="O200" s="109">
        <v>58.33</v>
      </c>
      <c r="P200" s="109">
        <v>14.29</v>
      </c>
    </row>
    <row r="201" spans="1:16" x14ac:dyDescent="0.3">
      <c r="A201" s="113">
        <v>2022</v>
      </c>
      <c r="B201" s="108" t="s">
        <v>404</v>
      </c>
      <c r="C201" s="108" t="s">
        <v>101</v>
      </c>
      <c r="D201" s="108" t="s">
        <v>320</v>
      </c>
      <c r="E201" s="108" t="s">
        <v>320</v>
      </c>
      <c r="F201" s="108" t="s">
        <v>235</v>
      </c>
      <c r="G201" s="108" t="s">
        <v>402</v>
      </c>
      <c r="H201" s="108" t="s">
        <v>405</v>
      </c>
      <c r="I201" s="108" t="s">
        <v>324</v>
      </c>
      <c r="J201" s="109"/>
      <c r="K201" s="109"/>
      <c r="L201" s="109"/>
      <c r="M201" s="109"/>
      <c r="N201" s="109">
        <v>77.78</v>
      </c>
      <c r="O201" s="109">
        <v>65.28</v>
      </c>
      <c r="P201" s="109">
        <v>33.33</v>
      </c>
    </row>
    <row r="202" spans="1:16" x14ac:dyDescent="0.3">
      <c r="A202" s="113">
        <v>2022</v>
      </c>
      <c r="B202" s="108" t="s">
        <v>406</v>
      </c>
      <c r="C202" s="108" t="s">
        <v>101</v>
      </c>
      <c r="D202" s="108" t="s">
        <v>320</v>
      </c>
      <c r="E202" s="108" t="s">
        <v>320</v>
      </c>
      <c r="F202" s="108" t="s">
        <v>235</v>
      </c>
      <c r="G202" s="108" t="s">
        <v>188</v>
      </c>
      <c r="H202" s="108" t="s">
        <v>407</v>
      </c>
      <c r="I202" s="108" t="s">
        <v>324</v>
      </c>
      <c r="J202" s="109"/>
      <c r="K202" s="109"/>
      <c r="L202" s="109"/>
      <c r="M202" s="109"/>
      <c r="N202" s="109">
        <v>94.44</v>
      </c>
      <c r="O202" s="109">
        <v>80.56</v>
      </c>
      <c r="P202" s="109">
        <v>73.91</v>
      </c>
    </row>
    <row r="203" spans="1:16" x14ac:dyDescent="0.3">
      <c r="A203" s="113">
        <v>2022</v>
      </c>
      <c r="B203" s="108" t="s">
        <v>408</v>
      </c>
      <c r="C203" s="108" t="s">
        <v>101</v>
      </c>
      <c r="D203" s="108" t="s">
        <v>320</v>
      </c>
      <c r="E203" s="108" t="s">
        <v>320</v>
      </c>
      <c r="F203" s="108" t="s">
        <v>235</v>
      </c>
      <c r="G203" s="108" t="s">
        <v>359</v>
      </c>
      <c r="H203" s="108" t="s">
        <v>360</v>
      </c>
      <c r="I203" s="108" t="s">
        <v>324</v>
      </c>
      <c r="J203" s="109"/>
      <c r="K203" s="109"/>
      <c r="L203" s="109"/>
      <c r="M203" s="109"/>
      <c r="N203" s="109">
        <v>88.89</v>
      </c>
      <c r="O203" s="109">
        <v>0</v>
      </c>
      <c r="P203" s="109">
        <v>22.92</v>
      </c>
    </row>
    <row r="204" spans="1:16" x14ac:dyDescent="0.3">
      <c r="A204" s="113">
        <v>2022</v>
      </c>
      <c r="B204" s="108" t="s">
        <v>409</v>
      </c>
      <c r="C204" s="108" t="s">
        <v>101</v>
      </c>
      <c r="D204" s="108" t="s">
        <v>320</v>
      </c>
      <c r="E204" s="108" t="s">
        <v>158</v>
      </c>
      <c r="F204" s="108" t="s">
        <v>235</v>
      </c>
      <c r="G204" s="108" t="s">
        <v>165</v>
      </c>
      <c r="H204" s="108" t="s">
        <v>410</v>
      </c>
      <c r="I204" s="108" t="s">
        <v>324</v>
      </c>
      <c r="J204" s="109"/>
      <c r="K204" s="109"/>
      <c r="L204" s="109"/>
      <c r="M204" s="109"/>
      <c r="N204" s="109">
        <v>50</v>
      </c>
      <c r="O204" s="109">
        <v>0</v>
      </c>
      <c r="P204" s="109">
        <v>28.57</v>
      </c>
    </row>
    <row r="205" spans="1:16" x14ac:dyDescent="0.3">
      <c r="A205" s="113">
        <v>2022</v>
      </c>
      <c r="B205" s="108" t="s">
        <v>411</v>
      </c>
      <c r="C205" s="108" t="s">
        <v>101</v>
      </c>
      <c r="D205" s="108" t="s">
        <v>383</v>
      </c>
      <c r="E205" s="108" t="s">
        <v>412</v>
      </c>
      <c r="F205" s="108" t="s">
        <v>322</v>
      </c>
      <c r="G205" s="108" t="s">
        <v>105</v>
      </c>
      <c r="H205" s="108" t="s">
        <v>105</v>
      </c>
      <c r="I205" s="108" t="s">
        <v>324</v>
      </c>
      <c r="J205" s="109"/>
      <c r="K205" s="109"/>
      <c r="L205" s="109"/>
      <c r="M205" s="109"/>
      <c r="N205" s="109">
        <v>60</v>
      </c>
      <c r="O205" s="109">
        <v>83.33</v>
      </c>
      <c r="P205" s="109">
        <v>73.680000000000007</v>
      </c>
    </row>
    <row r="206" spans="1:16" x14ac:dyDescent="0.3">
      <c r="A206" s="113">
        <v>2022</v>
      </c>
      <c r="B206" s="108" t="s">
        <v>413</v>
      </c>
      <c r="C206" s="108" t="s">
        <v>101</v>
      </c>
      <c r="D206" s="108" t="s">
        <v>320</v>
      </c>
      <c r="E206" s="108" t="s">
        <v>320</v>
      </c>
      <c r="F206" s="108" t="s">
        <v>235</v>
      </c>
      <c r="G206" s="108" t="s">
        <v>366</v>
      </c>
      <c r="H206" s="108" t="s">
        <v>367</v>
      </c>
      <c r="I206" s="108" t="s">
        <v>324</v>
      </c>
      <c r="J206" s="109"/>
      <c r="K206" s="109"/>
      <c r="L206" s="109"/>
      <c r="M206" s="109"/>
      <c r="N206" s="109">
        <v>66.67</v>
      </c>
      <c r="O206" s="109">
        <v>54.17</v>
      </c>
      <c r="P206" s="109">
        <v>44.44</v>
      </c>
    </row>
    <row r="207" spans="1:16" x14ac:dyDescent="0.3">
      <c r="A207" s="113">
        <v>2022</v>
      </c>
      <c r="B207" s="108" t="s">
        <v>414</v>
      </c>
      <c r="C207" s="108" t="s">
        <v>101</v>
      </c>
      <c r="D207" s="108" t="s">
        <v>320</v>
      </c>
      <c r="E207" s="108" t="s">
        <v>320</v>
      </c>
      <c r="F207" s="108" t="s">
        <v>235</v>
      </c>
      <c r="G207" s="108" t="s">
        <v>210</v>
      </c>
      <c r="H207" s="108" t="s">
        <v>211</v>
      </c>
      <c r="I207" s="108" t="s">
        <v>324</v>
      </c>
      <c r="J207" s="109"/>
      <c r="K207" s="109"/>
      <c r="L207" s="109"/>
      <c r="M207" s="109"/>
      <c r="N207" s="109">
        <v>77.78</v>
      </c>
      <c r="O207" s="109">
        <v>80.56</v>
      </c>
      <c r="P207" s="109">
        <v>71.569999999999993</v>
      </c>
    </row>
    <row r="208" spans="1:16" x14ac:dyDescent="0.3">
      <c r="A208" s="113">
        <v>2022</v>
      </c>
      <c r="B208" s="108" t="s">
        <v>415</v>
      </c>
      <c r="C208" s="108" t="s">
        <v>101</v>
      </c>
      <c r="D208" s="108" t="s">
        <v>416</v>
      </c>
      <c r="E208" s="108" t="s">
        <v>417</v>
      </c>
      <c r="F208" s="108" t="s">
        <v>322</v>
      </c>
      <c r="G208" s="108" t="s">
        <v>105</v>
      </c>
      <c r="H208" s="108" t="s">
        <v>105</v>
      </c>
      <c r="I208" s="108" t="s">
        <v>324</v>
      </c>
      <c r="J208" s="109"/>
      <c r="K208" s="109"/>
      <c r="L208" s="109"/>
      <c r="M208" s="109"/>
      <c r="N208" s="109">
        <v>22.22</v>
      </c>
      <c r="O208" s="109">
        <v>12.5</v>
      </c>
      <c r="P208" s="109">
        <v>25.64</v>
      </c>
    </row>
    <row r="209" spans="1:16" x14ac:dyDescent="0.3">
      <c r="A209" s="113">
        <v>2022</v>
      </c>
      <c r="B209" s="108" t="s">
        <v>418</v>
      </c>
      <c r="C209" s="108" t="s">
        <v>101</v>
      </c>
      <c r="D209" s="108" t="s">
        <v>320</v>
      </c>
      <c r="E209" s="108" t="s">
        <v>320</v>
      </c>
      <c r="F209" s="108" t="s">
        <v>322</v>
      </c>
      <c r="G209" s="108" t="s">
        <v>389</v>
      </c>
      <c r="H209" s="108" t="s">
        <v>419</v>
      </c>
      <c r="I209" s="108" t="s">
        <v>324</v>
      </c>
      <c r="J209" s="109"/>
      <c r="K209" s="109"/>
      <c r="L209" s="109"/>
      <c r="M209" s="109"/>
      <c r="N209" s="109">
        <v>63.89</v>
      </c>
      <c r="O209" s="109">
        <v>0</v>
      </c>
      <c r="P209" s="109">
        <v>10.26</v>
      </c>
    </row>
    <row r="210" spans="1:16" x14ac:dyDescent="0.3">
      <c r="A210" s="113">
        <v>2022</v>
      </c>
      <c r="B210" s="108" t="s">
        <v>420</v>
      </c>
      <c r="C210" s="108" t="s">
        <v>101</v>
      </c>
      <c r="D210" s="108" t="s">
        <v>320</v>
      </c>
      <c r="E210" s="108" t="s">
        <v>320</v>
      </c>
      <c r="F210" s="108" t="s">
        <v>322</v>
      </c>
      <c r="G210" s="108" t="s">
        <v>105</v>
      </c>
      <c r="H210" s="108" t="s">
        <v>105</v>
      </c>
      <c r="I210" s="108" t="s">
        <v>324</v>
      </c>
      <c r="J210" s="109"/>
      <c r="K210" s="109"/>
      <c r="L210" s="109"/>
      <c r="M210" s="109"/>
      <c r="N210" s="109">
        <v>44.44</v>
      </c>
      <c r="O210" s="109">
        <v>91.67</v>
      </c>
      <c r="P210" s="109">
        <v>74.069999999999993</v>
      </c>
    </row>
    <row r="211" spans="1:16" x14ac:dyDescent="0.3">
      <c r="A211" s="113">
        <v>2022</v>
      </c>
      <c r="B211" s="108" t="s">
        <v>421</v>
      </c>
      <c r="C211" s="108" t="s">
        <v>101</v>
      </c>
      <c r="D211" s="108" t="s">
        <v>102</v>
      </c>
      <c r="E211" s="108" t="s">
        <v>143</v>
      </c>
      <c r="F211" s="108" t="s">
        <v>108</v>
      </c>
      <c r="G211" s="108" t="s">
        <v>105</v>
      </c>
      <c r="H211" s="108" t="s">
        <v>105</v>
      </c>
      <c r="I211" s="108" t="s">
        <v>324</v>
      </c>
      <c r="J211" s="109"/>
      <c r="K211" s="109"/>
      <c r="L211" s="109">
        <v>92.59</v>
      </c>
      <c r="M211" s="109">
        <v>100</v>
      </c>
      <c r="N211" s="109">
        <v>25</v>
      </c>
      <c r="O211" s="109">
        <v>25</v>
      </c>
      <c r="P211" s="109">
        <v>41.67</v>
      </c>
    </row>
    <row r="212" spans="1:16" x14ac:dyDescent="0.3">
      <c r="A212" s="113">
        <v>2022</v>
      </c>
      <c r="B212" s="108" t="s">
        <v>422</v>
      </c>
      <c r="C212" s="108" t="s">
        <v>101</v>
      </c>
      <c r="D212" s="108" t="s">
        <v>320</v>
      </c>
      <c r="E212" s="108" t="s">
        <v>350</v>
      </c>
      <c r="F212" s="108" t="s">
        <v>116</v>
      </c>
      <c r="G212" s="108" t="s">
        <v>105</v>
      </c>
      <c r="H212" s="108" t="s">
        <v>105</v>
      </c>
      <c r="I212" s="108" t="s">
        <v>324</v>
      </c>
      <c r="J212" s="109"/>
      <c r="K212" s="109"/>
      <c r="L212" s="109"/>
      <c r="M212" s="109"/>
      <c r="N212" s="109">
        <v>58.33</v>
      </c>
      <c r="O212" s="109">
        <v>29.17</v>
      </c>
      <c r="P212" s="109">
        <v>49.43</v>
      </c>
    </row>
    <row r="213" spans="1:16" x14ac:dyDescent="0.3">
      <c r="A213" s="113">
        <v>2022</v>
      </c>
      <c r="B213" s="108" t="s">
        <v>423</v>
      </c>
      <c r="C213" s="108" t="s">
        <v>101</v>
      </c>
      <c r="D213" s="108" t="s">
        <v>383</v>
      </c>
      <c r="E213" s="108" t="s">
        <v>147</v>
      </c>
      <c r="F213" s="108" t="s">
        <v>322</v>
      </c>
      <c r="G213" s="108" t="s">
        <v>105</v>
      </c>
      <c r="H213" s="108" t="s">
        <v>105</v>
      </c>
      <c r="I213" s="108" t="s">
        <v>324</v>
      </c>
      <c r="J213" s="109"/>
      <c r="K213" s="109"/>
      <c r="L213" s="109"/>
      <c r="M213" s="109"/>
      <c r="N213" s="109">
        <v>41.67</v>
      </c>
      <c r="O213" s="109">
        <v>0</v>
      </c>
      <c r="P213" s="109">
        <v>56.25</v>
      </c>
    </row>
    <row r="214" spans="1:16" x14ac:dyDescent="0.3">
      <c r="A214" s="113">
        <v>2022</v>
      </c>
      <c r="B214" s="108" t="s">
        <v>424</v>
      </c>
      <c r="C214" s="108" t="s">
        <v>101</v>
      </c>
      <c r="D214" s="108" t="s">
        <v>383</v>
      </c>
      <c r="E214" s="108" t="s">
        <v>425</v>
      </c>
      <c r="F214" s="108" t="s">
        <v>322</v>
      </c>
      <c r="G214" s="108" t="s">
        <v>105</v>
      </c>
      <c r="H214" s="108" t="s">
        <v>105</v>
      </c>
      <c r="I214" s="108" t="s">
        <v>324</v>
      </c>
      <c r="J214" s="109"/>
      <c r="K214" s="109"/>
      <c r="L214" s="109"/>
      <c r="M214" s="109"/>
      <c r="N214" s="109">
        <v>55.56</v>
      </c>
      <c r="O214" s="109">
        <v>94.44</v>
      </c>
      <c r="P214" s="109">
        <v>68.75</v>
      </c>
    </row>
    <row r="215" spans="1:16" x14ac:dyDescent="0.3">
      <c r="A215" s="113">
        <v>2022</v>
      </c>
      <c r="B215" s="108" t="s">
        <v>426</v>
      </c>
      <c r="C215" s="108" t="s">
        <v>101</v>
      </c>
      <c r="D215" s="108" t="s">
        <v>427</v>
      </c>
      <c r="E215" s="108" t="s">
        <v>428</v>
      </c>
      <c r="F215" s="108" t="s">
        <v>322</v>
      </c>
      <c r="G215" s="108" t="s">
        <v>105</v>
      </c>
      <c r="H215" s="108" t="s">
        <v>105</v>
      </c>
      <c r="I215" s="108" t="s">
        <v>324</v>
      </c>
      <c r="J215" s="109"/>
      <c r="K215" s="109"/>
      <c r="L215" s="109"/>
      <c r="M215" s="109"/>
      <c r="N215" s="109">
        <v>44.44</v>
      </c>
      <c r="O215" s="109">
        <v>0</v>
      </c>
      <c r="P215" s="109">
        <v>34.85</v>
      </c>
    </row>
    <row r="216" spans="1:16" x14ac:dyDescent="0.3">
      <c r="A216" s="113">
        <v>2022</v>
      </c>
      <c r="B216" s="108" t="s">
        <v>429</v>
      </c>
      <c r="C216" s="108" t="s">
        <v>101</v>
      </c>
      <c r="D216" s="108" t="s">
        <v>416</v>
      </c>
      <c r="E216" s="108" t="s">
        <v>430</v>
      </c>
      <c r="F216" s="108" t="s">
        <v>322</v>
      </c>
      <c r="G216" s="108" t="s">
        <v>105</v>
      </c>
      <c r="H216" s="108" t="s">
        <v>105</v>
      </c>
      <c r="I216" s="108" t="s">
        <v>324</v>
      </c>
      <c r="J216" s="109"/>
      <c r="K216" s="109"/>
      <c r="L216" s="109"/>
      <c r="M216" s="109"/>
      <c r="N216" s="109">
        <v>66.67</v>
      </c>
      <c r="O216" s="109">
        <v>0</v>
      </c>
      <c r="P216" s="109">
        <v>28.57</v>
      </c>
    </row>
    <row r="217" spans="1:16" x14ac:dyDescent="0.3">
      <c r="A217" s="113">
        <v>2022</v>
      </c>
      <c r="B217" s="108" t="s">
        <v>431</v>
      </c>
      <c r="C217" s="108" t="s">
        <v>101</v>
      </c>
      <c r="D217" s="108" t="s">
        <v>383</v>
      </c>
      <c r="E217" s="108" t="s">
        <v>432</v>
      </c>
      <c r="F217" s="108" t="s">
        <v>322</v>
      </c>
      <c r="G217" s="108" t="s">
        <v>105</v>
      </c>
      <c r="H217" s="108" t="s">
        <v>105</v>
      </c>
      <c r="I217" s="108" t="s">
        <v>324</v>
      </c>
      <c r="J217" s="109"/>
      <c r="K217" s="109"/>
      <c r="L217" s="109"/>
      <c r="M217" s="109"/>
      <c r="N217" s="109">
        <v>22.22</v>
      </c>
      <c r="O217" s="109">
        <v>45.83</v>
      </c>
      <c r="P217" s="109">
        <v>54.39</v>
      </c>
    </row>
    <row r="218" spans="1:16" x14ac:dyDescent="0.3">
      <c r="A218" s="113">
        <v>2022</v>
      </c>
      <c r="B218" s="108" t="s">
        <v>433</v>
      </c>
      <c r="C218" s="108" t="s">
        <v>101</v>
      </c>
      <c r="D218" s="108" t="s">
        <v>320</v>
      </c>
      <c r="E218" s="108" t="s">
        <v>350</v>
      </c>
      <c r="F218" s="108" t="s">
        <v>116</v>
      </c>
      <c r="G218" s="108" t="s">
        <v>201</v>
      </c>
      <c r="H218" s="108" t="s">
        <v>434</v>
      </c>
      <c r="I218" s="108" t="s">
        <v>324</v>
      </c>
      <c r="J218" s="109"/>
      <c r="K218" s="109"/>
      <c r="L218" s="109">
        <v>50</v>
      </c>
      <c r="M218" s="109">
        <v>50</v>
      </c>
      <c r="N218" s="109">
        <v>41.67</v>
      </c>
      <c r="O218" s="109">
        <v>58.33</v>
      </c>
      <c r="P218" s="109">
        <v>22.22</v>
      </c>
    </row>
    <row r="219" spans="1:16" x14ac:dyDescent="0.3">
      <c r="A219" s="113">
        <v>2022</v>
      </c>
      <c r="B219" s="108" t="s">
        <v>435</v>
      </c>
      <c r="C219" s="108" t="s">
        <v>101</v>
      </c>
      <c r="D219" s="108" t="s">
        <v>320</v>
      </c>
      <c r="E219" s="108" t="s">
        <v>320</v>
      </c>
      <c r="F219" s="108" t="s">
        <v>235</v>
      </c>
      <c r="G219" s="108" t="s">
        <v>333</v>
      </c>
      <c r="H219" s="108" t="s">
        <v>436</v>
      </c>
      <c r="I219" s="108" t="s">
        <v>324</v>
      </c>
      <c r="J219" s="109"/>
      <c r="K219" s="109"/>
      <c r="L219" s="109"/>
      <c r="M219" s="109"/>
      <c r="N219" s="109">
        <v>72.22</v>
      </c>
      <c r="O219" s="109">
        <v>100</v>
      </c>
      <c r="P219" s="109">
        <v>75.239999999999995</v>
      </c>
    </row>
    <row r="220" spans="1:16" x14ac:dyDescent="0.3">
      <c r="A220" s="113">
        <v>2022</v>
      </c>
      <c r="B220" s="108" t="s">
        <v>437</v>
      </c>
      <c r="C220" s="108" t="s">
        <v>101</v>
      </c>
      <c r="D220" s="108" t="s">
        <v>320</v>
      </c>
      <c r="E220" s="108" t="s">
        <v>320</v>
      </c>
      <c r="F220" s="108" t="s">
        <v>235</v>
      </c>
      <c r="G220" s="108" t="s">
        <v>438</v>
      </c>
      <c r="H220" s="108" t="s">
        <v>439</v>
      </c>
      <c r="I220" s="108" t="s">
        <v>324</v>
      </c>
      <c r="J220" s="109"/>
      <c r="K220" s="109"/>
      <c r="L220" s="109"/>
      <c r="M220" s="109"/>
      <c r="N220" s="109">
        <v>25</v>
      </c>
      <c r="O220" s="109">
        <v>0</v>
      </c>
      <c r="P220" s="109">
        <v>28.57</v>
      </c>
    </row>
    <row r="221" spans="1:16" x14ac:dyDescent="0.3">
      <c r="A221" s="113">
        <v>2022</v>
      </c>
      <c r="B221" s="108" t="s">
        <v>440</v>
      </c>
      <c r="C221" s="108" t="s">
        <v>101</v>
      </c>
      <c r="D221" s="108" t="s">
        <v>320</v>
      </c>
      <c r="E221" s="108" t="s">
        <v>320</v>
      </c>
      <c r="F221" s="108" t="s">
        <v>235</v>
      </c>
      <c r="G221" s="108" t="s">
        <v>441</v>
      </c>
      <c r="H221" s="108" t="s">
        <v>442</v>
      </c>
      <c r="I221" s="108" t="s">
        <v>324</v>
      </c>
      <c r="J221" s="109"/>
      <c r="K221" s="109"/>
      <c r="L221" s="109"/>
      <c r="M221" s="109"/>
      <c r="N221" s="109">
        <v>58.33</v>
      </c>
      <c r="O221" s="109">
        <v>51.39</v>
      </c>
      <c r="P221" s="109">
        <v>28.57</v>
      </c>
    </row>
    <row r="222" spans="1:16" x14ac:dyDescent="0.3">
      <c r="A222" s="113">
        <v>2022</v>
      </c>
      <c r="B222" s="108" t="s">
        <v>443</v>
      </c>
      <c r="C222" s="108" t="s">
        <v>101</v>
      </c>
      <c r="D222" s="108" t="s">
        <v>444</v>
      </c>
      <c r="E222" s="108" t="s">
        <v>445</v>
      </c>
      <c r="F222" s="108" t="s">
        <v>322</v>
      </c>
      <c r="G222" s="108" t="s">
        <v>105</v>
      </c>
      <c r="H222" s="108" t="s">
        <v>105</v>
      </c>
      <c r="I222" s="108" t="s">
        <v>324</v>
      </c>
      <c r="J222" s="109"/>
      <c r="K222" s="109"/>
      <c r="L222" s="109"/>
      <c r="M222" s="109"/>
      <c r="N222" s="109">
        <v>100</v>
      </c>
      <c r="O222" s="109">
        <v>75</v>
      </c>
      <c r="P222" s="109">
        <v>89.52</v>
      </c>
    </row>
    <row r="223" spans="1:16" x14ac:dyDescent="0.3">
      <c r="A223" s="113">
        <v>2022</v>
      </c>
      <c r="B223" s="108" t="s">
        <v>446</v>
      </c>
      <c r="C223" s="108" t="s">
        <v>101</v>
      </c>
      <c r="D223" s="108" t="s">
        <v>444</v>
      </c>
      <c r="E223" s="108" t="s">
        <v>147</v>
      </c>
      <c r="F223" s="108" t="s">
        <v>322</v>
      </c>
      <c r="G223" s="108" t="s">
        <v>105</v>
      </c>
      <c r="H223" s="108" t="s">
        <v>105</v>
      </c>
      <c r="I223" s="108" t="s">
        <v>324</v>
      </c>
      <c r="J223" s="109"/>
      <c r="K223" s="109"/>
      <c r="L223" s="109"/>
      <c r="M223" s="109"/>
      <c r="N223" s="109">
        <v>50</v>
      </c>
      <c r="O223" s="109">
        <v>52.78</v>
      </c>
      <c r="P223" s="109">
        <v>53.03</v>
      </c>
    </row>
    <row r="224" spans="1:16" x14ac:dyDescent="0.3">
      <c r="A224" s="113">
        <v>2022</v>
      </c>
      <c r="B224" s="108" t="s">
        <v>447</v>
      </c>
      <c r="C224" s="108" t="s">
        <v>101</v>
      </c>
      <c r="D224" s="108" t="s">
        <v>320</v>
      </c>
      <c r="E224" s="108" t="s">
        <v>320</v>
      </c>
      <c r="F224" s="108" t="s">
        <v>322</v>
      </c>
      <c r="G224" s="108" t="s">
        <v>105</v>
      </c>
      <c r="H224" s="108" t="s">
        <v>105</v>
      </c>
      <c r="I224" s="108" t="s">
        <v>324</v>
      </c>
      <c r="J224" s="109"/>
      <c r="K224" s="109"/>
      <c r="L224" s="109"/>
      <c r="M224" s="109"/>
      <c r="N224" s="109">
        <v>66.67</v>
      </c>
      <c r="O224" s="109">
        <v>77.78</v>
      </c>
      <c r="P224" s="109">
        <v>65.790000000000006</v>
      </c>
    </row>
    <row r="225" spans="1:16" x14ac:dyDescent="0.3">
      <c r="A225" s="113">
        <v>2022</v>
      </c>
      <c r="B225" s="108" t="s">
        <v>448</v>
      </c>
      <c r="C225" s="108" t="s">
        <v>101</v>
      </c>
      <c r="D225" s="108" t="s">
        <v>102</v>
      </c>
      <c r="E225" s="108" t="s">
        <v>315</v>
      </c>
      <c r="F225" s="108" t="s">
        <v>235</v>
      </c>
      <c r="G225" s="108" t="s">
        <v>105</v>
      </c>
      <c r="H225" s="108" t="s">
        <v>105</v>
      </c>
      <c r="I225" s="108" t="s">
        <v>324</v>
      </c>
      <c r="J225" s="109"/>
      <c r="K225" s="109"/>
      <c r="L225" s="109"/>
      <c r="M225" s="109"/>
      <c r="N225" s="109">
        <v>40</v>
      </c>
      <c r="O225" s="109">
        <v>22.22</v>
      </c>
      <c r="P225" s="109">
        <v>6.45</v>
      </c>
    </row>
    <row r="226" spans="1:16" x14ac:dyDescent="0.3">
      <c r="A226" s="113">
        <v>2022</v>
      </c>
      <c r="B226" s="108" t="s">
        <v>449</v>
      </c>
      <c r="C226" s="108" t="s">
        <v>101</v>
      </c>
      <c r="D226" s="108" t="s">
        <v>102</v>
      </c>
      <c r="E226" s="108" t="s">
        <v>315</v>
      </c>
      <c r="F226" s="108" t="s">
        <v>235</v>
      </c>
      <c r="G226" s="108" t="s">
        <v>330</v>
      </c>
      <c r="H226" s="108" t="s">
        <v>331</v>
      </c>
      <c r="I226" s="108" t="s">
        <v>324</v>
      </c>
      <c r="J226" s="109"/>
      <c r="K226" s="109"/>
      <c r="L226" s="109"/>
      <c r="M226" s="109"/>
      <c r="N226" s="109">
        <v>69.44</v>
      </c>
      <c r="O226" s="109">
        <v>25</v>
      </c>
      <c r="P226" s="109">
        <v>14.29</v>
      </c>
    </row>
    <row r="227" spans="1:16" x14ac:dyDescent="0.3">
      <c r="A227" s="113">
        <v>2022</v>
      </c>
      <c r="B227" s="108" t="s">
        <v>450</v>
      </c>
      <c r="C227" s="108" t="s">
        <v>101</v>
      </c>
      <c r="D227" s="108" t="s">
        <v>102</v>
      </c>
      <c r="E227" s="108" t="s">
        <v>315</v>
      </c>
      <c r="F227" s="108" t="s">
        <v>235</v>
      </c>
      <c r="G227" s="108" t="s">
        <v>345</v>
      </c>
      <c r="H227" s="108" t="s">
        <v>346</v>
      </c>
      <c r="I227" s="108" t="s">
        <v>324</v>
      </c>
      <c r="J227" s="109"/>
      <c r="K227" s="109"/>
      <c r="L227" s="109"/>
      <c r="M227" s="109"/>
      <c r="N227" s="109">
        <v>58.33</v>
      </c>
      <c r="O227" s="109">
        <v>0</v>
      </c>
      <c r="P227" s="109">
        <v>25.64</v>
      </c>
    </row>
    <row r="228" spans="1:16" x14ac:dyDescent="0.3">
      <c r="A228" s="113">
        <v>2022</v>
      </c>
      <c r="B228" s="108" t="s">
        <v>451</v>
      </c>
      <c r="C228" s="108" t="s">
        <v>101</v>
      </c>
      <c r="D228" s="108" t="s">
        <v>102</v>
      </c>
      <c r="E228" s="108" t="s">
        <v>315</v>
      </c>
      <c r="F228" s="108" t="s">
        <v>235</v>
      </c>
      <c r="G228" s="108" t="s">
        <v>105</v>
      </c>
      <c r="H228" s="108" t="s">
        <v>105</v>
      </c>
      <c r="I228" s="108" t="s">
        <v>324</v>
      </c>
      <c r="J228" s="109"/>
      <c r="K228" s="109"/>
      <c r="L228" s="109"/>
      <c r="M228" s="109"/>
      <c r="N228" s="109">
        <v>75</v>
      </c>
      <c r="O228" s="109">
        <v>88.89</v>
      </c>
      <c r="P228" s="109">
        <v>33.33</v>
      </c>
    </row>
    <row r="229" spans="1:16" x14ac:dyDescent="0.3">
      <c r="A229" s="113">
        <v>2022</v>
      </c>
      <c r="B229" s="108" t="s">
        <v>452</v>
      </c>
      <c r="C229" s="108" t="s">
        <v>101</v>
      </c>
      <c r="D229" s="108" t="s">
        <v>102</v>
      </c>
      <c r="E229" s="108" t="s">
        <v>124</v>
      </c>
      <c r="F229" s="108" t="s">
        <v>453</v>
      </c>
      <c r="G229" s="108" t="s">
        <v>105</v>
      </c>
      <c r="H229" s="108" t="s">
        <v>105</v>
      </c>
      <c r="I229" s="108" t="s">
        <v>324</v>
      </c>
      <c r="J229" s="109"/>
      <c r="K229" s="109"/>
      <c r="L229" s="109">
        <v>85.19</v>
      </c>
      <c r="M229" s="109">
        <v>72.73</v>
      </c>
      <c r="N229" s="109">
        <v>66.67</v>
      </c>
      <c r="O229" s="109">
        <v>0</v>
      </c>
      <c r="P229" s="109">
        <v>63.16</v>
      </c>
    </row>
    <row r="230" spans="1:16" x14ac:dyDescent="0.3">
      <c r="A230" s="113">
        <v>2022</v>
      </c>
      <c r="B230" s="108" t="s">
        <v>454</v>
      </c>
      <c r="C230" s="108" t="s">
        <v>101</v>
      </c>
      <c r="D230" s="108" t="s">
        <v>444</v>
      </c>
      <c r="E230" s="108" t="s">
        <v>454</v>
      </c>
      <c r="F230" s="108" t="s">
        <v>322</v>
      </c>
      <c r="G230" s="108" t="s">
        <v>105</v>
      </c>
      <c r="H230" s="108" t="s">
        <v>105</v>
      </c>
      <c r="I230" s="108" t="s">
        <v>324</v>
      </c>
      <c r="J230" s="109"/>
      <c r="K230" s="109"/>
      <c r="L230" s="109"/>
      <c r="M230" s="109"/>
      <c r="N230" s="109">
        <v>44.44</v>
      </c>
      <c r="O230" s="109">
        <v>0</v>
      </c>
      <c r="P230" s="109">
        <v>61.54</v>
      </c>
    </row>
    <row r="231" spans="1:16" x14ac:dyDescent="0.3">
      <c r="A231" s="113">
        <v>2022</v>
      </c>
      <c r="B231" s="108" t="s">
        <v>455</v>
      </c>
      <c r="C231" s="108" t="s">
        <v>101</v>
      </c>
      <c r="D231" s="108" t="s">
        <v>383</v>
      </c>
      <c r="E231" s="108" t="s">
        <v>456</v>
      </c>
      <c r="F231" s="108" t="s">
        <v>322</v>
      </c>
      <c r="G231" s="108" t="s">
        <v>105</v>
      </c>
      <c r="H231" s="108" t="s">
        <v>105</v>
      </c>
      <c r="I231" s="108" t="s">
        <v>324</v>
      </c>
      <c r="J231" s="109"/>
      <c r="K231" s="109"/>
      <c r="L231" s="109"/>
      <c r="M231" s="109"/>
      <c r="N231" s="109">
        <v>44.44</v>
      </c>
      <c r="O231" s="109">
        <v>0</v>
      </c>
      <c r="P231" s="109">
        <v>75.44</v>
      </c>
    </row>
    <row r="232" spans="1:16" x14ac:dyDescent="0.3">
      <c r="A232" s="113">
        <v>2022</v>
      </c>
      <c r="B232" s="108" t="s">
        <v>457</v>
      </c>
      <c r="C232" s="108" t="s">
        <v>101</v>
      </c>
      <c r="D232" s="108" t="s">
        <v>458</v>
      </c>
      <c r="E232" s="108" t="s">
        <v>176</v>
      </c>
      <c r="F232" s="108" t="s">
        <v>322</v>
      </c>
      <c r="G232" s="108" t="s">
        <v>105</v>
      </c>
      <c r="H232" s="108" t="s">
        <v>105</v>
      </c>
      <c r="I232" s="108" t="s">
        <v>324</v>
      </c>
      <c r="J232" s="109"/>
      <c r="K232" s="109"/>
      <c r="L232" s="109"/>
      <c r="M232" s="109"/>
      <c r="N232" s="109">
        <v>69.44</v>
      </c>
      <c r="O232" s="109">
        <v>91.67</v>
      </c>
      <c r="P232" s="109">
        <v>38.89</v>
      </c>
    </row>
    <row r="233" spans="1:16" x14ac:dyDescent="0.3">
      <c r="A233" s="113">
        <v>2022</v>
      </c>
      <c r="B233" s="108" t="s">
        <v>459</v>
      </c>
      <c r="C233" s="108" t="s">
        <v>101</v>
      </c>
      <c r="D233" s="108" t="s">
        <v>458</v>
      </c>
      <c r="E233" s="108" t="s">
        <v>176</v>
      </c>
      <c r="F233" s="108" t="s">
        <v>134</v>
      </c>
      <c r="G233" s="108" t="s">
        <v>105</v>
      </c>
      <c r="H233" s="108" t="s">
        <v>105</v>
      </c>
      <c r="I233" s="108" t="s">
        <v>324</v>
      </c>
      <c r="J233" s="110"/>
      <c r="K233" s="110"/>
      <c r="L233" s="110"/>
      <c r="M233" s="110"/>
      <c r="N233" s="110">
        <v>44.44</v>
      </c>
      <c r="O233" s="110">
        <v>0</v>
      </c>
      <c r="P233" s="110">
        <v>57.89</v>
      </c>
    </row>
    <row r="234" spans="1:16" x14ac:dyDescent="0.3">
      <c r="A234" s="112">
        <v>2023</v>
      </c>
      <c r="B234" s="34" t="s">
        <v>107</v>
      </c>
      <c r="C234" s="34" t="s">
        <v>101</v>
      </c>
      <c r="D234" s="34" t="s">
        <v>102</v>
      </c>
      <c r="E234" s="34" t="s">
        <v>103</v>
      </c>
      <c r="F234" s="34" t="s">
        <v>108</v>
      </c>
      <c r="G234" s="34" t="s">
        <v>105</v>
      </c>
      <c r="H234" s="34" t="s">
        <v>105</v>
      </c>
      <c r="I234" s="34" t="s">
        <v>106</v>
      </c>
      <c r="J234" s="36">
        <v>100</v>
      </c>
      <c r="K234" s="36"/>
      <c r="L234" s="36">
        <v>100</v>
      </c>
      <c r="M234" s="36">
        <v>100</v>
      </c>
      <c r="N234" s="36">
        <v>100</v>
      </c>
      <c r="O234" s="36">
        <v>100</v>
      </c>
      <c r="P234" s="36">
        <v>100</v>
      </c>
    </row>
    <row r="235" spans="1:16" x14ac:dyDescent="0.3">
      <c r="A235" s="112">
        <v>2023</v>
      </c>
      <c r="B235" s="34" t="s">
        <v>109</v>
      </c>
      <c r="C235" s="34" t="s">
        <v>101</v>
      </c>
      <c r="D235" s="34" t="s">
        <v>102</v>
      </c>
      <c r="E235" s="34" t="s">
        <v>103</v>
      </c>
      <c r="F235" s="34" t="s">
        <v>110</v>
      </c>
      <c r="G235" s="34" t="s">
        <v>105</v>
      </c>
      <c r="H235" s="34" t="s">
        <v>105</v>
      </c>
      <c r="I235" s="34" t="s">
        <v>106</v>
      </c>
      <c r="J235" s="36">
        <v>93.18</v>
      </c>
      <c r="K235" s="36"/>
      <c r="L235" s="36">
        <v>100</v>
      </c>
      <c r="M235" s="36">
        <v>95</v>
      </c>
      <c r="N235" s="36">
        <v>66.67</v>
      </c>
      <c r="O235" s="36">
        <v>100</v>
      </c>
      <c r="P235" s="36">
        <v>75</v>
      </c>
    </row>
    <row r="236" spans="1:16" x14ac:dyDescent="0.3">
      <c r="A236" s="112">
        <v>2023</v>
      </c>
      <c r="B236" s="34" t="s">
        <v>111</v>
      </c>
      <c r="C236" s="34" t="s">
        <v>101</v>
      </c>
      <c r="D236" s="34" t="s">
        <v>102</v>
      </c>
      <c r="E236" s="34" t="s">
        <v>103</v>
      </c>
      <c r="F236" s="34" t="s">
        <v>112</v>
      </c>
      <c r="G236" s="34" t="s">
        <v>105</v>
      </c>
      <c r="H236" s="34" t="s">
        <v>105</v>
      </c>
      <c r="I236" s="34" t="s">
        <v>106</v>
      </c>
      <c r="J236" s="36">
        <v>100</v>
      </c>
      <c r="K236" s="36"/>
      <c r="L236" s="36">
        <v>100</v>
      </c>
      <c r="M236" s="36">
        <v>100</v>
      </c>
      <c r="N236" s="36">
        <v>100</v>
      </c>
      <c r="O236" s="36">
        <v>100</v>
      </c>
      <c r="P236" s="36">
        <v>100</v>
      </c>
    </row>
    <row r="237" spans="1:16" x14ac:dyDescent="0.3">
      <c r="A237" s="112">
        <v>2023</v>
      </c>
      <c r="B237" s="34" t="s">
        <v>113</v>
      </c>
      <c r="C237" s="34" t="s">
        <v>101</v>
      </c>
      <c r="D237" s="34" t="s">
        <v>102</v>
      </c>
      <c r="E237" s="34" t="s">
        <v>103</v>
      </c>
      <c r="F237" s="34" t="s">
        <v>114</v>
      </c>
      <c r="G237" s="34" t="s">
        <v>105</v>
      </c>
      <c r="H237" s="34" t="s">
        <v>105</v>
      </c>
      <c r="I237" s="34" t="s">
        <v>106</v>
      </c>
      <c r="J237" s="36">
        <v>90.48</v>
      </c>
      <c r="K237" s="36"/>
      <c r="L237" s="36">
        <v>100</v>
      </c>
      <c r="M237" s="36">
        <v>100</v>
      </c>
      <c r="N237" s="36">
        <v>66.67</v>
      </c>
      <c r="O237" s="36">
        <v>100</v>
      </c>
      <c r="P237" s="36">
        <v>50</v>
      </c>
    </row>
    <row r="238" spans="1:16" x14ac:dyDescent="0.3">
      <c r="A238" s="112">
        <v>2023</v>
      </c>
      <c r="B238" s="34" t="s">
        <v>115</v>
      </c>
      <c r="C238" s="34" t="s">
        <v>101</v>
      </c>
      <c r="D238" s="34" t="s">
        <v>102</v>
      </c>
      <c r="E238" s="34" t="s">
        <v>103</v>
      </c>
      <c r="F238" s="34" t="s">
        <v>116</v>
      </c>
      <c r="G238" s="34" t="s">
        <v>105</v>
      </c>
      <c r="H238" s="34" t="s">
        <v>105</v>
      </c>
      <c r="I238" s="34" t="s">
        <v>106</v>
      </c>
      <c r="J238" s="36">
        <v>100</v>
      </c>
      <c r="K238" s="36"/>
      <c r="L238" s="36">
        <v>100</v>
      </c>
      <c r="M238" s="36">
        <v>100</v>
      </c>
      <c r="N238" s="36">
        <v>100</v>
      </c>
      <c r="O238" s="36">
        <v>100</v>
      </c>
      <c r="P238" s="36">
        <v>100</v>
      </c>
    </row>
    <row r="239" spans="1:16" x14ac:dyDescent="0.3">
      <c r="A239" s="112">
        <v>2023</v>
      </c>
      <c r="B239" s="34" t="s">
        <v>117</v>
      </c>
      <c r="C239" s="34" t="s">
        <v>101</v>
      </c>
      <c r="D239" s="34" t="s">
        <v>102</v>
      </c>
      <c r="E239" s="34" t="s">
        <v>103</v>
      </c>
      <c r="F239" s="34" t="s">
        <v>118</v>
      </c>
      <c r="G239" s="34" t="s">
        <v>105</v>
      </c>
      <c r="H239" s="34" t="s">
        <v>105</v>
      </c>
      <c r="I239" s="34" t="s">
        <v>106</v>
      </c>
      <c r="J239" s="36">
        <v>97.73</v>
      </c>
      <c r="K239" s="36"/>
      <c r="L239" s="36">
        <v>94.44</v>
      </c>
      <c r="M239" s="36">
        <v>100</v>
      </c>
      <c r="N239" s="36">
        <v>100</v>
      </c>
      <c r="O239" s="36">
        <v>100</v>
      </c>
      <c r="P239" s="36">
        <v>100</v>
      </c>
    </row>
    <row r="240" spans="1:16" x14ac:dyDescent="0.3">
      <c r="A240" s="112">
        <v>2023</v>
      </c>
      <c r="B240" s="34" t="s">
        <v>119</v>
      </c>
      <c r="C240" s="34" t="s">
        <v>101</v>
      </c>
      <c r="D240" s="34" t="s">
        <v>102</v>
      </c>
      <c r="E240" s="34" t="s">
        <v>103</v>
      </c>
      <c r="F240" s="34" t="s">
        <v>120</v>
      </c>
      <c r="G240" s="34" t="s">
        <v>105</v>
      </c>
      <c r="H240" s="34" t="s">
        <v>105</v>
      </c>
      <c r="I240" s="34" t="s">
        <v>106</v>
      </c>
      <c r="J240" s="36">
        <v>100</v>
      </c>
      <c r="K240" s="36"/>
      <c r="L240" s="36">
        <v>100</v>
      </c>
      <c r="M240" s="36">
        <v>100</v>
      </c>
      <c r="N240" s="36">
        <v>100</v>
      </c>
      <c r="O240" s="36">
        <v>100</v>
      </c>
      <c r="P240" s="36">
        <v>100</v>
      </c>
    </row>
    <row r="241" spans="1:16" x14ac:dyDescent="0.3">
      <c r="A241" s="112">
        <v>2023</v>
      </c>
      <c r="B241" s="34" t="s">
        <v>121</v>
      </c>
      <c r="C241" s="34" t="s">
        <v>101</v>
      </c>
      <c r="D241" s="34" t="s">
        <v>102</v>
      </c>
      <c r="E241" s="34" t="s">
        <v>103</v>
      </c>
      <c r="F241" s="34" t="s">
        <v>122</v>
      </c>
      <c r="G241" s="34" t="s">
        <v>105</v>
      </c>
      <c r="H241" s="34" t="s">
        <v>105</v>
      </c>
      <c r="I241" s="34" t="s">
        <v>106</v>
      </c>
      <c r="J241" s="36">
        <v>95.24</v>
      </c>
      <c r="K241" s="36"/>
      <c r="L241" s="36">
        <v>88.89</v>
      </c>
      <c r="M241" s="36">
        <v>100</v>
      </c>
      <c r="N241" s="36">
        <v>100</v>
      </c>
      <c r="O241" s="36">
        <v>100</v>
      </c>
      <c r="P241" s="36">
        <v>100</v>
      </c>
    </row>
    <row r="242" spans="1:16" x14ac:dyDescent="0.3">
      <c r="A242" s="112">
        <v>2023</v>
      </c>
      <c r="B242" s="34" t="s">
        <v>123</v>
      </c>
      <c r="C242" s="34" t="s">
        <v>101</v>
      </c>
      <c r="D242" s="34" t="s">
        <v>102</v>
      </c>
      <c r="E242" s="34" t="s">
        <v>124</v>
      </c>
      <c r="F242" s="34" t="s">
        <v>125</v>
      </c>
      <c r="G242" s="34" t="s">
        <v>105</v>
      </c>
      <c r="H242" s="34" t="s">
        <v>105</v>
      </c>
      <c r="I242" s="34" t="s">
        <v>106</v>
      </c>
      <c r="J242" s="36">
        <v>95.45</v>
      </c>
      <c r="K242" s="36"/>
      <c r="L242" s="36">
        <v>88.89</v>
      </c>
      <c r="M242" s="36">
        <v>100</v>
      </c>
      <c r="N242" s="36">
        <v>100</v>
      </c>
      <c r="O242" s="36">
        <v>100</v>
      </c>
      <c r="P242" s="36">
        <v>100</v>
      </c>
    </row>
    <row r="243" spans="1:16" x14ac:dyDescent="0.3">
      <c r="A243" s="112">
        <v>2023</v>
      </c>
      <c r="B243" s="34" t="s">
        <v>126</v>
      </c>
      <c r="C243" s="34" t="s">
        <v>101</v>
      </c>
      <c r="D243" s="34" t="s">
        <v>102</v>
      </c>
      <c r="E243" s="34" t="s">
        <v>124</v>
      </c>
      <c r="F243" s="34" t="s">
        <v>127</v>
      </c>
      <c r="G243" s="34" t="s">
        <v>105</v>
      </c>
      <c r="H243" s="34" t="s">
        <v>105</v>
      </c>
      <c r="I243" s="34" t="s">
        <v>106</v>
      </c>
      <c r="J243" s="36">
        <v>100</v>
      </c>
      <c r="K243" s="36"/>
      <c r="L243" s="36">
        <v>100</v>
      </c>
      <c r="M243" s="36">
        <v>100</v>
      </c>
      <c r="N243" s="36">
        <v>100</v>
      </c>
      <c r="O243" s="36">
        <v>100</v>
      </c>
      <c r="P243" s="36">
        <v>100</v>
      </c>
    </row>
    <row r="244" spans="1:16" x14ac:dyDescent="0.3">
      <c r="A244" s="112">
        <v>2023</v>
      </c>
      <c r="B244" s="34" t="s">
        <v>128</v>
      </c>
      <c r="C244" s="34" t="s">
        <v>101</v>
      </c>
      <c r="D244" s="34" t="s">
        <v>102</v>
      </c>
      <c r="E244" s="34" t="s">
        <v>124</v>
      </c>
      <c r="F244" s="34" t="s">
        <v>129</v>
      </c>
      <c r="G244" s="34" t="s">
        <v>105</v>
      </c>
      <c r="H244" s="34" t="s">
        <v>105</v>
      </c>
      <c r="I244" s="34" t="s">
        <v>106</v>
      </c>
      <c r="J244" s="36">
        <v>97.62</v>
      </c>
      <c r="K244" s="36"/>
      <c r="L244" s="36">
        <v>100</v>
      </c>
      <c r="M244" s="36">
        <v>95</v>
      </c>
      <c r="N244" s="36">
        <v>100</v>
      </c>
      <c r="O244" s="36">
        <v>100</v>
      </c>
      <c r="P244" s="36">
        <v>75</v>
      </c>
    </row>
    <row r="245" spans="1:16" x14ac:dyDescent="0.3">
      <c r="A245" s="112">
        <v>2023</v>
      </c>
      <c r="B245" s="34" t="s">
        <v>130</v>
      </c>
      <c r="C245" s="34" t="s">
        <v>101</v>
      </c>
      <c r="D245" s="34" t="s">
        <v>102</v>
      </c>
      <c r="E245" s="34" t="s">
        <v>124</v>
      </c>
      <c r="F245" s="34" t="s">
        <v>131</v>
      </c>
      <c r="G245" s="34" t="s">
        <v>105</v>
      </c>
      <c r="H245" s="34" t="s">
        <v>105</v>
      </c>
      <c r="I245" s="34" t="s">
        <v>106</v>
      </c>
      <c r="J245" s="36">
        <v>95.24</v>
      </c>
      <c r="K245" s="36"/>
      <c r="L245" s="36">
        <v>100</v>
      </c>
      <c r="M245" s="36">
        <v>90</v>
      </c>
      <c r="N245" s="36">
        <v>100</v>
      </c>
      <c r="O245" s="36">
        <v>100</v>
      </c>
      <c r="P245" s="36">
        <v>100</v>
      </c>
    </row>
    <row r="246" spans="1:16" x14ac:dyDescent="0.3">
      <c r="A246" s="112">
        <v>2023</v>
      </c>
      <c r="B246" s="34" t="s">
        <v>132</v>
      </c>
      <c r="C246" s="34" t="s">
        <v>101</v>
      </c>
      <c r="D246" s="34" t="s">
        <v>102</v>
      </c>
      <c r="E246" s="34" t="s">
        <v>133</v>
      </c>
      <c r="F246" s="34" t="s">
        <v>134</v>
      </c>
      <c r="G246" s="34" t="s">
        <v>105</v>
      </c>
      <c r="H246" s="34" t="s">
        <v>105</v>
      </c>
      <c r="I246" s="34" t="s">
        <v>106</v>
      </c>
      <c r="J246" s="36">
        <v>100</v>
      </c>
      <c r="K246" s="36"/>
      <c r="L246" s="36">
        <v>100</v>
      </c>
      <c r="M246" s="36">
        <v>100</v>
      </c>
      <c r="N246" s="36">
        <v>100</v>
      </c>
      <c r="O246" s="36">
        <v>100</v>
      </c>
      <c r="P246" s="36">
        <v>100</v>
      </c>
    </row>
    <row r="247" spans="1:16" x14ac:dyDescent="0.3">
      <c r="A247" s="112">
        <v>2023</v>
      </c>
      <c r="B247" s="34" t="s">
        <v>135</v>
      </c>
      <c r="C247" s="34" t="s">
        <v>101</v>
      </c>
      <c r="D247" s="34" t="s">
        <v>102</v>
      </c>
      <c r="E247" s="34" t="s">
        <v>133</v>
      </c>
      <c r="F247" s="34" t="s">
        <v>136</v>
      </c>
      <c r="G247" s="34" t="s">
        <v>105</v>
      </c>
      <c r="H247" s="34" t="s">
        <v>105</v>
      </c>
      <c r="I247" s="34" t="s">
        <v>106</v>
      </c>
      <c r="J247" s="36">
        <v>100</v>
      </c>
      <c r="K247" s="36"/>
      <c r="L247" s="36">
        <v>100</v>
      </c>
      <c r="M247" s="36">
        <v>100</v>
      </c>
      <c r="N247" s="36">
        <v>100</v>
      </c>
      <c r="O247" s="36">
        <v>100</v>
      </c>
      <c r="P247" s="36">
        <v>100</v>
      </c>
    </row>
    <row r="248" spans="1:16" x14ac:dyDescent="0.3">
      <c r="A248" s="112">
        <v>2023</v>
      </c>
      <c r="B248" s="34" t="s">
        <v>137</v>
      </c>
      <c r="C248" s="34" t="s">
        <v>101</v>
      </c>
      <c r="D248" s="34" t="s">
        <v>102</v>
      </c>
      <c r="E248" s="34" t="s">
        <v>133</v>
      </c>
      <c r="F248" s="34" t="s">
        <v>138</v>
      </c>
      <c r="G248" s="34" t="s">
        <v>105</v>
      </c>
      <c r="H248" s="34" t="s">
        <v>105</v>
      </c>
      <c r="I248" s="34" t="s">
        <v>106</v>
      </c>
      <c r="J248" s="36">
        <v>100</v>
      </c>
      <c r="K248" s="36"/>
      <c r="L248" s="36">
        <v>100</v>
      </c>
      <c r="M248" s="36">
        <v>100</v>
      </c>
      <c r="N248" s="36">
        <v>100</v>
      </c>
      <c r="O248" s="36">
        <v>100</v>
      </c>
      <c r="P248" s="36">
        <v>100</v>
      </c>
    </row>
    <row r="249" spans="1:16" x14ac:dyDescent="0.3">
      <c r="A249" s="112">
        <v>2023</v>
      </c>
      <c r="B249" s="34" t="s">
        <v>139</v>
      </c>
      <c r="C249" s="34" t="s">
        <v>101</v>
      </c>
      <c r="D249" s="34" t="s">
        <v>102</v>
      </c>
      <c r="E249" s="34" t="s">
        <v>133</v>
      </c>
      <c r="F249" s="34" t="s">
        <v>140</v>
      </c>
      <c r="G249" s="34" t="s">
        <v>105</v>
      </c>
      <c r="H249" s="34" t="s">
        <v>105</v>
      </c>
      <c r="I249" s="34" t="s">
        <v>106</v>
      </c>
      <c r="J249" s="36">
        <v>100</v>
      </c>
      <c r="K249" s="36"/>
      <c r="L249" s="36">
        <v>100</v>
      </c>
      <c r="M249" s="36">
        <v>100</v>
      </c>
      <c r="N249" s="36">
        <v>100</v>
      </c>
      <c r="O249" s="36">
        <v>100</v>
      </c>
      <c r="P249" s="36">
        <v>100</v>
      </c>
    </row>
    <row r="250" spans="1:16" x14ac:dyDescent="0.3">
      <c r="A250" s="112">
        <v>2023</v>
      </c>
      <c r="B250" s="34" t="s">
        <v>141</v>
      </c>
      <c r="C250" s="34" t="s">
        <v>101</v>
      </c>
      <c r="D250" s="34" t="s">
        <v>102</v>
      </c>
      <c r="E250" s="34" t="s">
        <v>133</v>
      </c>
      <c r="F250" s="34" t="s">
        <v>140</v>
      </c>
      <c r="G250" s="34" t="s">
        <v>105</v>
      </c>
      <c r="H250" s="34" t="s">
        <v>105</v>
      </c>
      <c r="I250" s="34" t="s">
        <v>106</v>
      </c>
      <c r="J250" s="36">
        <v>100</v>
      </c>
      <c r="K250" s="36"/>
      <c r="L250" s="36">
        <v>100</v>
      </c>
      <c r="M250" s="36">
        <v>100</v>
      </c>
      <c r="N250" s="36">
        <v>100</v>
      </c>
      <c r="O250" s="36">
        <v>100</v>
      </c>
      <c r="P250" s="36">
        <v>100</v>
      </c>
    </row>
    <row r="251" spans="1:16" x14ac:dyDescent="0.3">
      <c r="A251" s="112">
        <v>2023</v>
      </c>
      <c r="B251" s="34" t="s">
        <v>142</v>
      </c>
      <c r="C251" s="34" t="s">
        <v>101</v>
      </c>
      <c r="D251" s="34" t="s">
        <v>102</v>
      </c>
      <c r="E251" s="34" t="s">
        <v>143</v>
      </c>
      <c r="F251" s="34" t="s">
        <v>136</v>
      </c>
      <c r="G251" s="34" t="s">
        <v>105</v>
      </c>
      <c r="H251" s="34" t="s">
        <v>105</v>
      </c>
      <c r="I251" s="34" t="s">
        <v>106</v>
      </c>
      <c r="J251" s="36">
        <v>95.24</v>
      </c>
      <c r="K251" s="36"/>
      <c r="L251" s="36">
        <v>87.5</v>
      </c>
      <c r="M251" s="36">
        <v>100</v>
      </c>
      <c r="N251" s="36">
        <v>100</v>
      </c>
      <c r="O251" s="36">
        <v>100</v>
      </c>
      <c r="P251" s="36">
        <v>100</v>
      </c>
    </row>
    <row r="252" spans="1:16" x14ac:dyDescent="0.3">
      <c r="A252" s="112">
        <v>2023</v>
      </c>
      <c r="B252" s="34" t="s">
        <v>144</v>
      </c>
      <c r="C252" s="34" t="s">
        <v>101</v>
      </c>
      <c r="D252" s="34" t="s">
        <v>102</v>
      </c>
      <c r="E252" s="34" t="s">
        <v>133</v>
      </c>
      <c r="F252" s="34" t="s">
        <v>129</v>
      </c>
      <c r="G252" s="34" t="s">
        <v>105</v>
      </c>
      <c r="H252" s="34" t="s">
        <v>105</v>
      </c>
      <c r="I252" s="34" t="s">
        <v>106</v>
      </c>
      <c r="J252" s="36">
        <v>93.18</v>
      </c>
      <c r="K252" s="36"/>
      <c r="L252" s="36">
        <v>83.33</v>
      </c>
      <c r="M252" s="36">
        <v>100</v>
      </c>
      <c r="N252" s="36">
        <v>100</v>
      </c>
      <c r="O252" s="36">
        <v>100</v>
      </c>
      <c r="P252" s="36">
        <v>100</v>
      </c>
    </row>
    <row r="253" spans="1:16" x14ac:dyDescent="0.3">
      <c r="A253" s="112">
        <v>2023</v>
      </c>
      <c r="B253" s="34" t="s">
        <v>145</v>
      </c>
      <c r="C253" s="34" t="s">
        <v>101</v>
      </c>
      <c r="D253" s="34" t="s">
        <v>102</v>
      </c>
      <c r="E253" s="34" t="s">
        <v>133</v>
      </c>
      <c r="F253" s="34" t="s">
        <v>120</v>
      </c>
      <c r="G253" s="34" t="s">
        <v>105</v>
      </c>
      <c r="H253" s="34" t="s">
        <v>105</v>
      </c>
      <c r="I253" s="34" t="s">
        <v>106</v>
      </c>
      <c r="J253" s="36">
        <v>84.09</v>
      </c>
      <c r="K253" s="36"/>
      <c r="L253" s="36">
        <v>77.78</v>
      </c>
      <c r="M253" s="36">
        <v>95</v>
      </c>
      <c r="N253" s="36">
        <v>100</v>
      </c>
      <c r="O253" s="36">
        <v>75</v>
      </c>
      <c r="P253" s="36">
        <v>75</v>
      </c>
    </row>
    <row r="254" spans="1:16" x14ac:dyDescent="0.3">
      <c r="A254" s="112">
        <v>2023</v>
      </c>
      <c r="B254" s="34" t="s">
        <v>146</v>
      </c>
      <c r="C254" s="34" t="s">
        <v>101</v>
      </c>
      <c r="D254" s="34" t="s">
        <v>102</v>
      </c>
      <c r="E254" s="34" t="s">
        <v>147</v>
      </c>
      <c r="F254" s="34" t="s">
        <v>138</v>
      </c>
      <c r="G254" s="34" t="s">
        <v>105</v>
      </c>
      <c r="H254" s="34" t="s">
        <v>105</v>
      </c>
      <c r="I254" s="34" t="s">
        <v>106</v>
      </c>
      <c r="J254" s="36">
        <v>92.86</v>
      </c>
      <c r="K254" s="36"/>
      <c r="L254" s="36">
        <v>88.89</v>
      </c>
      <c r="M254" s="36">
        <v>95</v>
      </c>
      <c r="N254" s="36">
        <v>100</v>
      </c>
      <c r="O254" s="36">
        <v>100</v>
      </c>
      <c r="P254" s="36">
        <v>75</v>
      </c>
    </row>
    <row r="255" spans="1:16" x14ac:dyDescent="0.3">
      <c r="A255" s="112">
        <v>2023</v>
      </c>
      <c r="B255" s="34" t="s">
        <v>148</v>
      </c>
      <c r="C255" s="34" t="s">
        <v>101</v>
      </c>
      <c r="D255" s="34" t="s">
        <v>102</v>
      </c>
      <c r="E255" s="34" t="s">
        <v>149</v>
      </c>
      <c r="F255" s="34" t="s">
        <v>118</v>
      </c>
      <c r="G255" s="34" t="s">
        <v>105</v>
      </c>
      <c r="H255" s="34" t="s">
        <v>105</v>
      </c>
      <c r="I255" s="34" t="s">
        <v>106</v>
      </c>
      <c r="J255" s="36">
        <v>93.18</v>
      </c>
      <c r="K255" s="36"/>
      <c r="L255" s="36">
        <v>100</v>
      </c>
      <c r="M255" s="36">
        <v>85</v>
      </c>
      <c r="N255" s="36">
        <v>100</v>
      </c>
      <c r="O255" s="36">
        <v>100</v>
      </c>
      <c r="P255" s="36">
        <v>75</v>
      </c>
    </row>
    <row r="256" spans="1:16" x14ac:dyDescent="0.3">
      <c r="A256" s="112">
        <v>2023</v>
      </c>
      <c r="B256" s="34" t="s">
        <v>150</v>
      </c>
      <c r="C256" s="34" t="s">
        <v>101</v>
      </c>
      <c r="D256" s="34" t="s">
        <v>102</v>
      </c>
      <c r="E256" s="34" t="s">
        <v>149</v>
      </c>
      <c r="F256" s="34" t="s">
        <v>151</v>
      </c>
      <c r="G256" s="34" t="s">
        <v>105</v>
      </c>
      <c r="H256" s="34" t="s">
        <v>105</v>
      </c>
      <c r="I256" s="34" t="s">
        <v>106</v>
      </c>
      <c r="J256" s="36">
        <v>100</v>
      </c>
      <c r="K256" s="36"/>
      <c r="L256" s="36">
        <v>100</v>
      </c>
      <c r="M256" s="36">
        <v>100</v>
      </c>
      <c r="N256" s="36">
        <v>100</v>
      </c>
      <c r="O256" s="36">
        <v>100</v>
      </c>
      <c r="P256" s="36">
        <v>100</v>
      </c>
    </row>
    <row r="257" spans="1:16" x14ac:dyDescent="0.3">
      <c r="A257" s="112">
        <v>2023</v>
      </c>
      <c r="B257" s="34" t="s">
        <v>152</v>
      </c>
      <c r="C257" s="34" t="s">
        <v>101</v>
      </c>
      <c r="D257" s="34" t="s">
        <v>102</v>
      </c>
      <c r="E257" s="34" t="s">
        <v>147</v>
      </c>
      <c r="F257" s="34" t="s">
        <v>110</v>
      </c>
      <c r="G257" s="34" t="s">
        <v>105</v>
      </c>
      <c r="H257" s="34" t="s">
        <v>105</v>
      </c>
      <c r="I257" s="34" t="s">
        <v>106</v>
      </c>
      <c r="J257" s="36">
        <v>100</v>
      </c>
      <c r="K257" s="36"/>
      <c r="L257" s="36">
        <v>100</v>
      </c>
      <c r="M257" s="36">
        <v>100</v>
      </c>
      <c r="N257" s="36">
        <v>100</v>
      </c>
      <c r="O257" s="36">
        <v>100</v>
      </c>
      <c r="P257" s="36">
        <v>100</v>
      </c>
    </row>
    <row r="258" spans="1:16" x14ac:dyDescent="0.3">
      <c r="A258" s="112">
        <v>2023</v>
      </c>
      <c r="B258" s="34" t="s">
        <v>153</v>
      </c>
      <c r="C258" s="34" t="s">
        <v>101</v>
      </c>
      <c r="D258" s="34" t="s">
        <v>102</v>
      </c>
      <c r="E258" s="34" t="s">
        <v>147</v>
      </c>
      <c r="F258" s="34" t="s">
        <v>110</v>
      </c>
      <c r="G258" s="34" t="s">
        <v>105</v>
      </c>
      <c r="H258" s="34" t="s">
        <v>105</v>
      </c>
      <c r="I258" s="34" t="s">
        <v>106</v>
      </c>
      <c r="J258" s="36">
        <v>100</v>
      </c>
      <c r="K258" s="36"/>
      <c r="L258" s="36">
        <v>100</v>
      </c>
      <c r="M258" s="36">
        <v>100</v>
      </c>
      <c r="N258" s="36">
        <v>100</v>
      </c>
      <c r="O258" s="36">
        <v>100</v>
      </c>
      <c r="P258" s="36">
        <v>100</v>
      </c>
    </row>
    <row r="259" spans="1:16" x14ac:dyDescent="0.3">
      <c r="A259" s="112">
        <v>2023</v>
      </c>
      <c r="B259" s="34" t="s">
        <v>154</v>
      </c>
      <c r="C259" s="34" t="s">
        <v>101</v>
      </c>
      <c r="D259" s="34" t="s">
        <v>102</v>
      </c>
      <c r="E259" s="34" t="s">
        <v>147</v>
      </c>
      <c r="F259" s="34" t="s">
        <v>110</v>
      </c>
      <c r="G259" s="34" t="s">
        <v>105</v>
      </c>
      <c r="H259" s="34" t="s">
        <v>105</v>
      </c>
      <c r="I259" s="34" t="s">
        <v>106</v>
      </c>
      <c r="J259" s="36">
        <v>90.48</v>
      </c>
      <c r="K259" s="36"/>
      <c r="L259" s="36">
        <v>100</v>
      </c>
      <c r="M259" s="36">
        <v>95</v>
      </c>
      <c r="N259" s="36">
        <v>83.33</v>
      </c>
      <c r="O259" s="36">
        <v>100</v>
      </c>
      <c r="P259" s="36">
        <v>25</v>
      </c>
    </row>
    <row r="260" spans="1:16" x14ac:dyDescent="0.3">
      <c r="A260" s="112">
        <v>2023</v>
      </c>
      <c r="B260" s="34" t="s">
        <v>155</v>
      </c>
      <c r="C260" s="34" t="s">
        <v>101</v>
      </c>
      <c r="D260" s="34" t="s">
        <v>102</v>
      </c>
      <c r="E260" s="34" t="s">
        <v>147</v>
      </c>
      <c r="F260" s="34" t="s">
        <v>131</v>
      </c>
      <c r="G260" s="34" t="s">
        <v>105</v>
      </c>
      <c r="H260" s="34" t="s">
        <v>105</v>
      </c>
      <c r="I260" s="34" t="s">
        <v>106</v>
      </c>
      <c r="J260" s="36">
        <v>79.55</v>
      </c>
      <c r="K260" s="36"/>
      <c r="L260" s="36">
        <v>88.89</v>
      </c>
      <c r="M260" s="36">
        <v>75</v>
      </c>
      <c r="N260" s="36">
        <v>100</v>
      </c>
      <c r="O260" s="36">
        <v>75</v>
      </c>
      <c r="P260" s="36">
        <v>75</v>
      </c>
    </row>
    <row r="261" spans="1:16" x14ac:dyDescent="0.3">
      <c r="A261" s="112">
        <v>2023</v>
      </c>
      <c r="B261" s="34" t="s">
        <v>156</v>
      </c>
      <c r="C261" s="34" t="s">
        <v>101</v>
      </c>
      <c r="D261" s="34" t="s">
        <v>102</v>
      </c>
      <c r="E261" s="34" t="s">
        <v>147</v>
      </c>
      <c r="F261" s="34" t="s">
        <v>110</v>
      </c>
      <c r="G261" s="34" t="s">
        <v>105</v>
      </c>
      <c r="H261" s="34" t="s">
        <v>105</v>
      </c>
      <c r="I261" s="34" t="s">
        <v>106</v>
      </c>
      <c r="J261" s="36">
        <v>84.09</v>
      </c>
      <c r="K261" s="36"/>
      <c r="L261" s="36">
        <v>100</v>
      </c>
      <c r="M261" s="36">
        <v>85</v>
      </c>
      <c r="N261" s="36">
        <v>100</v>
      </c>
      <c r="O261" s="36">
        <v>50</v>
      </c>
      <c r="P261" s="36">
        <v>100</v>
      </c>
    </row>
    <row r="262" spans="1:16" x14ac:dyDescent="0.3">
      <c r="A262" s="112">
        <v>2023</v>
      </c>
      <c r="B262" s="34" t="s">
        <v>157</v>
      </c>
      <c r="C262" s="34" t="s">
        <v>101</v>
      </c>
      <c r="D262" s="34" t="s">
        <v>102</v>
      </c>
      <c r="E262" s="34" t="s">
        <v>158</v>
      </c>
      <c r="F262" s="34" t="s">
        <v>108</v>
      </c>
      <c r="G262" s="34" t="s">
        <v>105</v>
      </c>
      <c r="H262" s="34" t="s">
        <v>105</v>
      </c>
      <c r="I262" s="34" t="s">
        <v>106</v>
      </c>
      <c r="J262" s="36">
        <v>84.09</v>
      </c>
      <c r="K262" s="36"/>
      <c r="L262" s="36">
        <v>77.78</v>
      </c>
      <c r="M262" s="36">
        <v>95</v>
      </c>
      <c r="N262" s="36">
        <v>100</v>
      </c>
      <c r="O262" s="36">
        <v>75</v>
      </c>
      <c r="P262" s="36">
        <v>75</v>
      </c>
    </row>
    <row r="263" spans="1:16" x14ac:dyDescent="0.3">
      <c r="A263" s="112">
        <v>2023</v>
      </c>
      <c r="B263" s="34" t="s">
        <v>159</v>
      </c>
      <c r="C263" s="34" t="s">
        <v>101</v>
      </c>
      <c r="D263" s="34" t="s">
        <v>102</v>
      </c>
      <c r="E263" s="34" t="s">
        <v>158</v>
      </c>
      <c r="F263" s="34" t="s">
        <v>108</v>
      </c>
      <c r="G263" s="34" t="s">
        <v>105</v>
      </c>
      <c r="H263" s="34" t="s">
        <v>105</v>
      </c>
      <c r="I263" s="34" t="s">
        <v>106</v>
      </c>
      <c r="J263" s="36">
        <v>90.91</v>
      </c>
      <c r="K263" s="36"/>
      <c r="L263" s="36">
        <v>88.89</v>
      </c>
      <c r="M263" s="36">
        <v>100</v>
      </c>
      <c r="N263" s="36">
        <v>66.67</v>
      </c>
      <c r="O263" s="36">
        <v>100</v>
      </c>
      <c r="P263" s="36">
        <v>100</v>
      </c>
    </row>
    <row r="264" spans="1:16" x14ac:dyDescent="0.3">
      <c r="A264" s="112">
        <v>2023</v>
      </c>
      <c r="B264" s="34" t="s">
        <v>160</v>
      </c>
      <c r="C264" s="34" t="s">
        <v>101</v>
      </c>
      <c r="D264" s="34" t="s">
        <v>102</v>
      </c>
      <c r="E264" s="34" t="s">
        <v>161</v>
      </c>
      <c r="F264" s="34" t="s">
        <v>138</v>
      </c>
      <c r="G264" s="34" t="s">
        <v>162</v>
      </c>
      <c r="H264" s="34" t="s">
        <v>163</v>
      </c>
      <c r="I264" s="34" t="s">
        <v>106</v>
      </c>
      <c r="J264" s="36">
        <v>85.71</v>
      </c>
      <c r="K264" s="36"/>
      <c r="L264" s="36">
        <v>77.78</v>
      </c>
      <c r="M264" s="36">
        <v>90</v>
      </c>
      <c r="N264" s="36">
        <v>100</v>
      </c>
      <c r="O264" s="36">
        <v>100</v>
      </c>
      <c r="P264" s="36">
        <v>50</v>
      </c>
    </row>
    <row r="265" spans="1:16" x14ac:dyDescent="0.3">
      <c r="A265" s="112">
        <v>2023</v>
      </c>
      <c r="B265" s="34" t="s">
        <v>164</v>
      </c>
      <c r="C265" s="34" t="s">
        <v>101</v>
      </c>
      <c r="D265" s="34" t="s">
        <v>102</v>
      </c>
      <c r="E265" s="34" t="s">
        <v>161</v>
      </c>
      <c r="F265" s="34" t="s">
        <v>138</v>
      </c>
      <c r="G265" s="34" t="s">
        <v>165</v>
      </c>
      <c r="H265" s="34" t="s">
        <v>166</v>
      </c>
      <c r="I265" s="34" t="s">
        <v>106</v>
      </c>
      <c r="J265" s="36">
        <v>86.36</v>
      </c>
      <c r="K265" s="36"/>
      <c r="L265" s="36">
        <v>77.78</v>
      </c>
      <c r="M265" s="36">
        <v>90</v>
      </c>
      <c r="N265" s="36">
        <v>100</v>
      </c>
      <c r="O265" s="36">
        <v>75</v>
      </c>
      <c r="P265" s="36">
        <v>100</v>
      </c>
    </row>
    <row r="266" spans="1:16" x14ac:dyDescent="0.3">
      <c r="A266" s="112">
        <v>2023</v>
      </c>
      <c r="B266" s="34" t="s">
        <v>167</v>
      </c>
      <c r="C266" s="34" t="s">
        <v>101</v>
      </c>
      <c r="D266" s="34" t="s">
        <v>102</v>
      </c>
      <c r="E266" s="34" t="s">
        <v>147</v>
      </c>
      <c r="F266" s="34" t="s">
        <v>127</v>
      </c>
      <c r="G266" s="34" t="s">
        <v>105</v>
      </c>
      <c r="H266" s="34" t="s">
        <v>105</v>
      </c>
      <c r="I266" s="34" t="s">
        <v>106</v>
      </c>
      <c r="J266" s="36">
        <v>97.73</v>
      </c>
      <c r="K266" s="36"/>
      <c r="L266" s="36">
        <v>100</v>
      </c>
      <c r="M266" s="36">
        <v>95</v>
      </c>
      <c r="N266" s="36">
        <v>100</v>
      </c>
      <c r="O266" s="36">
        <v>100</v>
      </c>
      <c r="P266" s="36">
        <v>100</v>
      </c>
    </row>
    <row r="267" spans="1:16" x14ac:dyDescent="0.3">
      <c r="A267" s="112">
        <v>2023</v>
      </c>
      <c r="B267" s="34" t="s">
        <v>168</v>
      </c>
      <c r="C267" s="34" t="s">
        <v>101</v>
      </c>
      <c r="D267" s="34" t="s">
        <v>102</v>
      </c>
      <c r="E267" s="34" t="s">
        <v>147</v>
      </c>
      <c r="F267" s="34" t="s">
        <v>112</v>
      </c>
      <c r="G267" s="34" t="s">
        <v>105</v>
      </c>
      <c r="H267" s="34" t="s">
        <v>105</v>
      </c>
      <c r="I267" s="34" t="s">
        <v>106</v>
      </c>
      <c r="J267" s="36">
        <v>88.1</v>
      </c>
      <c r="K267" s="36"/>
      <c r="L267" s="36">
        <v>100</v>
      </c>
      <c r="M267" s="36">
        <v>85</v>
      </c>
      <c r="N267" s="36">
        <v>66.67</v>
      </c>
      <c r="O267" s="36">
        <v>100</v>
      </c>
      <c r="P267" s="36">
        <v>75</v>
      </c>
    </row>
    <row r="268" spans="1:16" x14ac:dyDescent="0.3">
      <c r="A268" s="112">
        <v>2023</v>
      </c>
      <c r="B268" s="34" t="s">
        <v>169</v>
      </c>
      <c r="C268" s="34" t="s">
        <v>101</v>
      </c>
      <c r="D268" s="34" t="s">
        <v>102</v>
      </c>
      <c r="E268" s="34" t="s">
        <v>147</v>
      </c>
      <c r="F268" s="34" t="s">
        <v>538</v>
      </c>
      <c r="G268" s="34" t="s">
        <v>105</v>
      </c>
      <c r="H268" s="34" t="s">
        <v>105</v>
      </c>
      <c r="I268" s="34" t="s">
        <v>106</v>
      </c>
      <c r="J268" s="36">
        <v>100</v>
      </c>
      <c r="K268" s="36"/>
      <c r="L268" s="36">
        <v>100</v>
      </c>
      <c r="M268" s="36">
        <v>100</v>
      </c>
      <c r="N268" s="36">
        <v>100</v>
      </c>
      <c r="O268" s="36">
        <v>100</v>
      </c>
      <c r="P268" s="36">
        <v>100</v>
      </c>
    </row>
    <row r="269" spans="1:16" x14ac:dyDescent="0.3">
      <c r="A269" s="112">
        <v>2023</v>
      </c>
      <c r="B269" s="34" t="s">
        <v>171</v>
      </c>
      <c r="C269" s="34" t="s">
        <v>101</v>
      </c>
      <c r="D269" s="34" t="s">
        <v>102</v>
      </c>
      <c r="E269" s="34" t="s">
        <v>161</v>
      </c>
      <c r="F269" s="34" t="s">
        <v>138</v>
      </c>
      <c r="G269" s="34" t="s">
        <v>105</v>
      </c>
      <c r="H269" s="34" t="s">
        <v>105</v>
      </c>
      <c r="I269" s="34" t="s">
        <v>106</v>
      </c>
      <c r="J269" s="36">
        <v>90.48</v>
      </c>
      <c r="K269" s="36"/>
      <c r="L269" s="36">
        <v>100</v>
      </c>
      <c r="M269" s="36">
        <v>100</v>
      </c>
      <c r="N269" s="36">
        <v>100</v>
      </c>
      <c r="O269" s="36">
        <v>66.67</v>
      </c>
      <c r="P269" s="36">
        <v>50</v>
      </c>
    </row>
    <row r="270" spans="1:16" x14ac:dyDescent="0.3">
      <c r="A270" s="112">
        <v>2023</v>
      </c>
      <c r="B270" s="34" t="s">
        <v>172</v>
      </c>
      <c r="C270" s="34" t="s">
        <v>101</v>
      </c>
      <c r="D270" s="34" t="s">
        <v>102</v>
      </c>
      <c r="E270" s="34" t="s">
        <v>173</v>
      </c>
      <c r="F270" s="34" t="s">
        <v>138</v>
      </c>
      <c r="G270" s="34" t="s">
        <v>105</v>
      </c>
      <c r="H270" s="34" t="s">
        <v>105</v>
      </c>
      <c r="I270" s="34" t="s">
        <v>106</v>
      </c>
      <c r="J270" s="36">
        <v>95.45</v>
      </c>
      <c r="K270" s="36"/>
      <c r="L270" s="36">
        <v>100</v>
      </c>
      <c r="M270" s="36">
        <v>100</v>
      </c>
      <c r="N270" s="36">
        <v>66.67</v>
      </c>
      <c r="O270" s="36">
        <v>100</v>
      </c>
      <c r="P270" s="36">
        <v>100</v>
      </c>
    </row>
    <row r="271" spans="1:16" x14ac:dyDescent="0.3">
      <c r="A271" s="112">
        <v>2023</v>
      </c>
      <c r="B271" s="34" t="s">
        <v>174</v>
      </c>
      <c r="C271" s="34" t="s">
        <v>101</v>
      </c>
      <c r="D271" s="34" t="s">
        <v>102</v>
      </c>
      <c r="E271" s="34" t="s">
        <v>147</v>
      </c>
      <c r="F271" s="34" t="s">
        <v>122</v>
      </c>
      <c r="G271" s="34" t="s">
        <v>105</v>
      </c>
      <c r="H271" s="34" t="s">
        <v>105</v>
      </c>
      <c r="I271" s="34" t="s">
        <v>106</v>
      </c>
      <c r="J271" s="36">
        <v>100</v>
      </c>
      <c r="K271" s="36"/>
      <c r="L271" s="36">
        <v>100</v>
      </c>
      <c r="M271" s="36">
        <v>100</v>
      </c>
      <c r="N271" s="36">
        <v>100</v>
      </c>
      <c r="O271" s="36">
        <v>100</v>
      </c>
      <c r="P271" s="36">
        <v>100</v>
      </c>
    </row>
    <row r="272" spans="1:16" x14ac:dyDescent="0.3">
      <c r="A272" s="112">
        <v>2023</v>
      </c>
      <c r="B272" s="34" t="s">
        <v>175</v>
      </c>
      <c r="C272" s="34" t="s">
        <v>101</v>
      </c>
      <c r="D272" s="34" t="s">
        <v>102</v>
      </c>
      <c r="E272" s="34" t="s">
        <v>176</v>
      </c>
      <c r="F272" s="34" t="s">
        <v>116</v>
      </c>
      <c r="G272" s="34" t="s">
        <v>105</v>
      </c>
      <c r="H272" s="34" t="s">
        <v>105</v>
      </c>
      <c r="I272" s="34" t="s">
        <v>106</v>
      </c>
      <c r="J272" s="36">
        <v>95.24</v>
      </c>
      <c r="K272" s="36"/>
      <c r="L272" s="36">
        <v>88.89</v>
      </c>
      <c r="M272" s="36">
        <v>100</v>
      </c>
      <c r="N272" s="36">
        <v>100</v>
      </c>
      <c r="O272" s="36">
        <v>100</v>
      </c>
      <c r="P272" s="36">
        <v>100</v>
      </c>
    </row>
    <row r="273" spans="1:16" x14ac:dyDescent="0.3">
      <c r="A273" s="112">
        <v>2023</v>
      </c>
      <c r="B273" s="34" t="s">
        <v>177</v>
      </c>
      <c r="C273" s="34" t="s">
        <v>101</v>
      </c>
      <c r="D273" s="34" t="s">
        <v>102</v>
      </c>
      <c r="E273" s="34" t="s">
        <v>147</v>
      </c>
      <c r="F273" s="34" t="s">
        <v>538</v>
      </c>
      <c r="G273" s="34" t="s">
        <v>105</v>
      </c>
      <c r="H273" s="34" t="s">
        <v>105</v>
      </c>
      <c r="I273" s="34" t="s">
        <v>106</v>
      </c>
      <c r="J273" s="36">
        <v>95</v>
      </c>
      <c r="K273" s="36"/>
      <c r="L273" s="36">
        <v>100</v>
      </c>
      <c r="M273" s="36">
        <v>100</v>
      </c>
      <c r="N273" s="36">
        <v>66.67</v>
      </c>
      <c r="O273" s="36">
        <v>100</v>
      </c>
      <c r="P273" s="36">
        <v>100</v>
      </c>
    </row>
    <row r="274" spans="1:16" x14ac:dyDescent="0.3">
      <c r="A274" s="112">
        <v>2023</v>
      </c>
      <c r="B274" s="34" t="s">
        <v>178</v>
      </c>
      <c r="C274" s="34" t="s">
        <v>101</v>
      </c>
      <c r="D274" s="34" t="s">
        <v>102</v>
      </c>
      <c r="E274" s="34" t="s">
        <v>147</v>
      </c>
      <c r="F274" s="34" t="s">
        <v>538</v>
      </c>
      <c r="G274" s="34" t="s">
        <v>105</v>
      </c>
      <c r="H274" s="34" t="s">
        <v>105</v>
      </c>
      <c r="I274" s="34" t="s">
        <v>106</v>
      </c>
      <c r="J274" s="36">
        <v>100</v>
      </c>
      <c r="K274" s="36"/>
      <c r="L274" s="36">
        <v>100</v>
      </c>
      <c r="M274" s="36">
        <v>100</v>
      </c>
      <c r="N274" s="36">
        <v>100</v>
      </c>
      <c r="O274" s="36">
        <v>100</v>
      </c>
      <c r="P274" s="36">
        <v>100</v>
      </c>
    </row>
    <row r="275" spans="1:16" x14ac:dyDescent="0.3">
      <c r="A275" s="112">
        <v>2023</v>
      </c>
      <c r="B275" s="34" t="s">
        <v>179</v>
      </c>
      <c r="C275" s="34" t="s">
        <v>101</v>
      </c>
      <c r="D275" s="34" t="s">
        <v>102</v>
      </c>
      <c r="E275" s="34" t="s">
        <v>147</v>
      </c>
      <c r="F275" s="34" t="s">
        <v>136</v>
      </c>
      <c r="G275" s="34" t="s">
        <v>105</v>
      </c>
      <c r="H275" s="34" t="s">
        <v>105</v>
      </c>
      <c r="I275" s="34" t="s">
        <v>106</v>
      </c>
      <c r="J275" s="36">
        <v>100</v>
      </c>
      <c r="K275" s="36"/>
      <c r="L275" s="36">
        <v>100</v>
      </c>
      <c r="M275" s="36">
        <v>100</v>
      </c>
      <c r="N275" s="36">
        <v>100</v>
      </c>
      <c r="O275" s="36">
        <v>100</v>
      </c>
      <c r="P275" s="36">
        <v>100</v>
      </c>
    </row>
    <row r="276" spans="1:16" x14ac:dyDescent="0.3">
      <c r="A276" s="112">
        <v>2023</v>
      </c>
      <c r="B276" s="34" t="s">
        <v>180</v>
      </c>
      <c r="C276" s="34" t="s">
        <v>101</v>
      </c>
      <c r="D276" s="34" t="s">
        <v>102</v>
      </c>
      <c r="E276" s="34" t="s">
        <v>147</v>
      </c>
      <c r="F276" s="34" t="s">
        <v>138</v>
      </c>
      <c r="G276" s="34" t="s">
        <v>105</v>
      </c>
      <c r="H276" s="34" t="s">
        <v>105</v>
      </c>
      <c r="I276" s="34" t="s">
        <v>106</v>
      </c>
      <c r="J276" s="36">
        <v>100</v>
      </c>
      <c r="K276" s="36"/>
      <c r="L276" s="36">
        <v>100</v>
      </c>
      <c r="M276" s="36">
        <v>100</v>
      </c>
      <c r="N276" s="36">
        <v>100</v>
      </c>
      <c r="O276" s="36">
        <v>100</v>
      </c>
      <c r="P276" s="36">
        <v>100</v>
      </c>
    </row>
    <row r="277" spans="1:16" x14ac:dyDescent="0.3">
      <c r="A277" s="112">
        <v>2023</v>
      </c>
      <c r="B277" s="34" t="s">
        <v>181</v>
      </c>
      <c r="C277" s="34" t="s">
        <v>101</v>
      </c>
      <c r="D277" s="34" t="s">
        <v>102</v>
      </c>
      <c r="E277" s="34" t="s">
        <v>143</v>
      </c>
      <c r="F277" s="34" t="s">
        <v>140</v>
      </c>
      <c r="G277" s="34" t="s">
        <v>105</v>
      </c>
      <c r="H277" s="34" t="s">
        <v>105</v>
      </c>
      <c r="I277" s="34" t="s">
        <v>106</v>
      </c>
      <c r="J277" s="36">
        <v>100</v>
      </c>
      <c r="K277" s="36"/>
      <c r="L277" s="36">
        <v>100</v>
      </c>
      <c r="M277" s="36">
        <v>100</v>
      </c>
      <c r="N277" s="36">
        <v>100</v>
      </c>
      <c r="O277" s="36">
        <v>100</v>
      </c>
      <c r="P277" s="36">
        <v>100</v>
      </c>
    </row>
    <row r="278" spans="1:16" x14ac:dyDescent="0.3">
      <c r="A278" s="112">
        <v>2023</v>
      </c>
      <c r="B278" s="34" t="s">
        <v>182</v>
      </c>
      <c r="C278" s="34" t="s">
        <v>101</v>
      </c>
      <c r="D278" s="34" t="s">
        <v>102</v>
      </c>
      <c r="E278" s="34" t="s">
        <v>143</v>
      </c>
      <c r="F278" s="34" t="s">
        <v>120</v>
      </c>
      <c r="G278" s="34" t="s">
        <v>105</v>
      </c>
      <c r="H278" s="34" t="s">
        <v>105</v>
      </c>
      <c r="I278" s="34" t="s">
        <v>106</v>
      </c>
      <c r="J278" s="36">
        <v>97.62</v>
      </c>
      <c r="K278" s="36"/>
      <c r="L278" s="36">
        <v>100</v>
      </c>
      <c r="M278" s="36">
        <v>95</v>
      </c>
      <c r="N278" s="36">
        <v>100</v>
      </c>
      <c r="O278" s="36">
        <v>100</v>
      </c>
      <c r="P278" s="36">
        <v>75</v>
      </c>
    </row>
    <row r="279" spans="1:16" x14ac:dyDescent="0.3">
      <c r="A279" s="112">
        <v>2023</v>
      </c>
      <c r="B279" s="34" t="s">
        <v>183</v>
      </c>
      <c r="C279" s="34" t="s">
        <v>101</v>
      </c>
      <c r="D279" s="34" t="s">
        <v>102</v>
      </c>
      <c r="E279" s="34" t="s">
        <v>176</v>
      </c>
      <c r="F279" s="34" t="s">
        <v>108</v>
      </c>
      <c r="G279" s="34" t="s">
        <v>105</v>
      </c>
      <c r="H279" s="34" t="s">
        <v>105</v>
      </c>
      <c r="I279" s="34" t="s">
        <v>106</v>
      </c>
      <c r="J279" s="36">
        <v>100</v>
      </c>
      <c r="K279" s="36"/>
      <c r="L279" s="36">
        <v>100</v>
      </c>
      <c r="M279" s="36">
        <v>100</v>
      </c>
      <c r="N279" s="36">
        <v>100</v>
      </c>
      <c r="O279" s="36">
        <v>100</v>
      </c>
      <c r="P279" s="36">
        <v>100</v>
      </c>
    </row>
    <row r="280" spans="1:16" x14ac:dyDescent="0.3">
      <c r="A280" s="112">
        <v>2023</v>
      </c>
      <c r="B280" s="34" t="s">
        <v>184</v>
      </c>
      <c r="C280" s="34" t="s">
        <v>101</v>
      </c>
      <c r="D280" s="34" t="s">
        <v>102</v>
      </c>
      <c r="E280" s="34" t="s">
        <v>147</v>
      </c>
      <c r="F280" s="34" t="s">
        <v>116</v>
      </c>
      <c r="G280" s="34" t="s">
        <v>185</v>
      </c>
      <c r="H280" s="34" t="s">
        <v>186</v>
      </c>
      <c r="I280" s="34" t="s">
        <v>106</v>
      </c>
      <c r="J280" s="36">
        <v>97.62</v>
      </c>
      <c r="K280" s="36"/>
      <c r="L280" s="36">
        <v>100</v>
      </c>
      <c r="M280" s="36">
        <v>95</v>
      </c>
      <c r="N280" s="36">
        <v>100</v>
      </c>
      <c r="O280" s="36">
        <v>100</v>
      </c>
      <c r="P280" s="36">
        <v>75</v>
      </c>
    </row>
    <row r="281" spans="1:16" x14ac:dyDescent="0.3">
      <c r="A281" s="112">
        <v>2023</v>
      </c>
      <c r="B281" s="34" t="s">
        <v>187</v>
      </c>
      <c r="C281" s="34" t="s">
        <v>101</v>
      </c>
      <c r="D281" s="34" t="s">
        <v>102</v>
      </c>
      <c r="E281" s="34" t="s">
        <v>147</v>
      </c>
      <c r="F281" s="34" t="s">
        <v>116</v>
      </c>
      <c r="G281" s="34" t="s">
        <v>188</v>
      </c>
      <c r="H281" s="34" t="s">
        <v>189</v>
      </c>
      <c r="I281" s="34" t="s">
        <v>106</v>
      </c>
      <c r="J281" s="36">
        <v>95.24</v>
      </c>
      <c r="K281" s="36"/>
      <c r="L281" s="36">
        <v>100</v>
      </c>
      <c r="M281" s="36">
        <v>100</v>
      </c>
      <c r="N281" s="36">
        <v>100</v>
      </c>
      <c r="O281" s="36">
        <v>100</v>
      </c>
      <c r="P281" s="36">
        <v>50</v>
      </c>
    </row>
    <row r="282" spans="1:16" x14ac:dyDescent="0.3">
      <c r="A282" s="112">
        <v>2023</v>
      </c>
      <c r="B282" s="34" t="s">
        <v>190</v>
      </c>
      <c r="C282" s="34" t="s">
        <v>101</v>
      </c>
      <c r="D282" s="34" t="s">
        <v>102</v>
      </c>
      <c r="E282" s="34" t="s">
        <v>147</v>
      </c>
      <c r="F282" s="34" t="s">
        <v>116</v>
      </c>
      <c r="G282" s="34" t="s">
        <v>105</v>
      </c>
      <c r="H282" s="34" t="s">
        <v>105</v>
      </c>
      <c r="I282" s="34" t="s">
        <v>106</v>
      </c>
      <c r="J282" s="36">
        <v>90.91</v>
      </c>
      <c r="K282" s="36"/>
      <c r="L282" s="36">
        <v>100</v>
      </c>
      <c r="M282" s="36">
        <v>100</v>
      </c>
      <c r="N282" s="36">
        <v>100</v>
      </c>
      <c r="O282" s="36">
        <v>50</v>
      </c>
      <c r="P282" s="36">
        <v>100</v>
      </c>
    </row>
    <row r="283" spans="1:16" x14ac:dyDescent="0.3">
      <c r="A283" s="112">
        <v>2023</v>
      </c>
      <c r="B283" s="34" t="s">
        <v>191</v>
      </c>
      <c r="C283" s="34" t="s">
        <v>101</v>
      </c>
      <c r="D283" s="34" t="s">
        <v>102</v>
      </c>
      <c r="E283" s="34" t="s">
        <v>147</v>
      </c>
      <c r="F283" s="34" t="s">
        <v>120</v>
      </c>
      <c r="G283" s="34" t="s">
        <v>105</v>
      </c>
      <c r="H283" s="34" t="s">
        <v>105</v>
      </c>
      <c r="I283" s="34" t="s">
        <v>106</v>
      </c>
      <c r="J283" s="36">
        <v>90.91</v>
      </c>
      <c r="K283" s="36"/>
      <c r="L283" s="36">
        <v>94.44</v>
      </c>
      <c r="M283" s="36">
        <v>90</v>
      </c>
      <c r="N283" s="36">
        <v>100</v>
      </c>
      <c r="O283" s="36">
        <v>100</v>
      </c>
      <c r="P283" s="36">
        <v>50</v>
      </c>
    </row>
    <row r="284" spans="1:16" x14ac:dyDescent="0.3">
      <c r="A284" s="112">
        <v>2023</v>
      </c>
      <c r="B284" s="34" t="s">
        <v>192</v>
      </c>
      <c r="C284" s="34" t="s">
        <v>101</v>
      </c>
      <c r="D284" s="34" t="s">
        <v>102</v>
      </c>
      <c r="E284" s="34" t="s">
        <v>143</v>
      </c>
      <c r="F284" s="34" t="s">
        <v>108</v>
      </c>
      <c r="G284" s="34" t="s">
        <v>105</v>
      </c>
      <c r="H284" s="34" t="s">
        <v>105</v>
      </c>
      <c r="I284" s="34" t="s">
        <v>106</v>
      </c>
      <c r="J284" s="36">
        <v>100</v>
      </c>
      <c r="K284" s="36"/>
      <c r="L284" s="36">
        <v>100</v>
      </c>
      <c r="M284" s="36">
        <v>100</v>
      </c>
      <c r="N284" s="36">
        <v>100</v>
      </c>
      <c r="O284" s="36">
        <v>100</v>
      </c>
      <c r="P284" s="36">
        <v>100</v>
      </c>
    </row>
    <row r="285" spans="1:16" x14ac:dyDescent="0.3">
      <c r="A285" s="112">
        <v>2023</v>
      </c>
      <c r="B285" s="34" t="s">
        <v>193</v>
      </c>
      <c r="C285" s="34" t="s">
        <v>101</v>
      </c>
      <c r="D285" s="34" t="s">
        <v>102</v>
      </c>
      <c r="E285" s="34" t="s">
        <v>143</v>
      </c>
      <c r="F285" s="34" t="s">
        <v>194</v>
      </c>
      <c r="G285" s="34" t="s">
        <v>105</v>
      </c>
      <c r="H285" s="34" t="s">
        <v>105</v>
      </c>
      <c r="I285" s="34" t="s">
        <v>106</v>
      </c>
      <c r="J285" s="36">
        <v>87.5</v>
      </c>
      <c r="K285" s="36"/>
      <c r="L285" s="36">
        <v>87.5</v>
      </c>
      <c r="M285" s="36">
        <v>83.33</v>
      </c>
      <c r="N285" s="36">
        <v>100</v>
      </c>
      <c r="O285" s="36">
        <v>100</v>
      </c>
      <c r="P285" s="36">
        <v>75</v>
      </c>
    </row>
    <row r="286" spans="1:16" x14ac:dyDescent="0.3">
      <c r="A286" s="112">
        <v>2023</v>
      </c>
      <c r="B286" s="34" t="s">
        <v>195</v>
      </c>
      <c r="C286" s="34" t="s">
        <v>101</v>
      </c>
      <c r="D286" s="34" t="s">
        <v>102</v>
      </c>
      <c r="E286" s="34" t="s">
        <v>143</v>
      </c>
      <c r="F286" s="34" t="s">
        <v>114</v>
      </c>
      <c r="G286" s="34" t="s">
        <v>105</v>
      </c>
      <c r="H286" s="34" t="s">
        <v>105</v>
      </c>
      <c r="I286" s="34" t="s">
        <v>106</v>
      </c>
      <c r="J286" s="36">
        <v>100</v>
      </c>
      <c r="K286" s="36"/>
      <c r="L286" s="36">
        <v>100</v>
      </c>
      <c r="M286" s="36">
        <v>100</v>
      </c>
      <c r="N286" s="36">
        <v>100</v>
      </c>
      <c r="O286" s="36">
        <v>100</v>
      </c>
      <c r="P286" s="36">
        <v>100</v>
      </c>
    </row>
    <row r="287" spans="1:16" x14ac:dyDescent="0.3">
      <c r="A287" s="112">
        <v>2023</v>
      </c>
      <c r="B287" s="34" t="s">
        <v>196</v>
      </c>
      <c r="C287" s="34" t="s">
        <v>101</v>
      </c>
      <c r="D287" s="34" t="s">
        <v>102</v>
      </c>
      <c r="E287" s="34" t="s">
        <v>143</v>
      </c>
      <c r="F287" s="34" t="s">
        <v>108</v>
      </c>
      <c r="G287" s="34" t="s">
        <v>105</v>
      </c>
      <c r="H287" s="34" t="s">
        <v>105</v>
      </c>
      <c r="I287" s="34" t="s">
        <v>106</v>
      </c>
      <c r="J287" s="36">
        <v>95.24</v>
      </c>
      <c r="K287" s="36"/>
      <c r="L287" s="36">
        <v>88.89</v>
      </c>
      <c r="M287" s="36">
        <v>100</v>
      </c>
      <c r="N287" s="36">
        <v>100</v>
      </c>
      <c r="O287" s="36">
        <v>100</v>
      </c>
      <c r="P287" s="36">
        <v>100</v>
      </c>
    </row>
    <row r="288" spans="1:16" x14ac:dyDescent="0.3">
      <c r="A288" s="112">
        <v>2023</v>
      </c>
      <c r="B288" s="34" t="s">
        <v>197</v>
      </c>
      <c r="C288" s="34" t="s">
        <v>101</v>
      </c>
      <c r="D288" s="34" t="s">
        <v>102</v>
      </c>
      <c r="E288" s="34" t="s">
        <v>147</v>
      </c>
      <c r="F288" s="34" t="s">
        <v>116</v>
      </c>
      <c r="G288" s="34" t="s">
        <v>198</v>
      </c>
      <c r="H288" s="34" t="s">
        <v>199</v>
      </c>
      <c r="I288" s="34" t="s">
        <v>106</v>
      </c>
      <c r="J288" s="36">
        <v>90.48</v>
      </c>
      <c r="K288" s="36"/>
      <c r="L288" s="36">
        <v>88.89</v>
      </c>
      <c r="M288" s="36">
        <v>100</v>
      </c>
      <c r="N288" s="36">
        <v>66.67</v>
      </c>
      <c r="O288" s="36">
        <v>100</v>
      </c>
      <c r="P288" s="36">
        <v>100</v>
      </c>
    </row>
    <row r="289" spans="1:16" x14ac:dyDescent="0.3">
      <c r="A289" s="112">
        <v>2023</v>
      </c>
      <c r="B289" s="34" t="s">
        <v>200</v>
      </c>
      <c r="C289" s="34" t="s">
        <v>101</v>
      </c>
      <c r="D289" s="34" t="s">
        <v>102</v>
      </c>
      <c r="E289" s="34" t="s">
        <v>147</v>
      </c>
      <c r="F289" s="34" t="s">
        <v>116</v>
      </c>
      <c r="G289" s="34" t="s">
        <v>201</v>
      </c>
      <c r="H289" s="34" t="s">
        <v>202</v>
      </c>
      <c r="I289" s="34" t="s">
        <v>106</v>
      </c>
      <c r="J289" s="36">
        <v>85</v>
      </c>
      <c r="K289" s="36"/>
      <c r="L289" s="36">
        <v>87.5</v>
      </c>
      <c r="M289" s="36">
        <v>77.78</v>
      </c>
      <c r="N289" s="36">
        <v>100</v>
      </c>
      <c r="O289" s="36">
        <v>100</v>
      </c>
      <c r="P289" s="36">
        <v>100</v>
      </c>
    </row>
    <row r="290" spans="1:16" x14ac:dyDescent="0.3">
      <c r="A290" s="112">
        <v>2023</v>
      </c>
      <c r="B290" s="34" t="s">
        <v>203</v>
      </c>
      <c r="C290" s="34" t="s">
        <v>101</v>
      </c>
      <c r="D290" s="34" t="s">
        <v>102</v>
      </c>
      <c r="E290" s="34" t="s">
        <v>147</v>
      </c>
      <c r="F290" s="34" t="s">
        <v>122</v>
      </c>
      <c r="G290" s="34" t="s">
        <v>105</v>
      </c>
      <c r="H290" s="34" t="s">
        <v>105</v>
      </c>
      <c r="I290" s="34" t="s">
        <v>106</v>
      </c>
      <c r="J290" s="36">
        <v>97.62</v>
      </c>
      <c r="K290" s="36"/>
      <c r="L290" s="36">
        <v>100</v>
      </c>
      <c r="M290" s="36">
        <v>95</v>
      </c>
      <c r="N290" s="36">
        <v>100</v>
      </c>
      <c r="O290" s="36">
        <v>100</v>
      </c>
      <c r="P290" s="36">
        <v>75</v>
      </c>
    </row>
    <row r="291" spans="1:16" x14ac:dyDescent="0.3">
      <c r="A291" s="112">
        <v>2023</v>
      </c>
      <c r="B291" s="34" t="s">
        <v>204</v>
      </c>
      <c r="C291" s="34" t="s">
        <v>101</v>
      </c>
      <c r="D291" s="34" t="s">
        <v>102</v>
      </c>
      <c r="E291" s="34" t="s">
        <v>147</v>
      </c>
      <c r="F291" s="34" t="s">
        <v>138</v>
      </c>
      <c r="G291" s="34" t="s">
        <v>105</v>
      </c>
      <c r="H291" s="34" t="s">
        <v>105</v>
      </c>
      <c r="I291" s="34" t="s">
        <v>106</v>
      </c>
      <c r="J291" s="36">
        <v>100</v>
      </c>
      <c r="K291" s="36"/>
      <c r="L291" s="36">
        <v>100</v>
      </c>
      <c r="M291" s="36">
        <v>100</v>
      </c>
      <c r="N291" s="36">
        <v>100</v>
      </c>
      <c r="O291" s="36">
        <v>100</v>
      </c>
      <c r="P291" s="36">
        <v>100</v>
      </c>
    </row>
    <row r="292" spans="1:16" x14ac:dyDescent="0.3">
      <c r="A292" s="112">
        <v>2023</v>
      </c>
      <c r="B292" s="34" t="s">
        <v>205</v>
      </c>
      <c r="C292" s="34" t="s">
        <v>101</v>
      </c>
      <c r="D292" s="34" t="s">
        <v>102</v>
      </c>
      <c r="E292" s="34" t="s">
        <v>161</v>
      </c>
      <c r="F292" s="34" t="s">
        <v>138</v>
      </c>
      <c r="G292" s="34" t="s">
        <v>105</v>
      </c>
      <c r="H292" s="34" t="s">
        <v>105</v>
      </c>
      <c r="I292" s="34" t="s">
        <v>106</v>
      </c>
      <c r="J292" s="36">
        <v>92.86</v>
      </c>
      <c r="K292" s="36"/>
      <c r="L292" s="36">
        <v>87.5</v>
      </c>
      <c r="M292" s="36">
        <v>94.44</v>
      </c>
      <c r="N292" s="36">
        <v>100</v>
      </c>
      <c r="O292" s="36">
        <v>100</v>
      </c>
      <c r="P292" s="36">
        <v>75</v>
      </c>
    </row>
    <row r="293" spans="1:16" x14ac:dyDescent="0.3">
      <c r="A293" s="112">
        <v>2023</v>
      </c>
      <c r="B293" s="34" t="s">
        <v>206</v>
      </c>
      <c r="C293" s="34" t="s">
        <v>101</v>
      </c>
      <c r="D293" s="34" t="s">
        <v>102</v>
      </c>
      <c r="E293" s="34" t="s">
        <v>158</v>
      </c>
      <c r="F293" s="34" t="s">
        <v>322</v>
      </c>
      <c r="G293" s="34" t="s">
        <v>207</v>
      </c>
      <c r="H293" s="34" t="s">
        <v>208</v>
      </c>
      <c r="I293" s="34" t="s">
        <v>106</v>
      </c>
      <c r="J293" s="36"/>
      <c r="K293" s="36"/>
      <c r="L293" s="36"/>
      <c r="M293" s="36"/>
      <c r="N293" s="36"/>
      <c r="O293" s="36"/>
      <c r="P293" s="36"/>
    </row>
    <row r="294" spans="1:16" x14ac:dyDescent="0.3">
      <c r="A294" s="112">
        <v>2023</v>
      </c>
      <c r="B294" s="34" t="s">
        <v>209</v>
      </c>
      <c r="C294" s="34" t="s">
        <v>101</v>
      </c>
      <c r="D294" s="34" t="s">
        <v>102</v>
      </c>
      <c r="E294" s="34" t="s">
        <v>158</v>
      </c>
      <c r="F294" s="34" t="s">
        <v>322</v>
      </c>
      <c r="G294" s="34" t="s">
        <v>210</v>
      </c>
      <c r="H294" s="34" t="s">
        <v>211</v>
      </c>
      <c r="I294" s="34" t="s">
        <v>106</v>
      </c>
      <c r="J294" s="36"/>
      <c r="K294" s="36"/>
      <c r="L294" s="36"/>
      <c r="M294" s="36"/>
      <c r="N294" s="36"/>
      <c r="O294" s="36"/>
      <c r="P294" s="36"/>
    </row>
    <row r="295" spans="1:16" x14ac:dyDescent="0.3">
      <c r="A295" s="112">
        <v>2023</v>
      </c>
      <c r="B295" s="34" t="s">
        <v>212</v>
      </c>
      <c r="C295" s="34" t="s">
        <v>101</v>
      </c>
      <c r="D295" s="34" t="s">
        <v>102</v>
      </c>
      <c r="E295" s="34" t="s">
        <v>158</v>
      </c>
      <c r="F295" s="34" t="s">
        <v>194</v>
      </c>
      <c r="G295" s="34" t="s">
        <v>105</v>
      </c>
      <c r="H295" s="34" t="s">
        <v>105</v>
      </c>
      <c r="I295" s="34" t="s">
        <v>106</v>
      </c>
      <c r="J295" s="36">
        <v>92.86</v>
      </c>
      <c r="K295" s="36"/>
      <c r="L295" s="36">
        <v>100</v>
      </c>
      <c r="M295" s="36">
        <v>95</v>
      </c>
      <c r="N295" s="36">
        <v>66.67</v>
      </c>
      <c r="O295" s="36">
        <v>100</v>
      </c>
      <c r="P295" s="36">
        <v>75</v>
      </c>
    </row>
    <row r="296" spans="1:16" x14ac:dyDescent="0.3">
      <c r="A296" s="112">
        <v>2023</v>
      </c>
      <c r="B296" s="34" t="s">
        <v>540</v>
      </c>
      <c r="C296" s="34" t="s">
        <v>101</v>
      </c>
      <c r="D296" s="34" t="s">
        <v>102</v>
      </c>
      <c r="E296" s="34" t="s">
        <v>143</v>
      </c>
      <c r="F296" s="34" t="s">
        <v>120</v>
      </c>
      <c r="G296" s="34" t="s">
        <v>105</v>
      </c>
      <c r="H296" s="34" t="s">
        <v>105</v>
      </c>
      <c r="I296" s="34" t="s">
        <v>106</v>
      </c>
      <c r="J296" s="36"/>
      <c r="K296" s="36"/>
      <c r="L296" s="36"/>
      <c r="M296" s="36"/>
      <c r="N296" s="36"/>
      <c r="O296" s="36"/>
      <c r="P296" s="36"/>
    </row>
    <row r="297" spans="1:16" x14ac:dyDescent="0.3">
      <c r="A297" s="112">
        <v>2023</v>
      </c>
      <c r="B297" s="34" t="s">
        <v>213</v>
      </c>
      <c r="C297" s="34" t="s">
        <v>101</v>
      </c>
      <c r="D297" s="34" t="s">
        <v>102</v>
      </c>
      <c r="E297" s="34" t="s">
        <v>214</v>
      </c>
      <c r="F297" s="34" t="s">
        <v>114</v>
      </c>
      <c r="G297" s="34" t="s">
        <v>105</v>
      </c>
      <c r="H297" s="34" t="s">
        <v>105</v>
      </c>
      <c r="I297" s="34" t="s">
        <v>106</v>
      </c>
      <c r="J297" s="36">
        <v>100</v>
      </c>
      <c r="K297" s="36"/>
      <c r="L297" s="36">
        <v>100</v>
      </c>
      <c r="M297" s="36">
        <v>100</v>
      </c>
      <c r="N297" s="36">
        <v>100</v>
      </c>
      <c r="O297" s="36">
        <v>100</v>
      </c>
      <c r="P297" s="36">
        <v>100</v>
      </c>
    </row>
    <row r="298" spans="1:16" x14ac:dyDescent="0.3">
      <c r="A298" s="112">
        <v>2023</v>
      </c>
      <c r="B298" s="34" t="s">
        <v>215</v>
      </c>
      <c r="C298" s="34" t="s">
        <v>101</v>
      </c>
      <c r="D298" s="34" t="s">
        <v>102</v>
      </c>
      <c r="E298" s="34" t="s">
        <v>214</v>
      </c>
      <c r="F298" s="34" t="s">
        <v>120</v>
      </c>
      <c r="G298" s="34" t="s">
        <v>105</v>
      </c>
      <c r="H298" s="34" t="s">
        <v>105</v>
      </c>
      <c r="I298" s="34" t="s">
        <v>106</v>
      </c>
      <c r="J298" s="36">
        <v>65.91</v>
      </c>
      <c r="K298" s="36"/>
      <c r="L298" s="36">
        <v>61.11</v>
      </c>
      <c r="M298" s="36">
        <v>70</v>
      </c>
      <c r="N298" s="36">
        <v>66.67</v>
      </c>
      <c r="O298" s="36">
        <v>75</v>
      </c>
      <c r="P298" s="36">
        <v>75</v>
      </c>
    </row>
    <row r="299" spans="1:16" x14ac:dyDescent="0.3">
      <c r="A299" s="112">
        <v>2023</v>
      </c>
      <c r="B299" s="34" t="s">
        <v>216</v>
      </c>
      <c r="C299" s="34" t="s">
        <v>101</v>
      </c>
      <c r="D299" s="34" t="s">
        <v>102</v>
      </c>
      <c r="E299" s="34" t="s">
        <v>103</v>
      </c>
      <c r="F299" s="34" t="s">
        <v>140</v>
      </c>
      <c r="G299" s="34" t="s">
        <v>105</v>
      </c>
      <c r="H299" s="34" t="s">
        <v>105</v>
      </c>
      <c r="I299" s="34" t="s">
        <v>106</v>
      </c>
      <c r="J299" s="36">
        <v>100</v>
      </c>
      <c r="K299" s="36"/>
      <c r="L299" s="36">
        <v>100</v>
      </c>
      <c r="M299" s="36">
        <v>100</v>
      </c>
      <c r="N299" s="36">
        <v>100</v>
      </c>
      <c r="O299" s="36">
        <v>100</v>
      </c>
      <c r="P299" s="36">
        <v>100</v>
      </c>
    </row>
    <row r="300" spans="1:16" x14ac:dyDescent="0.3">
      <c r="A300" s="112">
        <v>2023</v>
      </c>
      <c r="B300" s="34" t="s">
        <v>217</v>
      </c>
      <c r="C300" s="34" t="s">
        <v>101</v>
      </c>
      <c r="D300" s="34" t="s">
        <v>102</v>
      </c>
      <c r="E300" s="34" t="s">
        <v>173</v>
      </c>
      <c r="F300" s="34" t="s">
        <v>114</v>
      </c>
      <c r="G300" s="34" t="s">
        <v>105</v>
      </c>
      <c r="H300" s="34" t="s">
        <v>105</v>
      </c>
      <c r="I300" s="34" t="s">
        <v>106</v>
      </c>
      <c r="J300" s="36">
        <v>90.91</v>
      </c>
      <c r="K300" s="36"/>
      <c r="L300" s="36">
        <v>100</v>
      </c>
      <c r="M300" s="36">
        <v>100</v>
      </c>
      <c r="N300" s="36">
        <v>66.67</v>
      </c>
      <c r="O300" s="36">
        <v>75</v>
      </c>
      <c r="P300" s="36">
        <v>100</v>
      </c>
    </row>
    <row r="301" spans="1:16" x14ac:dyDescent="0.3">
      <c r="A301" s="112">
        <v>2023</v>
      </c>
      <c r="B301" s="34" t="s">
        <v>218</v>
      </c>
      <c r="C301" s="34" t="s">
        <v>101</v>
      </c>
      <c r="D301" s="34" t="s">
        <v>102</v>
      </c>
      <c r="E301" s="34" t="s">
        <v>133</v>
      </c>
      <c r="F301" s="34" t="s">
        <v>108</v>
      </c>
      <c r="G301" s="34" t="s">
        <v>105</v>
      </c>
      <c r="H301" s="34" t="s">
        <v>105</v>
      </c>
      <c r="I301" s="34" t="s">
        <v>106</v>
      </c>
      <c r="J301" s="36">
        <v>100</v>
      </c>
      <c r="K301" s="36"/>
      <c r="L301" s="36">
        <v>100</v>
      </c>
      <c r="M301" s="36">
        <v>100</v>
      </c>
      <c r="N301" s="36">
        <v>100</v>
      </c>
      <c r="O301" s="36">
        <v>100</v>
      </c>
      <c r="P301" s="36">
        <v>100</v>
      </c>
    </row>
    <row r="302" spans="1:16" x14ac:dyDescent="0.3">
      <c r="A302" s="112">
        <v>2023</v>
      </c>
      <c r="B302" s="34" t="s">
        <v>219</v>
      </c>
      <c r="C302" s="34" t="s">
        <v>101</v>
      </c>
      <c r="D302" s="34" t="s">
        <v>102</v>
      </c>
      <c r="E302" s="34" t="s">
        <v>147</v>
      </c>
      <c r="F302" s="34" t="s">
        <v>194</v>
      </c>
      <c r="G302" s="34" t="s">
        <v>220</v>
      </c>
      <c r="H302" s="34" t="s">
        <v>221</v>
      </c>
      <c r="I302" s="34" t="s">
        <v>106</v>
      </c>
      <c r="J302" s="36">
        <v>100</v>
      </c>
      <c r="K302" s="36"/>
      <c r="L302" s="36">
        <v>100</v>
      </c>
      <c r="M302" s="36">
        <v>100</v>
      </c>
      <c r="N302" s="36">
        <v>100</v>
      </c>
      <c r="O302" s="36">
        <v>100</v>
      </c>
      <c r="P302" s="36">
        <v>100</v>
      </c>
    </row>
    <row r="303" spans="1:16" x14ac:dyDescent="0.3">
      <c r="A303" s="112">
        <v>2023</v>
      </c>
      <c r="B303" s="34" t="s">
        <v>222</v>
      </c>
      <c r="C303" s="34" t="s">
        <v>101</v>
      </c>
      <c r="D303" s="34" t="s">
        <v>102</v>
      </c>
      <c r="E303" s="34" t="s">
        <v>149</v>
      </c>
      <c r="F303" s="34" t="s">
        <v>114</v>
      </c>
      <c r="G303" s="34" t="s">
        <v>105</v>
      </c>
      <c r="H303" s="34" t="s">
        <v>105</v>
      </c>
      <c r="I303" s="34" t="s">
        <v>106</v>
      </c>
      <c r="J303" s="36">
        <v>93.18</v>
      </c>
      <c r="K303" s="36"/>
      <c r="L303" s="36">
        <v>100</v>
      </c>
      <c r="M303" s="36">
        <v>85</v>
      </c>
      <c r="N303" s="36">
        <v>100</v>
      </c>
      <c r="O303" s="36">
        <v>100</v>
      </c>
      <c r="P303" s="36">
        <v>75</v>
      </c>
    </row>
    <row r="304" spans="1:16" x14ac:dyDescent="0.3">
      <c r="A304" s="112">
        <v>2023</v>
      </c>
      <c r="B304" s="34" t="s">
        <v>223</v>
      </c>
      <c r="C304" s="34" t="s">
        <v>101</v>
      </c>
      <c r="D304" s="34" t="s">
        <v>102</v>
      </c>
      <c r="E304" s="34" t="s">
        <v>147</v>
      </c>
      <c r="F304" s="34" t="s">
        <v>114</v>
      </c>
      <c r="G304" s="34" t="s">
        <v>105</v>
      </c>
      <c r="H304" s="34" t="s">
        <v>105</v>
      </c>
      <c r="I304" s="34" t="s">
        <v>106</v>
      </c>
      <c r="J304" s="36">
        <v>95.24</v>
      </c>
      <c r="K304" s="36"/>
      <c r="L304" s="36">
        <v>100</v>
      </c>
      <c r="M304" s="36">
        <v>90</v>
      </c>
      <c r="N304" s="36">
        <v>100</v>
      </c>
      <c r="O304" s="36">
        <v>100</v>
      </c>
      <c r="P304" s="36">
        <v>100</v>
      </c>
    </row>
    <row r="305" spans="1:16" x14ac:dyDescent="0.3">
      <c r="A305" s="112">
        <v>2023</v>
      </c>
      <c r="B305" s="34" t="s">
        <v>224</v>
      </c>
      <c r="C305" s="34" t="s">
        <v>101</v>
      </c>
      <c r="D305" s="34" t="s">
        <v>102</v>
      </c>
      <c r="E305" s="34" t="s">
        <v>133</v>
      </c>
      <c r="F305" s="34" t="s">
        <v>110</v>
      </c>
      <c r="G305" s="34" t="s">
        <v>105</v>
      </c>
      <c r="H305" s="34" t="s">
        <v>105</v>
      </c>
      <c r="I305" s="34" t="s">
        <v>106</v>
      </c>
      <c r="J305" s="36">
        <v>90.91</v>
      </c>
      <c r="K305" s="36"/>
      <c r="L305" s="36">
        <v>88.89</v>
      </c>
      <c r="M305" s="36">
        <v>85</v>
      </c>
      <c r="N305" s="36">
        <v>100</v>
      </c>
      <c r="O305" s="36">
        <v>87.5</v>
      </c>
      <c r="P305" s="36">
        <v>75</v>
      </c>
    </row>
    <row r="306" spans="1:16" x14ac:dyDescent="0.3">
      <c r="A306" s="112">
        <v>2023</v>
      </c>
      <c r="B306" s="34" t="s">
        <v>225</v>
      </c>
      <c r="C306" s="34" t="s">
        <v>101</v>
      </c>
      <c r="D306" s="34" t="s">
        <v>102</v>
      </c>
      <c r="E306" s="34" t="s">
        <v>147</v>
      </c>
      <c r="F306" s="34" t="s">
        <v>110</v>
      </c>
      <c r="G306" s="34" t="s">
        <v>105</v>
      </c>
      <c r="H306" s="34" t="s">
        <v>105</v>
      </c>
      <c r="I306" s="34" t="s">
        <v>106</v>
      </c>
      <c r="J306" s="36">
        <v>90.91</v>
      </c>
      <c r="K306" s="36"/>
      <c r="L306" s="36">
        <v>77.78</v>
      </c>
      <c r="M306" s="36">
        <v>90</v>
      </c>
      <c r="N306" s="36">
        <v>100</v>
      </c>
      <c r="O306" s="36">
        <v>100</v>
      </c>
      <c r="P306" s="36">
        <v>100</v>
      </c>
    </row>
    <row r="307" spans="1:16" x14ac:dyDescent="0.3">
      <c r="A307" s="112">
        <v>2023</v>
      </c>
      <c r="B307" s="34" t="s">
        <v>226</v>
      </c>
      <c r="C307" s="34" t="s">
        <v>101</v>
      </c>
      <c r="D307" s="34" t="s">
        <v>102</v>
      </c>
      <c r="E307" s="34" t="s">
        <v>227</v>
      </c>
      <c r="F307" s="34" t="s">
        <v>110</v>
      </c>
      <c r="G307" s="34" t="s">
        <v>105</v>
      </c>
      <c r="H307" s="34" t="s">
        <v>105</v>
      </c>
      <c r="I307" s="34" t="s">
        <v>106</v>
      </c>
      <c r="J307" s="36">
        <v>93.18</v>
      </c>
      <c r="K307" s="36"/>
      <c r="L307" s="36">
        <v>100</v>
      </c>
      <c r="M307" s="36">
        <v>95</v>
      </c>
      <c r="N307" s="36">
        <v>100</v>
      </c>
      <c r="O307" s="36">
        <v>100</v>
      </c>
      <c r="P307" s="36">
        <v>25</v>
      </c>
    </row>
    <row r="308" spans="1:16" x14ac:dyDescent="0.3">
      <c r="A308" s="112">
        <v>2023</v>
      </c>
      <c r="B308" s="34" t="s">
        <v>228</v>
      </c>
      <c r="C308" s="34" t="s">
        <v>101</v>
      </c>
      <c r="D308" s="34" t="s">
        <v>102</v>
      </c>
      <c r="E308" s="34" t="s">
        <v>147</v>
      </c>
      <c r="F308" s="34" t="s">
        <v>110</v>
      </c>
      <c r="G308" s="34" t="s">
        <v>105</v>
      </c>
      <c r="H308" s="34" t="s">
        <v>105</v>
      </c>
      <c r="I308" s="34" t="s">
        <v>106</v>
      </c>
      <c r="J308" s="36">
        <v>92.86</v>
      </c>
      <c r="K308" s="36"/>
      <c r="L308" s="36">
        <v>100</v>
      </c>
      <c r="M308" s="36">
        <v>95</v>
      </c>
      <c r="N308" s="36">
        <v>66.67</v>
      </c>
      <c r="O308" s="36">
        <v>100</v>
      </c>
      <c r="P308" s="36">
        <v>75</v>
      </c>
    </row>
    <row r="309" spans="1:16" x14ac:dyDescent="0.3">
      <c r="A309" s="112">
        <v>2023</v>
      </c>
      <c r="B309" s="34" t="s">
        <v>229</v>
      </c>
      <c r="C309" s="34" t="s">
        <v>101</v>
      </c>
      <c r="D309" s="34" t="s">
        <v>102</v>
      </c>
      <c r="E309" s="34" t="s">
        <v>158</v>
      </c>
      <c r="F309" s="34" t="s">
        <v>110</v>
      </c>
      <c r="G309" s="34" t="s">
        <v>105</v>
      </c>
      <c r="H309" s="34" t="s">
        <v>105</v>
      </c>
      <c r="I309" s="34" t="s">
        <v>106</v>
      </c>
      <c r="J309" s="36">
        <v>97.62</v>
      </c>
      <c r="K309" s="36"/>
      <c r="L309" s="36">
        <v>100</v>
      </c>
      <c r="M309" s="36">
        <v>95</v>
      </c>
      <c r="N309" s="36">
        <v>100</v>
      </c>
      <c r="O309" s="36">
        <v>100</v>
      </c>
      <c r="P309" s="36">
        <v>75</v>
      </c>
    </row>
    <row r="310" spans="1:16" x14ac:dyDescent="0.3">
      <c r="A310" s="112">
        <v>2023</v>
      </c>
      <c r="B310" s="34" t="s">
        <v>230</v>
      </c>
      <c r="C310" s="34" t="s">
        <v>101</v>
      </c>
      <c r="D310" s="34" t="s">
        <v>102</v>
      </c>
      <c r="E310" s="34" t="s">
        <v>158</v>
      </c>
      <c r="F310" s="34" t="s">
        <v>110</v>
      </c>
      <c r="G310" s="34" t="s">
        <v>105</v>
      </c>
      <c r="H310" s="34" t="s">
        <v>105</v>
      </c>
      <c r="I310" s="34" t="s">
        <v>106</v>
      </c>
      <c r="J310" s="36">
        <v>95.45</v>
      </c>
      <c r="K310" s="36"/>
      <c r="L310" s="36">
        <v>100</v>
      </c>
      <c r="M310" s="36">
        <v>100</v>
      </c>
      <c r="N310" s="36">
        <v>100</v>
      </c>
      <c r="O310" s="36">
        <v>75</v>
      </c>
      <c r="P310" s="36">
        <v>100</v>
      </c>
    </row>
    <row r="311" spans="1:16" x14ac:dyDescent="0.3">
      <c r="A311" s="112">
        <v>2023</v>
      </c>
      <c r="B311" s="34" t="s">
        <v>231</v>
      </c>
      <c r="C311" s="34" t="s">
        <v>101</v>
      </c>
      <c r="D311" s="34" t="s">
        <v>102</v>
      </c>
      <c r="E311" s="34" t="s">
        <v>227</v>
      </c>
      <c r="F311" s="34" t="s">
        <v>110</v>
      </c>
      <c r="G311" s="34" t="s">
        <v>105</v>
      </c>
      <c r="H311" s="34" t="s">
        <v>105</v>
      </c>
      <c r="I311" s="34" t="s">
        <v>106</v>
      </c>
      <c r="J311" s="36">
        <v>95.24</v>
      </c>
      <c r="K311" s="36"/>
      <c r="L311" s="36">
        <v>88.89</v>
      </c>
      <c r="M311" s="36">
        <v>100</v>
      </c>
      <c r="N311" s="36">
        <v>100</v>
      </c>
      <c r="O311" s="36">
        <v>100</v>
      </c>
      <c r="P311" s="36">
        <v>100</v>
      </c>
    </row>
    <row r="312" spans="1:16" x14ac:dyDescent="0.3">
      <c r="A312" s="112">
        <v>2023</v>
      </c>
      <c r="B312" s="34" t="s">
        <v>232</v>
      </c>
      <c r="C312" s="34" t="s">
        <v>101</v>
      </c>
      <c r="D312" s="34" t="s">
        <v>102</v>
      </c>
      <c r="E312" s="34" t="s">
        <v>227</v>
      </c>
      <c r="F312" s="34" t="s">
        <v>110</v>
      </c>
      <c r="G312" s="34" t="s">
        <v>105</v>
      </c>
      <c r="H312" s="34" t="s">
        <v>105</v>
      </c>
      <c r="I312" s="34" t="s">
        <v>106</v>
      </c>
      <c r="J312" s="36">
        <v>100</v>
      </c>
      <c r="K312" s="36"/>
      <c r="L312" s="36">
        <v>100</v>
      </c>
      <c r="M312" s="36">
        <v>100</v>
      </c>
      <c r="N312" s="36">
        <v>100</v>
      </c>
      <c r="O312" s="36">
        <v>100</v>
      </c>
      <c r="P312" s="36">
        <v>100</v>
      </c>
    </row>
    <row r="313" spans="1:16" x14ac:dyDescent="0.3">
      <c r="A313" s="112">
        <v>2023</v>
      </c>
      <c r="B313" s="34" t="s">
        <v>233</v>
      </c>
      <c r="C313" s="34" t="s">
        <v>101</v>
      </c>
      <c r="D313" s="34" t="s">
        <v>102</v>
      </c>
      <c r="E313" s="34" t="s">
        <v>147</v>
      </c>
      <c r="F313" s="34" t="s">
        <v>110</v>
      </c>
      <c r="G313" s="34" t="s">
        <v>105</v>
      </c>
      <c r="H313" s="34" t="s">
        <v>105</v>
      </c>
      <c r="I313" s="34" t="s">
        <v>106</v>
      </c>
      <c r="J313" s="36">
        <v>97.73</v>
      </c>
      <c r="K313" s="36"/>
      <c r="L313" s="36">
        <v>100</v>
      </c>
      <c r="M313" s="36">
        <v>95</v>
      </c>
      <c r="N313" s="36">
        <v>100</v>
      </c>
      <c r="O313" s="36">
        <v>100</v>
      </c>
      <c r="P313" s="36">
        <v>75</v>
      </c>
    </row>
    <row r="314" spans="1:16" x14ac:dyDescent="0.3">
      <c r="A314" s="112">
        <v>2023</v>
      </c>
      <c r="B314" s="34" t="s">
        <v>234</v>
      </c>
      <c r="C314" s="34" t="s">
        <v>101</v>
      </c>
      <c r="D314" s="34" t="s">
        <v>102</v>
      </c>
      <c r="E314" s="34" t="s">
        <v>147</v>
      </c>
      <c r="F314" s="34" t="s">
        <v>235</v>
      </c>
      <c r="G314" s="34" t="s">
        <v>105</v>
      </c>
      <c r="H314" s="34" t="s">
        <v>105</v>
      </c>
      <c r="I314" s="34" t="s">
        <v>106</v>
      </c>
      <c r="J314" s="36">
        <v>100</v>
      </c>
      <c r="K314" s="36"/>
      <c r="L314" s="36">
        <v>100</v>
      </c>
      <c r="M314" s="36">
        <v>100</v>
      </c>
      <c r="N314" s="36">
        <v>100</v>
      </c>
      <c r="O314" s="36">
        <v>100</v>
      </c>
      <c r="P314" s="36">
        <v>100</v>
      </c>
    </row>
    <row r="315" spans="1:16" x14ac:dyDescent="0.3">
      <c r="A315" s="112">
        <v>2023</v>
      </c>
      <c r="B315" s="34" t="s">
        <v>236</v>
      </c>
      <c r="C315" s="34" t="s">
        <v>101</v>
      </c>
      <c r="D315" s="34" t="s">
        <v>102</v>
      </c>
      <c r="E315" s="34" t="s">
        <v>147</v>
      </c>
      <c r="F315" s="34" t="s">
        <v>122</v>
      </c>
      <c r="G315" s="34" t="s">
        <v>105</v>
      </c>
      <c r="H315" s="34" t="s">
        <v>105</v>
      </c>
      <c r="I315" s="34" t="s">
        <v>106</v>
      </c>
      <c r="J315" s="36">
        <v>90.48</v>
      </c>
      <c r="K315" s="36"/>
      <c r="L315" s="36">
        <v>100</v>
      </c>
      <c r="M315" s="36">
        <v>80</v>
      </c>
      <c r="N315" s="36">
        <v>100</v>
      </c>
      <c r="O315" s="36">
        <v>100</v>
      </c>
      <c r="P315" s="36">
        <v>100</v>
      </c>
    </row>
    <row r="316" spans="1:16" x14ac:dyDescent="0.3">
      <c r="A316" s="112">
        <v>2023</v>
      </c>
      <c r="B316" s="34" t="s">
        <v>237</v>
      </c>
      <c r="C316" s="34" t="s">
        <v>101</v>
      </c>
      <c r="D316" s="34" t="s">
        <v>102</v>
      </c>
      <c r="E316" s="34" t="s">
        <v>176</v>
      </c>
      <c r="F316" s="34" t="s">
        <v>108</v>
      </c>
      <c r="G316" s="34" t="s">
        <v>105</v>
      </c>
      <c r="H316" s="34" t="s">
        <v>105</v>
      </c>
      <c r="I316" s="34" t="s">
        <v>106</v>
      </c>
      <c r="J316" s="36">
        <v>100</v>
      </c>
      <c r="K316" s="36"/>
      <c r="L316" s="36">
        <v>100</v>
      </c>
      <c r="M316" s="36">
        <v>100</v>
      </c>
      <c r="N316" s="36">
        <v>100</v>
      </c>
      <c r="O316" s="36">
        <v>100</v>
      </c>
      <c r="P316" s="36">
        <v>100</v>
      </c>
    </row>
    <row r="317" spans="1:16" x14ac:dyDescent="0.3">
      <c r="A317" s="112">
        <v>2023</v>
      </c>
      <c r="B317" s="34" t="s">
        <v>238</v>
      </c>
      <c r="C317" s="34" t="s">
        <v>101</v>
      </c>
      <c r="D317" s="34" t="s">
        <v>102</v>
      </c>
      <c r="E317" s="34" t="s">
        <v>176</v>
      </c>
      <c r="F317" s="34" t="s">
        <v>108</v>
      </c>
      <c r="G317" s="34" t="s">
        <v>105</v>
      </c>
      <c r="H317" s="34" t="s">
        <v>105</v>
      </c>
      <c r="I317" s="34" t="s">
        <v>106</v>
      </c>
      <c r="J317" s="36">
        <v>100</v>
      </c>
      <c r="K317" s="36"/>
      <c r="L317" s="36">
        <v>100</v>
      </c>
      <c r="M317" s="36">
        <v>100</v>
      </c>
      <c r="N317" s="36">
        <v>100</v>
      </c>
      <c r="O317" s="36">
        <v>100</v>
      </c>
      <c r="P317" s="36">
        <v>100</v>
      </c>
    </row>
    <row r="318" spans="1:16" x14ac:dyDescent="0.3">
      <c r="A318" s="112">
        <v>2023</v>
      </c>
      <c r="B318" s="34" t="s">
        <v>239</v>
      </c>
      <c r="C318" s="34" t="s">
        <v>101</v>
      </c>
      <c r="D318" s="34" t="s">
        <v>102</v>
      </c>
      <c r="E318" s="34" t="s">
        <v>227</v>
      </c>
      <c r="F318" s="34" t="s">
        <v>108</v>
      </c>
      <c r="G318" s="34" t="s">
        <v>105</v>
      </c>
      <c r="H318" s="34" t="s">
        <v>105</v>
      </c>
      <c r="I318" s="34" t="s">
        <v>106</v>
      </c>
      <c r="J318" s="36">
        <v>100</v>
      </c>
      <c r="K318" s="36"/>
      <c r="L318" s="36">
        <v>100</v>
      </c>
      <c r="M318" s="36">
        <v>100</v>
      </c>
      <c r="N318" s="36">
        <v>100</v>
      </c>
      <c r="O318" s="36">
        <v>100</v>
      </c>
      <c r="P318" s="36">
        <v>100</v>
      </c>
    </row>
    <row r="319" spans="1:16" x14ac:dyDescent="0.3">
      <c r="A319" s="112">
        <v>2023</v>
      </c>
      <c r="B319" s="34" t="s">
        <v>240</v>
      </c>
      <c r="C319" s="34" t="s">
        <v>101</v>
      </c>
      <c r="D319" s="34" t="s">
        <v>102</v>
      </c>
      <c r="E319" s="34" t="s">
        <v>227</v>
      </c>
      <c r="F319" s="34" t="s">
        <v>108</v>
      </c>
      <c r="G319" s="34" t="s">
        <v>105</v>
      </c>
      <c r="H319" s="34" t="s">
        <v>105</v>
      </c>
      <c r="I319" s="34" t="s">
        <v>106</v>
      </c>
      <c r="J319" s="36">
        <v>88.64</v>
      </c>
      <c r="K319" s="36"/>
      <c r="L319" s="36">
        <v>88.89</v>
      </c>
      <c r="M319" s="36">
        <v>95</v>
      </c>
      <c r="N319" s="36">
        <v>100</v>
      </c>
      <c r="O319" s="36">
        <v>75</v>
      </c>
      <c r="P319" s="36">
        <v>75</v>
      </c>
    </row>
    <row r="320" spans="1:16" x14ac:dyDescent="0.3">
      <c r="A320" s="112">
        <v>2023</v>
      </c>
      <c r="B320" s="34" t="s">
        <v>241</v>
      </c>
      <c r="C320" s="34" t="s">
        <v>101</v>
      </c>
      <c r="D320" s="34" t="s">
        <v>102</v>
      </c>
      <c r="E320" s="34" t="s">
        <v>227</v>
      </c>
      <c r="F320" s="34" t="s">
        <v>108</v>
      </c>
      <c r="G320" s="34" t="s">
        <v>105</v>
      </c>
      <c r="H320" s="34" t="s">
        <v>105</v>
      </c>
      <c r="I320" s="34" t="s">
        <v>106</v>
      </c>
      <c r="J320" s="36">
        <v>93.18</v>
      </c>
      <c r="K320" s="36"/>
      <c r="L320" s="36">
        <v>94.44</v>
      </c>
      <c r="M320" s="36">
        <v>95</v>
      </c>
      <c r="N320" s="36">
        <v>83.33</v>
      </c>
      <c r="O320" s="36">
        <v>100</v>
      </c>
      <c r="P320" s="36">
        <v>100</v>
      </c>
    </row>
    <row r="321" spans="1:16" x14ac:dyDescent="0.3">
      <c r="A321" s="112">
        <v>2023</v>
      </c>
      <c r="B321" s="34" t="s">
        <v>242</v>
      </c>
      <c r="C321" s="34" t="s">
        <v>101</v>
      </c>
      <c r="D321" s="34" t="s">
        <v>102</v>
      </c>
      <c r="E321" s="34" t="s">
        <v>103</v>
      </c>
      <c r="F321" s="34" t="s">
        <v>243</v>
      </c>
      <c r="G321" s="34" t="s">
        <v>105</v>
      </c>
      <c r="H321" s="34" t="s">
        <v>105</v>
      </c>
      <c r="I321" s="34" t="s">
        <v>106</v>
      </c>
      <c r="J321" s="36">
        <v>100</v>
      </c>
      <c r="K321" s="36"/>
      <c r="L321" s="36">
        <v>100</v>
      </c>
      <c r="M321" s="36">
        <v>100</v>
      </c>
      <c r="N321" s="36">
        <v>100</v>
      </c>
      <c r="O321" s="36">
        <v>100</v>
      </c>
      <c r="P321" s="36">
        <v>100</v>
      </c>
    </row>
    <row r="322" spans="1:16" x14ac:dyDescent="0.3">
      <c r="A322" s="112">
        <v>2023</v>
      </c>
      <c r="B322" s="34" t="s">
        <v>244</v>
      </c>
      <c r="C322" s="34" t="s">
        <v>101</v>
      </c>
      <c r="D322" s="34" t="s">
        <v>102</v>
      </c>
      <c r="E322" s="34" t="s">
        <v>147</v>
      </c>
      <c r="F322" s="34" t="s">
        <v>134</v>
      </c>
      <c r="G322" s="34" t="s">
        <v>105</v>
      </c>
      <c r="H322" s="34" t="s">
        <v>105</v>
      </c>
      <c r="I322" s="34" t="s">
        <v>106</v>
      </c>
      <c r="J322" s="36">
        <v>97.73</v>
      </c>
      <c r="K322" s="36"/>
      <c r="L322" s="36">
        <v>100</v>
      </c>
      <c r="M322" s="36">
        <v>100</v>
      </c>
      <c r="N322" s="36">
        <v>83.33</v>
      </c>
      <c r="O322" s="36">
        <v>100</v>
      </c>
      <c r="P322" s="36">
        <v>100</v>
      </c>
    </row>
    <row r="323" spans="1:16" x14ac:dyDescent="0.3">
      <c r="A323" s="112">
        <v>2023</v>
      </c>
      <c r="B323" s="34" t="s">
        <v>245</v>
      </c>
      <c r="C323" s="34" t="s">
        <v>101</v>
      </c>
      <c r="D323" s="34" t="s">
        <v>102</v>
      </c>
      <c r="E323" s="34" t="s">
        <v>158</v>
      </c>
      <c r="F323" s="34" t="s">
        <v>118</v>
      </c>
      <c r="G323" s="34" t="s">
        <v>105</v>
      </c>
      <c r="H323" s="34" t="s">
        <v>105</v>
      </c>
      <c r="I323" s="34" t="s">
        <v>106</v>
      </c>
      <c r="J323" s="36"/>
      <c r="K323" s="36"/>
      <c r="L323" s="36"/>
      <c r="M323" s="36"/>
      <c r="N323" s="36"/>
      <c r="O323" s="36"/>
      <c r="P323" s="36"/>
    </row>
    <row r="324" spans="1:16" x14ac:dyDescent="0.3">
      <c r="A324" s="112">
        <v>2023</v>
      </c>
      <c r="B324" s="34" t="s">
        <v>246</v>
      </c>
      <c r="C324" s="34" t="s">
        <v>101</v>
      </c>
      <c r="D324" s="34" t="s">
        <v>102</v>
      </c>
      <c r="E324" s="34" t="s">
        <v>143</v>
      </c>
      <c r="F324" s="34" t="s">
        <v>120</v>
      </c>
      <c r="G324" s="34" t="s">
        <v>105</v>
      </c>
      <c r="H324" s="34" t="s">
        <v>105</v>
      </c>
      <c r="I324" s="34" t="s">
        <v>106</v>
      </c>
      <c r="J324" s="36">
        <v>100</v>
      </c>
      <c r="K324" s="36"/>
      <c r="L324" s="36">
        <v>100</v>
      </c>
      <c r="M324" s="36">
        <v>100</v>
      </c>
      <c r="N324" s="36">
        <v>100</v>
      </c>
      <c r="O324" s="36">
        <v>100</v>
      </c>
      <c r="P324" s="36">
        <v>100</v>
      </c>
    </row>
    <row r="325" spans="1:16" x14ac:dyDescent="0.3">
      <c r="A325" s="112">
        <v>2023</v>
      </c>
      <c r="B325" s="34" t="s">
        <v>247</v>
      </c>
      <c r="C325" s="34" t="s">
        <v>101</v>
      </c>
      <c r="D325" s="34" t="s">
        <v>102</v>
      </c>
      <c r="E325" s="34" t="s">
        <v>227</v>
      </c>
      <c r="F325" s="34" t="s">
        <v>140</v>
      </c>
      <c r="G325" s="34" t="s">
        <v>105</v>
      </c>
      <c r="H325" s="34" t="s">
        <v>105</v>
      </c>
      <c r="I325" s="34" t="s">
        <v>106</v>
      </c>
      <c r="J325" s="36">
        <v>100</v>
      </c>
      <c r="K325" s="36"/>
      <c r="L325" s="36">
        <v>100</v>
      </c>
      <c r="M325" s="36">
        <v>100</v>
      </c>
      <c r="N325" s="36">
        <v>100</v>
      </c>
      <c r="O325" s="36">
        <v>100</v>
      </c>
      <c r="P325" s="36">
        <v>100</v>
      </c>
    </row>
    <row r="326" spans="1:16" x14ac:dyDescent="0.3">
      <c r="A326" s="112">
        <v>2023</v>
      </c>
      <c r="B326" s="34" t="s">
        <v>248</v>
      </c>
      <c r="C326" s="34" t="s">
        <v>101</v>
      </c>
      <c r="D326" s="34" t="s">
        <v>102</v>
      </c>
      <c r="E326" s="34" t="s">
        <v>227</v>
      </c>
      <c r="F326" s="34" t="s">
        <v>108</v>
      </c>
      <c r="G326" s="34" t="s">
        <v>105</v>
      </c>
      <c r="H326" s="34" t="s">
        <v>105</v>
      </c>
      <c r="I326" s="34" t="s">
        <v>106</v>
      </c>
      <c r="J326" s="36">
        <v>100</v>
      </c>
      <c r="K326" s="36"/>
      <c r="L326" s="36">
        <v>100</v>
      </c>
      <c r="M326" s="36">
        <v>100</v>
      </c>
      <c r="N326" s="36">
        <v>100</v>
      </c>
      <c r="O326" s="36">
        <v>100</v>
      </c>
      <c r="P326" s="36">
        <v>100</v>
      </c>
    </row>
    <row r="327" spans="1:16" x14ac:dyDescent="0.3">
      <c r="A327" s="112">
        <v>2023</v>
      </c>
      <c r="B327" s="34" t="s">
        <v>249</v>
      </c>
      <c r="C327" s="34" t="s">
        <v>101</v>
      </c>
      <c r="D327" s="34" t="s">
        <v>102</v>
      </c>
      <c r="E327" s="34" t="s">
        <v>158</v>
      </c>
      <c r="F327" s="34" t="s">
        <v>118</v>
      </c>
      <c r="G327" s="34" t="s">
        <v>188</v>
      </c>
      <c r="H327" s="34" t="s">
        <v>407</v>
      </c>
      <c r="I327" s="34" t="s">
        <v>106</v>
      </c>
      <c r="J327" s="36"/>
      <c r="K327" s="36"/>
      <c r="L327" s="36"/>
      <c r="M327" s="36"/>
      <c r="N327" s="36"/>
      <c r="O327" s="36"/>
      <c r="P327" s="36"/>
    </row>
    <row r="328" spans="1:16" x14ac:dyDescent="0.3">
      <c r="A328" s="112">
        <v>2023</v>
      </c>
      <c r="B328" s="34" t="s">
        <v>250</v>
      </c>
      <c r="C328" s="34" t="s">
        <v>101</v>
      </c>
      <c r="D328" s="34" t="s">
        <v>102</v>
      </c>
      <c r="E328" s="34" t="s">
        <v>176</v>
      </c>
      <c r="F328" s="34" t="s">
        <v>108</v>
      </c>
      <c r="G328" s="34" t="s">
        <v>105</v>
      </c>
      <c r="H328" s="34" t="s">
        <v>105</v>
      </c>
      <c r="I328" s="34" t="s">
        <v>106</v>
      </c>
      <c r="J328" s="36">
        <v>97.62</v>
      </c>
      <c r="K328" s="36"/>
      <c r="L328" s="36">
        <v>100</v>
      </c>
      <c r="M328" s="36">
        <v>95</v>
      </c>
      <c r="N328" s="36">
        <v>100</v>
      </c>
      <c r="O328" s="36">
        <v>100</v>
      </c>
      <c r="P328" s="36">
        <v>75</v>
      </c>
    </row>
    <row r="329" spans="1:16" x14ac:dyDescent="0.3">
      <c r="A329" s="112">
        <v>2023</v>
      </c>
      <c r="B329" s="34" t="s">
        <v>251</v>
      </c>
      <c r="C329" s="34" t="s">
        <v>101</v>
      </c>
      <c r="D329" s="34" t="s">
        <v>102</v>
      </c>
      <c r="E329" s="34" t="s">
        <v>227</v>
      </c>
      <c r="F329" s="34" t="s">
        <v>108</v>
      </c>
      <c r="G329" s="34" t="s">
        <v>105</v>
      </c>
      <c r="H329" s="34" t="s">
        <v>105</v>
      </c>
      <c r="I329" s="34" t="s">
        <v>106</v>
      </c>
      <c r="J329" s="36">
        <v>97.73</v>
      </c>
      <c r="K329" s="36"/>
      <c r="L329" s="36">
        <v>100</v>
      </c>
      <c r="M329" s="36">
        <v>95</v>
      </c>
      <c r="N329" s="36">
        <v>100</v>
      </c>
      <c r="O329" s="36">
        <v>100</v>
      </c>
      <c r="P329" s="36">
        <v>75</v>
      </c>
    </row>
    <row r="330" spans="1:16" x14ac:dyDescent="0.3">
      <c r="A330" s="112">
        <v>2023</v>
      </c>
      <c r="B330" s="34" t="s">
        <v>252</v>
      </c>
      <c r="C330" s="34" t="s">
        <v>101</v>
      </c>
      <c r="D330" s="34" t="s">
        <v>102</v>
      </c>
      <c r="E330" s="34" t="s">
        <v>158</v>
      </c>
      <c r="F330" s="34" t="s">
        <v>118</v>
      </c>
      <c r="G330" s="34" t="s">
        <v>253</v>
      </c>
      <c r="H330" s="34" t="s">
        <v>254</v>
      </c>
      <c r="I330" s="34" t="s">
        <v>106</v>
      </c>
      <c r="J330" s="36"/>
      <c r="K330" s="36"/>
      <c r="L330" s="36"/>
      <c r="M330" s="36"/>
      <c r="N330" s="36"/>
      <c r="O330" s="36"/>
      <c r="P330" s="36"/>
    </row>
    <row r="331" spans="1:16" x14ac:dyDescent="0.3">
      <c r="A331" s="112">
        <v>2023</v>
      </c>
      <c r="B331" s="34" t="s">
        <v>255</v>
      </c>
      <c r="C331" s="34" t="s">
        <v>101</v>
      </c>
      <c r="D331" s="34" t="s">
        <v>102</v>
      </c>
      <c r="E331" s="34" t="s">
        <v>227</v>
      </c>
      <c r="F331" s="34" t="s">
        <v>118</v>
      </c>
      <c r="G331" s="34" t="s">
        <v>105</v>
      </c>
      <c r="H331" s="34" t="s">
        <v>105</v>
      </c>
      <c r="I331" s="34" t="s">
        <v>106</v>
      </c>
      <c r="J331" s="36">
        <v>100</v>
      </c>
      <c r="K331" s="36"/>
      <c r="L331" s="36">
        <v>100</v>
      </c>
      <c r="M331" s="36">
        <v>100</v>
      </c>
      <c r="N331" s="36">
        <v>100</v>
      </c>
      <c r="O331" s="36">
        <v>100</v>
      </c>
      <c r="P331" s="36">
        <v>100</v>
      </c>
    </row>
    <row r="332" spans="1:16" x14ac:dyDescent="0.3">
      <c r="A332" s="112">
        <v>2023</v>
      </c>
      <c r="B332" s="34" t="s">
        <v>256</v>
      </c>
      <c r="C332" s="34" t="s">
        <v>101</v>
      </c>
      <c r="D332" s="34" t="s">
        <v>102</v>
      </c>
      <c r="E332" s="34" t="s">
        <v>133</v>
      </c>
      <c r="F332" s="34" t="s">
        <v>108</v>
      </c>
      <c r="G332" s="34" t="s">
        <v>105</v>
      </c>
      <c r="H332" s="34" t="s">
        <v>105</v>
      </c>
      <c r="I332" s="34" t="s">
        <v>106</v>
      </c>
      <c r="J332" s="36">
        <v>100</v>
      </c>
      <c r="K332" s="36"/>
      <c r="L332" s="36">
        <v>100</v>
      </c>
      <c r="M332" s="36">
        <v>100</v>
      </c>
      <c r="N332" s="36">
        <v>100</v>
      </c>
      <c r="O332" s="36">
        <v>100</v>
      </c>
      <c r="P332" s="36">
        <v>100</v>
      </c>
    </row>
    <row r="333" spans="1:16" x14ac:dyDescent="0.3">
      <c r="A333" s="112">
        <v>2023</v>
      </c>
      <c r="B333" s="34" t="s">
        <v>257</v>
      </c>
      <c r="C333" s="34" t="s">
        <v>101</v>
      </c>
      <c r="D333" s="34" t="s">
        <v>102</v>
      </c>
      <c r="E333" s="34" t="s">
        <v>147</v>
      </c>
      <c r="F333" s="34" t="s">
        <v>110</v>
      </c>
      <c r="G333" s="34" t="s">
        <v>105</v>
      </c>
      <c r="H333" s="34" t="s">
        <v>105</v>
      </c>
      <c r="I333" s="34" t="s">
        <v>106</v>
      </c>
      <c r="J333" s="36">
        <v>100</v>
      </c>
      <c r="K333" s="36"/>
      <c r="L333" s="36">
        <v>100</v>
      </c>
      <c r="M333" s="36">
        <v>100</v>
      </c>
      <c r="N333" s="36">
        <v>100</v>
      </c>
      <c r="O333" s="36">
        <v>100</v>
      </c>
      <c r="P333" s="36">
        <v>100</v>
      </c>
    </row>
    <row r="334" spans="1:16" x14ac:dyDescent="0.3">
      <c r="A334" s="112">
        <v>2023</v>
      </c>
      <c r="B334" s="34" t="s">
        <v>258</v>
      </c>
      <c r="C334" s="34" t="s">
        <v>101</v>
      </c>
      <c r="D334" s="34" t="s">
        <v>102</v>
      </c>
      <c r="E334" s="34" t="s">
        <v>259</v>
      </c>
      <c r="F334" s="34" t="s">
        <v>118</v>
      </c>
      <c r="G334" s="34" t="s">
        <v>105</v>
      </c>
      <c r="H334" s="34" t="s">
        <v>105</v>
      </c>
      <c r="I334" s="34" t="s">
        <v>106</v>
      </c>
      <c r="J334" s="36">
        <v>90.91</v>
      </c>
      <c r="K334" s="36"/>
      <c r="L334" s="36">
        <v>88.89</v>
      </c>
      <c r="M334" s="36">
        <v>100</v>
      </c>
      <c r="N334" s="36">
        <v>100</v>
      </c>
      <c r="O334" s="36">
        <v>75</v>
      </c>
      <c r="P334" s="36">
        <v>100</v>
      </c>
    </row>
    <row r="335" spans="1:16" x14ac:dyDescent="0.3">
      <c r="A335" s="112">
        <v>2023</v>
      </c>
      <c r="B335" s="34" t="s">
        <v>260</v>
      </c>
      <c r="C335" s="34" t="s">
        <v>101</v>
      </c>
      <c r="D335" s="34" t="s">
        <v>102</v>
      </c>
      <c r="E335" s="34" t="s">
        <v>227</v>
      </c>
      <c r="F335" s="34" t="s">
        <v>108</v>
      </c>
      <c r="G335" s="34" t="s">
        <v>105</v>
      </c>
      <c r="H335" s="34" t="s">
        <v>105</v>
      </c>
      <c r="I335" s="34" t="s">
        <v>106</v>
      </c>
      <c r="J335" s="36">
        <v>95.24</v>
      </c>
      <c r="K335" s="36"/>
      <c r="L335" s="36">
        <v>100</v>
      </c>
      <c r="M335" s="36">
        <v>95</v>
      </c>
      <c r="N335" s="36">
        <v>100</v>
      </c>
      <c r="O335" s="36">
        <v>83.33</v>
      </c>
      <c r="P335" s="36">
        <v>100</v>
      </c>
    </row>
    <row r="336" spans="1:16" x14ac:dyDescent="0.3">
      <c r="A336" s="112">
        <v>2023</v>
      </c>
      <c r="B336" s="34" t="s">
        <v>261</v>
      </c>
      <c r="C336" s="34" t="s">
        <v>101</v>
      </c>
      <c r="D336" s="34" t="s">
        <v>102</v>
      </c>
      <c r="E336" s="34" t="s">
        <v>227</v>
      </c>
      <c r="F336" s="34" t="s">
        <v>112</v>
      </c>
      <c r="G336" s="34" t="s">
        <v>105</v>
      </c>
      <c r="H336" s="34" t="s">
        <v>105</v>
      </c>
      <c r="I336" s="34" t="s">
        <v>106</v>
      </c>
      <c r="J336" s="36">
        <v>77.5</v>
      </c>
      <c r="K336" s="36"/>
      <c r="L336" s="36">
        <v>75</v>
      </c>
      <c r="M336" s="36">
        <v>83.33</v>
      </c>
      <c r="N336" s="36">
        <v>66.67</v>
      </c>
      <c r="O336" s="36">
        <v>66.67</v>
      </c>
      <c r="P336" s="36">
        <v>75</v>
      </c>
    </row>
    <row r="337" spans="1:16" x14ac:dyDescent="0.3">
      <c r="A337" s="112">
        <v>2023</v>
      </c>
      <c r="B337" s="34" t="s">
        <v>262</v>
      </c>
      <c r="C337" s="34" t="s">
        <v>101</v>
      </c>
      <c r="D337" s="34" t="s">
        <v>102</v>
      </c>
      <c r="E337" s="34" t="s">
        <v>227</v>
      </c>
      <c r="F337" s="34" t="s">
        <v>108</v>
      </c>
      <c r="G337" s="34" t="s">
        <v>105</v>
      </c>
      <c r="H337" s="34" t="s">
        <v>105</v>
      </c>
      <c r="I337" s="34" t="s">
        <v>106</v>
      </c>
      <c r="J337" s="36">
        <v>92.5</v>
      </c>
      <c r="K337" s="36"/>
      <c r="L337" s="36">
        <v>87.5</v>
      </c>
      <c r="M337" s="36">
        <v>83.33</v>
      </c>
      <c r="N337" s="36">
        <v>100</v>
      </c>
      <c r="O337" s="36">
        <v>100</v>
      </c>
      <c r="P337" s="36">
        <v>75</v>
      </c>
    </row>
    <row r="338" spans="1:16" x14ac:dyDescent="0.3">
      <c r="A338" s="112">
        <v>2023</v>
      </c>
      <c r="B338" s="34" t="s">
        <v>263</v>
      </c>
      <c r="C338" s="34" t="s">
        <v>101</v>
      </c>
      <c r="D338" s="34" t="s">
        <v>102</v>
      </c>
      <c r="E338" s="34" t="s">
        <v>227</v>
      </c>
      <c r="F338" s="34" t="s">
        <v>108</v>
      </c>
      <c r="G338" s="34" t="s">
        <v>105</v>
      </c>
      <c r="H338" s="34" t="s">
        <v>105</v>
      </c>
      <c r="I338" s="34" t="s">
        <v>106</v>
      </c>
      <c r="J338" s="36">
        <v>84.09</v>
      </c>
      <c r="K338" s="36"/>
      <c r="L338" s="36">
        <v>88.89</v>
      </c>
      <c r="M338" s="36">
        <v>95</v>
      </c>
      <c r="N338" s="36">
        <v>33.33</v>
      </c>
      <c r="O338" s="36">
        <v>100</v>
      </c>
      <c r="P338" s="36">
        <v>75</v>
      </c>
    </row>
    <row r="339" spans="1:16" x14ac:dyDescent="0.3">
      <c r="A339" s="112">
        <v>2023</v>
      </c>
      <c r="B339" s="34" t="s">
        <v>264</v>
      </c>
      <c r="C339" s="34" t="s">
        <v>101</v>
      </c>
      <c r="D339" s="34" t="s">
        <v>102</v>
      </c>
      <c r="E339" s="34" t="s">
        <v>176</v>
      </c>
      <c r="F339" s="34" t="s">
        <v>108</v>
      </c>
      <c r="G339" s="34" t="s">
        <v>105</v>
      </c>
      <c r="H339" s="34" t="s">
        <v>105</v>
      </c>
      <c r="I339" s="34" t="s">
        <v>106</v>
      </c>
      <c r="J339" s="36">
        <v>88.64</v>
      </c>
      <c r="K339" s="36"/>
      <c r="L339" s="36">
        <v>94.44</v>
      </c>
      <c r="M339" s="36">
        <v>95</v>
      </c>
      <c r="N339" s="36">
        <v>50</v>
      </c>
      <c r="O339" s="36">
        <v>62.5</v>
      </c>
      <c r="P339" s="36">
        <v>100</v>
      </c>
    </row>
    <row r="340" spans="1:16" x14ac:dyDescent="0.3">
      <c r="A340" s="112">
        <v>2023</v>
      </c>
      <c r="B340" s="34" t="s">
        <v>265</v>
      </c>
      <c r="C340" s="34" t="s">
        <v>101</v>
      </c>
      <c r="D340" s="34" t="s">
        <v>102</v>
      </c>
      <c r="E340" s="34" t="s">
        <v>158</v>
      </c>
      <c r="F340" s="34" t="s">
        <v>136</v>
      </c>
      <c r="G340" s="34" t="s">
        <v>105</v>
      </c>
      <c r="H340" s="34" t="s">
        <v>105</v>
      </c>
      <c r="I340" s="34" t="s">
        <v>106</v>
      </c>
      <c r="J340" s="36">
        <v>97.73</v>
      </c>
      <c r="K340" s="36"/>
      <c r="L340" s="36">
        <v>100</v>
      </c>
      <c r="M340" s="36">
        <v>95</v>
      </c>
      <c r="N340" s="36">
        <v>100</v>
      </c>
      <c r="O340" s="36">
        <v>100</v>
      </c>
      <c r="P340" s="36">
        <v>100</v>
      </c>
    </row>
    <row r="341" spans="1:16" x14ac:dyDescent="0.3">
      <c r="A341" s="112">
        <v>2023</v>
      </c>
      <c r="B341" s="34" t="s">
        <v>266</v>
      </c>
      <c r="C341" s="34" t="s">
        <v>101</v>
      </c>
      <c r="D341" s="34" t="s">
        <v>102</v>
      </c>
      <c r="E341" s="34" t="s">
        <v>143</v>
      </c>
      <c r="F341" s="34" t="s">
        <v>118</v>
      </c>
      <c r="G341" s="34" t="s">
        <v>105</v>
      </c>
      <c r="H341" s="34" t="s">
        <v>105</v>
      </c>
      <c r="I341" s="34" t="s">
        <v>106</v>
      </c>
      <c r="J341" s="36">
        <v>86.36</v>
      </c>
      <c r="K341" s="36"/>
      <c r="L341" s="36">
        <v>88.89</v>
      </c>
      <c r="M341" s="36">
        <v>100</v>
      </c>
      <c r="N341" s="36">
        <v>66.67</v>
      </c>
      <c r="O341" s="36">
        <v>75</v>
      </c>
      <c r="P341" s="36">
        <v>100</v>
      </c>
    </row>
    <row r="342" spans="1:16" x14ac:dyDescent="0.3">
      <c r="A342" s="112">
        <v>2023</v>
      </c>
      <c r="B342" s="34" t="s">
        <v>267</v>
      </c>
      <c r="C342" s="34" t="s">
        <v>101</v>
      </c>
      <c r="D342" s="34" t="s">
        <v>102</v>
      </c>
      <c r="E342" s="34" t="s">
        <v>143</v>
      </c>
      <c r="F342" s="34" t="s">
        <v>108</v>
      </c>
      <c r="G342" s="34" t="s">
        <v>105</v>
      </c>
      <c r="H342" s="34" t="s">
        <v>105</v>
      </c>
      <c r="I342" s="34" t="s">
        <v>106</v>
      </c>
      <c r="J342" s="36">
        <v>100</v>
      </c>
      <c r="K342" s="36"/>
      <c r="L342" s="36">
        <v>100</v>
      </c>
      <c r="M342" s="36">
        <v>100</v>
      </c>
      <c r="N342" s="36">
        <v>100</v>
      </c>
      <c r="O342" s="36">
        <v>100</v>
      </c>
      <c r="P342" s="36">
        <v>100</v>
      </c>
    </row>
    <row r="343" spans="1:16" x14ac:dyDescent="0.3">
      <c r="A343" s="112">
        <v>2023</v>
      </c>
      <c r="B343" s="34" t="s">
        <v>268</v>
      </c>
      <c r="C343" s="34" t="s">
        <v>101</v>
      </c>
      <c r="D343" s="34" t="s">
        <v>102</v>
      </c>
      <c r="E343" s="34" t="s">
        <v>103</v>
      </c>
      <c r="F343" s="34" t="s">
        <v>235</v>
      </c>
      <c r="G343" s="34" t="s">
        <v>105</v>
      </c>
      <c r="H343" s="34" t="s">
        <v>105</v>
      </c>
      <c r="I343" s="34" t="s">
        <v>106</v>
      </c>
      <c r="J343" s="36">
        <v>92.86</v>
      </c>
      <c r="K343" s="36"/>
      <c r="L343" s="36">
        <v>100</v>
      </c>
      <c r="M343" s="36">
        <v>90</v>
      </c>
      <c r="N343" s="36">
        <v>83.33</v>
      </c>
      <c r="O343" s="36">
        <v>100</v>
      </c>
      <c r="P343" s="36">
        <v>100</v>
      </c>
    </row>
    <row r="344" spans="1:16" x14ac:dyDescent="0.3">
      <c r="A344" s="112">
        <v>2023</v>
      </c>
      <c r="B344" s="34" t="s">
        <v>269</v>
      </c>
      <c r="C344" s="34" t="s">
        <v>101</v>
      </c>
      <c r="D344" s="34" t="s">
        <v>102</v>
      </c>
      <c r="E344" s="34" t="s">
        <v>103</v>
      </c>
      <c r="F344" s="34" t="s">
        <v>151</v>
      </c>
      <c r="G344" s="34" t="s">
        <v>105</v>
      </c>
      <c r="H344" s="34" t="s">
        <v>105</v>
      </c>
      <c r="I344" s="34" t="s">
        <v>106</v>
      </c>
      <c r="J344" s="36">
        <v>100</v>
      </c>
      <c r="K344" s="36"/>
      <c r="L344" s="36">
        <v>100</v>
      </c>
      <c r="M344" s="36">
        <v>100</v>
      </c>
      <c r="N344" s="36">
        <v>100</v>
      </c>
      <c r="O344" s="36">
        <v>100</v>
      </c>
      <c r="P344" s="36">
        <v>100</v>
      </c>
    </row>
    <row r="345" spans="1:16" x14ac:dyDescent="0.3">
      <c r="A345" s="112">
        <v>2023</v>
      </c>
      <c r="B345" s="34" t="s">
        <v>270</v>
      </c>
      <c r="C345" s="34" t="s">
        <v>101</v>
      </c>
      <c r="D345" s="34" t="s">
        <v>102</v>
      </c>
      <c r="E345" s="34" t="s">
        <v>103</v>
      </c>
      <c r="F345" s="34" t="s">
        <v>134</v>
      </c>
      <c r="G345" s="34" t="s">
        <v>105</v>
      </c>
      <c r="H345" s="34" t="s">
        <v>105</v>
      </c>
      <c r="I345" s="34" t="s">
        <v>106</v>
      </c>
      <c r="J345" s="36">
        <v>97.73</v>
      </c>
      <c r="K345" s="36"/>
      <c r="L345" s="36">
        <v>100</v>
      </c>
      <c r="M345" s="36">
        <v>95</v>
      </c>
      <c r="N345" s="36">
        <v>100</v>
      </c>
      <c r="O345" s="36">
        <v>100</v>
      </c>
      <c r="P345" s="36">
        <v>75</v>
      </c>
    </row>
    <row r="346" spans="1:16" x14ac:dyDescent="0.3">
      <c r="A346" s="112">
        <v>2023</v>
      </c>
      <c r="B346" s="34" t="s">
        <v>271</v>
      </c>
      <c r="C346" s="34" t="s">
        <v>101</v>
      </c>
      <c r="D346" s="34" t="s">
        <v>102</v>
      </c>
      <c r="E346" s="34" t="s">
        <v>103</v>
      </c>
      <c r="F346" s="34" t="s">
        <v>138</v>
      </c>
      <c r="G346" s="34" t="s">
        <v>105</v>
      </c>
      <c r="H346" s="34" t="s">
        <v>105</v>
      </c>
      <c r="I346" s="34" t="s">
        <v>106</v>
      </c>
      <c r="J346" s="36">
        <v>100</v>
      </c>
      <c r="K346" s="36"/>
      <c r="L346" s="36">
        <v>100</v>
      </c>
      <c r="M346" s="36">
        <v>100</v>
      </c>
      <c r="N346" s="36">
        <v>100</v>
      </c>
      <c r="O346" s="36">
        <v>100</v>
      </c>
      <c r="P346" s="36">
        <v>100</v>
      </c>
    </row>
    <row r="347" spans="1:16" x14ac:dyDescent="0.3">
      <c r="A347" s="112">
        <v>2023</v>
      </c>
      <c r="B347" s="34" t="s">
        <v>272</v>
      </c>
      <c r="C347" s="34" t="s">
        <v>101</v>
      </c>
      <c r="D347" s="34" t="s">
        <v>102</v>
      </c>
      <c r="E347" s="34" t="s">
        <v>103</v>
      </c>
      <c r="F347" s="34" t="s">
        <v>136</v>
      </c>
      <c r="G347" s="34" t="s">
        <v>105</v>
      </c>
      <c r="H347" s="34" t="s">
        <v>105</v>
      </c>
      <c r="I347" s="34" t="s">
        <v>106</v>
      </c>
      <c r="J347" s="36">
        <v>100</v>
      </c>
      <c r="K347" s="36"/>
      <c r="L347" s="36">
        <v>100</v>
      </c>
      <c r="M347" s="36">
        <v>100</v>
      </c>
      <c r="N347" s="36">
        <v>100</v>
      </c>
      <c r="O347" s="36">
        <v>100</v>
      </c>
      <c r="P347" s="36">
        <v>100</v>
      </c>
    </row>
    <row r="348" spans="1:16" x14ac:dyDescent="0.3">
      <c r="A348" s="112">
        <v>2023</v>
      </c>
      <c r="B348" s="34" t="s">
        <v>273</v>
      </c>
      <c r="C348" s="34" t="s">
        <v>101</v>
      </c>
      <c r="D348" s="34" t="s">
        <v>102</v>
      </c>
      <c r="E348" s="34" t="s">
        <v>103</v>
      </c>
      <c r="F348" s="34" t="s">
        <v>194</v>
      </c>
      <c r="G348" s="34" t="s">
        <v>105</v>
      </c>
      <c r="H348" s="34" t="s">
        <v>105</v>
      </c>
      <c r="I348" s="34" t="s">
        <v>106</v>
      </c>
      <c r="J348" s="36">
        <v>95.24</v>
      </c>
      <c r="K348" s="36"/>
      <c r="L348" s="36">
        <v>94.44</v>
      </c>
      <c r="M348" s="36">
        <v>90</v>
      </c>
      <c r="N348" s="36">
        <v>83.33</v>
      </c>
      <c r="O348" s="36">
        <v>83.33</v>
      </c>
      <c r="P348" s="36">
        <v>75</v>
      </c>
    </row>
    <row r="349" spans="1:16" x14ac:dyDescent="0.3">
      <c r="A349" s="112">
        <v>2023</v>
      </c>
      <c r="B349" s="34" t="s">
        <v>541</v>
      </c>
      <c r="C349" s="34" t="s">
        <v>101</v>
      </c>
      <c r="D349" s="34" t="s">
        <v>102</v>
      </c>
      <c r="E349" s="34" t="s">
        <v>143</v>
      </c>
      <c r="F349" s="34" t="s">
        <v>110</v>
      </c>
      <c r="G349" s="34" t="s">
        <v>105</v>
      </c>
      <c r="H349" s="34" t="s">
        <v>105</v>
      </c>
      <c r="I349" s="34" t="s">
        <v>106</v>
      </c>
      <c r="J349" s="36"/>
      <c r="K349" s="36"/>
      <c r="L349" s="36"/>
      <c r="M349" s="36"/>
      <c r="N349" s="36"/>
      <c r="O349" s="36"/>
      <c r="P349" s="36"/>
    </row>
    <row r="350" spans="1:16" x14ac:dyDescent="0.3">
      <c r="A350" s="112">
        <v>2023</v>
      </c>
      <c r="B350" s="34" t="s">
        <v>281</v>
      </c>
      <c r="C350" s="34" t="s">
        <v>101</v>
      </c>
      <c r="D350" s="34" t="s">
        <v>102</v>
      </c>
      <c r="E350" s="34" t="s">
        <v>149</v>
      </c>
      <c r="F350" s="34" t="s">
        <v>235</v>
      </c>
      <c r="G350" s="34" t="s">
        <v>105</v>
      </c>
      <c r="H350" s="34" t="s">
        <v>105</v>
      </c>
      <c r="I350" s="34" t="s">
        <v>106</v>
      </c>
      <c r="J350" s="36">
        <v>88.1</v>
      </c>
      <c r="K350" s="36"/>
      <c r="L350" s="36">
        <v>88.89</v>
      </c>
      <c r="M350" s="36">
        <v>95</v>
      </c>
      <c r="N350" s="36">
        <v>66.67</v>
      </c>
      <c r="O350" s="36">
        <v>100</v>
      </c>
      <c r="P350" s="36">
        <v>75</v>
      </c>
    </row>
    <row r="351" spans="1:16" x14ac:dyDescent="0.3">
      <c r="A351" s="112">
        <v>2023</v>
      </c>
      <c r="B351" s="34" t="s">
        <v>282</v>
      </c>
      <c r="C351" s="34" t="s">
        <v>101</v>
      </c>
      <c r="D351" s="34" t="s">
        <v>102</v>
      </c>
      <c r="E351" s="34" t="s">
        <v>149</v>
      </c>
      <c r="F351" s="34" t="s">
        <v>235</v>
      </c>
      <c r="G351" s="34" t="s">
        <v>105</v>
      </c>
      <c r="H351" s="34" t="s">
        <v>105</v>
      </c>
      <c r="I351" s="34" t="s">
        <v>106</v>
      </c>
      <c r="J351" s="36">
        <v>100</v>
      </c>
      <c r="K351" s="36"/>
      <c r="L351" s="36">
        <v>100</v>
      </c>
      <c r="M351" s="36">
        <v>100</v>
      </c>
      <c r="N351" s="36">
        <v>100</v>
      </c>
      <c r="O351" s="36">
        <v>100</v>
      </c>
      <c r="P351" s="36">
        <v>100</v>
      </c>
    </row>
    <row r="352" spans="1:16" x14ac:dyDescent="0.3">
      <c r="A352" s="112">
        <v>2023</v>
      </c>
      <c r="B352" s="34" t="s">
        <v>283</v>
      </c>
      <c r="C352" s="34" t="s">
        <v>101</v>
      </c>
      <c r="D352" s="34" t="s">
        <v>102</v>
      </c>
      <c r="E352" s="34" t="s">
        <v>143</v>
      </c>
      <c r="F352" s="34" t="s">
        <v>104</v>
      </c>
      <c r="G352" s="34" t="s">
        <v>105</v>
      </c>
      <c r="H352" s="34" t="s">
        <v>105</v>
      </c>
      <c r="I352" s="34" t="s">
        <v>106</v>
      </c>
      <c r="J352" s="36">
        <v>97.73</v>
      </c>
      <c r="K352" s="36"/>
      <c r="L352" s="36">
        <v>100</v>
      </c>
      <c r="M352" s="36">
        <v>95</v>
      </c>
      <c r="N352" s="36">
        <v>100</v>
      </c>
      <c r="O352" s="36">
        <v>100</v>
      </c>
      <c r="P352" s="36">
        <v>75</v>
      </c>
    </row>
    <row r="353" spans="1:16" x14ac:dyDescent="0.3">
      <c r="A353" s="112">
        <v>2023</v>
      </c>
      <c r="B353" s="34" t="s">
        <v>284</v>
      </c>
      <c r="C353" s="34" t="s">
        <v>101</v>
      </c>
      <c r="D353" s="34" t="s">
        <v>102</v>
      </c>
      <c r="E353" s="34" t="s">
        <v>143</v>
      </c>
      <c r="F353" s="34" t="s">
        <v>194</v>
      </c>
      <c r="G353" s="34" t="s">
        <v>105</v>
      </c>
      <c r="H353" s="34" t="s">
        <v>105</v>
      </c>
      <c r="I353" s="34" t="s">
        <v>106</v>
      </c>
      <c r="J353" s="36">
        <v>100</v>
      </c>
      <c r="K353" s="36"/>
      <c r="L353" s="36">
        <v>100</v>
      </c>
      <c r="M353" s="36">
        <v>100</v>
      </c>
      <c r="N353" s="36">
        <v>100</v>
      </c>
      <c r="O353" s="36">
        <v>100</v>
      </c>
      <c r="P353" s="36">
        <v>100</v>
      </c>
    </row>
    <row r="354" spans="1:16" x14ac:dyDescent="0.3">
      <c r="A354" s="112">
        <v>2023</v>
      </c>
      <c r="B354" s="34" t="s">
        <v>285</v>
      </c>
      <c r="C354" s="34" t="s">
        <v>101</v>
      </c>
      <c r="D354" s="34" t="s">
        <v>102</v>
      </c>
      <c r="E354" s="34" t="s">
        <v>143</v>
      </c>
      <c r="F354" s="34" t="s">
        <v>134</v>
      </c>
      <c r="G354" s="34" t="s">
        <v>105</v>
      </c>
      <c r="H354" s="34" t="s">
        <v>105</v>
      </c>
      <c r="I354" s="34" t="s">
        <v>106</v>
      </c>
      <c r="J354" s="36">
        <v>100</v>
      </c>
      <c r="K354" s="36"/>
      <c r="L354" s="36">
        <v>100</v>
      </c>
      <c r="M354" s="36">
        <v>100</v>
      </c>
      <c r="N354" s="36">
        <v>100</v>
      </c>
      <c r="O354" s="36">
        <v>100</v>
      </c>
      <c r="P354" s="36">
        <v>100</v>
      </c>
    </row>
    <row r="355" spans="1:16" x14ac:dyDescent="0.3">
      <c r="A355" s="112">
        <v>2023</v>
      </c>
      <c r="B355" s="34" t="s">
        <v>286</v>
      </c>
      <c r="C355" s="34" t="s">
        <v>101</v>
      </c>
      <c r="D355" s="34" t="s">
        <v>102</v>
      </c>
      <c r="E355" s="34" t="s">
        <v>214</v>
      </c>
      <c r="F355" s="34" t="s">
        <v>114</v>
      </c>
      <c r="G355" s="34" t="s">
        <v>105</v>
      </c>
      <c r="H355" s="34" t="s">
        <v>105</v>
      </c>
      <c r="I355" s="34" t="s">
        <v>106</v>
      </c>
      <c r="J355" s="36">
        <v>90.91</v>
      </c>
      <c r="K355" s="36"/>
      <c r="L355" s="36">
        <v>88.89</v>
      </c>
      <c r="M355" s="36">
        <v>100</v>
      </c>
      <c r="N355" s="36">
        <v>100</v>
      </c>
      <c r="O355" s="36">
        <v>75</v>
      </c>
      <c r="P355" s="36">
        <v>100</v>
      </c>
    </row>
    <row r="356" spans="1:16" x14ac:dyDescent="0.3">
      <c r="A356" s="112">
        <v>2023</v>
      </c>
      <c r="B356" s="34" t="s">
        <v>287</v>
      </c>
      <c r="C356" s="34" t="s">
        <v>101</v>
      </c>
      <c r="D356" s="34" t="s">
        <v>102</v>
      </c>
      <c r="E356" s="34" t="s">
        <v>143</v>
      </c>
      <c r="F356" s="34" t="s">
        <v>125</v>
      </c>
      <c r="G356" s="34" t="s">
        <v>105</v>
      </c>
      <c r="H356" s="34" t="s">
        <v>105</v>
      </c>
      <c r="I356" s="34" t="s">
        <v>106</v>
      </c>
      <c r="J356" s="36">
        <v>100</v>
      </c>
      <c r="K356" s="36"/>
      <c r="L356" s="36">
        <v>100</v>
      </c>
      <c r="M356" s="36">
        <v>100</v>
      </c>
      <c r="N356" s="36">
        <v>100</v>
      </c>
      <c r="O356" s="36">
        <v>100</v>
      </c>
      <c r="P356" s="36">
        <v>100</v>
      </c>
    </row>
    <row r="357" spans="1:16" x14ac:dyDescent="0.3">
      <c r="A357" s="112">
        <v>2023</v>
      </c>
      <c r="B357" s="34" t="s">
        <v>288</v>
      </c>
      <c r="C357" s="34" t="s">
        <v>101</v>
      </c>
      <c r="D357" s="34" t="s">
        <v>102</v>
      </c>
      <c r="E357" s="34" t="s">
        <v>158</v>
      </c>
      <c r="F357" s="34" t="s">
        <v>108</v>
      </c>
      <c r="G357" s="34" t="s">
        <v>105</v>
      </c>
      <c r="H357" s="34" t="s">
        <v>105</v>
      </c>
      <c r="I357" s="34" t="s">
        <v>106</v>
      </c>
      <c r="J357" s="36">
        <v>100</v>
      </c>
      <c r="K357" s="36"/>
      <c r="L357" s="36">
        <v>100</v>
      </c>
      <c r="M357" s="36">
        <v>100</v>
      </c>
      <c r="N357" s="36">
        <v>100</v>
      </c>
      <c r="O357" s="36">
        <v>100</v>
      </c>
      <c r="P357" s="36">
        <v>100</v>
      </c>
    </row>
    <row r="358" spans="1:16" x14ac:dyDescent="0.3">
      <c r="A358" s="112">
        <v>2023</v>
      </c>
      <c r="B358" s="34" t="s">
        <v>289</v>
      </c>
      <c r="C358" s="34" t="s">
        <v>101</v>
      </c>
      <c r="D358" s="34" t="s">
        <v>102</v>
      </c>
      <c r="E358" s="34" t="s">
        <v>149</v>
      </c>
      <c r="F358" s="34" t="s">
        <v>112</v>
      </c>
      <c r="G358" s="34" t="s">
        <v>105</v>
      </c>
      <c r="H358" s="34" t="s">
        <v>105</v>
      </c>
      <c r="I358" s="34" t="s">
        <v>106</v>
      </c>
      <c r="J358" s="36">
        <v>90.48</v>
      </c>
      <c r="K358" s="36"/>
      <c r="L358" s="36">
        <v>75</v>
      </c>
      <c r="M358" s="36">
        <v>100</v>
      </c>
      <c r="N358" s="36">
        <v>100</v>
      </c>
      <c r="O358" s="36">
        <v>100</v>
      </c>
      <c r="P358" s="36">
        <v>100</v>
      </c>
    </row>
    <row r="359" spans="1:16" x14ac:dyDescent="0.3">
      <c r="A359" s="112">
        <v>2023</v>
      </c>
      <c r="B359" s="34" t="s">
        <v>290</v>
      </c>
      <c r="C359" s="34" t="s">
        <v>101</v>
      </c>
      <c r="D359" s="34" t="s">
        <v>102</v>
      </c>
      <c r="E359" s="34" t="s">
        <v>143</v>
      </c>
      <c r="F359" s="34" t="s">
        <v>125</v>
      </c>
      <c r="G359" s="34" t="s">
        <v>105</v>
      </c>
      <c r="H359" s="34" t="s">
        <v>105</v>
      </c>
      <c r="I359" s="34" t="s">
        <v>106</v>
      </c>
      <c r="J359" s="36">
        <v>76.19</v>
      </c>
      <c r="K359" s="36"/>
      <c r="L359" s="36">
        <v>72.22</v>
      </c>
      <c r="M359" s="36">
        <v>70</v>
      </c>
      <c r="N359" s="36">
        <v>100</v>
      </c>
      <c r="O359" s="36">
        <v>100</v>
      </c>
      <c r="P359" s="36">
        <v>100</v>
      </c>
    </row>
    <row r="360" spans="1:16" x14ac:dyDescent="0.3">
      <c r="A360" s="112">
        <v>2023</v>
      </c>
      <c r="B360" s="34" t="s">
        <v>291</v>
      </c>
      <c r="C360" s="34" t="s">
        <v>101</v>
      </c>
      <c r="D360" s="34" t="s">
        <v>102</v>
      </c>
      <c r="E360" s="34" t="s">
        <v>143</v>
      </c>
      <c r="F360" s="34" t="s">
        <v>134</v>
      </c>
      <c r="G360" s="34" t="s">
        <v>105</v>
      </c>
      <c r="H360" s="34" t="s">
        <v>105</v>
      </c>
      <c r="I360" s="34" t="s">
        <v>106</v>
      </c>
      <c r="J360" s="36">
        <v>70.45</v>
      </c>
      <c r="K360" s="36"/>
      <c r="L360" s="36">
        <v>77.78</v>
      </c>
      <c r="M360" s="36">
        <v>85</v>
      </c>
      <c r="N360" s="36">
        <v>66.67</v>
      </c>
      <c r="O360" s="36">
        <v>75</v>
      </c>
      <c r="P360" s="36">
        <v>25</v>
      </c>
    </row>
    <row r="361" spans="1:16" x14ac:dyDescent="0.3">
      <c r="A361" s="112">
        <v>2023</v>
      </c>
      <c r="B361" s="34" t="s">
        <v>292</v>
      </c>
      <c r="C361" s="34" t="s">
        <v>101</v>
      </c>
      <c r="D361" s="34" t="s">
        <v>102</v>
      </c>
      <c r="E361" s="34" t="s">
        <v>124</v>
      </c>
      <c r="F361" s="34" t="s">
        <v>170</v>
      </c>
      <c r="G361" s="34" t="s">
        <v>105</v>
      </c>
      <c r="H361" s="34" t="s">
        <v>105</v>
      </c>
      <c r="I361" s="34" t="s">
        <v>106</v>
      </c>
      <c r="J361" s="36">
        <v>97.73</v>
      </c>
      <c r="K361" s="36"/>
      <c r="L361" s="36">
        <v>100</v>
      </c>
      <c r="M361" s="36">
        <v>95</v>
      </c>
      <c r="N361" s="36">
        <v>100</v>
      </c>
      <c r="O361" s="36">
        <v>100</v>
      </c>
      <c r="P361" s="36">
        <v>100</v>
      </c>
    </row>
    <row r="362" spans="1:16" x14ac:dyDescent="0.3">
      <c r="A362" s="112">
        <v>2023</v>
      </c>
      <c r="B362" s="34" t="s">
        <v>293</v>
      </c>
      <c r="C362" s="34" t="s">
        <v>101</v>
      </c>
      <c r="D362" s="34" t="s">
        <v>102</v>
      </c>
      <c r="E362" s="34" t="s">
        <v>143</v>
      </c>
      <c r="F362" s="34" t="s">
        <v>129</v>
      </c>
      <c r="G362" s="34" t="s">
        <v>105</v>
      </c>
      <c r="H362" s="34" t="s">
        <v>105</v>
      </c>
      <c r="I362" s="34" t="s">
        <v>106</v>
      </c>
      <c r="J362" s="36">
        <v>80.95</v>
      </c>
      <c r="K362" s="36"/>
      <c r="L362" s="36">
        <v>72.22</v>
      </c>
      <c r="M362" s="36">
        <v>85</v>
      </c>
      <c r="N362" s="36">
        <v>100</v>
      </c>
      <c r="O362" s="36">
        <v>100</v>
      </c>
      <c r="P362" s="36">
        <v>25</v>
      </c>
    </row>
    <row r="363" spans="1:16" x14ac:dyDescent="0.3">
      <c r="A363" s="112">
        <v>2023</v>
      </c>
      <c r="B363" s="34" t="s">
        <v>294</v>
      </c>
      <c r="C363" s="34" t="s">
        <v>101</v>
      </c>
      <c r="D363" s="34" t="s">
        <v>102</v>
      </c>
      <c r="E363" s="34" t="s">
        <v>149</v>
      </c>
      <c r="F363" s="34" t="s">
        <v>108</v>
      </c>
      <c r="G363" s="34" t="s">
        <v>105</v>
      </c>
      <c r="H363" s="34" t="s">
        <v>105</v>
      </c>
      <c r="I363" s="34" t="s">
        <v>106</v>
      </c>
      <c r="J363" s="36"/>
      <c r="K363" s="36"/>
      <c r="L363" s="36"/>
      <c r="M363" s="36"/>
      <c r="N363" s="36"/>
      <c r="O363" s="36"/>
      <c r="P363" s="36"/>
    </row>
    <row r="364" spans="1:16" x14ac:dyDescent="0.3">
      <c r="A364" s="112">
        <v>2023</v>
      </c>
      <c r="B364" s="34" t="s">
        <v>295</v>
      </c>
      <c r="C364" s="34" t="s">
        <v>101</v>
      </c>
      <c r="D364" s="34" t="s">
        <v>102</v>
      </c>
      <c r="E364" s="34" t="s">
        <v>149</v>
      </c>
      <c r="F364" s="34" t="s">
        <v>108</v>
      </c>
      <c r="G364" s="34" t="s">
        <v>105</v>
      </c>
      <c r="H364" s="34" t="s">
        <v>105</v>
      </c>
      <c r="I364" s="34" t="s">
        <v>106</v>
      </c>
      <c r="J364" s="36">
        <v>95.24</v>
      </c>
      <c r="K364" s="36"/>
      <c r="L364" s="36">
        <v>87.5</v>
      </c>
      <c r="M364" s="36">
        <v>100</v>
      </c>
      <c r="N364" s="36">
        <v>100</v>
      </c>
      <c r="O364" s="36">
        <v>100</v>
      </c>
      <c r="P364" s="36">
        <v>100</v>
      </c>
    </row>
    <row r="365" spans="1:16" x14ac:dyDescent="0.3">
      <c r="A365" s="112">
        <v>2023</v>
      </c>
      <c r="B365" s="34" t="s">
        <v>296</v>
      </c>
      <c r="C365" s="34" t="s">
        <v>101</v>
      </c>
      <c r="D365" s="34" t="s">
        <v>102</v>
      </c>
      <c r="E365" s="34" t="s">
        <v>143</v>
      </c>
      <c r="F365" s="34" t="s">
        <v>140</v>
      </c>
      <c r="G365" s="34" t="s">
        <v>105</v>
      </c>
      <c r="H365" s="34" t="s">
        <v>105</v>
      </c>
      <c r="I365" s="34" t="s">
        <v>106</v>
      </c>
      <c r="J365" s="36">
        <v>100</v>
      </c>
      <c r="K365" s="36"/>
      <c r="L365" s="36">
        <v>100</v>
      </c>
      <c r="M365" s="36">
        <v>100</v>
      </c>
      <c r="N365" s="36">
        <v>100</v>
      </c>
      <c r="O365" s="36">
        <v>100</v>
      </c>
      <c r="P365" s="36">
        <v>100</v>
      </c>
    </row>
    <row r="366" spans="1:16" x14ac:dyDescent="0.3">
      <c r="A366" s="112">
        <v>2023</v>
      </c>
      <c r="B366" s="34" t="s">
        <v>297</v>
      </c>
      <c r="C366" s="34" t="s">
        <v>101</v>
      </c>
      <c r="D366" s="34" t="s">
        <v>102</v>
      </c>
      <c r="E366" s="34" t="s">
        <v>143</v>
      </c>
      <c r="F366" s="34" t="s">
        <v>112</v>
      </c>
      <c r="G366" s="34" t="s">
        <v>105</v>
      </c>
      <c r="H366" s="34" t="s">
        <v>105</v>
      </c>
      <c r="I366" s="34" t="s">
        <v>106</v>
      </c>
      <c r="J366" s="36">
        <v>73.81</v>
      </c>
      <c r="K366" s="36"/>
      <c r="L366" s="36">
        <v>94.44</v>
      </c>
      <c r="M366" s="36">
        <v>65</v>
      </c>
      <c r="N366" s="36">
        <v>50</v>
      </c>
      <c r="O366" s="36">
        <v>100</v>
      </c>
      <c r="P366" s="36">
        <v>50</v>
      </c>
    </row>
    <row r="367" spans="1:16" x14ac:dyDescent="0.3">
      <c r="A367" s="112">
        <v>2023</v>
      </c>
      <c r="B367" s="34" t="s">
        <v>298</v>
      </c>
      <c r="C367" s="34" t="s">
        <v>101</v>
      </c>
      <c r="D367" s="34" t="s">
        <v>102</v>
      </c>
      <c r="E367" s="34" t="s">
        <v>103</v>
      </c>
      <c r="F367" s="34" t="s">
        <v>299</v>
      </c>
      <c r="G367" s="34" t="s">
        <v>105</v>
      </c>
      <c r="H367" s="34" t="s">
        <v>105</v>
      </c>
      <c r="I367" s="34" t="s">
        <v>106</v>
      </c>
      <c r="J367" s="36">
        <v>97.62</v>
      </c>
      <c r="K367" s="36"/>
      <c r="L367" s="36">
        <v>100</v>
      </c>
      <c r="M367" s="36">
        <v>95</v>
      </c>
      <c r="N367" s="36">
        <v>100</v>
      </c>
      <c r="O367" s="36">
        <v>100</v>
      </c>
      <c r="P367" s="36">
        <v>75</v>
      </c>
    </row>
    <row r="368" spans="1:16" x14ac:dyDescent="0.3">
      <c r="A368" s="112">
        <v>2023</v>
      </c>
      <c r="B368" s="34" t="s">
        <v>300</v>
      </c>
      <c r="C368" s="34" t="s">
        <v>101</v>
      </c>
      <c r="D368" s="34" t="s">
        <v>102</v>
      </c>
      <c r="E368" s="34" t="s">
        <v>214</v>
      </c>
      <c r="F368" s="34" t="s">
        <v>125</v>
      </c>
      <c r="G368" s="34" t="s">
        <v>105</v>
      </c>
      <c r="H368" s="34" t="s">
        <v>105</v>
      </c>
      <c r="I368" s="34" t="s">
        <v>106</v>
      </c>
      <c r="J368" s="36">
        <v>85.71</v>
      </c>
      <c r="K368" s="36"/>
      <c r="L368" s="36">
        <v>83.33</v>
      </c>
      <c r="M368" s="36">
        <v>90</v>
      </c>
      <c r="N368" s="36">
        <v>100</v>
      </c>
      <c r="O368" s="36">
        <v>100</v>
      </c>
      <c r="P368" s="36">
        <v>25</v>
      </c>
    </row>
    <row r="369" spans="1:16" x14ac:dyDescent="0.3">
      <c r="A369" s="112">
        <v>2023</v>
      </c>
      <c r="B369" s="34" t="s">
        <v>301</v>
      </c>
      <c r="C369" s="34" t="s">
        <v>101</v>
      </c>
      <c r="D369" s="34" t="s">
        <v>102</v>
      </c>
      <c r="E369" s="34" t="s">
        <v>147</v>
      </c>
      <c r="F369" s="34" t="s">
        <v>108</v>
      </c>
      <c r="G369" s="34" t="s">
        <v>105</v>
      </c>
      <c r="H369" s="34" t="s">
        <v>105</v>
      </c>
      <c r="I369" s="34" t="s">
        <v>106</v>
      </c>
      <c r="J369" s="36">
        <v>100</v>
      </c>
      <c r="K369" s="36"/>
      <c r="L369" s="36">
        <v>100</v>
      </c>
      <c r="M369" s="36">
        <v>100</v>
      </c>
      <c r="N369" s="36">
        <v>100</v>
      </c>
      <c r="O369" s="36">
        <v>100</v>
      </c>
      <c r="P369" s="36">
        <v>100</v>
      </c>
    </row>
    <row r="370" spans="1:16" x14ac:dyDescent="0.3">
      <c r="A370" s="112">
        <v>2023</v>
      </c>
      <c r="B370" s="34" t="s">
        <v>302</v>
      </c>
      <c r="C370" s="34" t="s">
        <v>101</v>
      </c>
      <c r="D370" s="34" t="s">
        <v>102</v>
      </c>
      <c r="E370" s="34" t="s">
        <v>143</v>
      </c>
      <c r="F370" s="34" t="s">
        <v>170</v>
      </c>
      <c r="G370" s="34" t="s">
        <v>105</v>
      </c>
      <c r="H370" s="34" t="s">
        <v>105</v>
      </c>
      <c r="I370" s="34" t="s">
        <v>106</v>
      </c>
      <c r="J370" s="36">
        <v>90.91</v>
      </c>
      <c r="K370" s="36"/>
      <c r="L370" s="36">
        <v>100</v>
      </c>
      <c r="M370" s="36">
        <v>90</v>
      </c>
      <c r="N370" s="36">
        <v>100</v>
      </c>
      <c r="O370" s="36">
        <v>75</v>
      </c>
      <c r="P370" s="36">
        <v>100</v>
      </c>
    </row>
    <row r="371" spans="1:16" x14ac:dyDescent="0.3">
      <c r="A371" s="112">
        <v>2023</v>
      </c>
      <c r="B371" s="34" t="s">
        <v>303</v>
      </c>
      <c r="C371" s="34" t="s">
        <v>101</v>
      </c>
      <c r="D371" s="34" t="s">
        <v>102</v>
      </c>
      <c r="E371" s="34" t="s">
        <v>147</v>
      </c>
      <c r="F371" s="34" t="s">
        <v>170</v>
      </c>
      <c r="G371" s="34" t="s">
        <v>105</v>
      </c>
      <c r="H371" s="34" t="s">
        <v>105</v>
      </c>
      <c r="I371" s="34" t="s">
        <v>106</v>
      </c>
      <c r="J371" s="36">
        <v>70</v>
      </c>
      <c r="K371" s="36"/>
      <c r="L371" s="36">
        <v>87.5</v>
      </c>
      <c r="M371" s="36">
        <v>66.67</v>
      </c>
      <c r="N371" s="36">
        <v>66.67</v>
      </c>
      <c r="O371" s="36">
        <v>100</v>
      </c>
      <c r="P371" s="36">
        <v>25</v>
      </c>
    </row>
    <row r="372" spans="1:16" x14ac:dyDescent="0.3">
      <c r="A372" s="112">
        <v>2023</v>
      </c>
      <c r="B372" s="34" t="s">
        <v>304</v>
      </c>
      <c r="C372" s="34" t="s">
        <v>101</v>
      </c>
      <c r="D372" s="34" t="s">
        <v>102</v>
      </c>
      <c r="E372" s="34" t="s">
        <v>143</v>
      </c>
      <c r="F372" s="34" t="s">
        <v>125</v>
      </c>
      <c r="G372" s="34" t="s">
        <v>105</v>
      </c>
      <c r="H372" s="34" t="s">
        <v>105</v>
      </c>
      <c r="I372" s="34" t="s">
        <v>106</v>
      </c>
      <c r="J372" s="36">
        <v>97.73</v>
      </c>
      <c r="K372" s="36"/>
      <c r="L372" s="36">
        <v>100</v>
      </c>
      <c r="M372" s="36">
        <v>95</v>
      </c>
      <c r="N372" s="36">
        <v>100</v>
      </c>
      <c r="O372" s="36">
        <v>100</v>
      </c>
      <c r="P372" s="36">
        <v>75</v>
      </c>
    </row>
    <row r="373" spans="1:16" x14ac:dyDescent="0.3">
      <c r="A373" s="112">
        <v>2023</v>
      </c>
      <c r="B373" s="34" t="s">
        <v>305</v>
      </c>
      <c r="C373" s="34" t="s">
        <v>101</v>
      </c>
      <c r="D373" s="34" t="s">
        <v>102</v>
      </c>
      <c r="E373" s="34" t="s">
        <v>227</v>
      </c>
      <c r="F373" s="34" t="s">
        <v>108</v>
      </c>
      <c r="G373" s="34" t="s">
        <v>105</v>
      </c>
      <c r="H373" s="34" t="s">
        <v>105</v>
      </c>
      <c r="I373" s="34" t="s">
        <v>106</v>
      </c>
      <c r="J373" s="36">
        <v>100</v>
      </c>
      <c r="K373" s="36"/>
      <c r="L373" s="36">
        <v>100</v>
      </c>
      <c r="M373" s="36">
        <v>100</v>
      </c>
      <c r="N373" s="36">
        <v>100</v>
      </c>
      <c r="O373" s="36">
        <v>100</v>
      </c>
      <c r="P373" s="36">
        <v>100</v>
      </c>
    </row>
    <row r="374" spans="1:16" x14ac:dyDescent="0.3">
      <c r="A374" s="112">
        <v>2023</v>
      </c>
      <c r="B374" s="34" t="s">
        <v>306</v>
      </c>
      <c r="C374" s="34" t="s">
        <v>101</v>
      </c>
      <c r="D374" s="34" t="s">
        <v>102</v>
      </c>
      <c r="E374" s="34" t="s">
        <v>227</v>
      </c>
      <c r="F374" s="34" t="s">
        <v>110</v>
      </c>
      <c r="G374" s="34" t="s">
        <v>105</v>
      </c>
      <c r="H374" s="34" t="s">
        <v>105</v>
      </c>
      <c r="I374" s="34" t="s">
        <v>106</v>
      </c>
      <c r="J374" s="36">
        <v>95.24</v>
      </c>
      <c r="K374" s="36"/>
      <c r="L374" s="36">
        <v>87.5</v>
      </c>
      <c r="M374" s="36">
        <v>100</v>
      </c>
      <c r="N374" s="36">
        <v>100</v>
      </c>
      <c r="O374" s="36">
        <v>100</v>
      </c>
      <c r="P374" s="36">
        <v>100</v>
      </c>
    </row>
    <row r="375" spans="1:16" x14ac:dyDescent="0.3">
      <c r="A375" s="112">
        <v>2023</v>
      </c>
      <c r="B375" s="34" t="s">
        <v>307</v>
      </c>
      <c r="C375" s="34" t="s">
        <v>101</v>
      </c>
      <c r="D375" s="34" t="s">
        <v>102</v>
      </c>
      <c r="E375" s="34" t="s">
        <v>143</v>
      </c>
      <c r="F375" s="34" t="s">
        <v>112</v>
      </c>
      <c r="G375" s="34" t="s">
        <v>105</v>
      </c>
      <c r="H375" s="34" t="s">
        <v>105</v>
      </c>
      <c r="I375" s="34" t="s">
        <v>106</v>
      </c>
      <c r="J375" s="36">
        <v>97.73</v>
      </c>
      <c r="K375" s="36"/>
      <c r="L375" s="36">
        <v>100</v>
      </c>
      <c r="M375" s="36">
        <v>95</v>
      </c>
      <c r="N375" s="36">
        <v>100</v>
      </c>
      <c r="O375" s="36">
        <v>100</v>
      </c>
      <c r="P375" s="36">
        <v>75</v>
      </c>
    </row>
    <row r="376" spans="1:16" x14ac:dyDescent="0.3">
      <c r="A376" s="112">
        <v>2023</v>
      </c>
      <c r="B376" s="34" t="s">
        <v>308</v>
      </c>
      <c r="C376" s="34" t="s">
        <v>101</v>
      </c>
      <c r="D376" s="34" t="s">
        <v>102</v>
      </c>
      <c r="E376" s="34" t="s">
        <v>143</v>
      </c>
      <c r="F376" s="34" t="s">
        <v>194</v>
      </c>
      <c r="G376" s="34" t="s">
        <v>105</v>
      </c>
      <c r="H376" s="34" t="s">
        <v>105</v>
      </c>
      <c r="I376" s="34" t="s">
        <v>106</v>
      </c>
      <c r="J376" s="36">
        <v>85.71</v>
      </c>
      <c r="K376" s="36"/>
      <c r="L376" s="36">
        <v>83.33</v>
      </c>
      <c r="M376" s="36">
        <v>85</v>
      </c>
      <c r="N376" s="36">
        <v>100</v>
      </c>
      <c r="O376" s="36">
        <v>100</v>
      </c>
      <c r="P376" s="36">
        <v>75</v>
      </c>
    </row>
    <row r="377" spans="1:16" x14ac:dyDescent="0.3">
      <c r="A377" s="112">
        <v>2023</v>
      </c>
      <c r="B377" s="34" t="s">
        <v>309</v>
      </c>
      <c r="C377" s="34" t="s">
        <v>101</v>
      </c>
      <c r="D377" s="34" t="s">
        <v>102</v>
      </c>
      <c r="E377" s="34" t="s">
        <v>143</v>
      </c>
      <c r="F377" s="34" t="s">
        <v>136</v>
      </c>
      <c r="G377" s="34" t="s">
        <v>105</v>
      </c>
      <c r="H377" s="34" t="s">
        <v>105</v>
      </c>
      <c r="I377" s="34" t="s">
        <v>106</v>
      </c>
      <c r="J377" s="36">
        <v>100</v>
      </c>
      <c r="K377" s="36"/>
      <c r="L377" s="36">
        <v>100</v>
      </c>
      <c r="M377" s="36">
        <v>100</v>
      </c>
      <c r="N377" s="36">
        <v>100</v>
      </c>
      <c r="O377" s="36">
        <v>100</v>
      </c>
      <c r="P377" s="36">
        <v>100</v>
      </c>
    </row>
    <row r="378" spans="1:16" x14ac:dyDescent="0.3">
      <c r="A378" s="112">
        <v>2023</v>
      </c>
      <c r="B378" s="34" t="s">
        <v>310</v>
      </c>
      <c r="C378" s="34" t="s">
        <v>101</v>
      </c>
      <c r="D378" s="34" t="s">
        <v>102</v>
      </c>
      <c r="E378" s="34" t="s">
        <v>214</v>
      </c>
      <c r="F378" s="34" t="s">
        <v>125</v>
      </c>
      <c r="G378" s="34" t="s">
        <v>105</v>
      </c>
      <c r="H378" s="34" t="s">
        <v>105</v>
      </c>
      <c r="I378" s="34" t="s">
        <v>106</v>
      </c>
      <c r="J378" s="36">
        <v>100</v>
      </c>
      <c r="K378" s="36"/>
      <c r="L378" s="36">
        <v>100</v>
      </c>
      <c r="M378" s="36">
        <v>100</v>
      </c>
      <c r="N378" s="36">
        <v>100</v>
      </c>
      <c r="O378" s="36">
        <v>100</v>
      </c>
      <c r="P378" s="36">
        <v>100</v>
      </c>
    </row>
    <row r="379" spans="1:16" x14ac:dyDescent="0.3">
      <c r="A379" s="112">
        <v>2023</v>
      </c>
      <c r="B379" s="34" t="s">
        <v>311</v>
      </c>
      <c r="C379" s="34" t="s">
        <v>101</v>
      </c>
      <c r="D379" s="34" t="s">
        <v>102</v>
      </c>
      <c r="E379" s="34" t="s">
        <v>214</v>
      </c>
      <c r="F379" s="34" t="s">
        <v>112</v>
      </c>
      <c r="G379" s="34" t="s">
        <v>105</v>
      </c>
      <c r="H379" s="34" t="s">
        <v>105</v>
      </c>
      <c r="I379" s="34" t="s">
        <v>106</v>
      </c>
      <c r="J379" s="36">
        <v>100</v>
      </c>
      <c r="K379" s="36"/>
      <c r="L379" s="36">
        <v>100</v>
      </c>
      <c r="M379" s="36">
        <v>100</v>
      </c>
      <c r="N379" s="36">
        <v>100</v>
      </c>
      <c r="O379" s="36">
        <v>100</v>
      </c>
      <c r="P379" s="36">
        <v>100</v>
      </c>
    </row>
    <row r="380" spans="1:16" x14ac:dyDescent="0.3">
      <c r="A380" s="112">
        <v>2023</v>
      </c>
      <c r="B380" s="34" t="s">
        <v>312</v>
      </c>
      <c r="C380" s="34" t="s">
        <v>101</v>
      </c>
      <c r="D380" s="34" t="s">
        <v>102</v>
      </c>
      <c r="E380" s="34" t="s">
        <v>214</v>
      </c>
      <c r="F380" s="34" t="s">
        <v>112</v>
      </c>
      <c r="G380" s="34" t="s">
        <v>105</v>
      </c>
      <c r="H380" s="34" t="s">
        <v>105</v>
      </c>
      <c r="I380" s="34" t="s">
        <v>106</v>
      </c>
      <c r="J380" s="36">
        <v>97.73</v>
      </c>
      <c r="K380" s="36"/>
      <c r="L380" s="36">
        <v>94.44</v>
      </c>
      <c r="M380" s="36">
        <v>95</v>
      </c>
      <c r="N380" s="36">
        <v>100</v>
      </c>
      <c r="O380" s="36">
        <v>100</v>
      </c>
      <c r="P380" s="36">
        <v>100</v>
      </c>
    </row>
    <row r="381" spans="1:16" x14ac:dyDescent="0.3">
      <c r="A381" s="112">
        <v>2023</v>
      </c>
      <c r="B381" s="34" t="s">
        <v>313</v>
      </c>
      <c r="C381" s="34" t="s">
        <v>101</v>
      </c>
      <c r="D381" s="34" t="s">
        <v>102</v>
      </c>
      <c r="E381" s="34" t="s">
        <v>176</v>
      </c>
      <c r="F381" s="34" t="s">
        <v>138</v>
      </c>
      <c r="G381" s="34" t="s">
        <v>105</v>
      </c>
      <c r="H381" s="34" t="s">
        <v>105</v>
      </c>
      <c r="I381" s="34" t="s">
        <v>106</v>
      </c>
      <c r="J381" s="36">
        <v>95.45</v>
      </c>
      <c r="K381" s="36"/>
      <c r="L381" s="36">
        <v>100</v>
      </c>
      <c r="M381" s="36">
        <v>95</v>
      </c>
      <c r="N381" s="36">
        <v>100</v>
      </c>
      <c r="O381" s="36">
        <v>87.5</v>
      </c>
      <c r="P381" s="36">
        <v>75</v>
      </c>
    </row>
    <row r="382" spans="1:16" x14ac:dyDescent="0.3">
      <c r="A382" s="112">
        <v>2023</v>
      </c>
      <c r="B382" s="34" t="s">
        <v>316</v>
      </c>
      <c r="C382" s="34" t="s">
        <v>101</v>
      </c>
      <c r="D382" s="34" t="s">
        <v>102</v>
      </c>
      <c r="E382" s="34" t="s">
        <v>317</v>
      </c>
      <c r="F382" s="34" t="s">
        <v>118</v>
      </c>
      <c r="G382" s="34" t="s">
        <v>105</v>
      </c>
      <c r="H382" s="34" t="s">
        <v>105</v>
      </c>
      <c r="I382" s="34" t="s">
        <v>106</v>
      </c>
      <c r="J382" s="36"/>
      <c r="K382" s="36"/>
      <c r="L382" s="36"/>
      <c r="M382" s="36"/>
      <c r="N382" s="36"/>
      <c r="O382" s="36"/>
      <c r="P382" s="36"/>
    </row>
    <row r="383" spans="1:16" x14ac:dyDescent="0.3">
      <c r="A383" s="112">
        <v>2023</v>
      </c>
      <c r="B383" s="34" t="s">
        <v>318</v>
      </c>
      <c r="C383" s="34" t="s">
        <v>101</v>
      </c>
      <c r="D383" s="34" t="s">
        <v>102</v>
      </c>
      <c r="E383" s="34" t="s">
        <v>143</v>
      </c>
      <c r="F383" s="34" t="s">
        <v>116</v>
      </c>
      <c r="G383" s="34" t="s">
        <v>105</v>
      </c>
      <c r="H383" s="34" t="s">
        <v>105</v>
      </c>
      <c r="I383" s="34" t="s">
        <v>106</v>
      </c>
      <c r="J383" s="36"/>
      <c r="K383" s="36"/>
      <c r="L383" s="36"/>
      <c r="M383" s="36"/>
      <c r="N383" s="36"/>
      <c r="O383" s="36"/>
      <c r="P383" s="36"/>
    </row>
    <row r="384" spans="1:16" x14ac:dyDescent="0.3">
      <c r="A384" s="112">
        <v>2023</v>
      </c>
      <c r="B384" s="34" t="s">
        <v>319</v>
      </c>
      <c r="C384" s="34" t="s">
        <v>101</v>
      </c>
      <c r="D384" s="34" t="s">
        <v>320</v>
      </c>
      <c r="E384" s="34" t="s">
        <v>317</v>
      </c>
      <c r="F384" s="34" t="s">
        <v>322</v>
      </c>
      <c r="G384" s="34" t="s">
        <v>105</v>
      </c>
      <c r="H384" s="34" t="s">
        <v>105</v>
      </c>
      <c r="I384" s="34" t="s">
        <v>106</v>
      </c>
      <c r="J384" s="36">
        <v>44.44</v>
      </c>
      <c r="K384" s="36"/>
      <c r="L384" s="36">
        <v>16.670000000000002</v>
      </c>
      <c r="M384" s="36">
        <v>44.44</v>
      </c>
      <c r="N384" s="36">
        <v>33.33</v>
      </c>
      <c r="O384" s="36">
        <v>66.67</v>
      </c>
      <c r="P384" s="36">
        <v>50</v>
      </c>
    </row>
    <row r="385" spans="1:16" x14ac:dyDescent="0.3">
      <c r="A385" s="112">
        <v>2023</v>
      </c>
      <c r="B385" s="34" t="s">
        <v>321</v>
      </c>
      <c r="C385" s="34" t="s">
        <v>101</v>
      </c>
      <c r="D385" s="34" t="s">
        <v>320</v>
      </c>
      <c r="E385" s="34" t="s">
        <v>317</v>
      </c>
      <c r="F385" s="34" t="s">
        <v>322</v>
      </c>
      <c r="G385" s="34" t="s">
        <v>105</v>
      </c>
      <c r="H385" s="34" t="s">
        <v>105</v>
      </c>
      <c r="I385" s="34" t="s">
        <v>106</v>
      </c>
      <c r="J385" s="36">
        <v>30</v>
      </c>
      <c r="K385" s="36"/>
      <c r="L385" s="36">
        <v>7.14</v>
      </c>
      <c r="M385" s="36">
        <v>50</v>
      </c>
      <c r="N385" s="36">
        <v>33.33</v>
      </c>
      <c r="O385" s="36">
        <v>0</v>
      </c>
      <c r="P385" s="36">
        <v>25</v>
      </c>
    </row>
    <row r="386" spans="1:16" x14ac:dyDescent="0.3">
      <c r="A386" s="112">
        <v>2023</v>
      </c>
      <c r="B386" s="15" t="s">
        <v>323</v>
      </c>
      <c r="C386" s="15" t="s">
        <v>101</v>
      </c>
      <c r="D386" s="15" t="s">
        <v>320</v>
      </c>
      <c r="E386" s="15" t="s">
        <v>320</v>
      </c>
      <c r="F386" s="15" t="s">
        <v>235</v>
      </c>
      <c r="G386" s="15" t="s">
        <v>105</v>
      </c>
      <c r="H386" s="15" t="s">
        <v>105</v>
      </c>
      <c r="I386" s="15" t="s">
        <v>324</v>
      </c>
      <c r="J386" s="16"/>
      <c r="K386" s="16"/>
      <c r="L386" s="16"/>
      <c r="M386" s="16"/>
      <c r="N386" s="16"/>
      <c r="O386" s="16"/>
      <c r="P386" s="16"/>
    </row>
    <row r="387" spans="1:16" x14ac:dyDescent="0.3">
      <c r="A387" s="112">
        <v>2023</v>
      </c>
      <c r="B387" s="15" t="s">
        <v>325</v>
      </c>
      <c r="C387" s="15" t="s">
        <v>101</v>
      </c>
      <c r="D387" s="15" t="s">
        <v>320</v>
      </c>
      <c r="E387" s="15" t="s">
        <v>320</v>
      </c>
      <c r="F387" s="15" t="s">
        <v>235</v>
      </c>
      <c r="G387" s="15" t="s">
        <v>201</v>
      </c>
      <c r="H387" s="15" t="s">
        <v>202</v>
      </c>
      <c r="I387" s="15" t="s">
        <v>324</v>
      </c>
      <c r="J387" s="16"/>
      <c r="K387" s="16"/>
      <c r="L387" s="16"/>
      <c r="M387" s="16"/>
      <c r="N387" s="16"/>
      <c r="O387" s="16"/>
      <c r="P387" s="16"/>
    </row>
    <row r="388" spans="1:16" x14ac:dyDescent="0.3">
      <c r="A388" s="112">
        <v>2023</v>
      </c>
      <c r="B388" s="15" t="s">
        <v>326</v>
      </c>
      <c r="C388" s="15" t="s">
        <v>101</v>
      </c>
      <c r="D388" s="15" t="s">
        <v>320</v>
      </c>
      <c r="E388" s="15" t="s">
        <v>320</v>
      </c>
      <c r="F388" s="15" t="s">
        <v>235</v>
      </c>
      <c r="G388" s="15" t="s">
        <v>327</v>
      </c>
      <c r="H388" s="15" t="s">
        <v>328</v>
      </c>
      <c r="I388" s="15" t="s">
        <v>324</v>
      </c>
      <c r="J388" s="16"/>
      <c r="K388" s="16"/>
      <c r="L388" s="16"/>
      <c r="M388" s="16"/>
      <c r="N388" s="16"/>
      <c r="O388" s="16"/>
      <c r="P388" s="16"/>
    </row>
    <row r="389" spans="1:16" x14ac:dyDescent="0.3">
      <c r="A389" s="112">
        <v>2023</v>
      </c>
      <c r="B389" s="15" t="s">
        <v>329</v>
      </c>
      <c r="C389" s="15" t="s">
        <v>101</v>
      </c>
      <c r="D389" s="15" t="s">
        <v>320</v>
      </c>
      <c r="E389" s="15" t="s">
        <v>320</v>
      </c>
      <c r="F389" s="15" t="s">
        <v>235</v>
      </c>
      <c r="G389" s="15" t="s">
        <v>330</v>
      </c>
      <c r="H389" s="15" t="s">
        <v>331</v>
      </c>
      <c r="I389" s="15" t="s">
        <v>324</v>
      </c>
      <c r="J389" s="16"/>
      <c r="K389" s="16"/>
      <c r="L389" s="16"/>
      <c r="M389" s="16"/>
      <c r="N389" s="16"/>
      <c r="O389" s="16"/>
      <c r="P389" s="16"/>
    </row>
    <row r="390" spans="1:16" x14ac:dyDescent="0.3">
      <c r="A390" s="112">
        <v>2023</v>
      </c>
      <c r="B390" s="15" t="s">
        <v>332</v>
      </c>
      <c r="C390" s="15" t="s">
        <v>101</v>
      </c>
      <c r="D390" s="15" t="s">
        <v>320</v>
      </c>
      <c r="E390" s="15" t="s">
        <v>320</v>
      </c>
      <c r="F390" s="15" t="s">
        <v>235</v>
      </c>
      <c r="G390" s="15" t="s">
        <v>333</v>
      </c>
      <c r="H390" s="15" t="s">
        <v>334</v>
      </c>
      <c r="I390" s="15" t="s">
        <v>324</v>
      </c>
      <c r="J390" s="16"/>
      <c r="K390" s="16"/>
      <c r="L390" s="16"/>
      <c r="M390" s="16"/>
      <c r="N390" s="16"/>
      <c r="O390" s="16"/>
      <c r="P390" s="16"/>
    </row>
    <row r="391" spans="1:16" x14ac:dyDescent="0.3">
      <c r="A391" s="112">
        <v>2023</v>
      </c>
      <c r="B391" s="15" t="s">
        <v>335</v>
      </c>
      <c r="C391" s="15" t="s">
        <v>101</v>
      </c>
      <c r="D391" s="15" t="s">
        <v>320</v>
      </c>
      <c r="E391" s="15" t="s">
        <v>320</v>
      </c>
      <c r="F391" s="15" t="s">
        <v>235</v>
      </c>
      <c r="G391" s="15" t="s">
        <v>207</v>
      </c>
      <c r="H391" s="15" t="s">
        <v>208</v>
      </c>
      <c r="I391" s="15" t="s">
        <v>324</v>
      </c>
      <c r="J391" s="16"/>
      <c r="K391" s="16"/>
      <c r="L391" s="16"/>
      <c r="M391" s="16"/>
      <c r="N391" s="16"/>
      <c r="O391" s="16"/>
      <c r="P391" s="16"/>
    </row>
    <row r="392" spans="1:16" x14ac:dyDescent="0.3">
      <c r="A392" s="112">
        <v>2023</v>
      </c>
      <c r="B392" s="15" t="s">
        <v>336</v>
      </c>
      <c r="C392" s="15" t="s">
        <v>101</v>
      </c>
      <c r="D392" s="15" t="s">
        <v>320</v>
      </c>
      <c r="E392" s="15" t="s">
        <v>320</v>
      </c>
      <c r="F392" s="15" t="s">
        <v>235</v>
      </c>
      <c r="G392" s="15" t="s">
        <v>337</v>
      </c>
      <c r="H392" s="15" t="s">
        <v>338</v>
      </c>
      <c r="I392" s="15" t="s">
        <v>324</v>
      </c>
      <c r="J392" s="16"/>
      <c r="K392" s="16"/>
      <c r="L392" s="16"/>
      <c r="M392" s="16"/>
      <c r="N392" s="16"/>
      <c r="O392" s="16"/>
      <c r="P392" s="16"/>
    </row>
    <row r="393" spans="1:16" x14ac:dyDescent="0.3">
      <c r="A393" s="112">
        <v>2023</v>
      </c>
      <c r="B393" s="15" t="s">
        <v>339</v>
      </c>
      <c r="C393" s="15" t="s">
        <v>101</v>
      </c>
      <c r="D393" s="15" t="s">
        <v>320</v>
      </c>
      <c r="E393" s="15" t="s">
        <v>320</v>
      </c>
      <c r="F393" s="15" t="s">
        <v>235</v>
      </c>
      <c r="G393" s="15" t="s">
        <v>185</v>
      </c>
      <c r="H393" s="15" t="s">
        <v>340</v>
      </c>
      <c r="I393" s="15" t="s">
        <v>324</v>
      </c>
      <c r="J393" s="16"/>
      <c r="K393" s="16"/>
      <c r="L393" s="16"/>
      <c r="M393" s="16"/>
      <c r="N393" s="16"/>
      <c r="O393" s="16"/>
      <c r="P393" s="16"/>
    </row>
    <row r="394" spans="1:16" x14ac:dyDescent="0.3">
      <c r="A394" s="112">
        <v>2023</v>
      </c>
      <c r="B394" s="15" t="s">
        <v>341</v>
      </c>
      <c r="C394" s="15" t="s">
        <v>101</v>
      </c>
      <c r="D394" s="15" t="s">
        <v>320</v>
      </c>
      <c r="E394" s="15" t="s">
        <v>320</v>
      </c>
      <c r="F394" s="15" t="s">
        <v>235</v>
      </c>
      <c r="G394" s="15" t="s">
        <v>342</v>
      </c>
      <c r="H394" s="15" t="s">
        <v>343</v>
      </c>
      <c r="I394" s="15" t="s">
        <v>324</v>
      </c>
      <c r="J394" s="16"/>
      <c r="K394" s="16"/>
      <c r="L394" s="16"/>
      <c r="M394" s="16"/>
      <c r="N394" s="16"/>
      <c r="O394" s="16"/>
      <c r="P394" s="16"/>
    </row>
    <row r="395" spans="1:16" x14ac:dyDescent="0.3">
      <c r="A395" s="112">
        <v>2023</v>
      </c>
      <c r="B395" s="15" t="s">
        <v>344</v>
      </c>
      <c r="C395" s="15" t="s">
        <v>101</v>
      </c>
      <c r="D395" s="15" t="s">
        <v>320</v>
      </c>
      <c r="E395" s="15" t="s">
        <v>320</v>
      </c>
      <c r="F395" s="15" t="s">
        <v>235</v>
      </c>
      <c r="G395" s="15" t="s">
        <v>345</v>
      </c>
      <c r="H395" s="15" t="s">
        <v>346</v>
      </c>
      <c r="I395" s="15" t="s">
        <v>324</v>
      </c>
      <c r="J395" s="16"/>
      <c r="K395" s="16"/>
      <c r="L395" s="16"/>
      <c r="M395" s="16"/>
      <c r="N395" s="16"/>
      <c r="O395" s="16"/>
      <c r="P395" s="16"/>
    </row>
    <row r="396" spans="1:16" x14ac:dyDescent="0.3">
      <c r="A396" s="112">
        <v>2023</v>
      </c>
      <c r="B396" s="15" t="s">
        <v>347</v>
      </c>
      <c r="C396" s="15" t="s">
        <v>101</v>
      </c>
      <c r="D396" s="15" t="s">
        <v>320</v>
      </c>
      <c r="E396" s="15" t="s">
        <v>320</v>
      </c>
      <c r="F396" s="15" t="s">
        <v>235</v>
      </c>
      <c r="G396" s="15" t="s">
        <v>165</v>
      </c>
      <c r="H396" s="15" t="s">
        <v>348</v>
      </c>
      <c r="I396" s="15" t="s">
        <v>324</v>
      </c>
      <c r="J396" s="16"/>
      <c r="K396" s="16"/>
      <c r="L396" s="16"/>
      <c r="M396" s="16"/>
      <c r="N396" s="16"/>
      <c r="O396" s="16"/>
      <c r="P396" s="16"/>
    </row>
    <row r="397" spans="1:16" x14ac:dyDescent="0.3">
      <c r="A397" s="112">
        <v>2023</v>
      </c>
      <c r="B397" s="15" t="s">
        <v>349</v>
      </c>
      <c r="C397" s="15" t="s">
        <v>101</v>
      </c>
      <c r="D397" s="15" t="s">
        <v>320</v>
      </c>
      <c r="E397" s="15" t="s">
        <v>350</v>
      </c>
      <c r="F397" s="15" t="s">
        <v>116</v>
      </c>
      <c r="G397" s="15" t="s">
        <v>207</v>
      </c>
      <c r="H397" s="15" t="s">
        <v>208</v>
      </c>
      <c r="I397" s="15" t="s">
        <v>324</v>
      </c>
      <c r="J397" s="16">
        <v>97.73</v>
      </c>
      <c r="K397" s="16"/>
      <c r="L397" s="16">
        <v>100</v>
      </c>
      <c r="M397" s="16">
        <v>95</v>
      </c>
      <c r="N397" s="16">
        <v>100</v>
      </c>
      <c r="O397" s="16">
        <v>100</v>
      </c>
      <c r="P397" s="16">
        <v>75</v>
      </c>
    </row>
    <row r="398" spans="1:16" x14ac:dyDescent="0.3">
      <c r="A398" s="112">
        <v>2023</v>
      </c>
      <c r="B398" s="15" t="s">
        <v>351</v>
      </c>
      <c r="C398" s="15" t="s">
        <v>101</v>
      </c>
      <c r="D398" s="15" t="s">
        <v>320</v>
      </c>
      <c r="E398" s="15" t="s">
        <v>350</v>
      </c>
      <c r="F398" s="15" t="s">
        <v>116</v>
      </c>
      <c r="G398" s="15" t="s">
        <v>220</v>
      </c>
      <c r="H398" s="15" t="s">
        <v>221</v>
      </c>
      <c r="I398" s="15" t="s">
        <v>324</v>
      </c>
      <c r="J398" s="16">
        <v>90.48</v>
      </c>
      <c r="K398" s="16"/>
      <c r="L398" s="16">
        <v>88.89</v>
      </c>
      <c r="M398" s="16">
        <v>100</v>
      </c>
      <c r="N398" s="16">
        <v>100</v>
      </c>
      <c r="O398" s="16">
        <v>66.67</v>
      </c>
      <c r="P398" s="16">
        <v>100</v>
      </c>
    </row>
    <row r="399" spans="1:16" x14ac:dyDescent="0.3">
      <c r="A399" s="112">
        <v>2023</v>
      </c>
      <c r="B399" s="15" t="s">
        <v>352</v>
      </c>
      <c r="C399" s="15" t="s">
        <v>101</v>
      </c>
      <c r="D399" s="15" t="s">
        <v>320</v>
      </c>
      <c r="E399" s="15" t="s">
        <v>350</v>
      </c>
      <c r="F399" s="15" t="s">
        <v>116</v>
      </c>
      <c r="G399" s="15" t="s">
        <v>105</v>
      </c>
      <c r="H399" s="15" t="s">
        <v>105</v>
      </c>
      <c r="I399" s="15" t="s">
        <v>324</v>
      </c>
      <c r="J399" s="16">
        <v>95.45</v>
      </c>
      <c r="K399" s="16"/>
      <c r="L399" s="16">
        <v>100</v>
      </c>
      <c r="M399" s="16">
        <v>100</v>
      </c>
      <c r="N399" s="16">
        <v>66.67</v>
      </c>
      <c r="O399" s="16">
        <v>100</v>
      </c>
      <c r="P399" s="16">
        <v>100</v>
      </c>
    </row>
    <row r="400" spans="1:16" x14ac:dyDescent="0.3">
      <c r="A400" s="112">
        <v>2023</v>
      </c>
      <c r="B400" s="15" t="s">
        <v>353</v>
      </c>
      <c r="C400" s="15" t="s">
        <v>101</v>
      </c>
      <c r="D400" s="15" t="s">
        <v>320</v>
      </c>
      <c r="E400" s="15" t="s">
        <v>350</v>
      </c>
      <c r="F400" s="15" t="s">
        <v>116</v>
      </c>
      <c r="G400" s="15" t="s">
        <v>337</v>
      </c>
      <c r="H400" s="15" t="s">
        <v>338</v>
      </c>
      <c r="I400" s="15" t="s">
        <v>324</v>
      </c>
      <c r="J400" s="16">
        <v>93.18</v>
      </c>
      <c r="K400" s="16"/>
      <c r="L400" s="16">
        <v>94.44</v>
      </c>
      <c r="M400" s="16">
        <v>100</v>
      </c>
      <c r="N400" s="16">
        <v>100</v>
      </c>
      <c r="O400" s="16">
        <v>75</v>
      </c>
      <c r="P400" s="16">
        <v>100</v>
      </c>
    </row>
    <row r="401" spans="1:16" x14ac:dyDescent="0.3">
      <c r="A401" s="112">
        <v>2023</v>
      </c>
      <c r="B401" s="15" t="s">
        <v>354</v>
      </c>
      <c r="C401" s="15" t="s">
        <v>101</v>
      </c>
      <c r="D401" s="15" t="s">
        <v>320</v>
      </c>
      <c r="E401" s="15" t="s">
        <v>350</v>
      </c>
      <c r="F401" s="15" t="s">
        <v>116</v>
      </c>
      <c r="G401" s="15" t="s">
        <v>105</v>
      </c>
      <c r="H401" s="15" t="s">
        <v>105</v>
      </c>
      <c r="I401" s="15" t="s">
        <v>324</v>
      </c>
      <c r="J401" s="16"/>
      <c r="K401" s="16"/>
      <c r="L401" s="16"/>
      <c r="M401" s="16"/>
      <c r="N401" s="16"/>
      <c r="O401" s="16"/>
      <c r="P401" s="16"/>
    </row>
    <row r="402" spans="1:16" x14ac:dyDescent="0.3">
      <c r="A402" s="112">
        <v>2023</v>
      </c>
      <c r="B402" s="15" t="s">
        <v>355</v>
      </c>
      <c r="C402" s="15" t="s">
        <v>101</v>
      </c>
      <c r="D402" s="15" t="s">
        <v>320</v>
      </c>
      <c r="E402" s="15" t="s">
        <v>350</v>
      </c>
      <c r="F402" s="15" t="s">
        <v>116</v>
      </c>
      <c r="G402" s="15" t="s">
        <v>356</v>
      </c>
      <c r="H402" s="15" t="s">
        <v>357</v>
      </c>
      <c r="I402" s="15" t="s">
        <v>324</v>
      </c>
      <c r="J402" s="16">
        <v>68.180000000000007</v>
      </c>
      <c r="K402" s="16"/>
      <c r="L402" s="16">
        <v>72.22</v>
      </c>
      <c r="M402" s="16">
        <v>75</v>
      </c>
      <c r="N402" s="16">
        <v>33.33</v>
      </c>
      <c r="O402" s="16">
        <v>75</v>
      </c>
      <c r="P402" s="16">
        <v>75</v>
      </c>
    </row>
    <row r="403" spans="1:16" x14ac:dyDescent="0.3">
      <c r="A403" s="112">
        <v>2023</v>
      </c>
      <c r="B403" s="15" t="s">
        <v>358</v>
      </c>
      <c r="C403" s="15" t="s">
        <v>101</v>
      </c>
      <c r="D403" s="15" t="s">
        <v>320</v>
      </c>
      <c r="E403" s="15" t="s">
        <v>350</v>
      </c>
      <c r="F403" s="15" t="s">
        <v>116</v>
      </c>
      <c r="G403" s="15" t="s">
        <v>359</v>
      </c>
      <c r="H403" s="15" t="s">
        <v>360</v>
      </c>
      <c r="I403" s="15" t="s">
        <v>324</v>
      </c>
      <c r="J403" s="16">
        <v>38.64</v>
      </c>
      <c r="K403" s="16"/>
      <c r="L403" s="16">
        <v>66.67</v>
      </c>
      <c r="M403" s="16">
        <v>45</v>
      </c>
      <c r="N403" s="16">
        <v>33.33</v>
      </c>
      <c r="O403" s="16">
        <v>25</v>
      </c>
      <c r="P403" s="16">
        <v>25</v>
      </c>
    </row>
    <row r="404" spans="1:16" x14ac:dyDescent="0.3">
      <c r="A404" s="112">
        <v>2023</v>
      </c>
      <c r="B404" s="15" t="s">
        <v>361</v>
      </c>
      <c r="C404" s="15" t="s">
        <v>101</v>
      </c>
      <c r="D404" s="15" t="s">
        <v>320</v>
      </c>
      <c r="E404" s="15" t="s">
        <v>350</v>
      </c>
      <c r="F404" s="15" t="s">
        <v>116</v>
      </c>
      <c r="G404" s="15" t="s">
        <v>362</v>
      </c>
      <c r="H404" s="15" t="s">
        <v>363</v>
      </c>
      <c r="I404" s="15" t="s">
        <v>324</v>
      </c>
      <c r="J404" s="16">
        <v>88.1</v>
      </c>
      <c r="K404" s="16"/>
      <c r="L404" s="16">
        <v>88.89</v>
      </c>
      <c r="M404" s="16">
        <v>95</v>
      </c>
      <c r="N404" s="16">
        <v>66.67</v>
      </c>
      <c r="O404" s="16">
        <v>100</v>
      </c>
      <c r="P404" s="16">
        <v>75</v>
      </c>
    </row>
    <row r="405" spans="1:16" x14ac:dyDescent="0.3">
      <c r="A405" s="112">
        <v>2023</v>
      </c>
      <c r="B405" s="15" t="s">
        <v>364</v>
      </c>
      <c r="C405" s="15" t="s">
        <v>101</v>
      </c>
      <c r="D405" s="15" t="s">
        <v>320</v>
      </c>
      <c r="E405" s="15" t="s">
        <v>350</v>
      </c>
      <c r="F405" s="15" t="s">
        <v>116</v>
      </c>
      <c r="G405" s="15" t="s">
        <v>330</v>
      </c>
      <c r="H405" s="15" t="s">
        <v>331</v>
      </c>
      <c r="I405" s="15" t="s">
        <v>324</v>
      </c>
      <c r="J405" s="16">
        <v>61.9</v>
      </c>
      <c r="K405" s="16"/>
      <c r="L405" s="16">
        <v>50</v>
      </c>
      <c r="M405" s="16">
        <v>75</v>
      </c>
      <c r="N405" s="16">
        <v>66.67</v>
      </c>
      <c r="O405" s="16">
        <v>100</v>
      </c>
      <c r="P405" s="16">
        <v>25</v>
      </c>
    </row>
    <row r="406" spans="1:16" x14ac:dyDescent="0.3">
      <c r="A406" s="112">
        <v>2023</v>
      </c>
      <c r="B406" s="15" t="s">
        <v>365</v>
      </c>
      <c r="C406" s="15" t="s">
        <v>101</v>
      </c>
      <c r="D406" s="15" t="s">
        <v>320</v>
      </c>
      <c r="E406" s="15" t="s">
        <v>350</v>
      </c>
      <c r="F406" s="15" t="s">
        <v>116</v>
      </c>
      <c r="G406" s="15" t="s">
        <v>366</v>
      </c>
      <c r="H406" s="15" t="s">
        <v>367</v>
      </c>
      <c r="I406" s="15" t="s">
        <v>324</v>
      </c>
      <c r="J406" s="16">
        <v>100</v>
      </c>
      <c r="K406" s="16"/>
      <c r="L406" s="16">
        <v>100</v>
      </c>
      <c r="M406" s="16">
        <v>100</v>
      </c>
      <c r="N406" s="16">
        <v>100</v>
      </c>
      <c r="O406" s="16">
        <v>100</v>
      </c>
      <c r="P406" s="16">
        <v>100</v>
      </c>
    </row>
    <row r="407" spans="1:16" x14ac:dyDescent="0.3">
      <c r="A407" s="112">
        <v>2023</v>
      </c>
      <c r="B407" s="15" t="s">
        <v>368</v>
      </c>
      <c r="C407" s="15" t="s">
        <v>101</v>
      </c>
      <c r="D407" s="15" t="s">
        <v>320</v>
      </c>
      <c r="E407" s="15" t="s">
        <v>350</v>
      </c>
      <c r="F407" s="15" t="s">
        <v>116</v>
      </c>
      <c r="G407" s="15" t="s">
        <v>342</v>
      </c>
      <c r="H407" s="15" t="s">
        <v>343</v>
      </c>
      <c r="I407" s="15" t="s">
        <v>324</v>
      </c>
      <c r="J407" s="16">
        <v>71.430000000000007</v>
      </c>
      <c r="K407" s="16"/>
      <c r="L407" s="16">
        <v>77.78</v>
      </c>
      <c r="M407" s="16">
        <v>65</v>
      </c>
      <c r="N407" s="16">
        <v>50</v>
      </c>
      <c r="O407" s="16">
        <v>66.67</v>
      </c>
      <c r="P407" s="16">
        <v>25</v>
      </c>
    </row>
    <row r="408" spans="1:16" x14ac:dyDescent="0.3">
      <c r="A408" s="112">
        <v>2023</v>
      </c>
      <c r="B408" s="15" t="s">
        <v>369</v>
      </c>
      <c r="C408" s="15" t="s">
        <v>101</v>
      </c>
      <c r="D408" s="15" t="s">
        <v>320</v>
      </c>
      <c r="E408" s="15" t="s">
        <v>350</v>
      </c>
      <c r="F408" s="15" t="s">
        <v>116</v>
      </c>
      <c r="G408" s="15" t="s">
        <v>105</v>
      </c>
      <c r="H408" s="15" t="s">
        <v>105</v>
      </c>
      <c r="I408" s="15" t="s">
        <v>324</v>
      </c>
      <c r="J408" s="16">
        <v>97.62</v>
      </c>
      <c r="K408" s="16"/>
      <c r="L408" s="16">
        <v>100</v>
      </c>
      <c r="M408" s="16">
        <v>95</v>
      </c>
      <c r="N408" s="16">
        <v>100</v>
      </c>
      <c r="O408" s="16">
        <v>100</v>
      </c>
      <c r="P408" s="16">
        <v>75</v>
      </c>
    </row>
    <row r="409" spans="1:16" x14ac:dyDescent="0.3">
      <c r="A409" s="112">
        <v>2023</v>
      </c>
      <c r="B409" s="15" t="s">
        <v>370</v>
      </c>
      <c r="C409" s="15" t="s">
        <v>101</v>
      </c>
      <c r="D409" s="15" t="s">
        <v>320</v>
      </c>
      <c r="E409" s="15" t="s">
        <v>320</v>
      </c>
      <c r="F409" s="15" t="s">
        <v>235</v>
      </c>
      <c r="G409" s="15" t="s">
        <v>220</v>
      </c>
      <c r="H409" s="15" t="s">
        <v>221</v>
      </c>
      <c r="I409" s="15" t="s">
        <v>324</v>
      </c>
      <c r="J409" s="16"/>
      <c r="K409" s="16"/>
      <c r="L409" s="16"/>
      <c r="M409" s="16"/>
      <c r="N409" s="16"/>
      <c r="O409" s="16"/>
      <c r="P409" s="16"/>
    </row>
    <row r="410" spans="1:16" x14ac:dyDescent="0.3">
      <c r="A410" s="112">
        <v>2023</v>
      </c>
      <c r="B410" s="15" t="s">
        <v>371</v>
      </c>
      <c r="C410" s="15" t="s">
        <v>101</v>
      </c>
      <c r="D410" s="15" t="s">
        <v>320</v>
      </c>
      <c r="E410" s="15" t="s">
        <v>320</v>
      </c>
      <c r="F410" s="15" t="s">
        <v>235</v>
      </c>
      <c r="G410" s="15" t="s">
        <v>198</v>
      </c>
      <c r="H410" s="15" t="s">
        <v>372</v>
      </c>
      <c r="I410" s="15" t="s">
        <v>324</v>
      </c>
      <c r="J410" s="16"/>
      <c r="K410" s="16"/>
      <c r="L410" s="16"/>
      <c r="M410" s="16"/>
      <c r="N410" s="16"/>
      <c r="O410" s="16"/>
      <c r="P410" s="16"/>
    </row>
    <row r="411" spans="1:16" x14ac:dyDescent="0.3">
      <c r="A411" s="112">
        <v>2023</v>
      </c>
      <c r="B411" s="15" t="s">
        <v>373</v>
      </c>
      <c r="C411" s="15" t="s">
        <v>101</v>
      </c>
      <c r="D411" s="15" t="s">
        <v>320</v>
      </c>
      <c r="E411" s="15" t="s">
        <v>320</v>
      </c>
      <c r="F411" s="15" t="s">
        <v>235</v>
      </c>
      <c r="G411" s="15" t="s">
        <v>333</v>
      </c>
      <c r="H411" s="15" t="s">
        <v>374</v>
      </c>
      <c r="I411" s="15" t="s">
        <v>324</v>
      </c>
      <c r="J411" s="16"/>
      <c r="K411" s="16"/>
      <c r="L411" s="16"/>
      <c r="M411" s="16"/>
      <c r="N411" s="16"/>
      <c r="O411" s="16"/>
      <c r="P411" s="16"/>
    </row>
    <row r="412" spans="1:16" x14ac:dyDescent="0.3">
      <c r="A412" s="112">
        <v>2023</v>
      </c>
      <c r="B412" s="15" t="s">
        <v>375</v>
      </c>
      <c r="C412" s="15" t="s">
        <v>101</v>
      </c>
      <c r="D412" s="15" t="s">
        <v>320</v>
      </c>
      <c r="E412" s="15" t="s">
        <v>350</v>
      </c>
      <c r="F412" s="15" t="s">
        <v>116</v>
      </c>
      <c r="G412" s="15" t="s">
        <v>376</v>
      </c>
      <c r="H412" s="15" t="s">
        <v>377</v>
      </c>
      <c r="I412" s="15" t="s">
        <v>324</v>
      </c>
      <c r="J412" s="16"/>
      <c r="K412" s="16"/>
      <c r="L412" s="16"/>
      <c r="M412" s="16"/>
      <c r="N412" s="16"/>
      <c r="O412" s="16"/>
      <c r="P412" s="16"/>
    </row>
    <row r="413" spans="1:16" x14ac:dyDescent="0.3">
      <c r="A413" s="112">
        <v>2023</v>
      </c>
      <c r="B413" s="15" t="s">
        <v>378</v>
      </c>
      <c r="C413" s="15" t="s">
        <v>101</v>
      </c>
      <c r="D413" s="15" t="s">
        <v>320</v>
      </c>
      <c r="E413" s="15" t="s">
        <v>350</v>
      </c>
      <c r="F413" s="15" t="s">
        <v>116</v>
      </c>
      <c r="G413" s="15" t="s">
        <v>105</v>
      </c>
      <c r="H413" s="15" t="s">
        <v>105</v>
      </c>
      <c r="I413" s="15" t="s">
        <v>324</v>
      </c>
      <c r="J413" s="16">
        <v>100</v>
      </c>
      <c r="K413" s="16"/>
      <c r="L413" s="16">
        <v>100</v>
      </c>
      <c r="M413" s="16">
        <v>100</v>
      </c>
      <c r="N413" s="16">
        <v>100</v>
      </c>
      <c r="O413" s="16">
        <v>100</v>
      </c>
      <c r="P413" s="16">
        <v>100</v>
      </c>
    </row>
    <row r="414" spans="1:16" x14ac:dyDescent="0.3">
      <c r="A414" s="112">
        <v>2023</v>
      </c>
      <c r="B414" s="15" t="s">
        <v>379</v>
      </c>
      <c r="C414" s="15" t="s">
        <v>101</v>
      </c>
      <c r="D414" s="15" t="s">
        <v>320</v>
      </c>
      <c r="E414" s="15" t="s">
        <v>320</v>
      </c>
      <c r="F414" s="15" t="s">
        <v>235</v>
      </c>
      <c r="G414" s="15" t="s">
        <v>380</v>
      </c>
      <c r="H414" s="15" t="s">
        <v>381</v>
      </c>
      <c r="I414" s="15" t="s">
        <v>324</v>
      </c>
      <c r="J414" s="16"/>
      <c r="K414" s="16"/>
      <c r="L414" s="16"/>
      <c r="M414" s="16"/>
      <c r="N414" s="16"/>
      <c r="O414" s="16"/>
      <c r="P414" s="16"/>
    </row>
    <row r="415" spans="1:16" x14ac:dyDescent="0.3">
      <c r="A415" s="112">
        <v>2023</v>
      </c>
      <c r="B415" s="15" t="s">
        <v>382</v>
      </c>
      <c r="C415" s="15" t="s">
        <v>101</v>
      </c>
      <c r="D415" s="15" t="s">
        <v>383</v>
      </c>
      <c r="E415" s="15" t="s">
        <v>384</v>
      </c>
      <c r="F415" s="15" t="s">
        <v>322</v>
      </c>
      <c r="G415" s="15" t="s">
        <v>105</v>
      </c>
      <c r="H415" s="15" t="s">
        <v>105</v>
      </c>
      <c r="I415" s="15" t="s">
        <v>324</v>
      </c>
      <c r="J415" s="16"/>
      <c r="K415" s="16"/>
      <c r="L415" s="16"/>
      <c r="M415" s="16"/>
      <c r="N415" s="16"/>
      <c r="O415" s="16"/>
      <c r="P415" s="16"/>
    </row>
    <row r="416" spans="1:16" x14ac:dyDescent="0.3">
      <c r="A416" s="112">
        <v>2023</v>
      </c>
      <c r="B416" s="15" t="s">
        <v>385</v>
      </c>
      <c r="C416" s="15" t="s">
        <v>101</v>
      </c>
      <c r="D416" s="15" t="s">
        <v>320</v>
      </c>
      <c r="E416" s="15" t="s">
        <v>320</v>
      </c>
      <c r="F416" s="15" t="s">
        <v>235</v>
      </c>
      <c r="G416" s="15" t="s">
        <v>386</v>
      </c>
      <c r="H416" s="15" t="s">
        <v>387</v>
      </c>
      <c r="I416" s="15" t="s">
        <v>324</v>
      </c>
      <c r="J416" s="16"/>
      <c r="K416" s="16"/>
      <c r="L416" s="16"/>
      <c r="M416" s="16"/>
      <c r="N416" s="16"/>
      <c r="O416" s="16"/>
      <c r="P416" s="16"/>
    </row>
    <row r="417" spans="1:16" x14ac:dyDescent="0.3">
      <c r="A417" s="112">
        <v>2023</v>
      </c>
      <c r="B417" s="15" t="s">
        <v>388</v>
      </c>
      <c r="C417" s="15" t="s">
        <v>101</v>
      </c>
      <c r="D417" s="15" t="s">
        <v>320</v>
      </c>
      <c r="E417" s="15" t="s">
        <v>320</v>
      </c>
      <c r="F417" s="15" t="s">
        <v>235</v>
      </c>
      <c r="G417" s="15" t="s">
        <v>389</v>
      </c>
      <c r="H417" s="15" t="s">
        <v>390</v>
      </c>
      <c r="I417" s="15" t="s">
        <v>324</v>
      </c>
      <c r="J417" s="16"/>
      <c r="K417" s="16"/>
      <c r="L417" s="16"/>
      <c r="M417" s="16"/>
      <c r="N417" s="16"/>
      <c r="O417" s="16"/>
      <c r="P417" s="16"/>
    </row>
    <row r="418" spans="1:16" x14ac:dyDescent="0.3">
      <c r="A418" s="112">
        <v>2023</v>
      </c>
      <c r="B418" s="15" t="s">
        <v>391</v>
      </c>
      <c r="C418" s="15" t="s">
        <v>101</v>
      </c>
      <c r="D418" s="15" t="s">
        <v>320</v>
      </c>
      <c r="E418" s="15" t="s">
        <v>320</v>
      </c>
      <c r="F418" s="15" t="s">
        <v>235</v>
      </c>
      <c r="G418" s="15" t="s">
        <v>362</v>
      </c>
      <c r="H418" s="15" t="s">
        <v>363</v>
      </c>
      <c r="I418" s="15" t="s">
        <v>324</v>
      </c>
      <c r="J418" s="16"/>
      <c r="K418" s="16"/>
      <c r="L418" s="16"/>
      <c r="M418" s="16"/>
      <c r="N418" s="16"/>
      <c r="O418" s="16"/>
      <c r="P418" s="16"/>
    </row>
    <row r="419" spans="1:16" x14ac:dyDescent="0.3">
      <c r="A419" s="112">
        <v>2023</v>
      </c>
      <c r="B419" s="15" t="s">
        <v>392</v>
      </c>
      <c r="C419" s="15" t="s">
        <v>101</v>
      </c>
      <c r="D419" s="15" t="s">
        <v>320</v>
      </c>
      <c r="E419" s="15" t="s">
        <v>320</v>
      </c>
      <c r="F419" s="15" t="s">
        <v>235</v>
      </c>
      <c r="G419" s="15" t="s">
        <v>253</v>
      </c>
      <c r="H419" s="15" t="s">
        <v>393</v>
      </c>
      <c r="I419" s="15" t="s">
        <v>324</v>
      </c>
      <c r="J419" s="16"/>
      <c r="K419" s="16"/>
      <c r="L419" s="16"/>
      <c r="M419" s="16"/>
      <c r="N419" s="16"/>
      <c r="O419" s="16"/>
      <c r="P419" s="16"/>
    </row>
    <row r="420" spans="1:16" x14ac:dyDescent="0.3">
      <c r="A420" s="112">
        <v>2023</v>
      </c>
      <c r="B420" s="15" t="s">
        <v>394</v>
      </c>
      <c r="C420" s="15" t="s">
        <v>101</v>
      </c>
      <c r="D420" s="15" t="s">
        <v>320</v>
      </c>
      <c r="E420" s="15" t="s">
        <v>320</v>
      </c>
      <c r="F420" s="15" t="s">
        <v>235</v>
      </c>
      <c r="G420" s="15" t="s">
        <v>165</v>
      </c>
      <c r="H420" s="15" t="s">
        <v>395</v>
      </c>
      <c r="I420" s="15" t="s">
        <v>324</v>
      </c>
      <c r="J420" s="16"/>
      <c r="K420" s="16"/>
      <c r="L420" s="16"/>
      <c r="M420" s="16"/>
      <c r="N420" s="16"/>
      <c r="O420" s="16"/>
      <c r="P420" s="16"/>
    </row>
    <row r="421" spans="1:16" x14ac:dyDescent="0.3">
      <c r="A421" s="112">
        <v>2023</v>
      </c>
      <c r="B421" s="15" t="s">
        <v>396</v>
      </c>
      <c r="C421" s="15" t="s">
        <v>101</v>
      </c>
      <c r="D421" s="15" t="s">
        <v>320</v>
      </c>
      <c r="E421" s="15" t="s">
        <v>320</v>
      </c>
      <c r="F421" s="15" t="s">
        <v>235</v>
      </c>
      <c r="G421" s="15" t="s">
        <v>356</v>
      </c>
      <c r="H421" s="15" t="s">
        <v>357</v>
      </c>
      <c r="I421" s="15" t="s">
        <v>324</v>
      </c>
      <c r="J421" s="16"/>
      <c r="K421" s="16"/>
      <c r="L421" s="16"/>
      <c r="M421" s="16"/>
      <c r="N421" s="16"/>
      <c r="O421" s="16"/>
      <c r="P421" s="16"/>
    </row>
    <row r="422" spans="1:16" x14ac:dyDescent="0.3">
      <c r="A422" s="112">
        <v>2023</v>
      </c>
      <c r="B422" s="15" t="s">
        <v>397</v>
      </c>
      <c r="C422" s="15" t="s">
        <v>101</v>
      </c>
      <c r="D422" s="15" t="s">
        <v>320</v>
      </c>
      <c r="E422" s="15" t="s">
        <v>320</v>
      </c>
      <c r="F422" s="15" t="s">
        <v>235</v>
      </c>
      <c r="G422" s="15" t="s">
        <v>356</v>
      </c>
      <c r="H422" s="15" t="s">
        <v>398</v>
      </c>
      <c r="I422" s="15" t="s">
        <v>324</v>
      </c>
      <c r="J422" s="16"/>
      <c r="K422" s="16"/>
      <c r="L422" s="16"/>
      <c r="M422" s="16"/>
      <c r="N422" s="16"/>
      <c r="O422" s="16"/>
      <c r="P422" s="16"/>
    </row>
    <row r="423" spans="1:16" x14ac:dyDescent="0.3">
      <c r="A423" s="112">
        <v>2023</v>
      </c>
      <c r="B423" s="15" t="s">
        <v>399</v>
      </c>
      <c r="C423" s="15" t="s">
        <v>101</v>
      </c>
      <c r="D423" s="15" t="s">
        <v>320</v>
      </c>
      <c r="E423" s="15" t="s">
        <v>320</v>
      </c>
      <c r="F423" s="15" t="s">
        <v>235</v>
      </c>
      <c r="G423" s="15" t="s">
        <v>162</v>
      </c>
      <c r="H423" s="15" t="s">
        <v>400</v>
      </c>
      <c r="I423" s="15" t="s">
        <v>324</v>
      </c>
      <c r="J423" s="16"/>
      <c r="K423" s="16"/>
      <c r="L423" s="16"/>
      <c r="M423" s="16"/>
      <c r="N423" s="16"/>
      <c r="O423" s="16"/>
      <c r="P423" s="16"/>
    </row>
    <row r="424" spans="1:16" x14ac:dyDescent="0.3">
      <c r="A424" s="112">
        <v>2023</v>
      </c>
      <c r="B424" s="15" t="s">
        <v>401</v>
      </c>
      <c r="C424" s="15" t="s">
        <v>101</v>
      </c>
      <c r="D424" s="15" t="s">
        <v>320</v>
      </c>
      <c r="E424" s="15" t="s">
        <v>320</v>
      </c>
      <c r="F424" s="15" t="s">
        <v>235</v>
      </c>
      <c r="G424" s="15" t="s">
        <v>402</v>
      </c>
      <c r="H424" s="15" t="s">
        <v>403</v>
      </c>
      <c r="I424" s="15" t="s">
        <v>324</v>
      </c>
      <c r="J424" s="16"/>
      <c r="K424" s="16"/>
      <c r="L424" s="16"/>
      <c r="M424" s="16"/>
      <c r="N424" s="16"/>
      <c r="O424" s="16"/>
      <c r="P424" s="16"/>
    </row>
    <row r="425" spans="1:16" x14ac:dyDescent="0.3">
      <c r="A425" s="112">
        <v>2023</v>
      </c>
      <c r="B425" s="15" t="s">
        <v>404</v>
      </c>
      <c r="C425" s="15" t="s">
        <v>101</v>
      </c>
      <c r="D425" s="15" t="s">
        <v>320</v>
      </c>
      <c r="E425" s="15" t="s">
        <v>320</v>
      </c>
      <c r="F425" s="15" t="s">
        <v>235</v>
      </c>
      <c r="G425" s="15" t="s">
        <v>402</v>
      </c>
      <c r="H425" s="15" t="s">
        <v>405</v>
      </c>
      <c r="I425" s="15" t="s">
        <v>324</v>
      </c>
      <c r="J425" s="16"/>
      <c r="K425" s="16"/>
      <c r="L425" s="16"/>
      <c r="M425" s="16"/>
      <c r="N425" s="16"/>
      <c r="O425" s="16"/>
      <c r="P425" s="16"/>
    </row>
    <row r="426" spans="1:16" x14ac:dyDescent="0.3">
      <c r="A426" s="112">
        <v>2023</v>
      </c>
      <c r="B426" s="15" t="s">
        <v>406</v>
      </c>
      <c r="C426" s="15" t="s">
        <v>101</v>
      </c>
      <c r="D426" s="15" t="s">
        <v>320</v>
      </c>
      <c r="E426" s="15" t="s">
        <v>320</v>
      </c>
      <c r="F426" s="15" t="s">
        <v>235</v>
      </c>
      <c r="G426" s="15" t="s">
        <v>188</v>
      </c>
      <c r="H426" s="15" t="s">
        <v>407</v>
      </c>
      <c r="I426" s="15" t="s">
        <v>324</v>
      </c>
      <c r="J426" s="16"/>
      <c r="K426" s="16"/>
      <c r="L426" s="16"/>
      <c r="M426" s="16"/>
      <c r="N426" s="16"/>
      <c r="O426" s="16"/>
      <c r="P426" s="16"/>
    </row>
    <row r="427" spans="1:16" x14ac:dyDescent="0.3">
      <c r="A427" s="112">
        <v>2023</v>
      </c>
      <c r="B427" s="15" t="s">
        <v>408</v>
      </c>
      <c r="C427" s="15" t="s">
        <v>101</v>
      </c>
      <c r="D427" s="15" t="s">
        <v>320</v>
      </c>
      <c r="E427" s="15" t="s">
        <v>320</v>
      </c>
      <c r="F427" s="15" t="s">
        <v>235</v>
      </c>
      <c r="G427" s="15" t="s">
        <v>359</v>
      </c>
      <c r="H427" s="15" t="s">
        <v>360</v>
      </c>
      <c r="I427" s="15" t="s">
        <v>324</v>
      </c>
      <c r="J427" s="16"/>
      <c r="K427" s="16"/>
      <c r="L427" s="16"/>
      <c r="M427" s="16"/>
      <c r="N427" s="16"/>
      <c r="O427" s="16"/>
      <c r="P427" s="16"/>
    </row>
    <row r="428" spans="1:16" x14ac:dyDescent="0.3">
      <c r="A428" s="112">
        <v>2023</v>
      </c>
      <c r="B428" s="15" t="s">
        <v>409</v>
      </c>
      <c r="C428" s="15" t="s">
        <v>101</v>
      </c>
      <c r="D428" s="15" t="s">
        <v>320</v>
      </c>
      <c r="E428" s="15" t="s">
        <v>320</v>
      </c>
      <c r="F428" s="15" t="s">
        <v>235</v>
      </c>
      <c r="G428" s="15" t="s">
        <v>165</v>
      </c>
      <c r="H428" s="15" t="s">
        <v>410</v>
      </c>
      <c r="I428" s="15" t="s">
        <v>324</v>
      </c>
      <c r="J428" s="16"/>
      <c r="K428" s="16"/>
      <c r="L428" s="16"/>
      <c r="M428" s="16"/>
      <c r="N428" s="16"/>
      <c r="O428" s="16"/>
      <c r="P428" s="16"/>
    </row>
    <row r="429" spans="1:16" x14ac:dyDescent="0.3">
      <c r="A429" s="112">
        <v>2023</v>
      </c>
      <c r="B429" s="15" t="s">
        <v>411</v>
      </c>
      <c r="C429" s="15" t="s">
        <v>101</v>
      </c>
      <c r="D429" s="15" t="s">
        <v>383</v>
      </c>
      <c r="E429" s="15" t="s">
        <v>412</v>
      </c>
      <c r="F429" s="15" t="s">
        <v>322</v>
      </c>
      <c r="G429" s="15" t="s">
        <v>105</v>
      </c>
      <c r="H429" s="15" t="s">
        <v>105</v>
      </c>
      <c r="I429" s="15" t="s">
        <v>324</v>
      </c>
      <c r="J429" s="16"/>
      <c r="K429" s="16"/>
      <c r="L429" s="16"/>
      <c r="M429" s="16"/>
      <c r="N429" s="16"/>
      <c r="O429" s="16"/>
      <c r="P429" s="16"/>
    </row>
    <row r="430" spans="1:16" x14ac:dyDescent="0.3">
      <c r="A430" s="112">
        <v>2023</v>
      </c>
      <c r="B430" s="15" t="s">
        <v>413</v>
      </c>
      <c r="C430" s="15" t="s">
        <v>101</v>
      </c>
      <c r="D430" s="15" t="s">
        <v>320</v>
      </c>
      <c r="E430" s="15" t="s">
        <v>320</v>
      </c>
      <c r="F430" s="15" t="s">
        <v>235</v>
      </c>
      <c r="G430" s="15" t="s">
        <v>366</v>
      </c>
      <c r="H430" s="15" t="s">
        <v>367</v>
      </c>
      <c r="I430" s="15" t="s">
        <v>324</v>
      </c>
      <c r="J430" s="16"/>
      <c r="K430" s="16"/>
      <c r="L430" s="16"/>
      <c r="M430" s="16"/>
      <c r="N430" s="16"/>
      <c r="O430" s="16"/>
      <c r="P430" s="16"/>
    </row>
    <row r="431" spans="1:16" x14ac:dyDescent="0.3">
      <c r="A431" s="112">
        <v>2023</v>
      </c>
      <c r="B431" s="15" t="s">
        <v>414</v>
      </c>
      <c r="C431" s="15" t="s">
        <v>101</v>
      </c>
      <c r="D431" s="15" t="s">
        <v>320</v>
      </c>
      <c r="E431" s="15" t="s">
        <v>320</v>
      </c>
      <c r="F431" s="15" t="s">
        <v>235</v>
      </c>
      <c r="G431" s="15" t="s">
        <v>210</v>
      </c>
      <c r="H431" s="15" t="s">
        <v>211</v>
      </c>
      <c r="I431" s="15" t="s">
        <v>324</v>
      </c>
      <c r="J431" s="16"/>
      <c r="K431" s="16"/>
      <c r="L431" s="16"/>
      <c r="M431" s="16"/>
      <c r="N431" s="16"/>
      <c r="O431" s="16"/>
      <c r="P431" s="16"/>
    </row>
    <row r="432" spans="1:16" x14ac:dyDescent="0.3">
      <c r="A432" s="112">
        <v>2023</v>
      </c>
      <c r="B432" s="15" t="s">
        <v>415</v>
      </c>
      <c r="C432" s="15" t="s">
        <v>101</v>
      </c>
      <c r="D432" s="15" t="s">
        <v>416</v>
      </c>
      <c r="E432" s="15" t="s">
        <v>417</v>
      </c>
      <c r="F432" s="15" t="s">
        <v>322</v>
      </c>
      <c r="G432" s="15" t="s">
        <v>105</v>
      </c>
      <c r="H432" s="15" t="s">
        <v>105</v>
      </c>
      <c r="I432" s="15" t="s">
        <v>324</v>
      </c>
      <c r="J432" s="16"/>
      <c r="K432" s="16"/>
      <c r="L432" s="16"/>
      <c r="M432" s="16"/>
      <c r="N432" s="16"/>
      <c r="O432" s="16"/>
      <c r="P432" s="16"/>
    </row>
    <row r="433" spans="1:16" x14ac:dyDescent="0.3">
      <c r="A433" s="112">
        <v>2023</v>
      </c>
      <c r="B433" s="15" t="s">
        <v>418</v>
      </c>
      <c r="C433" s="15" t="s">
        <v>101</v>
      </c>
      <c r="D433" s="15" t="s">
        <v>320</v>
      </c>
      <c r="E433" s="15" t="s">
        <v>320</v>
      </c>
      <c r="F433" s="15" t="s">
        <v>322</v>
      </c>
      <c r="G433" s="15" t="s">
        <v>389</v>
      </c>
      <c r="H433" s="15" t="s">
        <v>419</v>
      </c>
      <c r="I433" s="15" t="s">
        <v>324</v>
      </c>
      <c r="J433" s="16"/>
      <c r="K433" s="16"/>
      <c r="L433" s="16"/>
      <c r="M433" s="16"/>
      <c r="N433" s="16"/>
      <c r="O433" s="16"/>
      <c r="P433" s="16"/>
    </row>
    <row r="434" spans="1:16" x14ac:dyDescent="0.3">
      <c r="A434" s="112">
        <v>2023</v>
      </c>
      <c r="B434" s="15" t="s">
        <v>420</v>
      </c>
      <c r="C434" s="15" t="s">
        <v>101</v>
      </c>
      <c r="D434" s="15" t="s">
        <v>320</v>
      </c>
      <c r="E434" s="15" t="s">
        <v>320</v>
      </c>
      <c r="F434" s="15" t="s">
        <v>322</v>
      </c>
      <c r="G434" s="15" t="s">
        <v>105</v>
      </c>
      <c r="H434" s="15" t="s">
        <v>105</v>
      </c>
      <c r="I434" s="15" t="s">
        <v>324</v>
      </c>
      <c r="J434" s="16"/>
      <c r="K434" s="16"/>
      <c r="L434" s="16"/>
      <c r="M434" s="16"/>
      <c r="N434" s="16"/>
      <c r="O434" s="16"/>
      <c r="P434" s="16"/>
    </row>
    <row r="435" spans="1:16" x14ac:dyDescent="0.3">
      <c r="A435" s="112">
        <v>2023</v>
      </c>
      <c r="B435" s="15" t="s">
        <v>421</v>
      </c>
      <c r="C435" s="15" t="s">
        <v>101</v>
      </c>
      <c r="D435" s="15" t="s">
        <v>102</v>
      </c>
      <c r="E435" s="15" t="s">
        <v>143</v>
      </c>
      <c r="F435" s="15" t="s">
        <v>108</v>
      </c>
      <c r="G435" s="15" t="s">
        <v>105</v>
      </c>
      <c r="H435" s="15" t="s">
        <v>105</v>
      </c>
      <c r="I435" s="15" t="s">
        <v>324</v>
      </c>
      <c r="J435" s="16"/>
      <c r="K435" s="16"/>
      <c r="L435" s="16"/>
      <c r="M435" s="16"/>
      <c r="N435" s="16"/>
      <c r="O435" s="16"/>
      <c r="P435" s="16"/>
    </row>
    <row r="436" spans="1:16" x14ac:dyDescent="0.3">
      <c r="A436" s="112">
        <v>2023</v>
      </c>
      <c r="B436" s="15" t="s">
        <v>422</v>
      </c>
      <c r="C436" s="15" t="s">
        <v>101</v>
      </c>
      <c r="D436" s="15" t="s">
        <v>320</v>
      </c>
      <c r="E436" s="15" t="s">
        <v>350</v>
      </c>
      <c r="F436" s="15" t="s">
        <v>116</v>
      </c>
      <c r="G436" s="15" t="s">
        <v>105</v>
      </c>
      <c r="H436" s="15" t="s">
        <v>105</v>
      </c>
      <c r="I436" s="15" t="s">
        <v>324</v>
      </c>
      <c r="J436" s="16"/>
      <c r="K436" s="16"/>
      <c r="L436" s="16"/>
      <c r="M436" s="16"/>
      <c r="N436" s="16"/>
      <c r="O436" s="16"/>
      <c r="P436" s="16"/>
    </row>
    <row r="437" spans="1:16" x14ac:dyDescent="0.3">
      <c r="A437" s="112">
        <v>2023</v>
      </c>
      <c r="B437" s="15" t="s">
        <v>423</v>
      </c>
      <c r="C437" s="15" t="s">
        <v>101</v>
      </c>
      <c r="D437" s="15" t="s">
        <v>383</v>
      </c>
      <c r="E437" s="15" t="s">
        <v>147</v>
      </c>
      <c r="F437" s="15" t="s">
        <v>322</v>
      </c>
      <c r="G437" s="15" t="s">
        <v>105</v>
      </c>
      <c r="H437" s="15" t="s">
        <v>105</v>
      </c>
      <c r="I437" s="15" t="s">
        <v>324</v>
      </c>
      <c r="J437" s="16"/>
      <c r="K437" s="16"/>
      <c r="L437" s="16"/>
      <c r="M437" s="16"/>
      <c r="N437" s="16"/>
      <c r="O437" s="16"/>
      <c r="P437" s="16"/>
    </row>
    <row r="438" spans="1:16" x14ac:dyDescent="0.3">
      <c r="A438" s="112">
        <v>2023</v>
      </c>
      <c r="B438" s="15" t="s">
        <v>424</v>
      </c>
      <c r="C438" s="15" t="s">
        <v>101</v>
      </c>
      <c r="D438" s="15" t="s">
        <v>383</v>
      </c>
      <c r="E438" s="15" t="s">
        <v>425</v>
      </c>
      <c r="F438" s="15" t="s">
        <v>322</v>
      </c>
      <c r="G438" s="15" t="s">
        <v>105</v>
      </c>
      <c r="H438" s="15" t="s">
        <v>105</v>
      </c>
      <c r="I438" s="15" t="s">
        <v>324</v>
      </c>
      <c r="J438" s="16"/>
      <c r="K438" s="16"/>
      <c r="L438" s="16"/>
      <c r="M438" s="16"/>
      <c r="N438" s="16"/>
      <c r="O438" s="16"/>
      <c r="P438" s="16"/>
    </row>
    <row r="439" spans="1:16" x14ac:dyDescent="0.3">
      <c r="A439" s="112">
        <v>2023</v>
      </c>
      <c r="B439" s="15" t="s">
        <v>426</v>
      </c>
      <c r="C439" s="15" t="s">
        <v>101</v>
      </c>
      <c r="D439" s="15" t="s">
        <v>427</v>
      </c>
      <c r="E439" s="15" t="s">
        <v>428</v>
      </c>
      <c r="F439" s="15" t="s">
        <v>322</v>
      </c>
      <c r="G439" s="15" t="s">
        <v>105</v>
      </c>
      <c r="H439" s="15" t="s">
        <v>105</v>
      </c>
      <c r="I439" s="15" t="s">
        <v>324</v>
      </c>
      <c r="J439" s="16"/>
      <c r="K439" s="16"/>
      <c r="L439" s="16"/>
      <c r="M439" s="16"/>
      <c r="N439" s="16"/>
      <c r="O439" s="16"/>
      <c r="P439" s="16"/>
    </row>
    <row r="440" spans="1:16" x14ac:dyDescent="0.3">
      <c r="A440" s="112">
        <v>2023</v>
      </c>
      <c r="B440" s="15" t="s">
        <v>429</v>
      </c>
      <c r="C440" s="15" t="s">
        <v>101</v>
      </c>
      <c r="D440" s="15" t="s">
        <v>416</v>
      </c>
      <c r="E440" s="15" t="s">
        <v>430</v>
      </c>
      <c r="F440" s="15" t="s">
        <v>322</v>
      </c>
      <c r="G440" s="15" t="s">
        <v>105</v>
      </c>
      <c r="H440" s="15" t="s">
        <v>105</v>
      </c>
      <c r="I440" s="15" t="s">
        <v>324</v>
      </c>
      <c r="J440" s="16"/>
      <c r="K440" s="16"/>
      <c r="L440" s="16"/>
      <c r="M440" s="16"/>
      <c r="N440" s="16"/>
      <c r="O440" s="16"/>
      <c r="P440" s="16"/>
    </row>
    <row r="441" spans="1:16" x14ac:dyDescent="0.3">
      <c r="A441" s="112">
        <v>2023</v>
      </c>
      <c r="B441" s="15" t="s">
        <v>431</v>
      </c>
      <c r="C441" s="15" t="s">
        <v>101</v>
      </c>
      <c r="D441" s="15" t="s">
        <v>383</v>
      </c>
      <c r="E441" s="15" t="s">
        <v>432</v>
      </c>
      <c r="F441" s="15" t="s">
        <v>322</v>
      </c>
      <c r="G441" s="15" t="s">
        <v>105</v>
      </c>
      <c r="H441" s="15" t="s">
        <v>105</v>
      </c>
      <c r="I441" s="15" t="s">
        <v>324</v>
      </c>
      <c r="J441" s="16"/>
      <c r="K441" s="16"/>
      <c r="L441" s="16"/>
      <c r="M441" s="16"/>
      <c r="N441" s="16"/>
      <c r="O441" s="16"/>
      <c r="P441" s="16"/>
    </row>
    <row r="442" spans="1:16" x14ac:dyDescent="0.3">
      <c r="A442" s="112">
        <v>2023</v>
      </c>
      <c r="B442" s="15" t="s">
        <v>433</v>
      </c>
      <c r="C442" s="15" t="s">
        <v>101</v>
      </c>
      <c r="D442" s="15" t="s">
        <v>320</v>
      </c>
      <c r="E442" s="15" t="s">
        <v>350</v>
      </c>
      <c r="F442" s="15" t="s">
        <v>116</v>
      </c>
      <c r="G442" s="15" t="s">
        <v>201</v>
      </c>
      <c r="H442" s="15" t="s">
        <v>434</v>
      </c>
      <c r="I442" s="15" t="s">
        <v>324</v>
      </c>
      <c r="J442" s="16">
        <v>52.38</v>
      </c>
      <c r="K442" s="16"/>
      <c r="L442" s="16">
        <v>37.5</v>
      </c>
      <c r="M442" s="16">
        <v>66.67</v>
      </c>
      <c r="N442" s="16">
        <v>66.67</v>
      </c>
      <c r="O442" s="16">
        <v>75</v>
      </c>
      <c r="P442" s="16">
        <v>50</v>
      </c>
    </row>
    <row r="443" spans="1:16" x14ac:dyDescent="0.3">
      <c r="A443" s="112">
        <v>2023</v>
      </c>
      <c r="B443" s="15" t="s">
        <v>435</v>
      </c>
      <c r="C443" s="15" t="s">
        <v>101</v>
      </c>
      <c r="D443" s="15" t="s">
        <v>320</v>
      </c>
      <c r="E443" s="15" t="s">
        <v>320</v>
      </c>
      <c r="F443" s="15" t="s">
        <v>235</v>
      </c>
      <c r="G443" s="15" t="s">
        <v>333</v>
      </c>
      <c r="H443" s="15" t="s">
        <v>436</v>
      </c>
      <c r="I443" s="15" t="s">
        <v>324</v>
      </c>
      <c r="J443" s="16"/>
      <c r="K443" s="16"/>
      <c r="L443" s="16"/>
      <c r="M443" s="16"/>
      <c r="N443" s="16"/>
      <c r="O443" s="16"/>
      <c r="P443" s="16"/>
    </row>
    <row r="444" spans="1:16" x14ac:dyDescent="0.3">
      <c r="A444" s="112">
        <v>2023</v>
      </c>
      <c r="B444" s="15" t="s">
        <v>437</v>
      </c>
      <c r="C444" s="15" t="s">
        <v>101</v>
      </c>
      <c r="D444" s="15" t="s">
        <v>320</v>
      </c>
      <c r="E444" s="15" t="s">
        <v>320</v>
      </c>
      <c r="F444" s="15" t="s">
        <v>235</v>
      </c>
      <c r="G444" s="15" t="s">
        <v>438</v>
      </c>
      <c r="H444" s="15" t="s">
        <v>439</v>
      </c>
      <c r="I444" s="15" t="s">
        <v>324</v>
      </c>
      <c r="J444" s="16"/>
      <c r="K444" s="16"/>
      <c r="L444" s="16"/>
      <c r="M444" s="16"/>
      <c r="N444" s="16"/>
      <c r="O444" s="16"/>
      <c r="P444" s="16"/>
    </row>
    <row r="445" spans="1:16" x14ac:dyDescent="0.3">
      <c r="A445" s="112">
        <v>2023</v>
      </c>
      <c r="B445" s="15" t="s">
        <v>440</v>
      </c>
      <c r="C445" s="15" t="s">
        <v>101</v>
      </c>
      <c r="D445" s="15" t="s">
        <v>320</v>
      </c>
      <c r="E445" s="15" t="s">
        <v>320</v>
      </c>
      <c r="F445" s="15" t="s">
        <v>235</v>
      </c>
      <c r="G445" s="15" t="s">
        <v>441</v>
      </c>
      <c r="H445" s="15" t="s">
        <v>442</v>
      </c>
      <c r="I445" s="15" t="s">
        <v>324</v>
      </c>
      <c r="J445" s="16"/>
      <c r="K445" s="16"/>
      <c r="L445" s="16"/>
      <c r="M445" s="16"/>
      <c r="N445" s="16"/>
      <c r="O445" s="16"/>
      <c r="P445" s="16"/>
    </row>
    <row r="446" spans="1:16" x14ac:dyDescent="0.3">
      <c r="A446" s="112">
        <v>2023</v>
      </c>
      <c r="B446" s="15" t="s">
        <v>443</v>
      </c>
      <c r="C446" s="15" t="s">
        <v>101</v>
      </c>
      <c r="D446" s="15" t="s">
        <v>444</v>
      </c>
      <c r="E446" s="15" t="s">
        <v>445</v>
      </c>
      <c r="F446" s="15" t="s">
        <v>322</v>
      </c>
      <c r="G446" s="15" t="s">
        <v>105</v>
      </c>
      <c r="H446" s="15" t="s">
        <v>105</v>
      </c>
      <c r="I446" s="15" t="s">
        <v>324</v>
      </c>
      <c r="J446" s="16"/>
      <c r="K446" s="16"/>
      <c r="L446" s="16"/>
      <c r="M446" s="16"/>
      <c r="N446" s="16"/>
      <c r="O446" s="16"/>
      <c r="P446" s="16"/>
    </row>
    <row r="447" spans="1:16" x14ac:dyDescent="0.3">
      <c r="A447" s="112">
        <v>2023</v>
      </c>
      <c r="B447" s="15" t="s">
        <v>446</v>
      </c>
      <c r="C447" s="15" t="s">
        <v>101</v>
      </c>
      <c r="D447" s="15" t="s">
        <v>444</v>
      </c>
      <c r="E447" s="15" t="s">
        <v>147</v>
      </c>
      <c r="F447" s="15" t="s">
        <v>322</v>
      </c>
      <c r="G447" s="15" t="s">
        <v>105</v>
      </c>
      <c r="H447" s="15" t="s">
        <v>105</v>
      </c>
      <c r="I447" s="15" t="s">
        <v>324</v>
      </c>
      <c r="J447" s="16"/>
      <c r="K447" s="16"/>
      <c r="L447" s="16"/>
      <c r="M447" s="16"/>
      <c r="N447" s="16"/>
      <c r="O447" s="16"/>
      <c r="P447" s="16"/>
    </row>
    <row r="448" spans="1:16" x14ac:dyDescent="0.3">
      <c r="A448" s="112">
        <v>2023</v>
      </c>
      <c r="B448" s="15" t="s">
        <v>447</v>
      </c>
      <c r="C448" s="15" t="s">
        <v>101</v>
      </c>
      <c r="D448" s="15" t="s">
        <v>320</v>
      </c>
      <c r="E448" s="15" t="s">
        <v>320</v>
      </c>
      <c r="F448" s="15" t="s">
        <v>322</v>
      </c>
      <c r="G448" s="15" t="s">
        <v>105</v>
      </c>
      <c r="H448" s="15" t="s">
        <v>105</v>
      </c>
      <c r="I448" s="15" t="s">
        <v>324</v>
      </c>
      <c r="J448" s="16"/>
      <c r="K448" s="16"/>
      <c r="L448" s="16"/>
      <c r="M448" s="16"/>
      <c r="N448" s="16"/>
      <c r="O448" s="16"/>
      <c r="P448" s="16"/>
    </row>
    <row r="449" spans="1:18" x14ac:dyDescent="0.3">
      <c r="A449" s="112">
        <v>2023</v>
      </c>
      <c r="B449" s="15" t="s">
        <v>448</v>
      </c>
      <c r="C449" s="15" t="s">
        <v>101</v>
      </c>
      <c r="D449" s="15" t="s">
        <v>102</v>
      </c>
      <c r="E449" s="15" t="s">
        <v>173</v>
      </c>
      <c r="F449" s="15" t="s">
        <v>235</v>
      </c>
      <c r="G449" s="15" t="s">
        <v>105</v>
      </c>
      <c r="H449" s="15" t="s">
        <v>105</v>
      </c>
      <c r="I449" s="15" t="s">
        <v>324</v>
      </c>
      <c r="J449" s="16"/>
      <c r="K449" s="16"/>
      <c r="L449" s="16"/>
      <c r="M449" s="16"/>
      <c r="N449" s="16"/>
      <c r="O449" s="16"/>
      <c r="P449" s="16"/>
    </row>
    <row r="450" spans="1:18" x14ac:dyDescent="0.3">
      <c r="A450" s="112">
        <v>2023</v>
      </c>
      <c r="B450" s="15" t="s">
        <v>449</v>
      </c>
      <c r="C450" s="15" t="s">
        <v>101</v>
      </c>
      <c r="D450" s="15" t="s">
        <v>102</v>
      </c>
      <c r="E450" s="15" t="s">
        <v>173</v>
      </c>
      <c r="F450" s="15" t="s">
        <v>235</v>
      </c>
      <c r="G450" s="15" t="s">
        <v>330</v>
      </c>
      <c r="H450" s="15" t="s">
        <v>331</v>
      </c>
      <c r="I450" s="15" t="s">
        <v>324</v>
      </c>
      <c r="J450" s="16"/>
      <c r="K450" s="16"/>
      <c r="L450" s="16"/>
      <c r="M450" s="16"/>
      <c r="N450" s="16"/>
      <c r="O450" s="16"/>
      <c r="P450" s="16"/>
    </row>
    <row r="451" spans="1:18" x14ac:dyDescent="0.3">
      <c r="A451" s="112">
        <v>2023</v>
      </c>
      <c r="B451" s="15" t="s">
        <v>450</v>
      </c>
      <c r="C451" s="15" t="s">
        <v>101</v>
      </c>
      <c r="D451" s="15" t="s">
        <v>102</v>
      </c>
      <c r="E451" s="15" t="s">
        <v>173</v>
      </c>
      <c r="F451" s="15" t="s">
        <v>235</v>
      </c>
      <c r="G451" s="15" t="s">
        <v>345</v>
      </c>
      <c r="H451" s="15" t="s">
        <v>346</v>
      </c>
      <c r="I451" s="15" t="s">
        <v>324</v>
      </c>
      <c r="J451" s="16"/>
      <c r="K451" s="16"/>
      <c r="L451" s="16"/>
      <c r="M451" s="16"/>
      <c r="N451" s="16"/>
      <c r="O451" s="16"/>
      <c r="P451" s="16"/>
    </row>
    <row r="452" spans="1:18" x14ac:dyDescent="0.3">
      <c r="A452" s="112">
        <v>2023</v>
      </c>
      <c r="B452" s="15" t="s">
        <v>451</v>
      </c>
      <c r="C452" s="15" t="s">
        <v>101</v>
      </c>
      <c r="D452" s="15" t="s">
        <v>102</v>
      </c>
      <c r="E452" s="15" t="s">
        <v>173</v>
      </c>
      <c r="F452" s="15" t="s">
        <v>235</v>
      </c>
      <c r="G452" s="15" t="s">
        <v>105</v>
      </c>
      <c r="H452" s="15" t="s">
        <v>105</v>
      </c>
      <c r="I452" s="15" t="s">
        <v>324</v>
      </c>
      <c r="J452" s="16"/>
      <c r="K452" s="16"/>
      <c r="L452" s="16"/>
      <c r="M452" s="16"/>
      <c r="N452" s="16"/>
      <c r="O452" s="16"/>
      <c r="P452" s="16"/>
    </row>
    <row r="453" spans="1:18" x14ac:dyDescent="0.3">
      <c r="A453" s="112">
        <v>2023</v>
      </c>
      <c r="B453" s="15" t="s">
        <v>452</v>
      </c>
      <c r="C453" s="15" t="s">
        <v>101</v>
      </c>
      <c r="D453" s="15" t="s">
        <v>102</v>
      </c>
      <c r="E453" s="15" t="s">
        <v>124</v>
      </c>
      <c r="F453" s="15" t="s">
        <v>453</v>
      </c>
      <c r="G453" s="15" t="s">
        <v>105</v>
      </c>
      <c r="H453" s="15" t="s">
        <v>105</v>
      </c>
      <c r="I453" s="15" t="s">
        <v>324</v>
      </c>
      <c r="J453" s="16"/>
      <c r="K453" s="16"/>
      <c r="L453" s="16"/>
      <c r="M453" s="16"/>
      <c r="N453" s="16"/>
      <c r="O453" s="16"/>
      <c r="P453" s="16"/>
    </row>
    <row r="454" spans="1:18" x14ac:dyDescent="0.3">
      <c r="A454" s="112">
        <v>2023</v>
      </c>
      <c r="B454" s="15" t="s">
        <v>454</v>
      </c>
      <c r="C454" s="15" t="s">
        <v>101</v>
      </c>
      <c r="D454" s="15" t="s">
        <v>444</v>
      </c>
      <c r="E454" s="15" t="s">
        <v>454</v>
      </c>
      <c r="F454" s="15" t="s">
        <v>322</v>
      </c>
      <c r="G454" s="15" t="s">
        <v>105</v>
      </c>
      <c r="H454" s="15" t="s">
        <v>105</v>
      </c>
      <c r="I454" s="15" t="s">
        <v>324</v>
      </c>
      <c r="J454" s="16"/>
      <c r="K454" s="16"/>
      <c r="L454" s="16"/>
      <c r="M454" s="16"/>
      <c r="N454" s="16"/>
      <c r="O454" s="16"/>
      <c r="P454" s="16"/>
    </row>
    <row r="455" spans="1:18" x14ac:dyDescent="0.3">
      <c r="A455" s="112">
        <v>2023</v>
      </c>
      <c r="B455" s="15" t="s">
        <v>455</v>
      </c>
      <c r="C455" s="15" t="s">
        <v>101</v>
      </c>
      <c r="D455" s="15" t="s">
        <v>322</v>
      </c>
      <c r="E455" s="15" t="s">
        <v>456</v>
      </c>
      <c r="F455" s="15" t="s">
        <v>322</v>
      </c>
      <c r="G455" s="15" t="s">
        <v>105</v>
      </c>
      <c r="H455" s="15" t="s">
        <v>105</v>
      </c>
      <c r="I455" s="15" t="s">
        <v>324</v>
      </c>
      <c r="J455" s="16"/>
      <c r="K455" s="16"/>
      <c r="L455" s="16"/>
      <c r="M455" s="16"/>
      <c r="N455" s="16"/>
      <c r="O455" s="16"/>
      <c r="P455" s="16"/>
    </row>
    <row r="456" spans="1:18" x14ac:dyDescent="0.3">
      <c r="A456" s="112">
        <v>2023</v>
      </c>
      <c r="B456" s="15" t="s">
        <v>314</v>
      </c>
      <c r="C456" s="15" t="s">
        <v>101</v>
      </c>
      <c r="D456" s="15" t="s">
        <v>102</v>
      </c>
      <c r="E456" s="15" t="s">
        <v>173</v>
      </c>
      <c r="F456" s="15" t="s">
        <v>110</v>
      </c>
      <c r="G456" s="15" t="s">
        <v>105</v>
      </c>
      <c r="H456" s="15" t="s">
        <v>105</v>
      </c>
      <c r="I456" s="15" t="s">
        <v>324</v>
      </c>
      <c r="J456" s="16"/>
      <c r="K456" s="16"/>
      <c r="L456" s="16"/>
      <c r="M456" s="16"/>
      <c r="N456" s="16"/>
      <c r="O456" s="16"/>
      <c r="P456" s="16"/>
    </row>
    <row r="457" spans="1:18" x14ac:dyDescent="0.3">
      <c r="A457" s="112">
        <v>2023</v>
      </c>
      <c r="B457" s="15" t="s">
        <v>457</v>
      </c>
      <c r="C457" s="15" t="s">
        <v>101</v>
      </c>
      <c r="D457" s="15" t="s">
        <v>543</v>
      </c>
      <c r="E457" s="15" t="s">
        <v>176</v>
      </c>
      <c r="F457" s="15" t="s">
        <v>322</v>
      </c>
      <c r="G457" s="15" t="s">
        <v>105</v>
      </c>
      <c r="H457" s="15" t="s">
        <v>105</v>
      </c>
      <c r="I457" s="15" t="s">
        <v>324</v>
      </c>
      <c r="J457" s="16"/>
      <c r="K457" s="16"/>
      <c r="L457" s="16"/>
      <c r="M457" s="16"/>
      <c r="N457" s="16"/>
      <c r="O457" s="16"/>
      <c r="P457" s="16"/>
    </row>
    <row r="458" spans="1:18" x14ac:dyDescent="0.3">
      <c r="A458" s="112">
        <v>2023</v>
      </c>
      <c r="B458" s="15" t="s">
        <v>459</v>
      </c>
      <c r="C458" s="15" t="s">
        <v>101</v>
      </c>
      <c r="D458" s="15" t="s">
        <v>543</v>
      </c>
      <c r="E458" s="15" t="s">
        <v>176</v>
      </c>
      <c r="F458" s="15" t="s">
        <v>134</v>
      </c>
      <c r="G458" s="15" t="s">
        <v>105</v>
      </c>
      <c r="H458" s="15" t="s">
        <v>105</v>
      </c>
      <c r="I458" s="15" t="s">
        <v>324</v>
      </c>
      <c r="J458" s="16"/>
      <c r="K458" s="16"/>
      <c r="L458" s="16"/>
      <c r="M458" s="16"/>
      <c r="N458" s="16"/>
      <c r="O458" s="16"/>
      <c r="P458" s="16"/>
    </row>
    <row r="459" spans="1:18" x14ac:dyDescent="0.3">
      <c r="A459" s="112">
        <v>2023</v>
      </c>
      <c r="B459" s="34" t="s">
        <v>100</v>
      </c>
      <c r="C459" s="34" t="s">
        <v>101</v>
      </c>
      <c r="D459" s="34" t="s">
        <v>102</v>
      </c>
      <c r="E459" s="34" t="s">
        <v>103</v>
      </c>
      <c r="F459" s="34" t="s">
        <v>104</v>
      </c>
      <c r="G459" s="34" t="s">
        <v>105</v>
      </c>
      <c r="H459" s="34" t="s">
        <v>105</v>
      </c>
      <c r="I459" s="34" t="s">
        <v>106</v>
      </c>
      <c r="J459" s="36">
        <v>97.73</v>
      </c>
      <c r="K459" s="36"/>
      <c r="L459" s="36">
        <v>100</v>
      </c>
      <c r="M459" s="36">
        <v>95</v>
      </c>
      <c r="N459" s="36">
        <v>100</v>
      </c>
      <c r="O459" s="36">
        <v>100</v>
      </c>
      <c r="P459" s="36">
        <v>75</v>
      </c>
      <c r="Q459" s="2"/>
      <c r="R459" s="2"/>
    </row>
    <row r="460" spans="1:18" x14ac:dyDescent="0.3">
      <c r="A460" s="112">
        <v>2024</v>
      </c>
      <c r="B460" s="108" t="s">
        <v>100</v>
      </c>
      <c r="C460" s="108" t="s">
        <v>101</v>
      </c>
      <c r="D460" s="108" t="s">
        <v>102</v>
      </c>
      <c r="E460" s="108" t="s">
        <v>103</v>
      </c>
      <c r="F460" s="108" t="s">
        <v>104</v>
      </c>
      <c r="G460" s="108" t="s">
        <v>105</v>
      </c>
      <c r="H460" s="108" t="s">
        <v>105</v>
      </c>
      <c r="I460" s="108" t="s">
        <v>106</v>
      </c>
      <c r="J460" s="110">
        <v>100</v>
      </c>
      <c r="K460" s="105">
        <v>100</v>
      </c>
      <c r="L460" s="110">
        <v>100</v>
      </c>
      <c r="M460" s="110">
        <v>100</v>
      </c>
      <c r="N460" s="110">
        <v>100</v>
      </c>
      <c r="O460" s="110">
        <v>100</v>
      </c>
      <c r="P460" s="110">
        <v>100</v>
      </c>
      <c r="Q460" s="2"/>
      <c r="R460" s="2"/>
    </row>
    <row r="461" spans="1:18" x14ac:dyDescent="0.3">
      <c r="A461" s="112">
        <v>2024</v>
      </c>
      <c r="B461" s="108" t="s">
        <v>107</v>
      </c>
      <c r="C461" s="108" t="s">
        <v>101</v>
      </c>
      <c r="D461" s="108" t="s">
        <v>102</v>
      </c>
      <c r="E461" s="108" t="s">
        <v>103</v>
      </c>
      <c r="F461" s="108" t="s">
        <v>108</v>
      </c>
      <c r="G461" s="108" t="s">
        <v>105</v>
      </c>
      <c r="H461" s="108" t="s">
        <v>105</v>
      </c>
      <c r="I461" s="108" t="s">
        <v>106</v>
      </c>
      <c r="J461" s="110">
        <v>100</v>
      </c>
      <c r="K461" s="105">
        <v>100</v>
      </c>
      <c r="L461" s="110">
        <v>100</v>
      </c>
      <c r="M461" s="110">
        <v>100</v>
      </c>
      <c r="N461" s="110">
        <v>100</v>
      </c>
      <c r="O461" s="110">
        <v>100</v>
      </c>
      <c r="P461" s="110">
        <v>100</v>
      </c>
      <c r="Q461" s="2"/>
      <c r="R461" s="2"/>
    </row>
    <row r="462" spans="1:18" x14ac:dyDescent="0.3">
      <c r="A462" s="112">
        <v>2024</v>
      </c>
      <c r="B462" s="108" t="s">
        <v>109</v>
      </c>
      <c r="C462" s="108" t="s">
        <v>101</v>
      </c>
      <c r="D462" s="108" t="s">
        <v>102</v>
      </c>
      <c r="E462" s="108" t="s">
        <v>103</v>
      </c>
      <c r="F462" s="108" t="s">
        <v>110</v>
      </c>
      <c r="G462" s="108" t="s">
        <v>105</v>
      </c>
      <c r="H462" s="108" t="s">
        <v>105</v>
      </c>
      <c r="I462" s="108" t="s">
        <v>106</v>
      </c>
      <c r="J462" s="110">
        <v>93.33</v>
      </c>
      <c r="K462" s="105">
        <v>80</v>
      </c>
      <c r="L462" s="110">
        <v>90</v>
      </c>
      <c r="M462" s="110">
        <v>95</v>
      </c>
      <c r="N462" s="110">
        <v>100</v>
      </c>
      <c r="O462" s="110">
        <v>100</v>
      </c>
      <c r="P462" s="110">
        <v>80</v>
      </c>
      <c r="Q462" s="2"/>
      <c r="R462" s="2"/>
    </row>
    <row r="463" spans="1:18" x14ac:dyDescent="0.3">
      <c r="A463" s="112">
        <v>2024</v>
      </c>
      <c r="B463" s="108" t="s">
        <v>111</v>
      </c>
      <c r="C463" s="108" t="s">
        <v>101</v>
      </c>
      <c r="D463" s="108" t="s">
        <v>102</v>
      </c>
      <c r="E463" s="108" t="s">
        <v>103</v>
      </c>
      <c r="F463" s="108" t="s">
        <v>676</v>
      </c>
      <c r="G463" s="108" t="s">
        <v>105</v>
      </c>
      <c r="H463" s="108" t="s">
        <v>105</v>
      </c>
      <c r="I463" s="108" t="s">
        <v>106</v>
      </c>
      <c r="J463" s="110">
        <v>97.62</v>
      </c>
      <c r="K463" s="105">
        <v>100</v>
      </c>
      <c r="L463" s="110">
        <v>100</v>
      </c>
      <c r="M463" s="110">
        <v>93.75</v>
      </c>
      <c r="N463" s="110">
        <v>100</v>
      </c>
      <c r="O463" s="110">
        <v>100</v>
      </c>
      <c r="P463" s="110">
        <v>100</v>
      </c>
      <c r="Q463" s="2"/>
      <c r="R463" s="2"/>
    </row>
    <row r="464" spans="1:18" x14ac:dyDescent="0.3">
      <c r="A464" s="112">
        <v>2024</v>
      </c>
      <c r="B464" s="108" t="s">
        <v>113</v>
      </c>
      <c r="C464" s="108" t="s">
        <v>101</v>
      </c>
      <c r="D464" s="108" t="s">
        <v>102</v>
      </c>
      <c r="E464" s="108" t="s">
        <v>103</v>
      </c>
      <c r="F464" s="108" t="s">
        <v>114</v>
      </c>
      <c r="G464" s="108" t="s">
        <v>105</v>
      </c>
      <c r="H464" s="108" t="s">
        <v>105</v>
      </c>
      <c r="I464" s="108" t="s">
        <v>106</v>
      </c>
      <c r="J464" s="110">
        <v>95.24</v>
      </c>
      <c r="K464" s="105">
        <v>100</v>
      </c>
      <c r="L464" s="110">
        <v>100</v>
      </c>
      <c r="M464" s="110">
        <v>100</v>
      </c>
      <c r="N464" s="110">
        <v>100</v>
      </c>
      <c r="O464" s="110">
        <v>100</v>
      </c>
      <c r="P464" s="110">
        <v>50</v>
      </c>
      <c r="Q464" s="2"/>
      <c r="R464" s="2"/>
    </row>
    <row r="465" spans="1:18" x14ac:dyDescent="0.3">
      <c r="A465" s="112">
        <v>2024</v>
      </c>
      <c r="B465" s="108" t="s">
        <v>115</v>
      </c>
      <c r="C465" s="108" t="s">
        <v>101</v>
      </c>
      <c r="D465" s="108" t="s">
        <v>102</v>
      </c>
      <c r="E465" s="108" t="s">
        <v>103</v>
      </c>
      <c r="F465" s="108" t="s">
        <v>116</v>
      </c>
      <c r="G465" s="108" t="s">
        <v>105</v>
      </c>
      <c r="H465" s="108" t="s">
        <v>105</v>
      </c>
      <c r="I465" s="108" t="s">
        <v>106</v>
      </c>
      <c r="J465" s="110">
        <v>100</v>
      </c>
      <c r="K465" s="105">
        <v>100</v>
      </c>
      <c r="L465" s="110">
        <v>100</v>
      </c>
      <c r="M465" s="110">
        <v>100</v>
      </c>
      <c r="N465" s="110">
        <v>100</v>
      </c>
      <c r="O465" s="110">
        <v>100</v>
      </c>
      <c r="P465" s="110">
        <v>100</v>
      </c>
      <c r="Q465" s="2"/>
      <c r="R465" s="2"/>
    </row>
    <row r="466" spans="1:18" x14ac:dyDescent="0.3">
      <c r="A466" s="112">
        <v>2024</v>
      </c>
      <c r="B466" s="108" t="s">
        <v>117</v>
      </c>
      <c r="C466" s="108" t="s">
        <v>101</v>
      </c>
      <c r="D466" s="108" t="s">
        <v>102</v>
      </c>
      <c r="E466" s="108" t="s">
        <v>103</v>
      </c>
      <c r="F466" s="108" t="s">
        <v>118</v>
      </c>
      <c r="G466" s="108" t="s">
        <v>105</v>
      </c>
      <c r="H466" s="108" t="s">
        <v>105</v>
      </c>
      <c r="I466" s="108" t="s">
        <v>106</v>
      </c>
      <c r="J466" s="110">
        <v>98</v>
      </c>
      <c r="K466" s="105">
        <v>100</v>
      </c>
      <c r="L466" s="110">
        <v>100</v>
      </c>
      <c r="M466" s="110">
        <v>95</v>
      </c>
      <c r="N466" s="110">
        <v>100</v>
      </c>
      <c r="O466" s="110">
        <v>100</v>
      </c>
      <c r="P466" s="110">
        <v>80</v>
      </c>
      <c r="Q466" s="2"/>
      <c r="R466" s="2"/>
    </row>
    <row r="467" spans="1:18" x14ac:dyDescent="0.3">
      <c r="A467" s="112">
        <v>2024</v>
      </c>
      <c r="B467" s="108" t="s">
        <v>119</v>
      </c>
      <c r="C467" s="108" t="s">
        <v>101</v>
      </c>
      <c r="D467" s="108" t="s">
        <v>102</v>
      </c>
      <c r="E467" s="108" t="s">
        <v>103</v>
      </c>
      <c r="F467" s="108" t="s">
        <v>120</v>
      </c>
      <c r="G467" s="108" t="s">
        <v>105</v>
      </c>
      <c r="H467" s="108" t="s">
        <v>105</v>
      </c>
      <c r="I467" s="108" t="s">
        <v>106</v>
      </c>
      <c r="J467" s="110">
        <v>90</v>
      </c>
      <c r="K467" s="105">
        <v>80</v>
      </c>
      <c r="L467" s="110">
        <v>90</v>
      </c>
      <c r="M467" s="110">
        <v>100</v>
      </c>
      <c r="N467" s="110">
        <v>100</v>
      </c>
      <c r="O467" s="110">
        <v>66.67</v>
      </c>
      <c r="P467" s="110">
        <v>100</v>
      </c>
      <c r="Q467" s="2"/>
      <c r="R467" s="2"/>
    </row>
    <row r="468" spans="1:18" x14ac:dyDescent="0.3">
      <c r="A468" s="112">
        <v>2024</v>
      </c>
      <c r="B468" s="108" t="s">
        <v>121</v>
      </c>
      <c r="C468" s="108" t="s">
        <v>101</v>
      </c>
      <c r="D468" s="108" t="s">
        <v>102</v>
      </c>
      <c r="E468" s="108" t="s">
        <v>103</v>
      </c>
      <c r="F468" s="108" t="s">
        <v>122</v>
      </c>
      <c r="G468" s="108" t="s">
        <v>105</v>
      </c>
      <c r="H468" s="108" t="s">
        <v>105</v>
      </c>
      <c r="I468" s="108" t="s">
        <v>106</v>
      </c>
      <c r="J468" s="110">
        <v>100</v>
      </c>
      <c r="K468" s="105">
        <v>100</v>
      </c>
      <c r="L468" s="110">
        <v>100</v>
      </c>
      <c r="M468" s="110">
        <v>100</v>
      </c>
      <c r="N468" s="110">
        <v>100</v>
      </c>
      <c r="O468" s="110">
        <v>100</v>
      </c>
      <c r="P468" s="110">
        <v>100</v>
      </c>
      <c r="Q468" s="2"/>
      <c r="R468" s="2"/>
    </row>
    <row r="469" spans="1:18" x14ac:dyDescent="0.3">
      <c r="A469" s="112">
        <v>2024</v>
      </c>
      <c r="B469" s="108" t="s">
        <v>123</v>
      </c>
      <c r="C469" s="108" t="s">
        <v>101</v>
      </c>
      <c r="D469" s="108" t="s">
        <v>102</v>
      </c>
      <c r="E469" s="108" t="s">
        <v>124</v>
      </c>
      <c r="F469" s="108" t="s">
        <v>125</v>
      </c>
      <c r="G469" s="108" t="s">
        <v>105</v>
      </c>
      <c r="H469" s="108" t="s">
        <v>105</v>
      </c>
      <c r="I469" s="108" t="s">
        <v>106</v>
      </c>
      <c r="J469" s="110">
        <v>95.24</v>
      </c>
      <c r="K469" s="105">
        <v>100</v>
      </c>
      <c r="L469" s="110">
        <v>100</v>
      </c>
      <c r="M469" s="110">
        <v>100</v>
      </c>
      <c r="N469" s="110">
        <v>100</v>
      </c>
      <c r="O469" s="110">
        <v>75</v>
      </c>
      <c r="P469" s="110">
        <v>100</v>
      </c>
      <c r="Q469" s="2"/>
      <c r="R469" s="2"/>
    </row>
    <row r="470" spans="1:18" x14ac:dyDescent="0.3">
      <c r="A470" s="112">
        <v>2024</v>
      </c>
      <c r="B470" s="108" t="s">
        <v>126</v>
      </c>
      <c r="C470" s="108" t="s">
        <v>101</v>
      </c>
      <c r="D470" s="108" t="s">
        <v>102</v>
      </c>
      <c r="E470" s="108" t="s">
        <v>124</v>
      </c>
      <c r="F470" s="108" t="s">
        <v>684</v>
      </c>
      <c r="G470" s="108" t="s">
        <v>105</v>
      </c>
      <c r="H470" s="108" t="s">
        <v>105</v>
      </c>
      <c r="I470" s="108" t="s">
        <v>106</v>
      </c>
      <c r="J470" s="110">
        <v>99.05</v>
      </c>
      <c r="K470" s="105">
        <v>100</v>
      </c>
      <c r="L470" s="110">
        <v>100</v>
      </c>
      <c r="M470" s="110">
        <v>97.5</v>
      </c>
      <c r="N470" s="110">
        <v>100</v>
      </c>
      <c r="O470" s="110">
        <v>100</v>
      </c>
      <c r="P470" s="110">
        <v>90</v>
      </c>
      <c r="Q470" s="2"/>
      <c r="R470" s="2"/>
    </row>
    <row r="471" spans="1:18" x14ac:dyDescent="0.3">
      <c r="A471" s="112">
        <v>2024</v>
      </c>
      <c r="B471" s="108" t="s">
        <v>128</v>
      </c>
      <c r="C471" s="108" t="s">
        <v>101</v>
      </c>
      <c r="D471" s="108" t="s">
        <v>102</v>
      </c>
      <c r="E471" s="108" t="s">
        <v>124</v>
      </c>
      <c r="F471" s="108" t="s">
        <v>129</v>
      </c>
      <c r="G471" s="108" t="s">
        <v>105</v>
      </c>
      <c r="H471" s="108" t="s">
        <v>105</v>
      </c>
      <c r="I471" s="108" t="s">
        <v>106</v>
      </c>
      <c r="J471" s="110">
        <v>88.57</v>
      </c>
      <c r="K471" s="105">
        <v>100</v>
      </c>
      <c r="L471" s="110">
        <v>100</v>
      </c>
      <c r="M471" s="110">
        <v>82.5</v>
      </c>
      <c r="N471" s="110">
        <v>66.67</v>
      </c>
      <c r="O471" s="110">
        <v>100</v>
      </c>
      <c r="P471" s="110">
        <v>80</v>
      </c>
      <c r="Q471" s="2"/>
      <c r="R471" s="2"/>
    </row>
    <row r="472" spans="1:18" x14ac:dyDescent="0.3">
      <c r="A472" s="112">
        <v>2024</v>
      </c>
      <c r="B472" s="108" t="s">
        <v>130</v>
      </c>
      <c r="C472" s="108" t="s">
        <v>101</v>
      </c>
      <c r="D472" s="108" t="s">
        <v>102</v>
      </c>
      <c r="E472" s="108" t="s">
        <v>124</v>
      </c>
      <c r="F472" s="108" t="s">
        <v>131</v>
      </c>
      <c r="G472" s="108" t="s">
        <v>105</v>
      </c>
      <c r="H472" s="108" t="s">
        <v>105</v>
      </c>
      <c r="I472" s="108" t="s">
        <v>106</v>
      </c>
      <c r="J472" s="110">
        <v>100</v>
      </c>
      <c r="K472" s="105">
        <v>100</v>
      </c>
      <c r="L472" s="110">
        <v>100</v>
      </c>
      <c r="M472" s="110">
        <v>100</v>
      </c>
      <c r="N472" s="110">
        <v>100</v>
      </c>
      <c r="O472" s="110">
        <v>100</v>
      </c>
      <c r="P472" s="110">
        <v>100</v>
      </c>
      <c r="Q472" s="2"/>
      <c r="R472" s="2"/>
    </row>
    <row r="473" spans="1:18" x14ac:dyDescent="0.3">
      <c r="A473" s="112">
        <v>2024</v>
      </c>
      <c r="B473" s="108" t="s">
        <v>132</v>
      </c>
      <c r="C473" s="108" t="s">
        <v>101</v>
      </c>
      <c r="D473" s="108" t="s">
        <v>102</v>
      </c>
      <c r="E473" s="108" t="s">
        <v>133</v>
      </c>
      <c r="F473" s="108" t="s">
        <v>134</v>
      </c>
      <c r="G473" s="108" t="s">
        <v>105</v>
      </c>
      <c r="H473" s="108" t="s">
        <v>105</v>
      </c>
      <c r="I473" s="108" t="s">
        <v>106</v>
      </c>
      <c r="J473" s="110">
        <v>100</v>
      </c>
      <c r="K473" s="105">
        <v>100</v>
      </c>
      <c r="L473" s="110">
        <v>100</v>
      </c>
      <c r="M473" s="110">
        <v>100</v>
      </c>
      <c r="N473" s="110">
        <v>100</v>
      </c>
      <c r="O473" s="110">
        <v>100</v>
      </c>
      <c r="P473" s="110">
        <v>100</v>
      </c>
      <c r="Q473" s="2"/>
      <c r="R473" s="2"/>
    </row>
    <row r="474" spans="1:18" x14ac:dyDescent="0.3">
      <c r="A474" s="112">
        <v>2024</v>
      </c>
      <c r="B474" s="108" t="s">
        <v>135</v>
      </c>
      <c r="C474" s="108" t="s">
        <v>101</v>
      </c>
      <c r="D474" s="108" t="s">
        <v>102</v>
      </c>
      <c r="E474" s="108" t="s">
        <v>133</v>
      </c>
      <c r="F474" s="108" t="s">
        <v>136</v>
      </c>
      <c r="G474" s="108" t="s">
        <v>105</v>
      </c>
      <c r="H474" s="108" t="s">
        <v>105</v>
      </c>
      <c r="I474" s="108" t="s">
        <v>106</v>
      </c>
      <c r="J474" s="110">
        <v>95.24</v>
      </c>
      <c r="K474" s="105">
        <v>80</v>
      </c>
      <c r="L474" s="110">
        <v>90</v>
      </c>
      <c r="M474" s="110">
        <v>100</v>
      </c>
      <c r="N474" s="110">
        <v>100</v>
      </c>
      <c r="O474" s="110">
        <v>100</v>
      </c>
      <c r="P474" s="110">
        <v>100</v>
      </c>
      <c r="Q474" s="2"/>
      <c r="R474" s="2"/>
    </row>
    <row r="475" spans="1:18" x14ac:dyDescent="0.3">
      <c r="A475" s="112">
        <v>2024</v>
      </c>
      <c r="B475" s="108" t="s">
        <v>137</v>
      </c>
      <c r="C475" s="108" t="s">
        <v>101</v>
      </c>
      <c r="D475" s="108" t="s">
        <v>102</v>
      </c>
      <c r="E475" s="108" t="s">
        <v>133</v>
      </c>
      <c r="F475" s="108" t="s">
        <v>138</v>
      </c>
      <c r="G475" s="108" t="s">
        <v>105</v>
      </c>
      <c r="H475" s="108" t="s">
        <v>105</v>
      </c>
      <c r="I475" s="108" t="s">
        <v>106</v>
      </c>
      <c r="J475" s="110">
        <v>100</v>
      </c>
      <c r="K475" s="105">
        <v>100</v>
      </c>
      <c r="L475" s="110">
        <v>100</v>
      </c>
      <c r="M475" s="110">
        <v>100</v>
      </c>
      <c r="N475" s="110">
        <v>100</v>
      </c>
      <c r="O475" s="110">
        <v>100</v>
      </c>
      <c r="P475" s="110">
        <v>100</v>
      </c>
      <c r="Q475" s="2"/>
      <c r="R475" s="2"/>
    </row>
    <row r="476" spans="1:18" x14ac:dyDescent="0.3">
      <c r="A476" s="112">
        <v>2024</v>
      </c>
      <c r="B476" s="108" t="s">
        <v>139</v>
      </c>
      <c r="C476" s="108" t="s">
        <v>101</v>
      </c>
      <c r="D476" s="108" t="s">
        <v>102</v>
      </c>
      <c r="E476" s="108" t="s">
        <v>133</v>
      </c>
      <c r="F476" s="108" t="s">
        <v>140</v>
      </c>
      <c r="G476" s="108" t="s">
        <v>105</v>
      </c>
      <c r="H476" s="108" t="s">
        <v>105</v>
      </c>
      <c r="I476" s="108" t="s">
        <v>106</v>
      </c>
      <c r="J476" s="110">
        <v>100</v>
      </c>
      <c r="K476" s="105">
        <v>100</v>
      </c>
      <c r="L476" s="110">
        <v>100</v>
      </c>
      <c r="M476" s="110">
        <v>100</v>
      </c>
      <c r="N476" s="110">
        <v>100</v>
      </c>
      <c r="O476" s="110">
        <v>100</v>
      </c>
      <c r="P476" s="110">
        <v>100</v>
      </c>
      <c r="Q476" s="2"/>
      <c r="R476" s="2"/>
    </row>
    <row r="477" spans="1:18" x14ac:dyDescent="0.3">
      <c r="A477" s="112">
        <v>2024</v>
      </c>
      <c r="B477" s="108" t="s">
        <v>141</v>
      </c>
      <c r="C477" s="108" t="s">
        <v>101</v>
      </c>
      <c r="D477" s="108" t="s">
        <v>102</v>
      </c>
      <c r="E477" s="108" t="s">
        <v>133</v>
      </c>
      <c r="F477" s="108" t="s">
        <v>140</v>
      </c>
      <c r="G477" s="108" t="s">
        <v>105</v>
      </c>
      <c r="H477" s="108" t="s">
        <v>105</v>
      </c>
      <c r="I477" s="108" t="s">
        <v>106</v>
      </c>
      <c r="J477" s="110">
        <v>100</v>
      </c>
      <c r="K477" s="105">
        <v>100</v>
      </c>
      <c r="L477" s="110">
        <v>100</v>
      </c>
      <c r="M477" s="110">
        <v>100</v>
      </c>
      <c r="N477" s="110">
        <v>100</v>
      </c>
      <c r="O477" s="110">
        <v>100</v>
      </c>
      <c r="P477" s="110">
        <v>100</v>
      </c>
      <c r="Q477" s="2"/>
      <c r="R477" s="2"/>
    </row>
    <row r="478" spans="1:18" x14ac:dyDescent="0.3">
      <c r="A478" s="112">
        <v>2024</v>
      </c>
      <c r="B478" s="108" t="s">
        <v>142</v>
      </c>
      <c r="C478" s="108" t="s">
        <v>101</v>
      </c>
      <c r="D478" s="108" t="s">
        <v>102</v>
      </c>
      <c r="E478" s="108" t="s">
        <v>143</v>
      </c>
      <c r="F478" s="108" t="s">
        <v>136</v>
      </c>
      <c r="G478" s="108" t="s">
        <v>105</v>
      </c>
      <c r="H478" s="108" t="s">
        <v>105</v>
      </c>
      <c r="I478" s="108" t="s">
        <v>106</v>
      </c>
      <c r="J478" s="110">
        <v>82.22</v>
      </c>
      <c r="K478" s="105">
        <v>100</v>
      </c>
      <c r="L478" s="110">
        <v>87.5</v>
      </c>
      <c r="M478" s="110">
        <v>80</v>
      </c>
      <c r="N478" s="110">
        <v>100</v>
      </c>
      <c r="O478" s="110">
        <v>100</v>
      </c>
      <c r="P478" s="110">
        <v>40</v>
      </c>
      <c r="Q478" s="2"/>
      <c r="R478" s="2"/>
    </row>
    <row r="479" spans="1:18" x14ac:dyDescent="0.3">
      <c r="A479" s="112">
        <v>2024</v>
      </c>
      <c r="B479" s="108" t="s">
        <v>144</v>
      </c>
      <c r="C479" s="108" t="s">
        <v>101</v>
      </c>
      <c r="D479" s="108" t="s">
        <v>102</v>
      </c>
      <c r="E479" s="108" t="s">
        <v>133</v>
      </c>
      <c r="F479" s="108" t="s">
        <v>129</v>
      </c>
      <c r="G479" s="108" t="s">
        <v>105</v>
      </c>
      <c r="H479" s="108" t="s">
        <v>105</v>
      </c>
      <c r="I479" s="108" t="s">
        <v>106</v>
      </c>
      <c r="J479" s="110">
        <v>100</v>
      </c>
      <c r="K479" s="105">
        <v>100</v>
      </c>
      <c r="L479" s="110">
        <v>100</v>
      </c>
      <c r="M479" s="110">
        <v>100</v>
      </c>
      <c r="N479" s="110">
        <v>100</v>
      </c>
      <c r="O479" s="110">
        <v>100</v>
      </c>
      <c r="P479" s="110">
        <v>100</v>
      </c>
      <c r="Q479" s="2"/>
      <c r="R479" s="2"/>
    </row>
    <row r="480" spans="1:18" x14ac:dyDescent="0.3">
      <c r="A480" s="112">
        <v>2024</v>
      </c>
      <c r="B480" s="108" t="s">
        <v>145</v>
      </c>
      <c r="C480" s="108" t="s">
        <v>101</v>
      </c>
      <c r="D480" s="108" t="s">
        <v>102</v>
      </c>
      <c r="E480" s="108" t="s">
        <v>133</v>
      </c>
      <c r="F480" s="108" t="s">
        <v>120</v>
      </c>
      <c r="G480" s="108" t="s">
        <v>105</v>
      </c>
      <c r="H480" s="108" t="s">
        <v>105</v>
      </c>
      <c r="I480" s="108" t="s">
        <v>106</v>
      </c>
      <c r="J480" s="110">
        <v>86.19</v>
      </c>
      <c r="K480" s="105">
        <v>80</v>
      </c>
      <c r="L480" s="110">
        <v>85</v>
      </c>
      <c r="M480" s="110">
        <v>95</v>
      </c>
      <c r="N480" s="110">
        <v>66.67</v>
      </c>
      <c r="O480" s="110">
        <v>100</v>
      </c>
      <c r="P480" s="110">
        <v>80</v>
      </c>
      <c r="Q480" s="2"/>
      <c r="R480" s="2"/>
    </row>
    <row r="481" spans="1:18" x14ac:dyDescent="0.3">
      <c r="A481" s="112">
        <v>2024</v>
      </c>
      <c r="B481" s="108" t="s">
        <v>146</v>
      </c>
      <c r="C481" s="108" t="s">
        <v>101</v>
      </c>
      <c r="D481" s="108" t="s">
        <v>102</v>
      </c>
      <c r="E481" s="108" t="s">
        <v>147</v>
      </c>
      <c r="F481" s="108" t="s">
        <v>138</v>
      </c>
      <c r="G481" s="108" t="s">
        <v>105</v>
      </c>
      <c r="H481" s="108" t="s">
        <v>105</v>
      </c>
      <c r="I481" s="108" t="s">
        <v>106</v>
      </c>
      <c r="J481" s="110">
        <v>98</v>
      </c>
      <c r="K481" s="105">
        <v>100</v>
      </c>
      <c r="L481" s="110">
        <v>100</v>
      </c>
      <c r="M481" s="110">
        <v>95</v>
      </c>
      <c r="N481" s="110">
        <v>100</v>
      </c>
      <c r="O481" s="110">
        <v>100</v>
      </c>
      <c r="P481" s="110">
        <v>80</v>
      </c>
      <c r="Q481" s="2"/>
      <c r="R481" s="2"/>
    </row>
    <row r="482" spans="1:18" x14ac:dyDescent="0.3">
      <c r="A482" s="112">
        <v>2024</v>
      </c>
      <c r="B482" s="108" t="s">
        <v>148</v>
      </c>
      <c r="C482" s="108" t="s">
        <v>101</v>
      </c>
      <c r="D482" s="108" t="s">
        <v>102</v>
      </c>
      <c r="E482" s="108" t="s">
        <v>149</v>
      </c>
      <c r="F482" s="108" t="s">
        <v>118</v>
      </c>
      <c r="G482" s="108" t="s">
        <v>105</v>
      </c>
      <c r="H482" s="108" t="s">
        <v>105</v>
      </c>
      <c r="I482" s="108" t="s">
        <v>106</v>
      </c>
      <c r="J482" s="110">
        <v>95.24</v>
      </c>
      <c r="K482" s="105">
        <v>100</v>
      </c>
      <c r="L482" s="110">
        <v>90</v>
      </c>
      <c r="M482" s="110">
        <v>100</v>
      </c>
      <c r="N482" s="110">
        <v>100</v>
      </c>
      <c r="O482" s="110">
        <v>100</v>
      </c>
      <c r="P482" s="110">
        <v>100</v>
      </c>
      <c r="Q482" s="2"/>
      <c r="R482" s="2"/>
    </row>
    <row r="483" spans="1:18" x14ac:dyDescent="0.3">
      <c r="A483" s="112">
        <v>2024</v>
      </c>
      <c r="B483" s="108" t="s">
        <v>150</v>
      </c>
      <c r="C483" s="108" t="s">
        <v>101</v>
      </c>
      <c r="D483" s="108" t="s">
        <v>102</v>
      </c>
      <c r="E483" s="108" t="s">
        <v>149</v>
      </c>
      <c r="F483" s="108" t="s">
        <v>151</v>
      </c>
      <c r="G483" s="108" t="s">
        <v>105</v>
      </c>
      <c r="H483" s="108" t="s">
        <v>105</v>
      </c>
      <c r="I483" s="108" t="s">
        <v>106</v>
      </c>
      <c r="J483" s="110">
        <v>100</v>
      </c>
      <c r="K483" s="105">
        <v>100</v>
      </c>
      <c r="L483" s="110">
        <v>100</v>
      </c>
      <c r="M483" s="110">
        <v>100</v>
      </c>
      <c r="N483" s="110">
        <v>100</v>
      </c>
      <c r="O483" s="110">
        <v>100</v>
      </c>
      <c r="P483" s="110">
        <v>100</v>
      </c>
      <c r="Q483" s="2"/>
      <c r="R483" s="2"/>
    </row>
    <row r="484" spans="1:18" x14ac:dyDescent="0.3">
      <c r="A484" s="112">
        <v>2024</v>
      </c>
      <c r="B484" s="108" t="s">
        <v>152</v>
      </c>
      <c r="C484" s="108" t="s">
        <v>101</v>
      </c>
      <c r="D484" s="108" t="s">
        <v>102</v>
      </c>
      <c r="E484" s="108" t="s">
        <v>147</v>
      </c>
      <c r="F484" s="108" t="s">
        <v>110</v>
      </c>
      <c r="G484" s="108" t="s">
        <v>105</v>
      </c>
      <c r="H484" s="108" t="s">
        <v>105</v>
      </c>
      <c r="I484" s="108" t="s">
        <v>106</v>
      </c>
      <c r="J484" s="110">
        <v>100</v>
      </c>
      <c r="K484" s="105">
        <v>100</v>
      </c>
      <c r="L484" s="110">
        <v>100</v>
      </c>
      <c r="M484" s="110">
        <v>100</v>
      </c>
      <c r="N484" s="110">
        <v>100</v>
      </c>
      <c r="O484" s="110">
        <v>100</v>
      </c>
      <c r="P484" s="110">
        <v>100</v>
      </c>
      <c r="Q484" s="2"/>
      <c r="R484" s="2"/>
    </row>
    <row r="485" spans="1:18" x14ac:dyDescent="0.3">
      <c r="A485" s="112">
        <v>2024</v>
      </c>
      <c r="B485" s="108" t="s">
        <v>153</v>
      </c>
      <c r="C485" s="108" t="s">
        <v>101</v>
      </c>
      <c r="D485" s="108" t="s">
        <v>102</v>
      </c>
      <c r="E485" s="108" t="s">
        <v>147</v>
      </c>
      <c r="F485" s="108" t="s">
        <v>110</v>
      </c>
      <c r="G485" s="108" t="s">
        <v>105</v>
      </c>
      <c r="H485" s="108" t="s">
        <v>105</v>
      </c>
      <c r="I485" s="108" t="s">
        <v>106</v>
      </c>
      <c r="J485" s="110">
        <v>95.24</v>
      </c>
      <c r="K485" s="105">
        <v>100</v>
      </c>
      <c r="L485" s="110">
        <v>95</v>
      </c>
      <c r="M485" s="110">
        <v>100</v>
      </c>
      <c r="N485" s="110">
        <v>83.33</v>
      </c>
      <c r="O485" s="110">
        <v>100</v>
      </c>
      <c r="P485" s="110">
        <v>100</v>
      </c>
      <c r="Q485" s="2"/>
      <c r="R485" s="2"/>
    </row>
    <row r="486" spans="1:18" x14ac:dyDescent="0.3">
      <c r="A486" s="112">
        <v>2024</v>
      </c>
      <c r="B486" s="108" t="s">
        <v>154</v>
      </c>
      <c r="C486" s="108" t="s">
        <v>101</v>
      </c>
      <c r="D486" s="108" t="s">
        <v>102</v>
      </c>
      <c r="E486" s="108" t="s">
        <v>147</v>
      </c>
      <c r="F486" s="108" t="s">
        <v>110</v>
      </c>
      <c r="G486" s="108" t="s">
        <v>105</v>
      </c>
      <c r="H486" s="108" t="s">
        <v>105</v>
      </c>
      <c r="I486" s="108" t="s">
        <v>106</v>
      </c>
      <c r="J486" s="110">
        <v>93</v>
      </c>
      <c r="K486" s="105">
        <v>100</v>
      </c>
      <c r="L486" s="110">
        <v>100</v>
      </c>
      <c r="M486" s="110">
        <v>95</v>
      </c>
      <c r="N486" s="110">
        <v>100</v>
      </c>
      <c r="O486" s="110">
        <v>100</v>
      </c>
      <c r="P486" s="110">
        <v>30</v>
      </c>
      <c r="Q486" s="2"/>
      <c r="R486" s="2"/>
    </row>
    <row r="487" spans="1:18" x14ac:dyDescent="0.3">
      <c r="A487" s="112">
        <v>2024</v>
      </c>
      <c r="B487" s="108" t="s">
        <v>155</v>
      </c>
      <c r="C487" s="108" t="s">
        <v>101</v>
      </c>
      <c r="D487" s="108" t="s">
        <v>102</v>
      </c>
      <c r="E487" s="108" t="s">
        <v>147</v>
      </c>
      <c r="F487" s="108" t="s">
        <v>131</v>
      </c>
      <c r="G487" s="108" t="s">
        <v>105</v>
      </c>
      <c r="H487" s="108" t="s">
        <v>105</v>
      </c>
      <c r="I487" s="108" t="s">
        <v>106</v>
      </c>
      <c r="J487" s="110">
        <v>75.790000000000006</v>
      </c>
      <c r="K487" s="105">
        <v>60</v>
      </c>
      <c r="L487" s="110">
        <v>66.67</v>
      </c>
      <c r="M487" s="110">
        <v>77.14</v>
      </c>
      <c r="N487" s="110">
        <v>100</v>
      </c>
      <c r="O487" s="110">
        <v>100</v>
      </c>
      <c r="P487" s="110">
        <v>70</v>
      </c>
      <c r="Q487" s="2"/>
      <c r="R487" s="2"/>
    </row>
    <row r="488" spans="1:18" x14ac:dyDescent="0.3">
      <c r="A488" s="112">
        <v>2024</v>
      </c>
      <c r="B488" s="108" t="s">
        <v>156</v>
      </c>
      <c r="C488" s="108" t="s">
        <v>101</v>
      </c>
      <c r="D488" s="108" t="s">
        <v>102</v>
      </c>
      <c r="E488" s="108" t="s">
        <v>147</v>
      </c>
      <c r="F488" s="108" t="s">
        <v>110</v>
      </c>
      <c r="G488" s="108" t="s">
        <v>105</v>
      </c>
      <c r="H488" s="108" t="s">
        <v>105</v>
      </c>
      <c r="I488" s="108" t="s">
        <v>106</v>
      </c>
      <c r="J488" s="110">
        <v>94.29</v>
      </c>
      <c r="K488" s="105">
        <v>100</v>
      </c>
      <c r="L488" s="110">
        <v>90</v>
      </c>
      <c r="M488" s="110">
        <v>97.5</v>
      </c>
      <c r="N488" s="110">
        <v>100</v>
      </c>
      <c r="O488" s="110">
        <v>100</v>
      </c>
      <c r="P488" s="110">
        <v>90</v>
      </c>
      <c r="Q488" s="2"/>
      <c r="R488" s="2"/>
    </row>
    <row r="489" spans="1:18" x14ac:dyDescent="0.3">
      <c r="A489" s="112">
        <v>2024</v>
      </c>
      <c r="B489" s="108" t="s">
        <v>157</v>
      </c>
      <c r="C489" s="108" t="s">
        <v>101</v>
      </c>
      <c r="D489" s="108" t="s">
        <v>102</v>
      </c>
      <c r="E489" s="108" t="s">
        <v>704</v>
      </c>
      <c r="F489" s="108" t="s">
        <v>108</v>
      </c>
      <c r="G489" s="108" t="s">
        <v>105</v>
      </c>
      <c r="H489" s="108" t="s">
        <v>105</v>
      </c>
      <c r="I489" s="108" t="s">
        <v>106</v>
      </c>
      <c r="J489" s="110">
        <v>72.38</v>
      </c>
      <c r="K489" s="105">
        <v>60</v>
      </c>
      <c r="L489" s="110">
        <v>70</v>
      </c>
      <c r="M489" s="110">
        <v>65</v>
      </c>
      <c r="N489" s="110">
        <v>100</v>
      </c>
      <c r="O489" s="110">
        <v>75</v>
      </c>
      <c r="P489" s="110">
        <v>60</v>
      </c>
      <c r="Q489" s="2"/>
      <c r="R489" s="2"/>
    </row>
    <row r="490" spans="1:18" x14ac:dyDescent="0.3">
      <c r="A490" s="112">
        <v>2024</v>
      </c>
      <c r="B490" s="108" t="s">
        <v>159</v>
      </c>
      <c r="C490" s="108" t="s">
        <v>101</v>
      </c>
      <c r="D490" s="108" t="s">
        <v>102</v>
      </c>
      <c r="E490" s="108" t="s">
        <v>227</v>
      </c>
      <c r="F490" s="108" t="s">
        <v>108</v>
      </c>
      <c r="G490" s="108" t="s">
        <v>105</v>
      </c>
      <c r="H490" s="108" t="s">
        <v>105</v>
      </c>
      <c r="I490" s="108" t="s">
        <v>106</v>
      </c>
      <c r="J490" s="110">
        <v>100</v>
      </c>
      <c r="K490" s="105">
        <v>100</v>
      </c>
      <c r="L490" s="110">
        <v>100</v>
      </c>
      <c r="M490" s="110">
        <v>100</v>
      </c>
      <c r="N490" s="110">
        <v>100</v>
      </c>
      <c r="O490" s="110">
        <v>100</v>
      </c>
      <c r="P490" s="110">
        <v>100</v>
      </c>
      <c r="Q490" s="2"/>
      <c r="R490" s="2"/>
    </row>
    <row r="491" spans="1:18" x14ac:dyDescent="0.3">
      <c r="A491" s="112">
        <v>2024</v>
      </c>
      <c r="B491" s="108" t="s">
        <v>160</v>
      </c>
      <c r="C491" s="108" t="s">
        <v>101</v>
      </c>
      <c r="D491" s="108" t="s">
        <v>102</v>
      </c>
      <c r="E491" s="108" t="s">
        <v>707</v>
      </c>
      <c r="F491" s="108" t="s">
        <v>138</v>
      </c>
      <c r="G491" s="108" t="s">
        <v>162</v>
      </c>
      <c r="H491" s="108" t="s">
        <v>163</v>
      </c>
      <c r="I491" s="108" t="s">
        <v>106</v>
      </c>
      <c r="J491" s="110">
        <v>72.22</v>
      </c>
      <c r="K491" s="105">
        <v>80</v>
      </c>
      <c r="L491" s="110">
        <v>55.56</v>
      </c>
      <c r="M491" s="110">
        <v>85.71</v>
      </c>
      <c r="N491" s="110">
        <v>100</v>
      </c>
      <c r="O491" s="110">
        <v>100</v>
      </c>
      <c r="P491" s="110">
        <v>50</v>
      </c>
      <c r="Q491" s="2"/>
      <c r="R491" s="2"/>
    </row>
    <row r="492" spans="1:18" x14ac:dyDescent="0.3">
      <c r="A492" s="112">
        <v>2024</v>
      </c>
      <c r="B492" s="108" t="s">
        <v>164</v>
      </c>
      <c r="C492" s="108" t="s">
        <v>101</v>
      </c>
      <c r="D492" s="108" t="s">
        <v>102</v>
      </c>
      <c r="E492" s="108" t="s">
        <v>707</v>
      </c>
      <c r="F492" s="108" t="s">
        <v>138</v>
      </c>
      <c r="G492" s="108" t="s">
        <v>165</v>
      </c>
      <c r="H492" s="108" t="s">
        <v>166</v>
      </c>
      <c r="I492" s="108" t="s">
        <v>106</v>
      </c>
      <c r="J492" s="110">
        <v>81.5</v>
      </c>
      <c r="K492" s="105">
        <v>100</v>
      </c>
      <c r="L492" s="110">
        <v>80</v>
      </c>
      <c r="M492" s="110">
        <v>78.75</v>
      </c>
      <c r="N492" s="110">
        <v>100</v>
      </c>
      <c r="O492" s="110">
        <v>75</v>
      </c>
      <c r="P492" s="110">
        <v>90</v>
      </c>
      <c r="Q492" s="2"/>
      <c r="R492" s="2"/>
    </row>
    <row r="493" spans="1:18" x14ac:dyDescent="0.3">
      <c r="A493" s="112">
        <v>2024</v>
      </c>
      <c r="B493" s="108" t="s">
        <v>167</v>
      </c>
      <c r="C493" s="108" t="s">
        <v>101</v>
      </c>
      <c r="D493" s="108" t="s">
        <v>102</v>
      </c>
      <c r="E493" s="108" t="s">
        <v>147</v>
      </c>
      <c r="F493" s="108" t="s">
        <v>684</v>
      </c>
      <c r="G493" s="108" t="s">
        <v>105</v>
      </c>
      <c r="H493" s="108" t="s">
        <v>105</v>
      </c>
      <c r="I493" s="108" t="s">
        <v>106</v>
      </c>
      <c r="J493" s="110">
        <v>100</v>
      </c>
      <c r="K493" s="105">
        <v>100</v>
      </c>
      <c r="L493" s="110">
        <v>100</v>
      </c>
      <c r="M493" s="110">
        <v>100</v>
      </c>
      <c r="N493" s="110">
        <v>100</v>
      </c>
      <c r="O493" s="110">
        <v>100</v>
      </c>
      <c r="P493" s="110">
        <v>100</v>
      </c>
      <c r="Q493" s="2"/>
      <c r="R493" s="2"/>
    </row>
    <row r="494" spans="1:18" x14ac:dyDescent="0.3">
      <c r="A494" s="112">
        <v>2024</v>
      </c>
      <c r="B494" s="108" t="s">
        <v>168</v>
      </c>
      <c r="C494" s="108" t="s">
        <v>101</v>
      </c>
      <c r="D494" s="108" t="s">
        <v>102</v>
      </c>
      <c r="E494" s="108" t="s">
        <v>147</v>
      </c>
      <c r="F494" s="108" t="s">
        <v>676</v>
      </c>
      <c r="G494" s="108" t="s">
        <v>105</v>
      </c>
      <c r="H494" s="108" t="s">
        <v>105</v>
      </c>
      <c r="I494" s="108" t="s">
        <v>106</v>
      </c>
      <c r="J494" s="110">
        <v>98</v>
      </c>
      <c r="K494" s="105">
        <v>100</v>
      </c>
      <c r="L494" s="110">
        <v>100</v>
      </c>
      <c r="M494" s="110">
        <v>95</v>
      </c>
      <c r="N494" s="110">
        <v>100</v>
      </c>
      <c r="O494" s="110">
        <v>100</v>
      </c>
      <c r="P494" s="110">
        <v>80</v>
      </c>
      <c r="Q494" s="2"/>
      <c r="R494" s="2"/>
    </row>
    <row r="495" spans="1:18" x14ac:dyDescent="0.3">
      <c r="A495" s="112">
        <v>2024</v>
      </c>
      <c r="B495" s="108" t="s">
        <v>169</v>
      </c>
      <c r="C495" s="108" t="s">
        <v>101</v>
      </c>
      <c r="D495" s="108" t="s">
        <v>102</v>
      </c>
      <c r="E495" s="108" t="s">
        <v>147</v>
      </c>
      <c r="F495" s="108" t="s">
        <v>538</v>
      </c>
      <c r="G495" s="108" t="s">
        <v>105</v>
      </c>
      <c r="H495" s="108" t="s">
        <v>105</v>
      </c>
      <c r="I495" s="108" t="s">
        <v>106</v>
      </c>
      <c r="J495" s="110">
        <v>97.62</v>
      </c>
      <c r="K495" s="105">
        <v>100</v>
      </c>
      <c r="L495" s="110">
        <v>100</v>
      </c>
      <c r="M495" s="110">
        <v>100</v>
      </c>
      <c r="N495" s="110">
        <v>83.33</v>
      </c>
      <c r="O495" s="110">
        <v>100</v>
      </c>
      <c r="P495" s="110">
        <v>100</v>
      </c>
      <c r="Q495" s="2"/>
      <c r="R495" s="2"/>
    </row>
    <row r="496" spans="1:18" x14ac:dyDescent="0.3">
      <c r="A496" s="112">
        <v>2024</v>
      </c>
      <c r="B496" s="108" t="s">
        <v>171</v>
      </c>
      <c r="C496" s="108" t="s">
        <v>101</v>
      </c>
      <c r="D496" s="108" t="s">
        <v>102</v>
      </c>
      <c r="E496" s="108" t="s">
        <v>176</v>
      </c>
      <c r="F496" s="108" t="s">
        <v>138</v>
      </c>
      <c r="G496" s="108" t="s">
        <v>105</v>
      </c>
      <c r="H496" s="108" t="s">
        <v>105</v>
      </c>
      <c r="I496" s="108" t="s">
        <v>106</v>
      </c>
      <c r="J496" s="110">
        <v>95</v>
      </c>
      <c r="K496" s="105">
        <v>100</v>
      </c>
      <c r="L496" s="110">
        <v>90</v>
      </c>
      <c r="M496" s="110">
        <v>100</v>
      </c>
      <c r="N496" s="110">
        <v>100</v>
      </c>
      <c r="O496" s="110">
        <v>100</v>
      </c>
      <c r="P496" s="110">
        <v>100</v>
      </c>
      <c r="Q496" s="2"/>
      <c r="R496" s="2"/>
    </row>
    <row r="497" spans="1:18" x14ac:dyDescent="0.3">
      <c r="A497" s="112">
        <v>2024</v>
      </c>
      <c r="B497" s="108" t="s">
        <v>172</v>
      </c>
      <c r="C497" s="108" t="s">
        <v>101</v>
      </c>
      <c r="D497" s="108" t="s">
        <v>102</v>
      </c>
      <c r="E497" s="108" t="s">
        <v>315</v>
      </c>
      <c r="F497" s="108" t="s">
        <v>138</v>
      </c>
      <c r="G497" s="108" t="s">
        <v>105</v>
      </c>
      <c r="H497" s="108" t="s">
        <v>105</v>
      </c>
      <c r="I497" s="108" t="s">
        <v>106</v>
      </c>
      <c r="J497" s="110">
        <v>100</v>
      </c>
      <c r="K497" s="105">
        <v>100</v>
      </c>
      <c r="L497" s="110">
        <v>100</v>
      </c>
      <c r="M497" s="110">
        <v>100</v>
      </c>
      <c r="N497" s="110">
        <v>100</v>
      </c>
      <c r="O497" s="110">
        <v>100</v>
      </c>
      <c r="P497" s="110">
        <v>100</v>
      </c>
      <c r="Q497" s="2"/>
      <c r="R497" s="2"/>
    </row>
    <row r="498" spans="1:18" x14ac:dyDescent="0.3">
      <c r="A498" s="112">
        <v>2024</v>
      </c>
      <c r="B498" s="108" t="s">
        <v>174</v>
      </c>
      <c r="C498" s="108" t="s">
        <v>101</v>
      </c>
      <c r="D498" s="108" t="s">
        <v>102</v>
      </c>
      <c r="E498" s="108" t="s">
        <v>147</v>
      </c>
      <c r="F498" s="108" t="s">
        <v>122</v>
      </c>
      <c r="G498" s="108" t="s">
        <v>105</v>
      </c>
      <c r="H498" s="108" t="s">
        <v>105</v>
      </c>
      <c r="I498" s="108" t="s">
        <v>106</v>
      </c>
      <c r="J498" s="110">
        <v>100</v>
      </c>
      <c r="K498" s="105">
        <v>100</v>
      </c>
      <c r="L498" s="110">
        <v>100</v>
      </c>
      <c r="M498" s="110">
        <v>100</v>
      </c>
      <c r="N498" s="110">
        <v>100</v>
      </c>
      <c r="O498" s="110">
        <v>100</v>
      </c>
      <c r="P498" s="110">
        <v>100</v>
      </c>
      <c r="Q498" s="2"/>
      <c r="R498" s="2"/>
    </row>
    <row r="499" spans="1:18" x14ac:dyDescent="0.3">
      <c r="A499" s="112">
        <v>2024</v>
      </c>
      <c r="B499" s="108" t="s">
        <v>175</v>
      </c>
      <c r="C499" s="108" t="s">
        <v>101</v>
      </c>
      <c r="D499" s="108" t="s">
        <v>102</v>
      </c>
      <c r="E499" s="108" t="s">
        <v>176</v>
      </c>
      <c r="F499" s="108" t="s">
        <v>116</v>
      </c>
      <c r="G499" s="108" t="s">
        <v>105</v>
      </c>
      <c r="H499" s="108" t="s">
        <v>105</v>
      </c>
      <c r="I499" s="108" t="s">
        <v>106</v>
      </c>
      <c r="J499" s="110">
        <v>100</v>
      </c>
      <c r="K499" s="105">
        <v>100</v>
      </c>
      <c r="L499" s="110">
        <v>100</v>
      </c>
      <c r="M499" s="110">
        <v>100</v>
      </c>
      <c r="N499" s="110">
        <v>100</v>
      </c>
      <c r="O499" s="110">
        <v>100</v>
      </c>
      <c r="P499" s="110">
        <v>100</v>
      </c>
      <c r="Q499" s="2"/>
      <c r="R499" s="2"/>
    </row>
    <row r="500" spans="1:18" x14ac:dyDescent="0.3">
      <c r="A500" s="112">
        <v>2024</v>
      </c>
      <c r="B500" s="108" t="s">
        <v>177</v>
      </c>
      <c r="C500" s="108" t="s">
        <v>101</v>
      </c>
      <c r="D500" s="108" t="s">
        <v>102</v>
      </c>
      <c r="E500" s="108" t="s">
        <v>147</v>
      </c>
      <c r="F500" s="108" t="s">
        <v>538</v>
      </c>
      <c r="G500" s="108" t="s">
        <v>105</v>
      </c>
      <c r="H500" s="108" t="s">
        <v>105</v>
      </c>
      <c r="I500" s="108" t="s">
        <v>106</v>
      </c>
      <c r="J500" s="110">
        <v>95</v>
      </c>
      <c r="K500" s="105">
        <v>100</v>
      </c>
      <c r="L500" s="110">
        <v>100</v>
      </c>
      <c r="M500" s="110">
        <v>100</v>
      </c>
      <c r="N500" s="110">
        <v>66.67</v>
      </c>
      <c r="O500" s="110">
        <v>100</v>
      </c>
      <c r="P500" s="110">
        <v>100</v>
      </c>
      <c r="Q500" s="2"/>
      <c r="R500" s="2"/>
    </row>
    <row r="501" spans="1:18" x14ac:dyDescent="0.3">
      <c r="A501" s="112">
        <v>2024</v>
      </c>
      <c r="B501" s="108" t="s">
        <v>178</v>
      </c>
      <c r="C501" s="108" t="s">
        <v>101</v>
      </c>
      <c r="D501" s="108" t="s">
        <v>102</v>
      </c>
      <c r="E501" s="108" t="s">
        <v>147</v>
      </c>
      <c r="F501" s="108" t="s">
        <v>538</v>
      </c>
      <c r="G501" s="108" t="s">
        <v>105</v>
      </c>
      <c r="H501" s="108" t="s">
        <v>105</v>
      </c>
      <c r="I501" s="108" t="s">
        <v>106</v>
      </c>
      <c r="J501" s="110">
        <v>100</v>
      </c>
      <c r="K501" s="105">
        <v>100</v>
      </c>
      <c r="L501" s="110">
        <v>100</v>
      </c>
      <c r="M501" s="110">
        <v>100</v>
      </c>
      <c r="N501" s="110">
        <v>100</v>
      </c>
      <c r="O501" s="110">
        <v>100</v>
      </c>
      <c r="P501" s="110">
        <v>100</v>
      </c>
      <c r="Q501" s="2"/>
      <c r="R501" s="2"/>
    </row>
    <row r="502" spans="1:18" x14ac:dyDescent="0.3">
      <c r="A502" s="112">
        <v>2024</v>
      </c>
      <c r="B502" s="108" t="s">
        <v>179</v>
      </c>
      <c r="C502" s="108" t="s">
        <v>101</v>
      </c>
      <c r="D502" s="108" t="s">
        <v>102</v>
      </c>
      <c r="E502" s="108" t="s">
        <v>147</v>
      </c>
      <c r="F502" s="108" t="s">
        <v>136</v>
      </c>
      <c r="G502" s="108" t="s">
        <v>105</v>
      </c>
      <c r="H502" s="108" t="s">
        <v>105</v>
      </c>
      <c r="I502" s="108" t="s">
        <v>106</v>
      </c>
      <c r="J502" s="110">
        <v>100</v>
      </c>
      <c r="K502" s="105">
        <v>100</v>
      </c>
      <c r="L502" s="110">
        <v>100</v>
      </c>
      <c r="M502" s="110">
        <v>100</v>
      </c>
      <c r="N502" s="110">
        <v>100</v>
      </c>
      <c r="O502" s="110">
        <v>100</v>
      </c>
      <c r="P502" s="110">
        <v>100</v>
      </c>
      <c r="Q502" s="2"/>
      <c r="R502" s="2"/>
    </row>
    <row r="503" spans="1:18" x14ac:dyDescent="0.3">
      <c r="A503" s="112">
        <v>2024</v>
      </c>
      <c r="B503" s="108" t="s">
        <v>180</v>
      </c>
      <c r="C503" s="108" t="s">
        <v>101</v>
      </c>
      <c r="D503" s="108" t="s">
        <v>102</v>
      </c>
      <c r="E503" s="108" t="s">
        <v>147</v>
      </c>
      <c r="F503" s="108" t="s">
        <v>138</v>
      </c>
      <c r="G503" s="108" t="s">
        <v>105</v>
      </c>
      <c r="H503" s="108" t="s">
        <v>105</v>
      </c>
      <c r="I503" s="108" t="s">
        <v>106</v>
      </c>
      <c r="J503" s="110">
        <v>100</v>
      </c>
      <c r="K503" s="105">
        <v>100</v>
      </c>
      <c r="L503" s="110">
        <v>100</v>
      </c>
      <c r="M503" s="110">
        <v>100</v>
      </c>
      <c r="N503" s="110">
        <v>100</v>
      </c>
      <c r="O503" s="110">
        <v>100</v>
      </c>
      <c r="P503" s="110">
        <v>100</v>
      </c>
      <c r="Q503" s="2"/>
      <c r="R503" s="2"/>
    </row>
    <row r="504" spans="1:18" x14ac:dyDescent="0.3">
      <c r="A504" s="112">
        <v>2024</v>
      </c>
      <c r="B504" s="108" t="s">
        <v>181</v>
      </c>
      <c r="C504" s="108" t="s">
        <v>101</v>
      </c>
      <c r="D504" s="108" t="s">
        <v>102</v>
      </c>
      <c r="E504" s="108" t="s">
        <v>143</v>
      </c>
      <c r="F504" s="108" t="s">
        <v>140</v>
      </c>
      <c r="G504" s="108" t="s">
        <v>105</v>
      </c>
      <c r="H504" s="108" t="s">
        <v>105</v>
      </c>
      <c r="I504" s="108" t="s">
        <v>106</v>
      </c>
      <c r="J504" s="110">
        <v>80.95</v>
      </c>
      <c r="K504" s="105">
        <v>100</v>
      </c>
      <c r="L504" s="110">
        <v>100</v>
      </c>
      <c r="M504" s="110">
        <v>87.5</v>
      </c>
      <c r="N504" s="110">
        <v>66.67</v>
      </c>
      <c r="O504" s="110">
        <v>50</v>
      </c>
      <c r="P504" s="110">
        <v>100</v>
      </c>
      <c r="Q504" s="2"/>
      <c r="R504" s="2"/>
    </row>
    <row r="505" spans="1:18" x14ac:dyDescent="0.3">
      <c r="A505" s="112">
        <v>2024</v>
      </c>
      <c r="B505" s="108" t="s">
        <v>182</v>
      </c>
      <c r="C505" s="108" t="s">
        <v>101</v>
      </c>
      <c r="D505" s="108" t="s">
        <v>102</v>
      </c>
      <c r="E505" s="108" t="s">
        <v>143</v>
      </c>
      <c r="F505" s="108" t="s">
        <v>120</v>
      </c>
      <c r="G505" s="108" t="s">
        <v>105</v>
      </c>
      <c r="H505" s="108" t="s">
        <v>105</v>
      </c>
      <c r="I505" s="108" t="s">
        <v>106</v>
      </c>
      <c r="J505" s="110">
        <v>100</v>
      </c>
      <c r="K505" s="105">
        <v>100</v>
      </c>
      <c r="L505" s="110">
        <v>100</v>
      </c>
      <c r="M505" s="110">
        <v>100</v>
      </c>
      <c r="N505" s="110">
        <v>100</v>
      </c>
      <c r="O505" s="110">
        <v>100</v>
      </c>
      <c r="P505" s="110">
        <v>100</v>
      </c>
      <c r="Q505" s="2"/>
      <c r="R505" s="2"/>
    </row>
    <row r="506" spans="1:18" x14ac:dyDescent="0.3">
      <c r="A506" s="112">
        <v>2024</v>
      </c>
      <c r="B506" s="108" t="s">
        <v>183</v>
      </c>
      <c r="C506" s="108" t="s">
        <v>101</v>
      </c>
      <c r="D506" s="108" t="s">
        <v>102</v>
      </c>
      <c r="E506" s="108" t="s">
        <v>176</v>
      </c>
      <c r="F506" s="108" t="s">
        <v>108</v>
      </c>
      <c r="G506" s="108" t="s">
        <v>105</v>
      </c>
      <c r="H506" s="108" t="s">
        <v>105</v>
      </c>
      <c r="I506" s="108" t="s">
        <v>106</v>
      </c>
      <c r="J506" s="110">
        <v>100</v>
      </c>
      <c r="K506" s="105">
        <v>100</v>
      </c>
      <c r="L506" s="110">
        <v>100</v>
      </c>
      <c r="M506" s="110">
        <v>100</v>
      </c>
      <c r="N506" s="110">
        <v>100</v>
      </c>
      <c r="O506" s="110">
        <v>100</v>
      </c>
      <c r="P506" s="110">
        <v>100</v>
      </c>
      <c r="Q506" s="2"/>
      <c r="R506" s="2"/>
    </row>
    <row r="507" spans="1:18" x14ac:dyDescent="0.3">
      <c r="A507" s="112">
        <v>2024</v>
      </c>
      <c r="B507" s="108" t="s">
        <v>184</v>
      </c>
      <c r="C507" s="108" t="s">
        <v>101</v>
      </c>
      <c r="D507" s="108" t="s">
        <v>102</v>
      </c>
      <c r="E507" s="108" t="s">
        <v>147</v>
      </c>
      <c r="F507" s="108" t="s">
        <v>116</v>
      </c>
      <c r="G507" s="108" t="s">
        <v>185</v>
      </c>
      <c r="H507" s="108" t="s">
        <v>186</v>
      </c>
      <c r="I507" s="108" t="s">
        <v>106</v>
      </c>
      <c r="J507" s="110">
        <v>99</v>
      </c>
      <c r="K507" s="105">
        <v>100</v>
      </c>
      <c r="L507" s="110">
        <v>100</v>
      </c>
      <c r="M507" s="110">
        <v>97.5</v>
      </c>
      <c r="N507" s="110">
        <v>100</v>
      </c>
      <c r="O507" s="110">
        <v>100</v>
      </c>
      <c r="P507" s="110">
        <v>90</v>
      </c>
      <c r="Q507" s="2"/>
      <c r="R507" s="2"/>
    </row>
    <row r="508" spans="1:18" x14ac:dyDescent="0.3">
      <c r="A508" s="112">
        <v>2024</v>
      </c>
      <c r="B508" s="108" t="s">
        <v>187</v>
      </c>
      <c r="C508" s="108" t="s">
        <v>101</v>
      </c>
      <c r="D508" s="108" t="s">
        <v>102</v>
      </c>
      <c r="E508" s="108" t="s">
        <v>147</v>
      </c>
      <c r="F508" s="108" t="s">
        <v>116</v>
      </c>
      <c r="G508" s="108" t="s">
        <v>188</v>
      </c>
      <c r="H508" s="108" t="s">
        <v>189</v>
      </c>
      <c r="I508" s="108" t="s">
        <v>106</v>
      </c>
      <c r="J508" s="110">
        <v>94.44</v>
      </c>
      <c r="K508" s="105">
        <v>100</v>
      </c>
      <c r="L508" s="110">
        <v>87.5</v>
      </c>
      <c r="M508" s="110">
        <v>100</v>
      </c>
      <c r="N508" s="110">
        <v>100</v>
      </c>
      <c r="O508" s="110">
        <v>100</v>
      </c>
      <c r="P508" s="110">
        <v>100</v>
      </c>
      <c r="Q508" s="2"/>
      <c r="R508" s="2"/>
    </row>
    <row r="509" spans="1:18" x14ac:dyDescent="0.3">
      <c r="A509" s="112">
        <v>2024</v>
      </c>
      <c r="B509" s="108" t="s">
        <v>190</v>
      </c>
      <c r="C509" s="108" t="s">
        <v>101</v>
      </c>
      <c r="D509" s="108" t="s">
        <v>102</v>
      </c>
      <c r="E509" s="108" t="s">
        <v>147</v>
      </c>
      <c r="F509" s="108" t="s">
        <v>116</v>
      </c>
      <c r="G509" s="108" t="s">
        <v>105</v>
      </c>
      <c r="H509" s="108" t="s">
        <v>105</v>
      </c>
      <c r="I509" s="108" t="s">
        <v>106</v>
      </c>
      <c r="J509" s="110">
        <v>100</v>
      </c>
      <c r="K509" s="105">
        <v>100</v>
      </c>
      <c r="L509" s="110">
        <v>100</v>
      </c>
      <c r="M509" s="110">
        <v>100</v>
      </c>
      <c r="N509" s="110">
        <v>100</v>
      </c>
      <c r="O509" s="110">
        <v>100</v>
      </c>
      <c r="P509" s="110">
        <v>100</v>
      </c>
      <c r="Q509" s="2"/>
      <c r="R509" s="2"/>
    </row>
    <row r="510" spans="1:18" x14ac:dyDescent="0.3">
      <c r="A510" s="112">
        <v>2024</v>
      </c>
      <c r="B510" s="108" t="s">
        <v>191</v>
      </c>
      <c r="C510" s="108" t="s">
        <v>101</v>
      </c>
      <c r="D510" s="108" t="s">
        <v>102</v>
      </c>
      <c r="E510" s="108" t="s">
        <v>147</v>
      </c>
      <c r="F510" s="108" t="s">
        <v>120</v>
      </c>
      <c r="G510" s="108" t="s">
        <v>105</v>
      </c>
      <c r="H510" s="108" t="s">
        <v>105</v>
      </c>
      <c r="I510" s="108" t="s">
        <v>106</v>
      </c>
      <c r="J510" s="110">
        <v>94.76</v>
      </c>
      <c r="K510" s="105">
        <v>100</v>
      </c>
      <c r="L510" s="110">
        <v>100</v>
      </c>
      <c r="M510" s="110">
        <v>86.25</v>
      </c>
      <c r="N510" s="110">
        <v>100</v>
      </c>
      <c r="O510" s="110">
        <v>100</v>
      </c>
      <c r="P510" s="110">
        <v>70</v>
      </c>
      <c r="Q510" s="2"/>
      <c r="R510" s="2"/>
    </row>
    <row r="511" spans="1:18" x14ac:dyDescent="0.3">
      <c r="A511" s="112">
        <v>2024</v>
      </c>
      <c r="B511" s="108" t="s">
        <v>192</v>
      </c>
      <c r="C511" s="108" t="s">
        <v>101</v>
      </c>
      <c r="D511" s="108" t="s">
        <v>102</v>
      </c>
      <c r="E511" s="108" t="s">
        <v>143</v>
      </c>
      <c r="F511" s="108" t="s">
        <v>108</v>
      </c>
      <c r="G511" s="108" t="s">
        <v>105</v>
      </c>
      <c r="H511" s="108" t="s">
        <v>105</v>
      </c>
      <c r="I511" s="108" t="s">
        <v>106</v>
      </c>
      <c r="J511" s="110">
        <v>100</v>
      </c>
      <c r="K511" s="105">
        <v>100</v>
      </c>
      <c r="L511" s="110">
        <v>100</v>
      </c>
      <c r="M511" s="110">
        <v>100</v>
      </c>
      <c r="N511" s="110">
        <v>100</v>
      </c>
      <c r="O511" s="110">
        <v>100</v>
      </c>
      <c r="P511" s="110">
        <v>100</v>
      </c>
      <c r="Q511" s="2"/>
      <c r="R511" s="2"/>
    </row>
    <row r="512" spans="1:18" x14ac:dyDescent="0.3">
      <c r="A512" s="112">
        <v>2024</v>
      </c>
      <c r="B512" s="108" t="s">
        <v>193</v>
      </c>
      <c r="C512" s="108" t="s">
        <v>101</v>
      </c>
      <c r="D512" s="108" t="s">
        <v>102</v>
      </c>
      <c r="E512" s="108" t="s">
        <v>143</v>
      </c>
      <c r="F512" s="108" t="s">
        <v>194</v>
      </c>
      <c r="G512" s="108" t="s">
        <v>105</v>
      </c>
      <c r="H512" s="108" t="s">
        <v>105</v>
      </c>
      <c r="I512" s="108" t="s">
        <v>106</v>
      </c>
      <c r="J512" s="110">
        <v>90.53</v>
      </c>
      <c r="K512" s="105">
        <v>100</v>
      </c>
      <c r="L512" s="110">
        <v>88.89</v>
      </c>
      <c r="M512" s="110">
        <v>88.57</v>
      </c>
      <c r="N512" s="110">
        <v>100</v>
      </c>
      <c r="O512" s="110">
        <v>100</v>
      </c>
      <c r="P512" s="110">
        <v>60</v>
      </c>
      <c r="Q512" s="2"/>
      <c r="R512" s="2"/>
    </row>
    <row r="513" spans="1:18" x14ac:dyDescent="0.3">
      <c r="A513" s="112">
        <v>2024</v>
      </c>
      <c r="B513" s="108" t="s">
        <v>195</v>
      </c>
      <c r="C513" s="108" t="s">
        <v>101</v>
      </c>
      <c r="D513" s="108" t="s">
        <v>102</v>
      </c>
      <c r="E513" s="108" t="s">
        <v>143</v>
      </c>
      <c r="F513" s="108" t="s">
        <v>114</v>
      </c>
      <c r="G513" s="108" t="s">
        <v>105</v>
      </c>
      <c r="H513" s="108" t="s">
        <v>105</v>
      </c>
      <c r="I513" s="108" t="s">
        <v>106</v>
      </c>
      <c r="J513" s="110">
        <v>100</v>
      </c>
      <c r="K513" s="105">
        <v>100</v>
      </c>
      <c r="L513" s="110">
        <v>100</v>
      </c>
      <c r="M513" s="110">
        <v>100</v>
      </c>
      <c r="N513" s="110">
        <v>100</v>
      </c>
      <c r="O513" s="110">
        <v>100</v>
      </c>
      <c r="P513" s="110">
        <v>100</v>
      </c>
      <c r="Q513" s="2"/>
      <c r="R513" s="2"/>
    </row>
    <row r="514" spans="1:18" x14ac:dyDescent="0.3">
      <c r="A514" s="112">
        <v>2024</v>
      </c>
      <c r="B514" s="108" t="s">
        <v>196</v>
      </c>
      <c r="C514" s="108" t="s">
        <v>101</v>
      </c>
      <c r="D514" s="108" t="s">
        <v>102</v>
      </c>
      <c r="E514" s="108" t="s">
        <v>143</v>
      </c>
      <c r="F514" s="108" t="s">
        <v>108</v>
      </c>
      <c r="G514" s="108" t="s">
        <v>105</v>
      </c>
      <c r="H514" s="108" t="s">
        <v>105</v>
      </c>
      <c r="I514" s="108" t="s">
        <v>106</v>
      </c>
      <c r="J514" s="110">
        <v>97</v>
      </c>
      <c r="K514" s="105">
        <v>100</v>
      </c>
      <c r="L514" s="110">
        <v>100</v>
      </c>
      <c r="M514" s="110">
        <v>92.5</v>
      </c>
      <c r="N514" s="110">
        <v>100</v>
      </c>
      <c r="O514" s="110">
        <v>100</v>
      </c>
      <c r="P514" s="110">
        <v>70</v>
      </c>
      <c r="Q514" s="2"/>
      <c r="R514" s="2"/>
    </row>
    <row r="515" spans="1:18" x14ac:dyDescent="0.3">
      <c r="A515" s="112">
        <v>2024</v>
      </c>
      <c r="B515" s="108" t="s">
        <v>197</v>
      </c>
      <c r="C515" s="108" t="s">
        <v>101</v>
      </c>
      <c r="D515" s="108" t="s">
        <v>102</v>
      </c>
      <c r="E515" s="108" t="s">
        <v>147</v>
      </c>
      <c r="F515" s="108" t="s">
        <v>116</v>
      </c>
      <c r="G515" s="108" t="s">
        <v>198</v>
      </c>
      <c r="H515" s="108" t="s">
        <v>199</v>
      </c>
      <c r="I515" s="108" t="s">
        <v>106</v>
      </c>
      <c r="J515" s="110">
        <v>94</v>
      </c>
      <c r="K515" s="105">
        <v>100</v>
      </c>
      <c r="L515" s="110">
        <v>90</v>
      </c>
      <c r="M515" s="110">
        <v>97.5</v>
      </c>
      <c r="N515" s="110">
        <v>100</v>
      </c>
      <c r="O515" s="110">
        <v>100</v>
      </c>
      <c r="P515" s="110">
        <v>90</v>
      </c>
      <c r="Q515" s="2"/>
      <c r="R515" s="2"/>
    </row>
    <row r="516" spans="1:18" x14ac:dyDescent="0.3">
      <c r="A516" s="112">
        <v>2024</v>
      </c>
      <c r="B516" s="108" t="s">
        <v>200</v>
      </c>
      <c r="C516" s="108" t="s">
        <v>101</v>
      </c>
      <c r="D516" s="108" t="s">
        <v>102</v>
      </c>
      <c r="E516" s="108" t="s">
        <v>147</v>
      </c>
      <c r="F516" s="108" t="s">
        <v>116</v>
      </c>
      <c r="G516" s="108" t="s">
        <v>201</v>
      </c>
      <c r="H516" s="108" t="s">
        <v>202</v>
      </c>
      <c r="I516" s="108" t="s">
        <v>106</v>
      </c>
      <c r="J516" s="110">
        <v>77.78</v>
      </c>
      <c r="K516" s="105">
        <v>80</v>
      </c>
      <c r="L516" s="110">
        <v>62.5</v>
      </c>
      <c r="M516" s="110">
        <v>83.33</v>
      </c>
      <c r="N516" s="110">
        <v>100</v>
      </c>
      <c r="O516" s="110">
        <v>100</v>
      </c>
      <c r="P516" s="110">
        <v>100</v>
      </c>
      <c r="Q516" s="2"/>
      <c r="R516" s="2"/>
    </row>
    <row r="517" spans="1:18" x14ac:dyDescent="0.3">
      <c r="A517" s="112">
        <v>2024</v>
      </c>
      <c r="B517" s="108" t="s">
        <v>203</v>
      </c>
      <c r="C517" s="108" t="s">
        <v>101</v>
      </c>
      <c r="D517" s="108" t="s">
        <v>102</v>
      </c>
      <c r="E517" s="108" t="s">
        <v>147</v>
      </c>
      <c r="F517" s="108" t="s">
        <v>122</v>
      </c>
      <c r="G517" s="108" t="s">
        <v>105</v>
      </c>
      <c r="H517" s="108" t="s">
        <v>105</v>
      </c>
      <c r="I517" s="108" t="s">
        <v>106</v>
      </c>
      <c r="J517" s="110">
        <v>83.16</v>
      </c>
      <c r="K517" s="105">
        <v>100</v>
      </c>
      <c r="L517" s="110">
        <v>88.89</v>
      </c>
      <c r="M517" s="110">
        <v>97.14</v>
      </c>
      <c r="N517" s="110">
        <v>66.67</v>
      </c>
      <c r="O517" s="110">
        <v>66.67</v>
      </c>
      <c r="P517" s="110">
        <v>90</v>
      </c>
      <c r="Q517" s="2"/>
      <c r="R517" s="2"/>
    </row>
    <row r="518" spans="1:18" x14ac:dyDescent="0.3">
      <c r="A518" s="112">
        <v>2024</v>
      </c>
      <c r="B518" s="108" t="s">
        <v>204</v>
      </c>
      <c r="C518" s="108" t="s">
        <v>101</v>
      </c>
      <c r="D518" s="108" t="s">
        <v>102</v>
      </c>
      <c r="E518" s="108" t="s">
        <v>147</v>
      </c>
      <c r="F518" s="108" t="s">
        <v>138</v>
      </c>
      <c r="G518" s="108" t="s">
        <v>105</v>
      </c>
      <c r="H518" s="108" t="s">
        <v>105</v>
      </c>
      <c r="I518" s="108" t="s">
        <v>106</v>
      </c>
      <c r="J518" s="110">
        <v>100</v>
      </c>
      <c r="K518" s="105">
        <v>100</v>
      </c>
      <c r="L518" s="110">
        <v>100</v>
      </c>
      <c r="M518" s="110">
        <v>100</v>
      </c>
      <c r="N518" s="110">
        <v>100</v>
      </c>
      <c r="O518" s="110">
        <v>100</v>
      </c>
      <c r="P518" s="110">
        <v>100</v>
      </c>
      <c r="Q518" s="2"/>
      <c r="R518" s="2"/>
    </row>
    <row r="519" spans="1:18" x14ac:dyDescent="0.3">
      <c r="A519" s="112">
        <v>2024</v>
      </c>
      <c r="B519" s="108" t="s">
        <v>205</v>
      </c>
      <c r="C519" s="108" t="s">
        <v>101</v>
      </c>
      <c r="D519" s="108" t="s">
        <v>102</v>
      </c>
      <c r="E519" s="108" t="s">
        <v>707</v>
      </c>
      <c r="F519" s="108" t="s">
        <v>138</v>
      </c>
      <c r="G519" s="108" t="s">
        <v>105</v>
      </c>
      <c r="H519" s="108" t="s">
        <v>105</v>
      </c>
      <c r="I519" s="108" t="s">
        <v>106</v>
      </c>
      <c r="J519" s="110">
        <v>92.94</v>
      </c>
      <c r="K519" s="105">
        <v>100</v>
      </c>
      <c r="L519" s="110">
        <v>87.5</v>
      </c>
      <c r="M519" s="110">
        <v>96.67</v>
      </c>
      <c r="N519" s="110">
        <v>100</v>
      </c>
      <c r="O519" s="110">
        <v>100</v>
      </c>
      <c r="P519" s="110">
        <v>90</v>
      </c>
      <c r="Q519" s="2"/>
      <c r="R519" s="2"/>
    </row>
    <row r="520" spans="1:18" x14ac:dyDescent="0.3">
      <c r="A520" s="112">
        <v>2024</v>
      </c>
      <c r="B520" s="108" t="s">
        <v>206</v>
      </c>
      <c r="C520" s="108" t="s">
        <v>101</v>
      </c>
      <c r="D520" s="108" t="s">
        <v>102</v>
      </c>
      <c r="E520" s="108" t="s">
        <v>704</v>
      </c>
      <c r="F520" s="108" t="s">
        <v>322</v>
      </c>
      <c r="G520" s="108" t="s">
        <v>207</v>
      </c>
      <c r="H520" s="108" t="s">
        <v>208</v>
      </c>
      <c r="I520" s="108" t="s">
        <v>106</v>
      </c>
      <c r="J520" s="110"/>
      <c r="K520" s="105"/>
      <c r="L520" s="110"/>
      <c r="M520" s="110"/>
      <c r="N520" s="110"/>
      <c r="O520" s="110"/>
      <c r="P520" s="110"/>
      <c r="Q520" s="2"/>
      <c r="R520" s="2"/>
    </row>
    <row r="521" spans="1:18" x14ac:dyDescent="0.3">
      <c r="A521" s="112">
        <v>2024</v>
      </c>
      <c r="B521" s="108" t="s">
        <v>209</v>
      </c>
      <c r="C521" s="108" t="s">
        <v>101</v>
      </c>
      <c r="D521" s="108" t="s">
        <v>102</v>
      </c>
      <c r="E521" s="108" t="s">
        <v>704</v>
      </c>
      <c r="F521" s="108" t="s">
        <v>322</v>
      </c>
      <c r="G521" s="108" t="s">
        <v>210</v>
      </c>
      <c r="H521" s="108" t="s">
        <v>211</v>
      </c>
      <c r="I521" s="108" t="s">
        <v>106</v>
      </c>
      <c r="J521" s="110"/>
      <c r="K521" s="105"/>
      <c r="L521" s="110"/>
      <c r="M521" s="110"/>
      <c r="N521" s="110"/>
      <c r="O521" s="110"/>
      <c r="P521" s="110"/>
      <c r="Q521" s="2"/>
      <c r="R521" s="2"/>
    </row>
    <row r="522" spans="1:18" x14ac:dyDescent="0.3">
      <c r="A522" s="112">
        <v>2024</v>
      </c>
      <c r="B522" s="108" t="s">
        <v>212</v>
      </c>
      <c r="C522" s="108" t="s">
        <v>101</v>
      </c>
      <c r="D522" s="108" t="s">
        <v>102</v>
      </c>
      <c r="E522" s="108" t="s">
        <v>704</v>
      </c>
      <c r="F522" s="108" t="s">
        <v>194</v>
      </c>
      <c r="G522" s="108" t="s">
        <v>105</v>
      </c>
      <c r="H522" s="108" t="s">
        <v>105</v>
      </c>
      <c r="I522" s="108" t="s">
        <v>106</v>
      </c>
      <c r="J522" s="110">
        <v>89.41</v>
      </c>
      <c r="K522" s="105">
        <v>100</v>
      </c>
      <c r="L522" s="110">
        <v>100</v>
      </c>
      <c r="M522" s="110">
        <v>86.67</v>
      </c>
      <c r="N522" s="110">
        <v>50</v>
      </c>
      <c r="O522" s="110">
        <v>100</v>
      </c>
      <c r="P522" s="110">
        <v>60</v>
      </c>
      <c r="Q522" s="2"/>
      <c r="R522" s="2"/>
    </row>
    <row r="523" spans="1:18" x14ac:dyDescent="0.3">
      <c r="A523" s="112">
        <v>2024</v>
      </c>
      <c r="B523" s="108" t="s">
        <v>540</v>
      </c>
      <c r="C523" s="108" t="s">
        <v>101</v>
      </c>
      <c r="D523" s="108" t="s">
        <v>102</v>
      </c>
      <c r="E523" s="108" t="s">
        <v>143</v>
      </c>
      <c r="F523" s="108" t="s">
        <v>120</v>
      </c>
      <c r="G523" s="108" t="s">
        <v>105</v>
      </c>
      <c r="H523" s="108" t="s">
        <v>105</v>
      </c>
      <c r="I523" s="108" t="s">
        <v>106</v>
      </c>
      <c r="J523" s="110"/>
      <c r="K523" s="105"/>
      <c r="L523" s="110"/>
      <c r="M523" s="110"/>
      <c r="N523" s="110"/>
      <c r="O523" s="110"/>
      <c r="P523" s="110"/>
      <c r="Q523" s="2"/>
      <c r="R523" s="2"/>
    </row>
    <row r="524" spans="1:18" x14ac:dyDescent="0.3">
      <c r="A524" s="112">
        <v>2024</v>
      </c>
      <c r="B524" s="108" t="s">
        <v>213</v>
      </c>
      <c r="C524" s="108" t="s">
        <v>101</v>
      </c>
      <c r="D524" s="108" t="s">
        <v>102</v>
      </c>
      <c r="E524" s="108" t="s">
        <v>214</v>
      </c>
      <c r="F524" s="108" t="s">
        <v>114</v>
      </c>
      <c r="G524" s="108" t="s">
        <v>105</v>
      </c>
      <c r="H524" s="108" t="s">
        <v>105</v>
      </c>
      <c r="I524" s="108" t="s">
        <v>106</v>
      </c>
      <c r="J524" s="110">
        <v>100</v>
      </c>
      <c r="K524" s="105">
        <v>100</v>
      </c>
      <c r="L524" s="110">
        <v>100</v>
      </c>
      <c r="M524" s="110">
        <v>100</v>
      </c>
      <c r="N524" s="110">
        <v>100</v>
      </c>
      <c r="O524" s="110">
        <v>100</v>
      </c>
      <c r="P524" s="110">
        <v>100</v>
      </c>
      <c r="Q524" s="2"/>
      <c r="R524" s="2"/>
    </row>
    <row r="525" spans="1:18" x14ac:dyDescent="0.3">
      <c r="A525" s="112">
        <v>2024</v>
      </c>
      <c r="B525" s="108" t="s">
        <v>215</v>
      </c>
      <c r="C525" s="108" t="s">
        <v>101</v>
      </c>
      <c r="D525" s="108" t="s">
        <v>102</v>
      </c>
      <c r="E525" s="108" t="s">
        <v>214</v>
      </c>
      <c r="F525" s="108" t="s">
        <v>120</v>
      </c>
      <c r="G525" s="108" t="s">
        <v>105</v>
      </c>
      <c r="H525" s="108" t="s">
        <v>105</v>
      </c>
      <c r="I525" s="108" t="s">
        <v>106</v>
      </c>
      <c r="J525" s="110">
        <v>62.86</v>
      </c>
      <c r="K525" s="105">
        <v>60</v>
      </c>
      <c r="L525" s="110">
        <v>60</v>
      </c>
      <c r="M525" s="110">
        <v>46.25</v>
      </c>
      <c r="N525" s="110">
        <v>100</v>
      </c>
      <c r="O525" s="110">
        <v>75</v>
      </c>
      <c r="P525" s="110">
        <v>60</v>
      </c>
      <c r="Q525" s="2"/>
      <c r="R525" s="2"/>
    </row>
    <row r="526" spans="1:18" x14ac:dyDescent="0.3">
      <c r="A526" s="112">
        <v>2024</v>
      </c>
      <c r="B526" s="108" t="s">
        <v>216</v>
      </c>
      <c r="C526" s="108" t="s">
        <v>101</v>
      </c>
      <c r="D526" s="108" t="s">
        <v>102</v>
      </c>
      <c r="E526" s="108" t="s">
        <v>103</v>
      </c>
      <c r="F526" s="108" t="s">
        <v>140</v>
      </c>
      <c r="G526" s="108" t="s">
        <v>105</v>
      </c>
      <c r="H526" s="108" t="s">
        <v>105</v>
      </c>
      <c r="I526" s="108" t="s">
        <v>106</v>
      </c>
      <c r="J526" s="110">
        <v>100</v>
      </c>
      <c r="K526" s="105">
        <v>100</v>
      </c>
      <c r="L526" s="110">
        <v>100</v>
      </c>
      <c r="M526" s="110">
        <v>100</v>
      </c>
      <c r="N526" s="110">
        <v>100</v>
      </c>
      <c r="O526" s="110">
        <v>100</v>
      </c>
      <c r="P526" s="110">
        <v>100</v>
      </c>
      <c r="Q526" s="2"/>
      <c r="R526" s="2"/>
    </row>
    <row r="527" spans="1:18" x14ac:dyDescent="0.3">
      <c r="A527" s="112">
        <v>2024</v>
      </c>
      <c r="B527" s="108" t="s">
        <v>217</v>
      </c>
      <c r="C527" s="108" t="s">
        <v>101</v>
      </c>
      <c r="D527" s="108" t="s">
        <v>102</v>
      </c>
      <c r="E527" s="108" t="s">
        <v>315</v>
      </c>
      <c r="F527" s="108" t="s">
        <v>114</v>
      </c>
      <c r="G527" s="108" t="s">
        <v>105</v>
      </c>
      <c r="H527" s="108" t="s">
        <v>105</v>
      </c>
      <c r="I527" s="108" t="s">
        <v>106</v>
      </c>
      <c r="J527" s="110">
        <v>97.62</v>
      </c>
      <c r="K527" s="105">
        <v>100</v>
      </c>
      <c r="L527" s="110">
        <v>95</v>
      </c>
      <c r="M527" s="110">
        <v>100</v>
      </c>
      <c r="N527" s="110">
        <v>100</v>
      </c>
      <c r="O527" s="110">
        <v>100</v>
      </c>
      <c r="P527" s="110">
        <v>100</v>
      </c>
      <c r="Q527" s="2"/>
      <c r="R527" s="2"/>
    </row>
    <row r="528" spans="1:18" x14ac:dyDescent="0.3">
      <c r="A528" s="112">
        <v>2024</v>
      </c>
      <c r="B528" s="108" t="s">
        <v>218</v>
      </c>
      <c r="C528" s="108" t="s">
        <v>101</v>
      </c>
      <c r="D528" s="108" t="s">
        <v>102</v>
      </c>
      <c r="E528" s="108" t="s">
        <v>133</v>
      </c>
      <c r="F528" s="108" t="s">
        <v>108</v>
      </c>
      <c r="G528" s="108" t="s">
        <v>105</v>
      </c>
      <c r="H528" s="108" t="s">
        <v>105</v>
      </c>
      <c r="I528" s="108" t="s">
        <v>106</v>
      </c>
      <c r="J528" s="110">
        <v>95</v>
      </c>
      <c r="K528" s="105">
        <v>80</v>
      </c>
      <c r="L528" s="110">
        <v>90</v>
      </c>
      <c r="M528" s="110">
        <v>100</v>
      </c>
      <c r="N528" s="110">
        <v>100</v>
      </c>
      <c r="O528" s="110">
        <v>100</v>
      </c>
      <c r="P528" s="110">
        <v>100</v>
      </c>
      <c r="Q528" s="2"/>
      <c r="R528" s="2"/>
    </row>
    <row r="529" spans="1:18" x14ac:dyDescent="0.3">
      <c r="A529" s="112">
        <v>2024</v>
      </c>
      <c r="B529" s="108" t="s">
        <v>219</v>
      </c>
      <c r="C529" s="108" t="s">
        <v>101</v>
      </c>
      <c r="D529" s="108" t="s">
        <v>102</v>
      </c>
      <c r="E529" s="108" t="s">
        <v>147</v>
      </c>
      <c r="F529" s="108" t="s">
        <v>194</v>
      </c>
      <c r="G529" s="108" t="s">
        <v>220</v>
      </c>
      <c r="H529" s="108" t="s">
        <v>221</v>
      </c>
      <c r="I529" s="108" t="s">
        <v>106</v>
      </c>
      <c r="J529" s="110">
        <v>94.74</v>
      </c>
      <c r="K529" s="105">
        <v>100</v>
      </c>
      <c r="L529" s="110">
        <v>88.89</v>
      </c>
      <c r="M529" s="110">
        <v>100</v>
      </c>
      <c r="N529" s="110">
        <v>100</v>
      </c>
      <c r="O529" s="110">
        <v>100</v>
      </c>
      <c r="P529" s="110">
        <v>100</v>
      </c>
      <c r="Q529" s="2"/>
      <c r="R529" s="2"/>
    </row>
    <row r="530" spans="1:18" x14ac:dyDescent="0.3">
      <c r="A530" s="112">
        <v>2024</v>
      </c>
      <c r="B530" s="108" t="s">
        <v>222</v>
      </c>
      <c r="C530" s="108" t="s">
        <v>101</v>
      </c>
      <c r="D530" s="108" t="s">
        <v>102</v>
      </c>
      <c r="E530" s="108" t="s">
        <v>149</v>
      </c>
      <c r="F530" s="108" t="s">
        <v>114</v>
      </c>
      <c r="G530" s="108" t="s">
        <v>105</v>
      </c>
      <c r="H530" s="108" t="s">
        <v>105</v>
      </c>
      <c r="I530" s="108" t="s">
        <v>106</v>
      </c>
      <c r="J530" s="110">
        <v>85.71</v>
      </c>
      <c r="K530" s="105">
        <v>100</v>
      </c>
      <c r="L530" s="110">
        <v>95</v>
      </c>
      <c r="M530" s="110">
        <v>93.75</v>
      </c>
      <c r="N530" s="110">
        <v>100</v>
      </c>
      <c r="O530" s="110">
        <v>75</v>
      </c>
      <c r="P530" s="110">
        <v>50</v>
      </c>
      <c r="Q530" s="2"/>
      <c r="R530" s="2"/>
    </row>
    <row r="531" spans="1:18" x14ac:dyDescent="0.3">
      <c r="A531" s="112">
        <v>2024</v>
      </c>
      <c r="B531" s="108" t="s">
        <v>223</v>
      </c>
      <c r="C531" s="108" t="s">
        <v>101</v>
      </c>
      <c r="D531" s="108" t="s">
        <v>102</v>
      </c>
      <c r="E531" s="108" t="s">
        <v>147</v>
      </c>
      <c r="F531" s="108" t="s">
        <v>114</v>
      </c>
      <c r="G531" s="108" t="s">
        <v>105</v>
      </c>
      <c r="H531" s="108" t="s">
        <v>105</v>
      </c>
      <c r="I531" s="108" t="s">
        <v>106</v>
      </c>
      <c r="J531" s="110">
        <v>94.74</v>
      </c>
      <c r="K531" s="105">
        <v>80</v>
      </c>
      <c r="L531" s="110">
        <v>88.89</v>
      </c>
      <c r="M531" s="110">
        <v>100</v>
      </c>
      <c r="N531" s="110">
        <v>100</v>
      </c>
      <c r="O531" s="110">
        <v>100</v>
      </c>
      <c r="P531" s="110">
        <v>100</v>
      </c>
      <c r="Q531" s="2"/>
      <c r="R531" s="2"/>
    </row>
    <row r="532" spans="1:18" x14ac:dyDescent="0.3">
      <c r="A532" s="112">
        <v>2024</v>
      </c>
      <c r="B532" s="108" t="s">
        <v>224</v>
      </c>
      <c r="C532" s="108" t="s">
        <v>101</v>
      </c>
      <c r="D532" s="108" t="s">
        <v>102</v>
      </c>
      <c r="E532" s="108" t="s">
        <v>133</v>
      </c>
      <c r="F532" s="108" t="s">
        <v>110</v>
      </c>
      <c r="G532" s="108" t="s">
        <v>105</v>
      </c>
      <c r="H532" s="108" t="s">
        <v>105</v>
      </c>
      <c r="I532" s="108" t="s">
        <v>106</v>
      </c>
      <c r="J532" s="110">
        <v>96</v>
      </c>
      <c r="K532" s="105">
        <v>100</v>
      </c>
      <c r="L532" s="110">
        <v>100</v>
      </c>
      <c r="M532" s="110">
        <v>90</v>
      </c>
      <c r="N532" s="110">
        <v>100</v>
      </c>
      <c r="O532" s="110">
        <v>100</v>
      </c>
      <c r="P532" s="110">
        <v>60</v>
      </c>
      <c r="Q532" s="2"/>
      <c r="R532" s="2"/>
    </row>
    <row r="533" spans="1:18" x14ac:dyDescent="0.3">
      <c r="A533" s="112">
        <v>2024</v>
      </c>
      <c r="B533" s="108" t="s">
        <v>225</v>
      </c>
      <c r="C533" s="108" t="s">
        <v>101</v>
      </c>
      <c r="D533" s="108" t="s">
        <v>102</v>
      </c>
      <c r="E533" s="108" t="s">
        <v>147</v>
      </c>
      <c r="F533" s="108" t="s">
        <v>110</v>
      </c>
      <c r="G533" s="108" t="s">
        <v>105</v>
      </c>
      <c r="H533" s="108" t="s">
        <v>105</v>
      </c>
      <c r="I533" s="108" t="s">
        <v>106</v>
      </c>
      <c r="J533" s="110">
        <v>95</v>
      </c>
      <c r="K533" s="105">
        <v>100</v>
      </c>
      <c r="L533" s="110">
        <v>90</v>
      </c>
      <c r="M533" s="110">
        <v>87.5</v>
      </c>
      <c r="N533" s="110">
        <v>100</v>
      </c>
      <c r="O533" s="110">
        <v>100</v>
      </c>
      <c r="P533" s="110">
        <v>100</v>
      </c>
      <c r="Q533" s="2"/>
      <c r="R533" s="2"/>
    </row>
    <row r="534" spans="1:18" x14ac:dyDescent="0.3">
      <c r="A534" s="112">
        <v>2024</v>
      </c>
      <c r="B534" s="108" t="s">
        <v>226</v>
      </c>
      <c r="C534" s="108" t="s">
        <v>101</v>
      </c>
      <c r="D534" s="108" t="s">
        <v>102</v>
      </c>
      <c r="E534" s="108" t="s">
        <v>227</v>
      </c>
      <c r="F534" s="108" t="s">
        <v>110</v>
      </c>
      <c r="G534" s="108" t="s">
        <v>105</v>
      </c>
      <c r="H534" s="108" t="s">
        <v>105</v>
      </c>
      <c r="I534" s="108" t="s">
        <v>106</v>
      </c>
      <c r="J534" s="110">
        <v>100</v>
      </c>
      <c r="K534" s="105">
        <v>100</v>
      </c>
      <c r="L534" s="110">
        <v>100</v>
      </c>
      <c r="M534" s="110">
        <v>100</v>
      </c>
      <c r="N534" s="110">
        <v>100</v>
      </c>
      <c r="O534" s="110">
        <v>100</v>
      </c>
      <c r="P534" s="110">
        <v>100</v>
      </c>
      <c r="Q534" s="2"/>
      <c r="R534" s="2"/>
    </row>
    <row r="535" spans="1:18" x14ac:dyDescent="0.3">
      <c r="A535" s="112">
        <v>2024</v>
      </c>
      <c r="B535" s="108" t="s">
        <v>228</v>
      </c>
      <c r="C535" s="108" t="s">
        <v>101</v>
      </c>
      <c r="D535" s="108" t="s">
        <v>102</v>
      </c>
      <c r="E535" s="108" t="s">
        <v>147</v>
      </c>
      <c r="F535" s="108" t="s">
        <v>110</v>
      </c>
      <c r="G535" s="108" t="s">
        <v>105</v>
      </c>
      <c r="H535" s="108" t="s">
        <v>105</v>
      </c>
      <c r="I535" s="108" t="s">
        <v>106</v>
      </c>
      <c r="J535" s="110">
        <v>100</v>
      </c>
      <c r="K535" s="105">
        <v>100</v>
      </c>
      <c r="L535" s="110">
        <v>100</v>
      </c>
      <c r="M535" s="110">
        <v>100</v>
      </c>
      <c r="N535" s="110">
        <v>100</v>
      </c>
      <c r="O535" s="110">
        <v>100</v>
      </c>
      <c r="P535" s="110">
        <v>100</v>
      </c>
      <c r="Q535" s="2"/>
      <c r="R535" s="2"/>
    </row>
    <row r="536" spans="1:18" x14ac:dyDescent="0.3">
      <c r="A536" s="112">
        <v>2024</v>
      </c>
      <c r="B536" s="108" t="s">
        <v>229</v>
      </c>
      <c r="C536" s="108" t="s">
        <v>101</v>
      </c>
      <c r="D536" s="108" t="s">
        <v>102</v>
      </c>
      <c r="E536" s="108" t="s">
        <v>704</v>
      </c>
      <c r="F536" s="108" t="s">
        <v>110</v>
      </c>
      <c r="G536" s="108" t="s">
        <v>105</v>
      </c>
      <c r="H536" s="108" t="s">
        <v>105</v>
      </c>
      <c r="I536" s="108" t="s">
        <v>106</v>
      </c>
      <c r="J536" s="110">
        <v>95</v>
      </c>
      <c r="K536" s="105">
        <v>100</v>
      </c>
      <c r="L536" s="110">
        <v>100</v>
      </c>
      <c r="M536" s="110">
        <v>100</v>
      </c>
      <c r="N536" s="110">
        <v>100</v>
      </c>
      <c r="O536" s="110">
        <v>66.67</v>
      </c>
      <c r="P536" s="110">
        <v>100</v>
      </c>
      <c r="Q536" s="2"/>
      <c r="R536" s="2"/>
    </row>
    <row r="537" spans="1:18" x14ac:dyDescent="0.3">
      <c r="A537" s="112">
        <v>2024</v>
      </c>
      <c r="B537" s="108" t="s">
        <v>230</v>
      </c>
      <c r="C537" s="108" t="s">
        <v>101</v>
      </c>
      <c r="D537" s="108" t="s">
        <v>102</v>
      </c>
      <c r="E537" s="108" t="s">
        <v>704</v>
      </c>
      <c r="F537" s="108" t="s">
        <v>110</v>
      </c>
      <c r="G537" s="108" t="s">
        <v>105</v>
      </c>
      <c r="H537" s="108" t="s">
        <v>105</v>
      </c>
      <c r="I537" s="108" t="s">
        <v>106</v>
      </c>
      <c r="J537" s="110">
        <v>99</v>
      </c>
      <c r="K537" s="105">
        <v>100</v>
      </c>
      <c r="L537" s="110">
        <v>100</v>
      </c>
      <c r="M537" s="110">
        <v>97.5</v>
      </c>
      <c r="N537" s="110">
        <v>100</v>
      </c>
      <c r="O537" s="110">
        <v>100</v>
      </c>
      <c r="P537" s="110">
        <v>90</v>
      </c>
      <c r="Q537" s="2"/>
      <c r="R537" s="2"/>
    </row>
    <row r="538" spans="1:18" x14ac:dyDescent="0.3">
      <c r="A538" s="112">
        <v>2024</v>
      </c>
      <c r="B538" s="108" t="s">
        <v>231</v>
      </c>
      <c r="C538" s="108" t="s">
        <v>101</v>
      </c>
      <c r="D538" s="108" t="s">
        <v>102</v>
      </c>
      <c r="E538" s="108" t="s">
        <v>227</v>
      </c>
      <c r="F538" s="108" t="s">
        <v>110</v>
      </c>
      <c r="G538" s="108" t="s">
        <v>105</v>
      </c>
      <c r="H538" s="108" t="s">
        <v>105</v>
      </c>
      <c r="I538" s="108" t="s">
        <v>106</v>
      </c>
      <c r="J538" s="110">
        <v>94.74</v>
      </c>
      <c r="K538" s="105">
        <v>100</v>
      </c>
      <c r="L538" s="110">
        <v>90</v>
      </c>
      <c r="M538" s="110">
        <v>100</v>
      </c>
      <c r="N538" s="110">
        <v>100</v>
      </c>
      <c r="O538" s="110">
        <v>100</v>
      </c>
      <c r="P538" s="110">
        <v>100</v>
      </c>
      <c r="Q538" s="2"/>
      <c r="R538" s="2"/>
    </row>
    <row r="539" spans="1:18" x14ac:dyDescent="0.3">
      <c r="A539" s="112">
        <v>2024</v>
      </c>
      <c r="B539" s="108" t="s">
        <v>232</v>
      </c>
      <c r="C539" s="108" t="s">
        <v>101</v>
      </c>
      <c r="D539" s="108" t="s">
        <v>102</v>
      </c>
      <c r="E539" s="108" t="s">
        <v>227</v>
      </c>
      <c r="F539" s="108" t="s">
        <v>110</v>
      </c>
      <c r="G539" s="108" t="s">
        <v>105</v>
      </c>
      <c r="H539" s="108" t="s">
        <v>105</v>
      </c>
      <c r="I539" s="108" t="s">
        <v>106</v>
      </c>
      <c r="J539" s="110">
        <v>100</v>
      </c>
      <c r="K539" s="105">
        <v>100</v>
      </c>
      <c r="L539" s="110">
        <v>100</v>
      </c>
      <c r="M539" s="110">
        <v>100</v>
      </c>
      <c r="N539" s="110">
        <v>100</v>
      </c>
      <c r="O539" s="110">
        <v>100</v>
      </c>
      <c r="P539" s="110">
        <v>100</v>
      </c>
      <c r="Q539" s="2"/>
      <c r="R539" s="2"/>
    </row>
    <row r="540" spans="1:18" x14ac:dyDescent="0.3">
      <c r="A540" s="112">
        <v>2024</v>
      </c>
      <c r="B540" s="108" t="s">
        <v>233</v>
      </c>
      <c r="C540" s="108" t="s">
        <v>101</v>
      </c>
      <c r="D540" s="108" t="s">
        <v>102</v>
      </c>
      <c r="E540" s="108" t="s">
        <v>147</v>
      </c>
      <c r="F540" s="108" t="s">
        <v>110</v>
      </c>
      <c r="G540" s="108" t="s">
        <v>105</v>
      </c>
      <c r="H540" s="108" t="s">
        <v>105</v>
      </c>
      <c r="I540" s="108" t="s">
        <v>106</v>
      </c>
      <c r="J540" s="110">
        <v>100</v>
      </c>
      <c r="K540" s="105">
        <v>100</v>
      </c>
      <c r="L540" s="110">
        <v>100</v>
      </c>
      <c r="M540" s="110">
        <v>100</v>
      </c>
      <c r="N540" s="110">
        <v>100</v>
      </c>
      <c r="O540" s="110">
        <v>100</v>
      </c>
      <c r="P540" s="110">
        <v>100</v>
      </c>
      <c r="Q540" s="2"/>
      <c r="R540" s="2"/>
    </row>
    <row r="541" spans="1:18" x14ac:dyDescent="0.3">
      <c r="A541" s="112">
        <v>2024</v>
      </c>
      <c r="B541" s="108" t="s">
        <v>234</v>
      </c>
      <c r="C541" s="108" t="s">
        <v>101</v>
      </c>
      <c r="D541" s="108" t="s">
        <v>102</v>
      </c>
      <c r="E541" s="108" t="s">
        <v>147</v>
      </c>
      <c r="F541" s="108" t="s">
        <v>235</v>
      </c>
      <c r="G541" s="108" t="s">
        <v>105</v>
      </c>
      <c r="H541" s="108" t="s">
        <v>105</v>
      </c>
      <c r="I541" s="108" t="s">
        <v>106</v>
      </c>
      <c r="J541" s="110">
        <v>100</v>
      </c>
      <c r="K541" s="105">
        <v>100</v>
      </c>
      <c r="L541" s="110">
        <v>100</v>
      </c>
      <c r="M541" s="110">
        <v>100</v>
      </c>
      <c r="N541" s="110">
        <v>100</v>
      </c>
      <c r="O541" s="110">
        <v>100</v>
      </c>
      <c r="P541" s="110">
        <v>100</v>
      </c>
      <c r="Q541" s="2"/>
      <c r="R541" s="2"/>
    </row>
    <row r="542" spans="1:18" x14ac:dyDescent="0.3">
      <c r="A542" s="112">
        <v>2024</v>
      </c>
      <c r="B542" s="108" t="s">
        <v>236</v>
      </c>
      <c r="C542" s="108" t="s">
        <v>101</v>
      </c>
      <c r="D542" s="108" t="s">
        <v>102</v>
      </c>
      <c r="E542" s="108" t="s">
        <v>147</v>
      </c>
      <c r="F542" s="108" t="s">
        <v>122</v>
      </c>
      <c r="G542" s="108" t="s">
        <v>105</v>
      </c>
      <c r="H542" s="108" t="s">
        <v>105</v>
      </c>
      <c r="I542" s="108" t="s">
        <v>106</v>
      </c>
      <c r="J542" s="110">
        <v>94.44</v>
      </c>
      <c r="K542" s="105">
        <v>100</v>
      </c>
      <c r="L542" s="110">
        <v>88.89</v>
      </c>
      <c r="M542" s="110">
        <v>100</v>
      </c>
      <c r="N542" s="110">
        <v>100</v>
      </c>
      <c r="O542" s="110">
        <v>100</v>
      </c>
      <c r="P542" s="110">
        <v>100</v>
      </c>
      <c r="Q542" s="2"/>
      <c r="R542" s="2"/>
    </row>
    <row r="543" spans="1:18" x14ac:dyDescent="0.3">
      <c r="A543" s="112">
        <v>2024</v>
      </c>
      <c r="B543" s="108" t="s">
        <v>237</v>
      </c>
      <c r="C543" s="108" t="s">
        <v>101</v>
      </c>
      <c r="D543" s="108" t="s">
        <v>102</v>
      </c>
      <c r="E543" s="108" t="s">
        <v>176</v>
      </c>
      <c r="F543" s="108" t="s">
        <v>108</v>
      </c>
      <c r="G543" s="108" t="s">
        <v>105</v>
      </c>
      <c r="H543" s="108" t="s">
        <v>105</v>
      </c>
      <c r="I543" s="108" t="s">
        <v>106</v>
      </c>
      <c r="J543" s="110">
        <v>100</v>
      </c>
      <c r="K543" s="105">
        <v>100</v>
      </c>
      <c r="L543" s="110">
        <v>100</v>
      </c>
      <c r="M543" s="110">
        <v>100</v>
      </c>
      <c r="N543" s="110">
        <v>100</v>
      </c>
      <c r="O543" s="110">
        <v>100</v>
      </c>
      <c r="P543" s="110">
        <v>100</v>
      </c>
      <c r="Q543" s="2"/>
      <c r="R543" s="2"/>
    </row>
    <row r="544" spans="1:18" x14ac:dyDescent="0.3">
      <c r="A544" s="112">
        <v>2024</v>
      </c>
      <c r="B544" s="108" t="s">
        <v>238</v>
      </c>
      <c r="C544" s="108" t="s">
        <v>101</v>
      </c>
      <c r="D544" s="108" t="s">
        <v>102</v>
      </c>
      <c r="E544" s="108" t="s">
        <v>176</v>
      </c>
      <c r="F544" s="108" t="s">
        <v>108</v>
      </c>
      <c r="G544" s="108" t="s">
        <v>105</v>
      </c>
      <c r="H544" s="108" t="s">
        <v>105</v>
      </c>
      <c r="I544" s="108" t="s">
        <v>106</v>
      </c>
      <c r="J544" s="110">
        <v>100</v>
      </c>
      <c r="K544" s="105">
        <v>100</v>
      </c>
      <c r="L544" s="110">
        <v>100</v>
      </c>
      <c r="M544" s="110">
        <v>100</v>
      </c>
      <c r="N544" s="110">
        <v>100</v>
      </c>
      <c r="O544" s="110">
        <v>100</v>
      </c>
      <c r="P544" s="110">
        <v>100</v>
      </c>
      <c r="Q544" s="2"/>
      <c r="R544" s="2"/>
    </row>
    <row r="545" spans="1:18" x14ac:dyDescent="0.3">
      <c r="A545" s="112">
        <v>2024</v>
      </c>
      <c r="B545" s="108" t="s">
        <v>239</v>
      </c>
      <c r="C545" s="108" t="s">
        <v>101</v>
      </c>
      <c r="D545" s="108" t="s">
        <v>102</v>
      </c>
      <c r="E545" s="108" t="s">
        <v>227</v>
      </c>
      <c r="F545" s="108" t="s">
        <v>108</v>
      </c>
      <c r="G545" s="108" t="s">
        <v>105</v>
      </c>
      <c r="H545" s="108" t="s">
        <v>105</v>
      </c>
      <c r="I545" s="108" t="s">
        <v>106</v>
      </c>
      <c r="J545" s="110">
        <v>100</v>
      </c>
      <c r="K545" s="105">
        <v>100</v>
      </c>
      <c r="L545" s="110">
        <v>100</v>
      </c>
      <c r="M545" s="110">
        <v>100</v>
      </c>
      <c r="N545" s="110">
        <v>100</v>
      </c>
      <c r="O545" s="110">
        <v>100</v>
      </c>
      <c r="P545" s="110">
        <v>100</v>
      </c>
      <c r="Q545" s="2"/>
      <c r="R545" s="2"/>
    </row>
    <row r="546" spans="1:18" x14ac:dyDescent="0.3">
      <c r="A546" s="112">
        <v>2024</v>
      </c>
      <c r="B546" s="108" t="s">
        <v>240</v>
      </c>
      <c r="C546" s="108" t="s">
        <v>101</v>
      </c>
      <c r="D546" s="108" t="s">
        <v>102</v>
      </c>
      <c r="E546" s="108" t="s">
        <v>227</v>
      </c>
      <c r="F546" s="108" t="s">
        <v>108</v>
      </c>
      <c r="G546" s="108" t="s">
        <v>105</v>
      </c>
      <c r="H546" s="108" t="s">
        <v>105</v>
      </c>
      <c r="I546" s="108" t="s">
        <v>106</v>
      </c>
      <c r="J546" s="110">
        <v>86.19</v>
      </c>
      <c r="K546" s="105">
        <v>80</v>
      </c>
      <c r="L546" s="110">
        <v>90</v>
      </c>
      <c r="M546" s="110">
        <v>88.75</v>
      </c>
      <c r="N546" s="110">
        <v>100</v>
      </c>
      <c r="O546" s="110">
        <v>75</v>
      </c>
      <c r="P546" s="110">
        <v>80</v>
      </c>
      <c r="Q546" s="2"/>
      <c r="R546" s="2"/>
    </row>
    <row r="547" spans="1:18" x14ac:dyDescent="0.3">
      <c r="A547" s="112">
        <v>2024</v>
      </c>
      <c r="B547" s="108" t="s">
        <v>241</v>
      </c>
      <c r="C547" s="108" t="s">
        <v>101</v>
      </c>
      <c r="D547" s="108" t="s">
        <v>102</v>
      </c>
      <c r="E547" s="108" t="s">
        <v>227</v>
      </c>
      <c r="F547" s="108" t="s">
        <v>108</v>
      </c>
      <c r="G547" s="108" t="s">
        <v>105</v>
      </c>
      <c r="H547" s="108" t="s">
        <v>105</v>
      </c>
      <c r="I547" s="108" t="s">
        <v>106</v>
      </c>
      <c r="J547" s="110">
        <v>95.24</v>
      </c>
      <c r="K547" s="105">
        <v>100</v>
      </c>
      <c r="L547" s="110">
        <v>100</v>
      </c>
      <c r="M547" s="110">
        <v>100</v>
      </c>
      <c r="N547" s="110">
        <v>66.67</v>
      </c>
      <c r="O547" s="110">
        <v>100</v>
      </c>
      <c r="P547" s="110">
        <v>100</v>
      </c>
      <c r="Q547" s="2"/>
      <c r="R547" s="2"/>
    </row>
    <row r="548" spans="1:18" x14ac:dyDescent="0.3">
      <c r="A548" s="112">
        <v>2024</v>
      </c>
      <c r="B548" s="108" t="s">
        <v>242</v>
      </c>
      <c r="C548" s="108" t="s">
        <v>101</v>
      </c>
      <c r="D548" s="108" t="s">
        <v>102</v>
      </c>
      <c r="E548" s="108" t="s">
        <v>103</v>
      </c>
      <c r="F548" s="108" t="s">
        <v>243</v>
      </c>
      <c r="G548" s="108" t="s">
        <v>105</v>
      </c>
      <c r="H548" s="108" t="s">
        <v>105</v>
      </c>
      <c r="I548" s="108" t="s">
        <v>106</v>
      </c>
      <c r="J548" s="110">
        <v>95</v>
      </c>
      <c r="K548" s="105">
        <v>80</v>
      </c>
      <c r="L548" s="110">
        <v>90</v>
      </c>
      <c r="M548" s="110">
        <v>100</v>
      </c>
      <c r="N548" s="110">
        <v>100</v>
      </c>
      <c r="O548" s="110">
        <v>100</v>
      </c>
      <c r="P548" s="110">
        <v>100</v>
      </c>
      <c r="Q548" s="2"/>
      <c r="R548" s="2"/>
    </row>
    <row r="549" spans="1:18" x14ac:dyDescent="0.3">
      <c r="A549" s="112">
        <v>2024</v>
      </c>
      <c r="B549" s="108" t="s">
        <v>244</v>
      </c>
      <c r="C549" s="108" t="s">
        <v>101</v>
      </c>
      <c r="D549" s="108" t="s">
        <v>102</v>
      </c>
      <c r="E549" s="108" t="s">
        <v>147</v>
      </c>
      <c r="F549" s="108" t="s">
        <v>134</v>
      </c>
      <c r="G549" s="108" t="s">
        <v>105</v>
      </c>
      <c r="H549" s="108" t="s">
        <v>105</v>
      </c>
      <c r="I549" s="108" t="s">
        <v>106</v>
      </c>
      <c r="J549" s="110">
        <v>100</v>
      </c>
      <c r="K549" s="105">
        <v>100</v>
      </c>
      <c r="L549" s="110">
        <v>100</v>
      </c>
      <c r="M549" s="110">
        <v>100</v>
      </c>
      <c r="N549" s="110">
        <v>100</v>
      </c>
      <c r="O549" s="110">
        <v>100</v>
      </c>
      <c r="P549" s="110">
        <v>100</v>
      </c>
      <c r="Q549" s="2"/>
      <c r="R549" s="2"/>
    </row>
    <row r="550" spans="1:18" x14ac:dyDescent="0.3">
      <c r="A550" s="112">
        <v>2024</v>
      </c>
      <c r="B550" s="108" t="s">
        <v>767</v>
      </c>
      <c r="C550" s="108" t="s">
        <v>101</v>
      </c>
      <c r="D550" s="108" t="s">
        <v>102</v>
      </c>
      <c r="E550" s="108" t="s">
        <v>704</v>
      </c>
      <c r="F550" s="108" t="s">
        <v>118</v>
      </c>
      <c r="G550" s="108" t="s">
        <v>162</v>
      </c>
      <c r="H550" s="108" t="s">
        <v>105</v>
      </c>
      <c r="I550" s="108" t="s">
        <v>106</v>
      </c>
      <c r="J550" s="110"/>
      <c r="K550" s="105"/>
      <c r="L550" s="110"/>
      <c r="M550" s="110"/>
      <c r="N550" s="110"/>
      <c r="O550" s="110"/>
      <c r="P550" s="110"/>
      <c r="Q550" s="2"/>
      <c r="R550" s="2"/>
    </row>
    <row r="551" spans="1:18" x14ac:dyDescent="0.3">
      <c r="A551" s="112">
        <v>2024</v>
      </c>
      <c r="B551" s="108" t="s">
        <v>246</v>
      </c>
      <c r="C551" s="108" t="s">
        <v>101</v>
      </c>
      <c r="D551" s="108" t="s">
        <v>102</v>
      </c>
      <c r="E551" s="108" t="s">
        <v>143</v>
      </c>
      <c r="F551" s="108" t="s">
        <v>120</v>
      </c>
      <c r="G551" s="108" t="s">
        <v>105</v>
      </c>
      <c r="H551" s="108" t="s">
        <v>105</v>
      </c>
      <c r="I551" s="108" t="s">
        <v>106</v>
      </c>
      <c r="J551" s="110">
        <v>92.86</v>
      </c>
      <c r="K551" s="105">
        <v>100</v>
      </c>
      <c r="L551" s="110">
        <v>100</v>
      </c>
      <c r="M551" s="110">
        <v>100</v>
      </c>
      <c r="N551" s="110">
        <v>100</v>
      </c>
      <c r="O551" s="110">
        <v>62.5</v>
      </c>
      <c r="P551" s="110">
        <v>100</v>
      </c>
      <c r="Q551" s="2"/>
      <c r="R551" s="2"/>
    </row>
    <row r="552" spans="1:18" x14ac:dyDescent="0.3">
      <c r="A552" s="112">
        <v>2024</v>
      </c>
      <c r="B552" s="108" t="s">
        <v>247</v>
      </c>
      <c r="C552" s="108" t="s">
        <v>101</v>
      </c>
      <c r="D552" s="108" t="s">
        <v>102</v>
      </c>
      <c r="E552" s="108" t="s">
        <v>227</v>
      </c>
      <c r="F552" s="108" t="s">
        <v>140</v>
      </c>
      <c r="G552" s="108" t="s">
        <v>105</v>
      </c>
      <c r="H552" s="108" t="s">
        <v>105</v>
      </c>
      <c r="I552" s="108" t="s">
        <v>106</v>
      </c>
      <c r="J552" s="110">
        <v>99</v>
      </c>
      <c r="K552" s="105">
        <v>100</v>
      </c>
      <c r="L552" s="110">
        <v>100</v>
      </c>
      <c r="M552" s="110">
        <v>97.5</v>
      </c>
      <c r="N552" s="110">
        <v>100</v>
      </c>
      <c r="O552" s="110">
        <v>100</v>
      </c>
      <c r="P552" s="110">
        <v>90</v>
      </c>
      <c r="Q552" s="2"/>
      <c r="R552" s="2"/>
    </row>
    <row r="553" spans="1:18" x14ac:dyDescent="0.3">
      <c r="A553" s="112">
        <v>2024</v>
      </c>
      <c r="B553" s="108" t="s">
        <v>248</v>
      </c>
      <c r="C553" s="108" t="s">
        <v>101</v>
      </c>
      <c r="D553" s="108" t="s">
        <v>102</v>
      </c>
      <c r="E553" s="108" t="s">
        <v>227</v>
      </c>
      <c r="F553" s="108" t="s">
        <v>108</v>
      </c>
      <c r="G553" s="108" t="s">
        <v>105</v>
      </c>
      <c r="H553" s="108" t="s">
        <v>105</v>
      </c>
      <c r="I553" s="108" t="s">
        <v>106</v>
      </c>
      <c r="J553" s="110">
        <v>100</v>
      </c>
      <c r="K553" s="105">
        <v>100</v>
      </c>
      <c r="L553" s="110">
        <v>100</v>
      </c>
      <c r="M553" s="110">
        <v>100</v>
      </c>
      <c r="N553" s="110">
        <v>100</v>
      </c>
      <c r="O553" s="110">
        <v>100</v>
      </c>
      <c r="P553" s="110">
        <v>100</v>
      </c>
      <c r="Q553" s="2"/>
      <c r="R553" s="2"/>
    </row>
    <row r="554" spans="1:18" x14ac:dyDescent="0.3">
      <c r="A554" s="112">
        <v>2024</v>
      </c>
      <c r="B554" s="108" t="s">
        <v>249</v>
      </c>
      <c r="C554" s="108" t="s">
        <v>101</v>
      </c>
      <c r="D554" s="108" t="s">
        <v>102</v>
      </c>
      <c r="E554" s="108" t="s">
        <v>704</v>
      </c>
      <c r="F554" s="108" t="s">
        <v>118</v>
      </c>
      <c r="G554" s="108" t="s">
        <v>188</v>
      </c>
      <c r="H554" s="108" t="s">
        <v>407</v>
      </c>
      <c r="I554" s="108" t="s">
        <v>106</v>
      </c>
      <c r="J554" s="110"/>
      <c r="K554" s="105"/>
      <c r="L554" s="110"/>
      <c r="M554" s="110"/>
      <c r="N554" s="110"/>
      <c r="O554" s="110"/>
      <c r="P554" s="110"/>
      <c r="Q554" s="2"/>
      <c r="R554" s="2"/>
    </row>
    <row r="555" spans="1:18" x14ac:dyDescent="0.3">
      <c r="A555" s="112">
        <v>2024</v>
      </c>
      <c r="B555" s="108" t="s">
        <v>250</v>
      </c>
      <c r="C555" s="108" t="s">
        <v>101</v>
      </c>
      <c r="D555" s="108" t="s">
        <v>102</v>
      </c>
      <c r="E555" s="108" t="s">
        <v>176</v>
      </c>
      <c r="F555" s="108" t="s">
        <v>108</v>
      </c>
      <c r="G555" s="108" t="s">
        <v>105</v>
      </c>
      <c r="H555" s="108" t="s">
        <v>105</v>
      </c>
      <c r="I555" s="108" t="s">
        <v>106</v>
      </c>
      <c r="J555" s="110">
        <v>100</v>
      </c>
      <c r="K555" s="105">
        <v>100</v>
      </c>
      <c r="L555" s="110">
        <v>100</v>
      </c>
      <c r="M555" s="110">
        <v>100</v>
      </c>
      <c r="N555" s="110">
        <v>100</v>
      </c>
      <c r="O555" s="110">
        <v>100</v>
      </c>
      <c r="P555" s="110">
        <v>100</v>
      </c>
      <c r="Q555" s="2"/>
      <c r="R555" s="2"/>
    </row>
    <row r="556" spans="1:18" x14ac:dyDescent="0.3">
      <c r="A556" s="112">
        <v>2024</v>
      </c>
      <c r="B556" s="108" t="s">
        <v>251</v>
      </c>
      <c r="C556" s="108" t="s">
        <v>101</v>
      </c>
      <c r="D556" s="108" t="s">
        <v>102</v>
      </c>
      <c r="E556" s="108" t="s">
        <v>227</v>
      </c>
      <c r="F556" s="108" t="s">
        <v>108</v>
      </c>
      <c r="G556" s="108" t="s">
        <v>105</v>
      </c>
      <c r="H556" s="108" t="s">
        <v>105</v>
      </c>
      <c r="I556" s="108" t="s">
        <v>106</v>
      </c>
      <c r="J556" s="110">
        <v>100</v>
      </c>
      <c r="K556" s="105">
        <v>100</v>
      </c>
      <c r="L556" s="110">
        <v>100</v>
      </c>
      <c r="M556" s="110">
        <v>100</v>
      </c>
      <c r="N556" s="110">
        <v>100</v>
      </c>
      <c r="O556" s="110">
        <v>100</v>
      </c>
      <c r="P556" s="110">
        <v>100</v>
      </c>
      <c r="Q556" s="2"/>
      <c r="R556" s="2"/>
    </row>
    <row r="557" spans="1:18" x14ac:dyDescent="0.3">
      <c r="A557" s="112">
        <v>2024</v>
      </c>
      <c r="B557" s="108" t="s">
        <v>252</v>
      </c>
      <c r="C557" s="108" t="s">
        <v>101</v>
      </c>
      <c r="D557" s="108" t="s">
        <v>102</v>
      </c>
      <c r="E557" s="108" t="s">
        <v>704</v>
      </c>
      <c r="F557" s="108" t="s">
        <v>118</v>
      </c>
      <c r="G557" s="108" t="s">
        <v>253</v>
      </c>
      <c r="H557" s="108" t="s">
        <v>254</v>
      </c>
      <c r="I557" s="108" t="s">
        <v>106</v>
      </c>
      <c r="J557" s="110"/>
      <c r="K557" s="105"/>
      <c r="L557" s="110"/>
      <c r="M557" s="110"/>
      <c r="N557" s="110"/>
      <c r="O557" s="110"/>
      <c r="P557" s="110"/>
      <c r="Q557" s="2"/>
      <c r="R557" s="2"/>
    </row>
    <row r="558" spans="1:18" x14ac:dyDescent="0.3">
      <c r="A558" s="112">
        <v>2024</v>
      </c>
      <c r="B558" s="108" t="s">
        <v>255</v>
      </c>
      <c r="C558" s="108" t="s">
        <v>101</v>
      </c>
      <c r="D558" s="108" t="s">
        <v>102</v>
      </c>
      <c r="E558" s="108" t="s">
        <v>227</v>
      </c>
      <c r="F558" s="108" t="s">
        <v>118</v>
      </c>
      <c r="G558" s="108" t="s">
        <v>105</v>
      </c>
      <c r="H558" s="108" t="s">
        <v>105</v>
      </c>
      <c r="I558" s="108" t="s">
        <v>106</v>
      </c>
      <c r="J558" s="110">
        <v>82.22</v>
      </c>
      <c r="K558" s="105">
        <v>40</v>
      </c>
      <c r="L558" s="110">
        <v>62.5</v>
      </c>
      <c r="M558" s="110">
        <v>96.67</v>
      </c>
      <c r="N558" s="110">
        <v>100</v>
      </c>
      <c r="O558" s="110">
        <v>100</v>
      </c>
      <c r="P558" s="110">
        <v>90</v>
      </c>
      <c r="Q558" s="2"/>
      <c r="R558" s="2"/>
    </row>
    <row r="559" spans="1:18" x14ac:dyDescent="0.3">
      <c r="A559" s="112">
        <v>2024</v>
      </c>
      <c r="B559" s="108" t="s">
        <v>256</v>
      </c>
      <c r="C559" s="108" t="s">
        <v>101</v>
      </c>
      <c r="D559" s="108" t="s">
        <v>102</v>
      </c>
      <c r="E559" s="108" t="s">
        <v>133</v>
      </c>
      <c r="F559" s="108" t="s">
        <v>108</v>
      </c>
      <c r="G559" s="108" t="s">
        <v>105</v>
      </c>
      <c r="H559" s="108" t="s">
        <v>105</v>
      </c>
      <c r="I559" s="108" t="s">
        <v>106</v>
      </c>
      <c r="J559" s="110">
        <v>95.24</v>
      </c>
      <c r="K559" s="105">
        <v>100</v>
      </c>
      <c r="L559" s="110">
        <v>90</v>
      </c>
      <c r="M559" s="110">
        <v>87.5</v>
      </c>
      <c r="N559" s="110">
        <v>100</v>
      </c>
      <c r="O559" s="110">
        <v>100</v>
      </c>
      <c r="P559" s="110">
        <v>100</v>
      </c>
      <c r="Q559" s="2"/>
      <c r="R559" s="2"/>
    </row>
    <row r="560" spans="1:18" x14ac:dyDescent="0.3">
      <c r="A560" s="112">
        <v>2024</v>
      </c>
      <c r="B560" s="108" t="s">
        <v>257</v>
      </c>
      <c r="C560" s="108" t="s">
        <v>101</v>
      </c>
      <c r="D560" s="108" t="s">
        <v>102</v>
      </c>
      <c r="E560" s="108" t="s">
        <v>147</v>
      </c>
      <c r="F560" s="108" t="s">
        <v>110</v>
      </c>
      <c r="G560" s="108" t="s">
        <v>105</v>
      </c>
      <c r="H560" s="108" t="s">
        <v>105</v>
      </c>
      <c r="I560" s="108" t="s">
        <v>106</v>
      </c>
      <c r="J560" s="110">
        <v>100</v>
      </c>
      <c r="K560" s="105">
        <v>100</v>
      </c>
      <c r="L560" s="110">
        <v>100</v>
      </c>
      <c r="M560" s="110">
        <v>100</v>
      </c>
      <c r="N560" s="110">
        <v>100</v>
      </c>
      <c r="O560" s="110">
        <v>100</v>
      </c>
      <c r="P560" s="110">
        <v>100</v>
      </c>
      <c r="Q560" s="2"/>
      <c r="R560" s="2"/>
    </row>
    <row r="561" spans="1:18" x14ac:dyDescent="0.3">
      <c r="A561" s="112">
        <v>2024</v>
      </c>
      <c r="B561" s="108" t="s">
        <v>258</v>
      </c>
      <c r="C561" s="108" t="s">
        <v>101</v>
      </c>
      <c r="D561" s="108" t="s">
        <v>102</v>
      </c>
      <c r="E561" s="108" t="s">
        <v>779</v>
      </c>
      <c r="F561" s="108" t="s">
        <v>118</v>
      </c>
      <c r="G561" s="108" t="s">
        <v>105</v>
      </c>
      <c r="H561" s="108" t="s">
        <v>105</v>
      </c>
      <c r="I561" s="108" t="s">
        <v>106</v>
      </c>
      <c r="J561" s="110">
        <v>95.24</v>
      </c>
      <c r="K561" s="105">
        <v>100</v>
      </c>
      <c r="L561" s="110">
        <v>100</v>
      </c>
      <c r="M561" s="110">
        <v>100</v>
      </c>
      <c r="N561" s="110">
        <v>100</v>
      </c>
      <c r="O561" s="110">
        <v>75</v>
      </c>
      <c r="P561" s="110">
        <v>100</v>
      </c>
      <c r="Q561" s="2"/>
      <c r="R561" s="2"/>
    </row>
    <row r="562" spans="1:18" x14ac:dyDescent="0.3">
      <c r="A562" s="112">
        <v>2024</v>
      </c>
      <c r="B562" s="108" t="s">
        <v>260</v>
      </c>
      <c r="C562" s="108" t="s">
        <v>101</v>
      </c>
      <c r="D562" s="108" t="s">
        <v>102</v>
      </c>
      <c r="E562" s="108" t="s">
        <v>227</v>
      </c>
      <c r="F562" s="108" t="s">
        <v>108</v>
      </c>
      <c r="G562" s="108" t="s">
        <v>105</v>
      </c>
      <c r="H562" s="108" t="s">
        <v>105</v>
      </c>
      <c r="I562" s="108" t="s">
        <v>106</v>
      </c>
      <c r="J562" s="110">
        <v>98.95</v>
      </c>
      <c r="K562" s="105">
        <v>100</v>
      </c>
      <c r="L562" s="110">
        <v>100</v>
      </c>
      <c r="M562" s="110">
        <v>97.5</v>
      </c>
      <c r="N562" s="110">
        <v>100</v>
      </c>
      <c r="O562" s="110">
        <v>100</v>
      </c>
      <c r="P562" s="110">
        <v>90</v>
      </c>
      <c r="Q562" s="2"/>
      <c r="R562" s="2"/>
    </row>
    <row r="563" spans="1:18" x14ac:dyDescent="0.3">
      <c r="A563" s="112">
        <v>2024</v>
      </c>
      <c r="B563" s="108" t="s">
        <v>261</v>
      </c>
      <c r="C563" s="108" t="s">
        <v>101</v>
      </c>
      <c r="D563" s="108" t="s">
        <v>102</v>
      </c>
      <c r="E563" s="108" t="s">
        <v>227</v>
      </c>
      <c r="F563" s="108" t="s">
        <v>676</v>
      </c>
      <c r="G563" s="108" t="s">
        <v>105</v>
      </c>
      <c r="H563" s="108" t="s">
        <v>105</v>
      </c>
      <c r="I563" s="108" t="s">
        <v>106</v>
      </c>
      <c r="J563" s="110">
        <v>93.33</v>
      </c>
      <c r="K563" s="105">
        <v>100</v>
      </c>
      <c r="L563" s="110">
        <v>100</v>
      </c>
      <c r="M563" s="110">
        <v>96.67</v>
      </c>
      <c r="N563" s="110">
        <v>100</v>
      </c>
      <c r="O563" s="110">
        <v>100</v>
      </c>
      <c r="P563" s="110">
        <v>40</v>
      </c>
      <c r="Q563" s="2"/>
      <c r="R563" s="2"/>
    </row>
    <row r="564" spans="1:18" x14ac:dyDescent="0.3">
      <c r="A564" s="112">
        <v>2024</v>
      </c>
      <c r="B564" s="108" t="s">
        <v>262</v>
      </c>
      <c r="C564" s="108" t="s">
        <v>101</v>
      </c>
      <c r="D564" s="108" t="s">
        <v>102</v>
      </c>
      <c r="E564" s="108" t="s">
        <v>227</v>
      </c>
      <c r="F564" s="108" t="s">
        <v>108</v>
      </c>
      <c r="G564" s="108" t="s">
        <v>105</v>
      </c>
      <c r="H564" s="108" t="s">
        <v>105</v>
      </c>
      <c r="I564" s="108" t="s">
        <v>106</v>
      </c>
      <c r="J564" s="110">
        <v>67</v>
      </c>
      <c r="K564" s="105">
        <v>60</v>
      </c>
      <c r="L564" s="110">
        <v>75</v>
      </c>
      <c r="M564" s="110">
        <v>67.5</v>
      </c>
      <c r="N564" s="110">
        <v>100</v>
      </c>
      <c r="O564" s="110">
        <v>50</v>
      </c>
      <c r="P564" s="110">
        <v>70</v>
      </c>
      <c r="Q564" s="2"/>
      <c r="R564" s="2"/>
    </row>
    <row r="565" spans="1:18" x14ac:dyDescent="0.3">
      <c r="A565" s="112">
        <v>2024</v>
      </c>
      <c r="B565" s="108" t="s">
        <v>263</v>
      </c>
      <c r="C565" s="108" t="s">
        <v>101</v>
      </c>
      <c r="D565" s="108" t="s">
        <v>102</v>
      </c>
      <c r="E565" s="108" t="s">
        <v>227</v>
      </c>
      <c r="F565" s="108" t="s">
        <v>108</v>
      </c>
      <c r="G565" s="108" t="s">
        <v>105</v>
      </c>
      <c r="H565" s="108" t="s">
        <v>105</v>
      </c>
      <c r="I565" s="108" t="s">
        <v>106</v>
      </c>
      <c r="J565" s="110">
        <v>100</v>
      </c>
      <c r="K565" s="105">
        <v>100</v>
      </c>
      <c r="L565" s="110">
        <v>100</v>
      </c>
      <c r="M565" s="110">
        <v>100</v>
      </c>
      <c r="N565" s="110">
        <v>100</v>
      </c>
      <c r="O565" s="110">
        <v>100</v>
      </c>
      <c r="P565" s="110">
        <v>100</v>
      </c>
      <c r="Q565" s="2"/>
      <c r="R565" s="2"/>
    </row>
    <row r="566" spans="1:18" x14ac:dyDescent="0.3">
      <c r="A566" s="112">
        <v>2024</v>
      </c>
      <c r="B566" s="108" t="s">
        <v>264</v>
      </c>
      <c r="C566" s="108" t="s">
        <v>101</v>
      </c>
      <c r="D566" s="108" t="s">
        <v>102</v>
      </c>
      <c r="E566" s="108" t="s">
        <v>176</v>
      </c>
      <c r="F566" s="108" t="s">
        <v>108</v>
      </c>
      <c r="G566" s="108" t="s">
        <v>105</v>
      </c>
      <c r="H566" s="108" t="s">
        <v>105</v>
      </c>
      <c r="I566" s="108" t="s">
        <v>106</v>
      </c>
      <c r="J566" s="110">
        <v>97.5</v>
      </c>
      <c r="K566" s="105">
        <v>100</v>
      </c>
      <c r="L566" s="110">
        <v>100</v>
      </c>
      <c r="M566" s="110">
        <v>93.75</v>
      </c>
      <c r="N566" s="110">
        <v>100</v>
      </c>
      <c r="O566" s="110">
        <v>100</v>
      </c>
      <c r="P566" s="110">
        <v>100</v>
      </c>
      <c r="Q566" s="2"/>
      <c r="R566" s="2"/>
    </row>
    <row r="567" spans="1:18" x14ac:dyDescent="0.3">
      <c r="A567" s="112">
        <v>2024</v>
      </c>
      <c r="B567" s="108" t="s">
        <v>265</v>
      </c>
      <c r="C567" s="108" t="s">
        <v>101</v>
      </c>
      <c r="D567" s="108" t="s">
        <v>102</v>
      </c>
      <c r="E567" s="108" t="s">
        <v>704</v>
      </c>
      <c r="F567" s="108" t="s">
        <v>136</v>
      </c>
      <c r="G567" s="108" t="s">
        <v>105</v>
      </c>
      <c r="H567" s="108" t="s">
        <v>105</v>
      </c>
      <c r="I567" s="108" t="s">
        <v>106</v>
      </c>
      <c r="J567" s="110">
        <v>97.62</v>
      </c>
      <c r="K567" s="105">
        <v>100</v>
      </c>
      <c r="L567" s="110">
        <v>100</v>
      </c>
      <c r="M567" s="110">
        <v>93.75</v>
      </c>
      <c r="N567" s="110">
        <v>100</v>
      </c>
      <c r="O567" s="110">
        <v>100</v>
      </c>
      <c r="P567" s="110">
        <v>100</v>
      </c>
      <c r="Q567" s="2"/>
      <c r="R567" s="2"/>
    </row>
    <row r="568" spans="1:18" x14ac:dyDescent="0.3">
      <c r="A568" s="112">
        <v>2024</v>
      </c>
      <c r="B568" s="108" t="s">
        <v>266</v>
      </c>
      <c r="C568" s="108" t="s">
        <v>101</v>
      </c>
      <c r="D568" s="108" t="s">
        <v>102</v>
      </c>
      <c r="E568" s="108" t="s">
        <v>143</v>
      </c>
      <c r="F568" s="108" t="s">
        <v>118</v>
      </c>
      <c r="G568" s="108" t="s">
        <v>105</v>
      </c>
      <c r="H568" s="108" t="s">
        <v>105</v>
      </c>
      <c r="I568" s="108" t="s">
        <v>106</v>
      </c>
      <c r="J568" s="110">
        <v>100</v>
      </c>
      <c r="K568" s="105">
        <v>100</v>
      </c>
      <c r="L568" s="110">
        <v>100</v>
      </c>
      <c r="M568" s="110">
        <v>100</v>
      </c>
      <c r="N568" s="110">
        <v>100</v>
      </c>
      <c r="O568" s="110">
        <v>100</v>
      </c>
      <c r="P568" s="110">
        <v>100</v>
      </c>
      <c r="Q568" s="2"/>
      <c r="R568" s="2"/>
    </row>
    <row r="569" spans="1:18" x14ac:dyDescent="0.3">
      <c r="A569" s="112">
        <v>2024</v>
      </c>
      <c r="B569" s="108" t="s">
        <v>267</v>
      </c>
      <c r="C569" s="108" t="s">
        <v>101</v>
      </c>
      <c r="D569" s="108" t="s">
        <v>102</v>
      </c>
      <c r="E569" s="108" t="s">
        <v>143</v>
      </c>
      <c r="F569" s="108" t="s">
        <v>108</v>
      </c>
      <c r="G569" s="108" t="s">
        <v>105</v>
      </c>
      <c r="H569" s="108" t="s">
        <v>105</v>
      </c>
      <c r="I569" s="108" t="s">
        <v>106</v>
      </c>
      <c r="J569" s="110">
        <v>92.86</v>
      </c>
      <c r="K569" s="105">
        <v>100</v>
      </c>
      <c r="L569" s="110">
        <v>95</v>
      </c>
      <c r="M569" s="110">
        <v>87.5</v>
      </c>
      <c r="N569" s="110">
        <v>100</v>
      </c>
      <c r="O569" s="110">
        <v>100</v>
      </c>
      <c r="P569" s="110">
        <v>100</v>
      </c>
      <c r="Q569" s="2"/>
      <c r="R569" s="2"/>
    </row>
    <row r="570" spans="1:18" x14ac:dyDescent="0.3">
      <c r="A570" s="112">
        <v>2024</v>
      </c>
      <c r="B570" s="108" t="s">
        <v>268</v>
      </c>
      <c r="C570" s="108" t="s">
        <v>101</v>
      </c>
      <c r="D570" s="108" t="s">
        <v>102</v>
      </c>
      <c r="E570" s="108" t="s">
        <v>103</v>
      </c>
      <c r="F570" s="108" t="s">
        <v>235</v>
      </c>
      <c r="G570" s="108" t="s">
        <v>105</v>
      </c>
      <c r="H570" s="108" t="s">
        <v>105</v>
      </c>
      <c r="I570" s="108" t="s">
        <v>106</v>
      </c>
      <c r="J570" s="110">
        <v>87.5</v>
      </c>
      <c r="K570" s="105">
        <v>80</v>
      </c>
      <c r="L570" s="110">
        <v>80</v>
      </c>
      <c r="M570" s="110">
        <v>100</v>
      </c>
      <c r="N570" s="110">
        <v>83.33</v>
      </c>
      <c r="O570" s="110">
        <v>100</v>
      </c>
      <c r="P570" s="110">
        <v>100</v>
      </c>
      <c r="Q570" s="2"/>
      <c r="R570" s="2"/>
    </row>
    <row r="571" spans="1:18" x14ac:dyDescent="0.3">
      <c r="A571" s="112">
        <v>2024</v>
      </c>
      <c r="B571" s="108" t="s">
        <v>269</v>
      </c>
      <c r="C571" s="108" t="s">
        <v>101</v>
      </c>
      <c r="D571" s="108" t="s">
        <v>102</v>
      </c>
      <c r="E571" s="108" t="s">
        <v>103</v>
      </c>
      <c r="F571" s="108" t="s">
        <v>151</v>
      </c>
      <c r="G571" s="108" t="s">
        <v>105</v>
      </c>
      <c r="H571" s="108" t="s">
        <v>105</v>
      </c>
      <c r="I571" s="108" t="s">
        <v>106</v>
      </c>
      <c r="J571" s="110">
        <v>100</v>
      </c>
      <c r="K571" s="105">
        <v>100</v>
      </c>
      <c r="L571" s="110">
        <v>100</v>
      </c>
      <c r="M571" s="110">
        <v>100</v>
      </c>
      <c r="N571" s="110">
        <v>100</v>
      </c>
      <c r="O571" s="110">
        <v>100</v>
      </c>
      <c r="P571" s="110">
        <v>100</v>
      </c>
      <c r="Q571" s="2"/>
      <c r="R571" s="2"/>
    </row>
    <row r="572" spans="1:18" x14ac:dyDescent="0.3">
      <c r="A572" s="112">
        <v>2024</v>
      </c>
      <c r="B572" s="108" t="s">
        <v>270</v>
      </c>
      <c r="C572" s="108" t="s">
        <v>101</v>
      </c>
      <c r="D572" s="108" t="s">
        <v>102</v>
      </c>
      <c r="E572" s="108" t="s">
        <v>103</v>
      </c>
      <c r="F572" s="108" t="s">
        <v>134</v>
      </c>
      <c r="G572" s="108" t="s">
        <v>105</v>
      </c>
      <c r="H572" s="108" t="s">
        <v>105</v>
      </c>
      <c r="I572" s="108" t="s">
        <v>106</v>
      </c>
      <c r="J572" s="110">
        <v>98</v>
      </c>
      <c r="K572" s="105">
        <v>100</v>
      </c>
      <c r="L572" s="110">
        <v>100</v>
      </c>
      <c r="M572" s="110">
        <v>95</v>
      </c>
      <c r="N572" s="110">
        <v>100</v>
      </c>
      <c r="O572" s="110">
        <v>100</v>
      </c>
      <c r="P572" s="110">
        <v>80</v>
      </c>
      <c r="Q572" s="2"/>
      <c r="R572" s="2"/>
    </row>
    <row r="573" spans="1:18" x14ac:dyDescent="0.3">
      <c r="A573" s="112">
        <v>2024</v>
      </c>
      <c r="B573" s="108" t="s">
        <v>271</v>
      </c>
      <c r="C573" s="108" t="s">
        <v>101</v>
      </c>
      <c r="D573" s="108" t="s">
        <v>102</v>
      </c>
      <c r="E573" s="108" t="s">
        <v>103</v>
      </c>
      <c r="F573" s="108" t="s">
        <v>138</v>
      </c>
      <c r="G573" s="108" t="s">
        <v>105</v>
      </c>
      <c r="H573" s="108" t="s">
        <v>105</v>
      </c>
      <c r="I573" s="108" t="s">
        <v>106</v>
      </c>
      <c r="J573" s="110">
        <v>100</v>
      </c>
      <c r="K573" s="105">
        <v>100</v>
      </c>
      <c r="L573" s="110">
        <v>100</v>
      </c>
      <c r="M573" s="110">
        <v>100</v>
      </c>
      <c r="N573" s="110">
        <v>100</v>
      </c>
      <c r="O573" s="110">
        <v>100</v>
      </c>
      <c r="P573" s="110">
        <v>100</v>
      </c>
      <c r="Q573" s="2"/>
      <c r="R573" s="2"/>
    </row>
    <row r="574" spans="1:18" x14ac:dyDescent="0.3">
      <c r="A574" s="112">
        <v>2024</v>
      </c>
      <c r="B574" s="108" t="s">
        <v>272</v>
      </c>
      <c r="C574" s="108" t="s">
        <v>101</v>
      </c>
      <c r="D574" s="108" t="s">
        <v>102</v>
      </c>
      <c r="E574" s="108" t="s">
        <v>103</v>
      </c>
      <c r="F574" s="108" t="s">
        <v>136</v>
      </c>
      <c r="G574" s="108" t="s">
        <v>105</v>
      </c>
      <c r="H574" s="108" t="s">
        <v>105</v>
      </c>
      <c r="I574" s="108" t="s">
        <v>106</v>
      </c>
      <c r="J574" s="110">
        <v>100</v>
      </c>
      <c r="K574" s="105">
        <v>100</v>
      </c>
      <c r="L574" s="110">
        <v>100</v>
      </c>
      <c r="M574" s="110">
        <v>100</v>
      </c>
      <c r="N574" s="110">
        <v>100</v>
      </c>
      <c r="O574" s="110">
        <v>100</v>
      </c>
      <c r="P574" s="110">
        <v>100</v>
      </c>
      <c r="Q574" s="2"/>
      <c r="R574" s="2"/>
    </row>
    <row r="575" spans="1:18" x14ac:dyDescent="0.3">
      <c r="A575" s="112">
        <v>2024</v>
      </c>
      <c r="B575" s="108" t="s">
        <v>273</v>
      </c>
      <c r="C575" s="108" t="s">
        <v>101</v>
      </c>
      <c r="D575" s="108" t="s">
        <v>102</v>
      </c>
      <c r="E575" s="108" t="s">
        <v>103</v>
      </c>
      <c r="F575" s="108" t="s">
        <v>194</v>
      </c>
      <c r="G575" s="108" t="s">
        <v>105</v>
      </c>
      <c r="H575" s="108" t="s">
        <v>105</v>
      </c>
      <c r="I575" s="108" t="s">
        <v>106</v>
      </c>
      <c r="J575" s="110">
        <v>88</v>
      </c>
      <c r="K575" s="105">
        <v>80</v>
      </c>
      <c r="L575" s="110">
        <v>90</v>
      </c>
      <c r="M575" s="110">
        <v>95</v>
      </c>
      <c r="N575" s="110">
        <v>66.67</v>
      </c>
      <c r="O575" s="110">
        <v>100</v>
      </c>
      <c r="P575" s="110">
        <v>80</v>
      </c>
      <c r="Q575" s="2"/>
      <c r="R575" s="2"/>
    </row>
    <row r="576" spans="1:18" x14ac:dyDescent="0.3">
      <c r="A576" s="112">
        <v>2024</v>
      </c>
      <c r="B576" s="108" t="s">
        <v>274</v>
      </c>
      <c r="C576" s="108" t="s">
        <v>101</v>
      </c>
      <c r="D576" s="108" t="s">
        <v>102</v>
      </c>
      <c r="E576" s="108" t="s">
        <v>176</v>
      </c>
      <c r="F576" s="108" t="s">
        <v>110</v>
      </c>
      <c r="G576" s="108" t="s">
        <v>105</v>
      </c>
      <c r="H576" s="108" t="s">
        <v>105</v>
      </c>
      <c r="I576" s="108" t="s">
        <v>106</v>
      </c>
      <c r="J576" s="110"/>
      <c r="K576" s="105"/>
      <c r="L576" s="110"/>
      <c r="M576" s="110"/>
      <c r="N576" s="110"/>
      <c r="O576" s="110"/>
      <c r="P576" s="110"/>
      <c r="Q576" s="2"/>
      <c r="R576" s="2"/>
    </row>
    <row r="577" spans="1:18" x14ac:dyDescent="0.3">
      <c r="A577" s="112">
        <v>2024</v>
      </c>
      <c r="B577" s="108" t="s">
        <v>541</v>
      </c>
      <c r="C577" s="108" t="s">
        <v>101</v>
      </c>
      <c r="D577" s="108" t="s">
        <v>102</v>
      </c>
      <c r="E577" s="108" t="s">
        <v>143</v>
      </c>
      <c r="F577" s="108" t="s">
        <v>110</v>
      </c>
      <c r="G577" s="108" t="s">
        <v>105</v>
      </c>
      <c r="H577" s="108" t="s">
        <v>105</v>
      </c>
      <c r="I577" s="108" t="s">
        <v>106</v>
      </c>
      <c r="J577" s="110"/>
      <c r="K577" s="105"/>
      <c r="L577" s="110"/>
      <c r="M577" s="110"/>
      <c r="N577" s="110"/>
      <c r="O577" s="110"/>
      <c r="P577" s="110"/>
      <c r="Q577" s="2"/>
      <c r="R577" s="2"/>
    </row>
    <row r="578" spans="1:18" x14ac:dyDescent="0.3">
      <c r="A578" s="112">
        <v>2024</v>
      </c>
      <c r="B578" s="108" t="s">
        <v>275</v>
      </c>
      <c r="C578" s="108" t="s">
        <v>101</v>
      </c>
      <c r="D578" s="108" t="s">
        <v>102</v>
      </c>
      <c r="E578" s="108" t="s">
        <v>176</v>
      </c>
      <c r="F578" s="108" t="s">
        <v>110</v>
      </c>
      <c r="G578" s="108" t="s">
        <v>105</v>
      </c>
      <c r="H578" s="108" t="s">
        <v>105</v>
      </c>
      <c r="I578" s="108" t="s">
        <v>106</v>
      </c>
      <c r="J578" s="110"/>
      <c r="K578" s="105"/>
      <c r="L578" s="110"/>
      <c r="M578" s="110"/>
      <c r="N578" s="110"/>
      <c r="O578" s="110"/>
      <c r="P578" s="110"/>
      <c r="Q578" s="2"/>
      <c r="R578" s="2"/>
    </row>
    <row r="579" spans="1:18" x14ac:dyDescent="0.3">
      <c r="A579" s="112">
        <v>2024</v>
      </c>
      <c r="B579" s="108" t="s">
        <v>276</v>
      </c>
      <c r="C579" s="108" t="s">
        <v>101</v>
      </c>
      <c r="D579" s="108" t="s">
        <v>102</v>
      </c>
      <c r="E579" s="108" t="s">
        <v>176</v>
      </c>
      <c r="F579" s="108" t="s">
        <v>110</v>
      </c>
      <c r="G579" s="108" t="s">
        <v>105</v>
      </c>
      <c r="H579" s="108" t="s">
        <v>105</v>
      </c>
      <c r="I579" s="108" t="s">
        <v>106</v>
      </c>
      <c r="J579" s="110"/>
      <c r="K579" s="105"/>
      <c r="L579" s="110"/>
      <c r="M579" s="110"/>
      <c r="N579" s="110"/>
      <c r="O579" s="110"/>
      <c r="P579" s="110"/>
      <c r="Q579" s="2"/>
      <c r="R579" s="2"/>
    </row>
    <row r="580" spans="1:18" x14ac:dyDescent="0.3">
      <c r="A580" s="112">
        <v>2024</v>
      </c>
      <c r="B580" s="108" t="s">
        <v>277</v>
      </c>
      <c r="C580" s="108" t="s">
        <v>101</v>
      </c>
      <c r="D580" s="108" t="s">
        <v>102</v>
      </c>
      <c r="E580" s="108" t="s">
        <v>176</v>
      </c>
      <c r="F580" s="108" t="s">
        <v>110</v>
      </c>
      <c r="G580" s="108" t="s">
        <v>105</v>
      </c>
      <c r="H580" s="108" t="s">
        <v>105</v>
      </c>
      <c r="I580" s="108" t="s">
        <v>106</v>
      </c>
      <c r="J580" s="110"/>
      <c r="K580" s="105"/>
      <c r="L580" s="110"/>
      <c r="M580" s="110"/>
      <c r="N580" s="110"/>
      <c r="O580" s="110"/>
      <c r="P580" s="110"/>
      <c r="Q580" s="2"/>
      <c r="R580" s="2"/>
    </row>
    <row r="581" spans="1:18" x14ac:dyDescent="0.3">
      <c r="A581" s="112">
        <v>2024</v>
      </c>
      <c r="B581" s="108" t="s">
        <v>278</v>
      </c>
      <c r="C581" s="108" t="s">
        <v>101</v>
      </c>
      <c r="D581" s="108" t="s">
        <v>102</v>
      </c>
      <c r="E581" s="108" t="s">
        <v>176</v>
      </c>
      <c r="F581" s="108" t="s">
        <v>110</v>
      </c>
      <c r="G581" s="108" t="s">
        <v>105</v>
      </c>
      <c r="H581" s="108" t="s">
        <v>105</v>
      </c>
      <c r="I581" s="108" t="s">
        <v>106</v>
      </c>
      <c r="J581" s="110"/>
      <c r="K581" s="105"/>
      <c r="L581" s="110"/>
      <c r="M581" s="110"/>
      <c r="N581" s="110"/>
      <c r="O581" s="110"/>
      <c r="P581" s="110"/>
      <c r="Q581" s="2"/>
      <c r="R581" s="2"/>
    </row>
    <row r="582" spans="1:18" x14ac:dyDescent="0.3">
      <c r="A582" s="112">
        <v>2024</v>
      </c>
      <c r="B582" s="108" t="s">
        <v>279</v>
      </c>
      <c r="C582" s="108" t="s">
        <v>101</v>
      </c>
      <c r="D582" s="108" t="s">
        <v>102</v>
      </c>
      <c r="E582" s="108" t="s">
        <v>176</v>
      </c>
      <c r="F582" s="108" t="s">
        <v>110</v>
      </c>
      <c r="G582" s="108" t="s">
        <v>105</v>
      </c>
      <c r="H582" s="108" t="s">
        <v>105</v>
      </c>
      <c r="I582" s="108" t="s">
        <v>106</v>
      </c>
      <c r="J582" s="110"/>
      <c r="K582" s="105"/>
      <c r="L582" s="110"/>
      <c r="M582" s="110"/>
      <c r="N582" s="110"/>
      <c r="O582" s="110"/>
      <c r="P582" s="110"/>
      <c r="Q582" s="2"/>
      <c r="R582" s="2"/>
    </row>
    <row r="583" spans="1:18" x14ac:dyDescent="0.3">
      <c r="A583" s="112">
        <v>2024</v>
      </c>
      <c r="B583" s="108" t="s">
        <v>280</v>
      </c>
      <c r="C583" s="108" t="s">
        <v>101</v>
      </c>
      <c r="D583" s="108" t="s">
        <v>102</v>
      </c>
      <c r="E583" s="108" t="s">
        <v>176</v>
      </c>
      <c r="F583" s="108" t="s">
        <v>110</v>
      </c>
      <c r="G583" s="108" t="s">
        <v>105</v>
      </c>
      <c r="H583" s="108" t="s">
        <v>105</v>
      </c>
      <c r="I583" s="108" t="s">
        <v>106</v>
      </c>
      <c r="J583" s="110"/>
      <c r="K583" s="105"/>
      <c r="L583" s="110"/>
      <c r="M583" s="110"/>
      <c r="N583" s="110"/>
      <c r="O583" s="110"/>
      <c r="P583" s="110"/>
      <c r="Q583" s="2"/>
      <c r="R583" s="2"/>
    </row>
    <row r="584" spans="1:18" x14ac:dyDescent="0.3">
      <c r="A584" s="112">
        <v>2024</v>
      </c>
      <c r="B584" s="108" t="s">
        <v>281</v>
      </c>
      <c r="C584" s="108" t="s">
        <v>101</v>
      </c>
      <c r="D584" s="108" t="s">
        <v>102</v>
      </c>
      <c r="E584" s="108" t="s">
        <v>149</v>
      </c>
      <c r="F584" s="108" t="s">
        <v>235</v>
      </c>
      <c r="G584" s="108" t="s">
        <v>105</v>
      </c>
      <c r="H584" s="108" t="s">
        <v>105</v>
      </c>
      <c r="I584" s="108" t="s">
        <v>106</v>
      </c>
      <c r="J584" s="110">
        <v>90</v>
      </c>
      <c r="K584" s="105">
        <v>80</v>
      </c>
      <c r="L584" s="110">
        <v>90</v>
      </c>
      <c r="M584" s="110">
        <v>100</v>
      </c>
      <c r="N584" s="110">
        <v>66.67</v>
      </c>
      <c r="O584" s="110">
        <v>100</v>
      </c>
      <c r="P584" s="110">
        <v>100</v>
      </c>
      <c r="Q584" s="2"/>
      <c r="R584" s="2"/>
    </row>
    <row r="585" spans="1:18" x14ac:dyDescent="0.3">
      <c r="A585" s="112">
        <v>2024</v>
      </c>
      <c r="B585" s="108" t="s">
        <v>282</v>
      </c>
      <c r="C585" s="108" t="s">
        <v>101</v>
      </c>
      <c r="D585" s="108" t="s">
        <v>102</v>
      </c>
      <c r="E585" s="108" t="s">
        <v>149</v>
      </c>
      <c r="F585" s="108" t="s">
        <v>235</v>
      </c>
      <c r="G585" s="108" t="s">
        <v>105</v>
      </c>
      <c r="H585" s="108" t="s">
        <v>105</v>
      </c>
      <c r="I585" s="108" t="s">
        <v>106</v>
      </c>
      <c r="J585" s="110">
        <v>100</v>
      </c>
      <c r="K585" s="105">
        <v>100</v>
      </c>
      <c r="L585" s="110">
        <v>100</v>
      </c>
      <c r="M585" s="110">
        <v>100</v>
      </c>
      <c r="N585" s="110">
        <v>100</v>
      </c>
      <c r="O585" s="110">
        <v>100</v>
      </c>
      <c r="P585" s="110">
        <v>100</v>
      </c>
      <c r="Q585" s="2"/>
      <c r="R585" s="2"/>
    </row>
    <row r="586" spans="1:18" x14ac:dyDescent="0.3">
      <c r="A586" s="112">
        <v>2024</v>
      </c>
      <c r="B586" s="108" t="s">
        <v>283</v>
      </c>
      <c r="C586" s="108" t="s">
        <v>101</v>
      </c>
      <c r="D586" s="108" t="s">
        <v>102</v>
      </c>
      <c r="E586" s="108" t="s">
        <v>143</v>
      </c>
      <c r="F586" s="108" t="s">
        <v>104</v>
      </c>
      <c r="G586" s="108" t="s">
        <v>105</v>
      </c>
      <c r="H586" s="108" t="s">
        <v>105</v>
      </c>
      <c r="I586" s="108" t="s">
        <v>106</v>
      </c>
      <c r="J586" s="110">
        <v>100</v>
      </c>
      <c r="K586" s="105">
        <v>100</v>
      </c>
      <c r="L586" s="110">
        <v>100</v>
      </c>
      <c r="M586" s="110">
        <v>100</v>
      </c>
      <c r="N586" s="110">
        <v>100</v>
      </c>
      <c r="O586" s="110">
        <v>100</v>
      </c>
      <c r="P586" s="110">
        <v>100</v>
      </c>
      <c r="Q586" s="2"/>
      <c r="R586" s="2"/>
    </row>
    <row r="587" spans="1:18" x14ac:dyDescent="0.3">
      <c r="A587" s="112">
        <v>2024</v>
      </c>
      <c r="B587" s="108" t="s">
        <v>284</v>
      </c>
      <c r="C587" s="108" t="s">
        <v>101</v>
      </c>
      <c r="D587" s="108" t="s">
        <v>102</v>
      </c>
      <c r="E587" s="108" t="s">
        <v>143</v>
      </c>
      <c r="F587" s="108" t="s">
        <v>194</v>
      </c>
      <c r="G587" s="108" t="s">
        <v>105</v>
      </c>
      <c r="H587" s="108" t="s">
        <v>105</v>
      </c>
      <c r="I587" s="108" t="s">
        <v>106</v>
      </c>
      <c r="J587" s="110">
        <v>100</v>
      </c>
      <c r="K587" s="105">
        <v>100</v>
      </c>
      <c r="L587" s="110">
        <v>100</v>
      </c>
      <c r="M587" s="110">
        <v>100</v>
      </c>
      <c r="N587" s="110">
        <v>100</v>
      </c>
      <c r="O587" s="110">
        <v>100</v>
      </c>
      <c r="P587" s="110">
        <v>100</v>
      </c>
      <c r="Q587" s="2"/>
      <c r="R587" s="2"/>
    </row>
    <row r="588" spans="1:18" x14ac:dyDescent="0.3">
      <c r="A588" s="112">
        <v>2024</v>
      </c>
      <c r="B588" s="108" t="s">
        <v>285</v>
      </c>
      <c r="C588" s="108" t="s">
        <v>101</v>
      </c>
      <c r="D588" s="108" t="s">
        <v>102</v>
      </c>
      <c r="E588" s="108" t="s">
        <v>143</v>
      </c>
      <c r="F588" s="108" t="s">
        <v>134</v>
      </c>
      <c r="G588" s="108" t="s">
        <v>105</v>
      </c>
      <c r="H588" s="108" t="s">
        <v>105</v>
      </c>
      <c r="I588" s="108" t="s">
        <v>106</v>
      </c>
      <c r="J588" s="110">
        <v>100</v>
      </c>
      <c r="K588" s="105">
        <v>100</v>
      </c>
      <c r="L588" s="110">
        <v>100</v>
      </c>
      <c r="M588" s="110">
        <v>100</v>
      </c>
      <c r="N588" s="110">
        <v>100</v>
      </c>
      <c r="O588" s="110">
        <v>100</v>
      </c>
      <c r="P588" s="110">
        <v>100</v>
      </c>
      <c r="Q588" s="2"/>
      <c r="R588" s="2"/>
    </row>
    <row r="589" spans="1:18" x14ac:dyDescent="0.3">
      <c r="A589" s="112">
        <v>2024</v>
      </c>
      <c r="B589" s="108" t="s">
        <v>286</v>
      </c>
      <c r="C589" s="108" t="s">
        <v>101</v>
      </c>
      <c r="D589" s="108" t="s">
        <v>102</v>
      </c>
      <c r="E589" s="108" t="s">
        <v>214</v>
      </c>
      <c r="F589" s="108" t="s">
        <v>114</v>
      </c>
      <c r="G589" s="108" t="s">
        <v>105</v>
      </c>
      <c r="H589" s="108" t="s">
        <v>105</v>
      </c>
      <c r="I589" s="108" t="s">
        <v>106</v>
      </c>
      <c r="J589" s="110">
        <v>90.48</v>
      </c>
      <c r="K589" s="105">
        <v>100</v>
      </c>
      <c r="L589" s="110">
        <v>100</v>
      </c>
      <c r="M589" s="110">
        <v>100</v>
      </c>
      <c r="N589" s="110">
        <v>66.67</v>
      </c>
      <c r="O589" s="110">
        <v>75</v>
      </c>
      <c r="P589" s="110">
        <v>100</v>
      </c>
      <c r="Q589" s="2"/>
      <c r="R589" s="2"/>
    </row>
    <row r="590" spans="1:18" x14ac:dyDescent="0.3">
      <c r="A590" s="112">
        <v>2024</v>
      </c>
      <c r="B590" s="108" t="s">
        <v>287</v>
      </c>
      <c r="C590" s="108" t="s">
        <v>101</v>
      </c>
      <c r="D590" s="108" t="s">
        <v>102</v>
      </c>
      <c r="E590" s="108" t="s">
        <v>143</v>
      </c>
      <c r="F590" s="108" t="s">
        <v>125</v>
      </c>
      <c r="G590" s="108" t="s">
        <v>105</v>
      </c>
      <c r="H590" s="108" t="s">
        <v>105</v>
      </c>
      <c r="I590" s="108" t="s">
        <v>106</v>
      </c>
      <c r="J590" s="110">
        <v>100</v>
      </c>
      <c r="K590" s="105">
        <v>100</v>
      </c>
      <c r="L590" s="110">
        <v>100</v>
      </c>
      <c r="M590" s="110">
        <v>100</v>
      </c>
      <c r="N590" s="110">
        <v>100</v>
      </c>
      <c r="O590" s="110">
        <v>100</v>
      </c>
      <c r="P590" s="110">
        <v>100</v>
      </c>
      <c r="Q590" s="2"/>
      <c r="R590" s="2"/>
    </row>
    <row r="591" spans="1:18" x14ac:dyDescent="0.3">
      <c r="A591" s="112">
        <v>2024</v>
      </c>
      <c r="B591" s="108" t="s">
        <v>288</v>
      </c>
      <c r="C591" s="108" t="s">
        <v>101</v>
      </c>
      <c r="D591" s="108" t="s">
        <v>102</v>
      </c>
      <c r="E591" s="108" t="s">
        <v>704</v>
      </c>
      <c r="F591" s="108" t="s">
        <v>108</v>
      </c>
      <c r="G591" s="108" t="s">
        <v>105</v>
      </c>
      <c r="H591" s="108" t="s">
        <v>105</v>
      </c>
      <c r="I591" s="108" t="s">
        <v>106</v>
      </c>
      <c r="J591" s="110">
        <v>100</v>
      </c>
      <c r="K591" s="105">
        <v>100</v>
      </c>
      <c r="L591" s="110">
        <v>100</v>
      </c>
      <c r="M591" s="110">
        <v>100</v>
      </c>
      <c r="N591" s="110">
        <v>100</v>
      </c>
      <c r="O591" s="110">
        <v>100</v>
      </c>
      <c r="P591" s="110">
        <v>100</v>
      </c>
      <c r="Q591" s="2"/>
      <c r="R591" s="2"/>
    </row>
    <row r="592" spans="1:18" x14ac:dyDescent="0.3">
      <c r="A592" s="112">
        <v>2024</v>
      </c>
      <c r="B592" s="108" t="s">
        <v>289</v>
      </c>
      <c r="C592" s="108" t="s">
        <v>101</v>
      </c>
      <c r="D592" s="108" t="s">
        <v>102</v>
      </c>
      <c r="E592" s="108" t="s">
        <v>149</v>
      </c>
      <c r="F592" s="108" t="s">
        <v>676</v>
      </c>
      <c r="G592" s="108" t="s">
        <v>105</v>
      </c>
      <c r="H592" s="108" t="s">
        <v>105</v>
      </c>
      <c r="I592" s="108" t="s">
        <v>106</v>
      </c>
      <c r="J592" s="110">
        <v>95</v>
      </c>
      <c r="K592" s="105">
        <v>100</v>
      </c>
      <c r="L592" s="110">
        <v>90</v>
      </c>
      <c r="M592" s="110">
        <v>87.5</v>
      </c>
      <c r="N592" s="110">
        <v>100</v>
      </c>
      <c r="O592" s="110">
        <v>100</v>
      </c>
      <c r="P592" s="110">
        <v>100</v>
      </c>
      <c r="Q592" s="2"/>
      <c r="R592" s="2"/>
    </row>
    <row r="593" spans="1:18" x14ac:dyDescent="0.3">
      <c r="A593" s="112">
        <v>2024</v>
      </c>
      <c r="B593" s="108" t="s">
        <v>290</v>
      </c>
      <c r="C593" s="108" t="s">
        <v>101</v>
      </c>
      <c r="D593" s="108" t="s">
        <v>102</v>
      </c>
      <c r="E593" s="108" t="s">
        <v>143</v>
      </c>
      <c r="F593" s="108" t="s">
        <v>125</v>
      </c>
      <c r="G593" s="108" t="s">
        <v>105</v>
      </c>
      <c r="H593" s="108" t="s">
        <v>105</v>
      </c>
      <c r="I593" s="108" t="s">
        <v>106</v>
      </c>
      <c r="J593" s="110">
        <v>97.5</v>
      </c>
      <c r="K593" s="105">
        <v>100</v>
      </c>
      <c r="L593" s="110">
        <v>100</v>
      </c>
      <c r="M593" s="110">
        <v>93.75</v>
      </c>
      <c r="N593" s="110">
        <v>100</v>
      </c>
      <c r="O593" s="110">
        <v>100</v>
      </c>
      <c r="P593" s="110">
        <v>100</v>
      </c>
      <c r="Q593" s="2"/>
      <c r="R593" s="2"/>
    </row>
    <row r="594" spans="1:18" x14ac:dyDescent="0.3">
      <c r="A594" s="112">
        <v>2024</v>
      </c>
      <c r="B594" s="108" t="s">
        <v>291</v>
      </c>
      <c r="C594" s="108" t="s">
        <v>101</v>
      </c>
      <c r="D594" s="108" t="s">
        <v>102</v>
      </c>
      <c r="E594" s="108" t="s">
        <v>143</v>
      </c>
      <c r="F594" s="108" t="s">
        <v>134</v>
      </c>
      <c r="G594" s="108" t="s">
        <v>105</v>
      </c>
      <c r="H594" s="108" t="s">
        <v>105</v>
      </c>
      <c r="I594" s="108" t="s">
        <v>106</v>
      </c>
      <c r="J594" s="110">
        <v>86.19</v>
      </c>
      <c r="K594" s="105">
        <v>100</v>
      </c>
      <c r="L594" s="110">
        <v>85</v>
      </c>
      <c r="M594" s="110">
        <v>88.75</v>
      </c>
      <c r="N594" s="110">
        <v>100</v>
      </c>
      <c r="O594" s="110">
        <v>87.5</v>
      </c>
      <c r="P594" s="110">
        <v>80</v>
      </c>
      <c r="Q594" s="2"/>
      <c r="R594" s="2"/>
    </row>
    <row r="595" spans="1:18" x14ac:dyDescent="0.3">
      <c r="A595" s="112">
        <v>2024</v>
      </c>
      <c r="B595" s="108" t="s">
        <v>292</v>
      </c>
      <c r="C595" s="108" t="s">
        <v>101</v>
      </c>
      <c r="D595" s="108" t="s">
        <v>102</v>
      </c>
      <c r="E595" s="108" t="s">
        <v>124</v>
      </c>
      <c r="F595" s="108" t="s">
        <v>170</v>
      </c>
      <c r="G595" s="108" t="s">
        <v>105</v>
      </c>
      <c r="H595" s="108" t="s">
        <v>105</v>
      </c>
      <c r="I595" s="108" t="s">
        <v>106</v>
      </c>
      <c r="J595" s="110">
        <v>100</v>
      </c>
      <c r="K595" s="105">
        <v>100</v>
      </c>
      <c r="L595" s="110">
        <v>100</v>
      </c>
      <c r="M595" s="110">
        <v>100</v>
      </c>
      <c r="N595" s="110">
        <v>100</v>
      </c>
      <c r="O595" s="110">
        <v>100</v>
      </c>
      <c r="P595" s="110">
        <v>100</v>
      </c>
      <c r="Q595" s="2"/>
      <c r="R595" s="2"/>
    </row>
    <row r="596" spans="1:18" x14ac:dyDescent="0.3">
      <c r="A596" s="112">
        <v>2024</v>
      </c>
      <c r="B596" s="108" t="s">
        <v>293</v>
      </c>
      <c r="C596" s="108" t="s">
        <v>101</v>
      </c>
      <c r="D596" s="108" t="s">
        <v>102</v>
      </c>
      <c r="E596" s="108" t="s">
        <v>143</v>
      </c>
      <c r="F596" s="108" t="s">
        <v>129</v>
      </c>
      <c r="G596" s="108" t="s">
        <v>105</v>
      </c>
      <c r="H596" s="108" t="s">
        <v>105</v>
      </c>
      <c r="I596" s="108" t="s">
        <v>106</v>
      </c>
      <c r="J596" s="110">
        <v>87.62</v>
      </c>
      <c r="K596" s="105">
        <v>100</v>
      </c>
      <c r="L596" s="110">
        <v>90</v>
      </c>
      <c r="M596" s="110">
        <v>80</v>
      </c>
      <c r="N596" s="110">
        <v>100</v>
      </c>
      <c r="O596" s="110">
        <v>100</v>
      </c>
      <c r="P596" s="110">
        <v>20</v>
      </c>
      <c r="Q596" s="2"/>
      <c r="R596" s="2"/>
    </row>
    <row r="597" spans="1:18" x14ac:dyDescent="0.3">
      <c r="A597" s="112">
        <v>2024</v>
      </c>
      <c r="B597" s="108" t="s">
        <v>294</v>
      </c>
      <c r="C597" s="108" t="s">
        <v>101</v>
      </c>
      <c r="D597" s="108" t="s">
        <v>102</v>
      </c>
      <c r="E597" s="108" t="s">
        <v>149</v>
      </c>
      <c r="F597" s="108" t="s">
        <v>108</v>
      </c>
      <c r="G597" s="108" t="s">
        <v>105</v>
      </c>
      <c r="H597" s="108" t="s">
        <v>105</v>
      </c>
      <c r="I597" s="108" t="s">
        <v>106</v>
      </c>
      <c r="J597" s="110"/>
      <c r="K597" s="105"/>
      <c r="L597" s="110"/>
      <c r="M597" s="110"/>
      <c r="N597" s="110"/>
      <c r="O597" s="110"/>
      <c r="P597" s="110"/>
      <c r="Q597" s="2"/>
      <c r="R597" s="2"/>
    </row>
    <row r="598" spans="1:18" x14ac:dyDescent="0.3">
      <c r="A598" s="112">
        <v>2024</v>
      </c>
      <c r="B598" s="108" t="s">
        <v>295</v>
      </c>
      <c r="C598" s="108" t="s">
        <v>101</v>
      </c>
      <c r="D598" s="108" t="s">
        <v>102</v>
      </c>
      <c r="E598" s="108" t="s">
        <v>149</v>
      </c>
      <c r="F598" s="108" t="s">
        <v>108</v>
      </c>
      <c r="G598" s="108" t="s">
        <v>105</v>
      </c>
      <c r="H598" s="108" t="s">
        <v>105</v>
      </c>
      <c r="I598" s="108" t="s">
        <v>106</v>
      </c>
      <c r="J598" s="110">
        <v>95</v>
      </c>
      <c r="K598" s="105">
        <v>100</v>
      </c>
      <c r="L598" s="110">
        <v>90</v>
      </c>
      <c r="M598" s="110">
        <v>100</v>
      </c>
      <c r="N598" s="110">
        <v>100</v>
      </c>
      <c r="O598" s="110">
        <v>100</v>
      </c>
      <c r="P598" s="110">
        <v>100</v>
      </c>
      <c r="Q598" s="2"/>
      <c r="R598" s="2"/>
    </row>
    <row r="599" spans="1:18" x14ac:dyDescent="0.3">
      <c r="A599" s="112">
        <v>2024</v>
      </c>
      <c r="B599" s="108" t="s">
        <v>296</v>
      </c>
      <c r="C599" s="108" t="s">
        <v>101</v>
      </c>
      <c r="D599" s="108" t="s">
        <v>102</v>
      </c>
      <c r="E599" s="108" t="s">
        <v>143</v>
      </c>
      <c r="F599" s="108" t="s">
        <v>140</v>
      </c>
      <c r="G599" s="108" t="s">
        <v>105</v>
      </c>
      <c r="H599" s="108" t="s">
        <v>105</v>
      </c>
      <c r="I599" s="108" t="s">
        <v>106</v>
      </c>
      <c r="J599" s="110">
        <v>95</v>
      </c>
      <c r="K599" s="105">
        <v>80</v>
      </c>
      <c r="L599" s="110">
        <v>90</v>
      </c>
      <c r="M599" s="110">
        <v>100</v>
      </c>
      <c r="N599" s="110">
        <v>100</v>
      </c>
      <c r="O599" s="110">
        <v>100</v>
      </c>
      <c r="P599" s="110">
        <v>100</v>
      </c>
      <c r="Q599" s="2"/>
      <c r="R599" s="2"/>
    </row>
    <row r="600" spans="1:18" x14ac:dyDescent="0.3">
      <c r="A600" s="112">
        <v>2024</v>
      </c>
      <c r="B600" s="108" t="s">
        <v>297</v>
      </c>
      <c r="C600" s="108" t="s">
        <v>101</v>
      </c>
      <c r="D600" s="108" t="s">
        <v>102</v>
      </c>
      <c r="E600" s="108" t="s">
        <v>143</v>
      </c>
      <c r="F600" s="108" t="s">
        <v>676</v>
      </c>
      <c r="G600" s="108" t="s">
        <v>105</v>
      </c>
      <c r="H600" s="108" t="s">
        <v>105</v>
      </c>
      <c r="I600" s="108" t="s">
        <v>106</v>
      </c>
      <c r="J600" s="110">
        <v>75.790000000000006</v>
      </c>
      <c r="K600" s="105">
        <v>100</v>
      </c>
      <c r="L600" s="110">
        <v>88.89</v>
      </c>
      <c r="M600" s="110">
        <v>77.14</v>
      </c>
      <c r="N600" s="110">
        <v>100</v>
      </c>
      <c r="O600" s="110">
        <v>66.67</v>
      </c>
      <c r="P600" s="110">
        <v>20</v>
      </c>
      <c r="Q600" s="2"/>
      <c r="R600" s="2"/>
    </row>
    <row r="601" spans="1:18" x14ac:dyDescent="0.3">
      <c r="A601" s="112">
        <v>2024</v>
      </c>
      <c r="B601" s="108" t="s">
        <v>298</v>
      </c>
      <c r="C601" s="108" t="s">
        <v>101</v>
      </c>
      <c r="D601" s="108" t="s">
        <v>102</v>
      </c>
      <c r="E601" s="108" t="s">
        <v>103</v>
      </c>
      <c r="F601" s="108" t="s">
        <v>820</v>
      </c>
      <c r="G601" s="108" t="s">
        <v>105</v>
      </c>
      <c r="H601" s="108" t="s">
        <v>105</v>
      </c>
      <c r="I601" s="108" t="s">
        <v>106</v>
      </c>
      <c r="J601" s="110">
        <v>88.57</v>
      </c>
      <c r="K601" s="105">
        <v>100</v>
      </c>
      <c r="L601" s="110">
        <v>100</v>
      </c>
      <c r="M601" s="110">
        <v>95</v>
      </c>
      <c r="N601" s="110">
        <v>100</v>
      </c>
      <c r="O601" s="110">
        <v>50</v>
      </c>
      <c r="P601" s="110">
        <v>80</v>
      </c>
      <c r="Q601" s="2"/>
      <c r="R601" s="2"/>
    </row>
    <row r="602" spans="1:18" x14ac:dyDescent="0.3">
      <c r="A602" s="112">
        <v>2024</v>
      </c>
      <c r="B602" s="108" t="s">
        <v>300</v>
      </c>
      <c r="C602" s="108" t="s">
        <v>101</v>
      </c>
      <c r="D602" s="108" t="s">
        <v>102</v>
      </c>
      <c r="E602" s="108" t="s">
        <v>214</v>
      </c>
      <c r="F602" s="108" t="s">
        <v>125</v>
      </c>
      <c r="G602" s="108" t="s">
        <v>105</v>
      </c>
      <c r="H602" s="108" t="s">
        <v>105</v>
      </c>
      <c r="I602" s="108" t="s">
        <v>106</v>
      </c>
      <c r="J602" s="110">
        <v>91</v>
      </c>
      <c r="K602" s="105">
        <v>100</v>
      </c>
      <c r="L602" s="110">
        <v>100</v>
      </c>
      <c r="M602" s="110">
        <v>90</v>
      </c>
      <c r="N602" s="110">
        <v>100</v>
      </c>
      <c r="O602" s="110">
        <v>100</v>
      </c>
      <c r="P602" s="110">
        <v>10</v>
      </c>
      <c r="Q602" s="2"/>
      <c r="R602" s="2"/>
    </row>
    <row r="603" spans="1:18" x14ac:dyDescent="0.3">
      <c r="A603" s="112">
        <v>2024</v>
      </c>
      <c r="B603" s="108" t="s">
        <v>301</v>
      </c>
      <c r="C603" s="108" t="s">
        <v>101</v>
      </c>
      <c r="D603" s="108" t="s">
        <v>102</v>
      </c>
      <c r="E603" s="108" t="s">
        <v>147</v>
      </c>
      <c r="F603" s="108" t="s">
        <v>108</v>
      </c>
      <c r="G603" s="108" t="s">
        <v>105</v>
      </c>
      <c r="H603" s="108" t="s">
        <v>105</v>
      </c>
      <c r="I603" s="108" t="s">
        <v>106</v>
      </c>
      <c r="J603" s="110">
        <v>100</v>
      </c>
      <c r="K603" s="105">
        <v>100</v>
      </c>
      <c r="L603" s="110">
        <v>100</v>
      </c>
      <c r="M603" s="110">
        <v>100</v>
      </c>
      <c r="N603" s="110">
        <v>100</v>
      </c>
      <c r="O603" s="110">
        <v>100</v>
      </c>
      <c r="P603" s="110">
        <v>100</v>
      </c>
      <c r="Q603" s="2"/>
      <c r="R603" s="2"/>
    </row>
    <row r="604" spans="1:18" x14ac:dyDescent="0.3">
      <c r="A604" s="112">
        <v>2024</v>
      </c>
      <c r="B604" s="108" t="s">
        <v>302</v>
      </c>
      <c r="C604" s="108" t="s">
        <v>101</v>
      </c>
      <c r="D604" s="108" t="s">
        <v>102</v>
      </c>
      <c r="E604" s="108" t="s">
        <v>143</v>
      </c>
      <c r="F604" s="108" t="s">
        <v>170</v>
      </c>
      <c r="G604" s="108" t="s">
        <v>105</v>
      </c>
      <c r="H604" s="108" t="s">
        <v>105</v>
      </c>
      <c r="I604" s="108" t="s">
        <v>106</v>
      </c>
      <c r="J604" s="110">
        <v>70.48</v>
      </c>
      <c r="K604" s="105">
        <v>100</v>
      </c>
      <c r="L604" s="110">
        <v>80</v>
      </c>
      <c r="M604" s="110">
        <v>85</v>
      </c>
      <c r="N604" s="110">
        <v>66.67</v>
      </c>
      <c r="O604" s="110">
        <v>25</v>
      </c>
      <c r="P604" s="110">
        <v>90</v>
      </c>
      <c r="Q604" s="2"/>
      <c r="R604" s="2"/>
    </row>
    <row r="605" spans="1:18" x14ac:dyDescent="0.3">
      <c r="A605" s="112">
        <v>2024</v>
      </c>
      <c r="B605" s="108" t="s">
        <v>303</v>
      </c>
      <c r="C605" s="108" t="s">
        <v>101</v>
      </c>
      <c r="D605" s="108" t="s">
        <v>102</v>
      </c>
      <c r="E605" s="108" t="s">
        <v>147</v>
      </c>
      <c r="F605" s="108" t="s">
        <v>170</v>
      </c>
      <c r="G605" s="108" t="s">
        <v>105</v>
      </c>
      <c r="H605" s="108" t="s">
        <v>105</v>
      </c>
      <c r="I605" s="108" t="s">
        <v>106</v>
      </c>
      <c r="J605" s="110">
        <v>89</v>
      </c>
      <c r="K605" s="105">
        <v>80</v>
      </c>
      <c r="L605" s="110">
        <v>90</v>
      </c>
      <c r="M605" s="110">
        <v>85</v>
      </c>
      <c r="N605" s="110">
        <v>100</v>
      </c>
      <c r="O605" s="110">
        <v>100</v>
      </c>
      <c r="P605" s="110">
        <v>90</v>
      </c>
      <c r="Q605" s="2"/>
      <c r="R605" s="2"/>
    </row>
    <row r="606" spans="1:18" x14ac:dyDescent="0.3">
      <c r="A606" s="112">
        <v>2024</v>
      </c>
      <c r="B606" s="108" t="s">
        <v>304</v>
      </c>
      <c r="C606" s="108" t="s">
        <v>101</v>
      </c>
      <c r="D606" s="108" t="s">
        <v>102</v>
      </c>
      <c r="E606" s="108" t="s">
        <v>143</v>
      </c>
      <c r="F606" s="108" t="s">
        <v>125</v>
      </c>
      <c r="G606" s="108" t="s">
        <v>105</v>
      </c>
      <c r="H606" s="108" t="s">
        <v>105</v>
      </c>
      <c r="I606" s="108" t="s">
        <v>106</v>
      </c>
      <c r="J606" s="110">
        <v>97.14</v>
      </c>
      <c r="K606" s="105">
        <v>100</v>
      </c>
      <c r="L606" s="110">
        <v>100</v>
      </c>
      <c r="M606" s="110">
        <v>92.5</v>
      </c>
      <c r="N606" s="110">
        <v>100</v>
      </c>
      <c r="O606" s="110">
        <v>100</v>
      </c>
      <c r="P606" s="110">
        <v>70</v>
      </c>
      <c r="Q606" s="2"/>
      <c r="R606" s="2"/>
    </row>
    <row r="607" spans="1:18" x14ac:dyDescent="0.3">
      <c r="A607" s="112">
        <v>2024</v>
      </c>
      <c r="B607" s="108" t="s">
        <v>305</v>
      </c>
      <c r="C607" s="108" t="s">
        <v>101</v>
      </c>
      <c r="D607" s="108" t="s">
        <v>102</v>
      </c>
      <c r="E607" s="108" t="s">
        <v>227</v>
      </c>
      <c r="F607" s="108" t="s">
        <v>108</v>
      </c>
      <c r="G607" s="108" t="s">
        <v>105</v>
      </c>
      <c r="H607" s="108" t="s">
        <v>105</v>
      </c>
      <c r="I607" s="108" t="s">
        <v>106</v>
      </c>
      <c r="J607" s="110">
        <v>100</v>
      </c>
      <c r="K607" s="105">
        <v>100</v>
      </c>
      <c r="L607" s="110">
        <v>100</v>
      </c>
      <c r="M607" s="110">
        <v>100</v>
      </c>
      <c r="N607" s="110">
        <v>100</v>
      </c>
      <c r="O607" s="110">
        <v>100</v>
      </c>
      <c r="P607" s="110">
        <v>100</v>
      </c>
      <c r="Q607" s="2"/>
      <c r="R607" s="2"/>
    </row>
    <row r="608" spans="1:18" x14ac:dyDescent="0.3">
      <c r="A608" s="112">
        <v>2024</v>
      </c>
      <c r="B608" s="108" t="s">
        <v>306</v>
      </c>
      <c r="C608" s="108" t="s">
        <v>101</v>
      </c>
      <c r="D608" s="108" t="s">
        <v>102</v>
      </c>
      <c r="E608" s="108" t="s">
        <v>227</v>
      </c>
      <c r="F608" s="108" t="s">
        <v>110</v>
      </c>
      <c r="G608" s="108" t="s">
        <v>105</v>
      </c>
      <c r="H608" s="108" t="s">
        <v>105</v>
      </c>
      <c r="I608" s="108" t="s">
        <v>106</v>
      </c>
      <c r="J608" s="110">
        <v>94.44</v>
      </c>
      <c r="K608" s="105">
        <v>100</v>
      </c>
      <c r="L608" s="110">
        <v>88.89</v>
      </c>
      <c r="M608" s="110">
        <v>100</v>
      </c>
      <c r="N608" s="110">
        <v>100</v>
      </c>
      <c r="O608" s="110">
        <v>100</v>
      </c>
      <c r="P608" s="110">
        <v>100</v>
      </c>
      <c r="Q608" s="2"/>
      <c r="R608" s="2"/>
    </row>
    <row r="609" spans="1:18" x14ac:dyDescent="0.3">
      <c r="A609" s="112">
        <v>2024</v>
      </c>
      <c r="B609" s="108" t="s">
        <v>307</v>
      </c>
      <c r="C609" s="108" t="s">
        <v>101</v>
      </c>
      <c r="D609" s="108" t="s">
        <v>102</v>
      </c>
      <c r="E609" s="108" t="s">
        <v>143</v>
      </c>
      <c r="F609" s="108" t="s">
        <v>676</v>
      </c>
      <c r="G609" s="108" t="s">
        <v>105</v>
      </c>
      <c r="H609" s="108" t="s">
        <v>105</v>
      </c>
      <c r="I609" s="108" t="s">
        <v>106</v>
      </c>
      <c r="J609" s="110">
        <v>93.33</v>
      </c>
      <c r="K609" s="105">
        <v>80</v>
      </c>
      <c r="L609" s="110">
        <v>90</v>
      </c>
      <c r="M609" s="110">
        <v>95</v>
      </c>
      <c r="N609" s="110">
        <v>100</v>
      </c>
      <c r="O609" s="110">
        <v>100</v>
      </c>
      <c r="P609" s="110">
        <v>80</v>
      </c>
      <c r="Q609" s="2"/>
      <c r="R609" s="2"/>
    </row>
    <row r="610" spans="1:18" x14ac:dyDescent="0.3">
      <c r="A610" s="112">
        <v>2024</v>
      </c>
      <c r="B610" s="108" t="s">
        <v>308</v>
      </c>
      <c r="C610" s="108" t="s">
        <v>101</v>
      </c>
      <c r="D610" s="108" t="s">
        <v>102</v>
      </c>
      <c r="E610" s="108" t="s">
        <v>143</v>
      </c>
      <c r="F610" s="108" t="s">
        <v>194</v>
      </c>
      <c r="G610" s="108" t="s">
        <v>105</v>
      </c>
      <c r="H610" s="108" t="s">
        <v>105</v>
      </c>
      <c r="I610" s="108" t="s">
        <v>106</v>
      </c>
      <c r="J610" s="110">
        <v>77.5</v>
      </c>
      <c r="K610" s="105">
        <v>100</v>
      </c>
      <c r="L610" s="110">
        <v>85</v>
      </c>
      <c r="M610" s="110">
        <v>87.5</v>
      </c>
      <c r="N610" s="110">
        <v>66.67</v>
      </c>
      <c r="O610" s="110">
        <v>100</v>
      </c>
      <c r="P610" s="110">
        <v>50</v>
      </c>
      <c r="Q610" s="2"/>
      <c r="R610" s="2"/>
    </row>
    <row r="611" spans="1:18" x14ac:dyDescent="0.3">
      <c r="A611" s="112">
        <v>2024</v>
      </c>
      <c r="B611" s="108" t="s">
        <v>309</v>
      </c>
      <c r="C611" s="108" t="s">
        <v>101</v>
      </c>
      <c r="D611" s="108" t="s">
        <v>102</v>
      </c>
      <c r="E611" s="108" t="s">
        <v>143</v>
      </c>
      <c r="F611" s="108" t="s">
        <v>136</v>
      </c>
      <c r="G611" s="108" t="s">
        <v>105</v>
      </c>
      <c r="H611" s="108" t="s">
        <v>105</v>
      </c>
      <c r="I611" s="108" t="s">
        <v>106</v>
      </c>
      <c r="J611" s="110">
        <v>100</v>
      </c>
      <c r="K611" s="105">
        <v>100</v>
      </c>
      <c r="L611" s="110">
        <v>100</v>
      </c>
      <c r="M611" s="110">
        <v>100</v>
      </c>
      <c r="N611" s="110">
        <v>100</v>
      </c>
      <c r="O611" s="110">
        <v>100</v>
      </c>
      <c r="P611" s="110">
        <v>100</v>
      </c>
      <c r="Q611" s="2"/>
      <c r="R611" s="2"/>
    </row>
    <row r="612" spans="1:18" x14ac:dyDescent="0.3">
      <c r="A612" s="112">
        <v>2024</v>
      </c>
      <c r="B612" s="108" t="s">
        <v>310</v>
      </c>
      <c r="C612" s="108" t="s">
        <v>101</v>
      </c>
      <c r="D612" s="108" t="s">
        <v>102</v>
      </c>
      <c r="E612" s="108" t="s">
        <v>214</v>
      </c>
      <c r="F612" s="108" t="s">
        <v>125</v>
      </c>
      <c r="G612" s="108" t="s">
        <v>105</v>
      </c>
      <c r="H612" s="108" t="s">
        <v>105</v>
      </c>
      <c r="I612" s="108" t="s">
        <v>106</v>
      </c>
      <c r="J612" s="110">
        <v>100</v>
      </c>
      <c r="K612" s="105">
        <v>100</v>
      </c>
      <c r="L612" s="110">
        <v>100</v>
      </c>
      <c r="M612" s="110">
        <v>100</v>
      </c>
      <c r="N612" s="110">
        <v>100</v>
      </c>
      <c r="O612" s="110">
        <v>100</v>
      </c>
      <c r="P612" s="110">
        <v>100</v>
      </c>
      <c r="Q612" s="2"/>
      <c r="R612" s="2"/>
    </row>
    <row r="613" spans="1:18" x14ac:dyDescent="0.3">
      <c r="A613" s="112">
        <v>2024</v>
      </c>
      <c r="B613" s="108" t="s">
        <v>311</v>
      </c>
      <c r="C613" s="108" t="s">
        <v>101</v>
      </c>
      <c r="D613" s="108" t="s">
        <v>102</v>
      </c>
      <c r="E613" s="108" t="s">
        <v>214</v>
      </c>
      <c r="F613" s="108" t="s">
        <v>676</v>
      </c>
      <c r="G613" s="108" t="s">
        <v>105</v>
      </c>
      <c r="H613" s="108" t="s">
        <v>105</v>
      </c>
      <c r="I613" s="108" t="s">
        <v>106</v>
      </c>
      <c r="J613" s="110">
        <v>94.74</v>
      </c>
      <c r="K613" s="105">
        <v>100</v>
      </c>
      <c r="L613" s="110">
        <v>100</v>
      </c>
      <c r="M613" s="110">
        <v>100</v>
      </c>
      <c r="N613" s="110">
        <v>100</v>
      </c>
      <c r="O613" s="110">
        <v>66.67</v>
      </c>
      <c r="P613" s="110">
        <v>100</v>
      </c>
      <c r="Q613" s="2"/>
      <c r="R613" s="2"/>
    </row>
    <row r="614" spans="1:18" x14ac:dyDescent="0.3">
      <c r="A614" s="112">
        <v>2024</v>
      </c>
      <c r="B614" s="108" t="s">
        <v>312</v>
      </c>
      <c r="C614" s="108" t="s">
        <v>101</v>
      </c>
      <c r="D614" s="108" t="s">
        <v>102</v>
      </c>
      <c r="E614" s="108" t="s">
        <v>214</v>
      </c>
      <c r="F614" s="108" t="s">
        <v>676</v>
      </c>
      <c r="G614" s="108" t="s">
        <v>105</v>
      </c>
      <c r="H614" s="108" t="s">
        <v>105</v>
      </c>
      <c r="I614" s="108" t="s">
        <v>106</v>
      </c>
      <c r="J614" s="110">
        <v>100</v>
      </c>
      <c r="K614" s="105">
        <v>100</v>
      </c>
      <c r="L614" s="110">
        <v>100</v>
      </c>
      <c r="M614" s="110">
        <v>100</v>
      </c>
      <c r="N614" s="110">
        <v>100</v>
      </c>
      <c r="O614" s="110">
        <v>100</v>
      </c>
      <c r="P614" s="110">
        <v>100</v>
      </c>
      <c r="Q614" s="2"/>
      <c r="R614" s="2"/>
    </row>
    <row r="615" spans="1:18" x14ac:dyDescent="0.3">
      <c r="A615" s="112">
        <v>2024</v>
      </c>
      <c r="B615" s="108" t="s">
        <v>313</v>
      </c>
      <c r="C615" s="108" t="s">
        <v>101</v>
      </c>
      <c r="D615" s="108" t="s">
        <v>102</v>
      </c>
      <c r="E615" s="108" t="s">
        <v>176</v>
      </c>
      <c r="F615" s="108" t="s">
        <v>138</v>
      </c>
      <c r="G615" s="108" t="s">
        <v>105</v>
      </c>
      <c r="H615" s="108" t="s">
        <v>105</v>
      </c>
      <c r="I615" s="108" t="s">
        <v>106</v>
      </c>
      <c r="J615" s="110">
        <v>100</v>
      </c>
      <c r="K615" s="105">
        <v>100</v>
      </c>
      <c r="L615" s="110">
        <v>100</v>
      </c>
      <c r="M615" s="110">
        <v>100</v>
      </c>
      <c r="N615" s="110">
        <v>100</v>
      </c>
      <c r="O615" s="110">
        <v>100</v>
      </c>
      <c r="P615" s="110">
        <v>100</v>
      </c>
      <c r="Q615" s="2"/>
      <c r="R615" s="2"/>
    </row>
    <row r="616" spans="1:18" x14ac:dyDescent="0.3">
      <c r="A616" s="112">
        <v>2024</v>
      </c>
      <c r="B616" s="108" t="s">
        <v>316</v>
      </c>
      <c r="C616" s="108" t="s">
        <v>101</v>
      </c>
      <c r="D616" s="108" t="s">
        <v>102</v>
      </c>
      <c r="E616" s="108" t="s">
        <v>317</v>
      </c>
      <c r="F616" s="108" t="s">
        <v>118</v>
      </c>
      <c r="G616" s="108" t="s">
        <v>105</v>
      </c>
      <c r="H616" s="108" t="s">
        <v>105</v>
      </c>
      <c r="I616" s="108" t="s">
        <v>106</v>
      </c>
      <c r="J616" s="110"/>
      <c r="K616" s="105"/>
      <c r="L616" s="110"/>
      <c r="M616" s="110"/>
      <c r="N616" s="110"/>
      <c r="O616" s="110"/>
      <c r="P616" s="110"/>
      <c r="Q616" s="2"/>
      <c r="R616" s="2"/>
    </row>
    <row r="617" spans="1:18" x14ac:dyDescent="0.3">
      <c r="A617" s="112">
        <v>2024</v>
      </c>
      <c r="B617" s="108" t="s">
        <v>318</v>
      </c>
      <c r="C617" s="108" t="s">
        <v>101</v>
      </c>
      <c r="D617" s="108" t="s">
        <v>102</v>
      </c>
      <c r="E617" s="108" t="s">
        <v>143</v>
      </c>
      <c r="F617" s="108" t="s">
        <v>116</v>
      </c>
      <c r="G617" s="108" t="s">
        <v>105</v>
      </c>
      <c r="H617" s="108" t="s">
        <v>105</v>
      </c>
      <c r="I617" s="108" t="s">
        <v>106</v>
      </c>
      <c r="J617" s="110"/>
      <c r="K617" s="105"/>
      <c r="L617" s="110"/>
      <c r="M617" s="110"/>
      <c r="N617" s="110"/>
      <c r="O617" s="110"/>
      <c r="P617" s="110"/>
      <c r="Q617" s="2"/>
      <c r="R617" s="2"/>
    </row>
    <row r="618" spans="1:18" x14ac:dyDescent="0.3">
      <c r="A618" s="112">
        <v>2024</v>
      </c>
      <c r="B618" s="108" t="s">
        <v>319</v>
      </c>
      <c r="C618" s="108" t="s">
        <v>101</v>
      </c>
      <c r="D618" s="108" t="s">
        <v>838</v>
      </c>
      <c r="E618" s="108" t="s">
        <v>317</v>
      </c>
      <c r="F618" s="108" t="s">
        <v>116</v>
      </c>
      <c r="G618" s="108" t="s">
        <v>105</v>
      </c>
      <c r="H618" s="108" t="s">
        <v>105</v>
      </c>
      <c r="I618" s="108" t="s">
        <v>106</v>
      </c>
      <c r="J618" s="110"/>
      <c r="K618" s="105"/>
      <c r="L618" s="110"/>
      <c r="M618" s="110"/>
      <c r="N618" s="110"/>
      <c r="O618" s="110"/>
      <c r="P618" s="110"/>
      <c r="Q618" s="2"/>
      <c r="R618" s="2"/>
    </row>
    <row r="619" spans="1:18" x14ac:dyDescent="0.3">
      <c r="A619" s="112">
        <v>2024</v>
      </c>
      <c r="B619" s="108" t="s">
        <v>321</v>
      </c>
      <c r="C619" s="108" t="s">
        <v>101</v>
      </c>
      <c r="D619" s="108" t="s">
        <v>838</v>
      </c>
      <c r="E619" s="108" t="s">
        <v>317</v>
      </c>
      <c r="F619" s="108" t="s">
        <v>322</v>
      </c>
      <c r="G619" s="108" t="s">
        <v>105</v>
      </c>
      <c r="H619" s="108" t="s">
        <v>105</v>
      </c>
      <c r="I619" s="108" t="s">
        <v>106</v>
      </c>
      <c r="J619" s="110">
        <v>64.709999999999994</v>
      </c>
      <c r="K619" s="105">
        <v>0</v>
      </c>
      <c r="L619" s="110">
        <v>50</v>
      </c>
      <c r="M619" s="110">
        <v>75</v>
      </c>
      <c r="N619" s="110">
        <v>100</v>
      </c>
      <c r="O619" s="110">
        <v>100</v>
      </c>
      <c r="P619" s="110">
        <v>100</v>
      </c>
      <c r="Q619" s="2"/>
      <c r="R619" s="2"/>
    </row>
    <row r="620" spans="1:18" x14ac:dyDescent="0.3">
      <c r="A620" s="112">
        <v>2024</v>
      </c>
      <c r="B620" s="108" t="s">
        <v>323</v>
      </c>
      <c r="C620" s="108" t="s">
        <v>101</v>
      </c>
      <c r="D620" s="108" t="s">
        <v>838</v>
      </c>
      <c r="E620" s="108" t="s">
        <v>838</v>
      </c>
      <c r="F620" s="108" t="s">
        <v>235</v>
      </c>
      <c r="G620" s="108" t="s">
        <v>105</v>
      </c>
      <c r="H620" s="108" t="s">
        <v>105</v>
      </c>
      <c r="I620" s="108" t="s">
        <v>324</v>
      </c>
      <c r="J620" s="110"/>
      <c r="K620" s="105"/>
      <c r="L620" s="110"/>
      <c r="M620" s="110"/>
      <c r="N620" s="110"/>
      <c r="O620" s="110"/>
      <c r="P620" s="110"/>
      <c r="Q620" s="2"/>
      <c r="R620" s="2"/>
    </row>
    <row r="621" spans="1:18" x14ac:dyDescent="0.3">
      <c r="A621" s="112">
        <v>2024</v>
      </c>
      <c r="B621" s="108" t="s">
        <v>325</v>
      </c>
      <c r="C621" s="108" t="s">
        <v>101</v>
      </c>
      <c r="D621" s="108" t="s">
        <v>838</v>
      </c>
      <c r="E621" s="108" t="s">
        <v>838</v>
      </c>
      <c r="F621" s="108" t="s">
        <v>235</v>
      </c>
      <c r="G621" s="108" t="s">
        <v>201</v>
      </c>
      <c r="H621" s="108" t="s">
        <v>202</v>
      </c>
      <c r="I621" s="108" t="s">
        <v>324</v>
      </c>
      <c r="J621" s="110"/>
      <c r="K621" s="105"/>
      <c r="L621" s="110"/>
      <c r="M621" s="110"/>
      <c r="N621" s="110"/>
      <c r="O621" s="110"/>
      <c r="P621" s="110"/>
      <c r="Q621" s="2"/>
      <c r="R621" s="2"/>
    </row>
    <row r="622" spans="1:18" x14ac:dyDescent="0.3">
      <c r="A622" s="112">
        <v>2024</v>
      </c>
      <c r="B622" s="108" t="s">
        <v>326</v>
      </c>
      <c r="C622" s="108" t="s">
        <v>101</v>
      </c>
      <c r="D622" s="108" t="s">
        <v>838</v>
      </c>
      <c r="E622" s="108" t="s">
        <v>838</v>
      </c>
      <c r="F622" s="108" t="s">
        <v>235</v>
      </c>
      <c r="G622" s="108" t="s">
        <v>327</v>
      </c>
      <c r="H622" s="108" t="s">
        <v>328</v>
      </c>
      <c r="I622" s="108" t="s">
        <v>324</v>
      </c>
      <c r="J622" s="110"/>
      <c r="K622" s="105"/>
      <c r="L622" s="110"/>
      <c r="M622" s="110"/>
      <c r="N622" s="110"/>
      <c r="O622" s="110"/>
      <c r="P622" s="110"/>
      <c r="Q622" s="2"/>
      <c r="R622" s="2"/>
    </row>
    <row r="623" spans="1:18" x14ac:dyDescent="0.3">
      <c r="A623" s="112">
        <v>2024</v>
      </c>
      <c r="B623" s="108" t="s">
        <v>329</v>
      </c>
      <c r="C623" s="108" t="s">
        <v>101</v>
      </c>
      <c r="D623" s="108" t="s">
        <v>838</v>
      </c>
      <c r="E623" s="108" t="s">
        <v>838</v>
      </c>
      <c r="F623" s="108" t="s">
        <v>235</v>
      </c>
      <c r="G623" s="108" t="s">
        <v>330</v>
      </c>
      <c r="H623" s="108" t="s">
        <v>331</v>
      </c>
      <c r="I623" s="108" t="s">
        <v>324</v>
      </c>
      <c r="J623" s="110"/>
      <c r="K623" s="105"/>
      <c r="L623" s="110"/>
      <c r="M623" s="110"/>
      <c r="N623" s="110"/>
      <c r="O623" s="110"/>
      <c r="P623" s="110"/>
      <c r="Q623" s="2"/>
      <c r="R623" s="2"/>
    </row>
    <row r="624" spans="1:18" x14ac:dyDescent="0.3">
      <c r="A624" s="112">
        <v>2024</v>
      </c>
      <c r="B624" s="108" t="s">
        <v>332</v>
      </c>
      <c r="C624" s="108" t="s">
        <v>101</v>
      </c>
      <c r="D624" s="108" t="s">
        <v>838</v>
      </c>
      <c r="E624" s="108" t="s">
        <v>838</v>
      </c>
      <c r="F624" s="108" t="s">
        <v>235</v>
      </c>
      <c r="G624" s="108" t="s">
        <v>333</v>
      </c>
      <c r="H624" s="108" t="s">
        <v>334</v>
      </c>
      <c r="I624" s="108" t="s">
        <v>324</v>
      </c>
      <c r="J624" s="110"/>
      <c r="K624" s="105"/>
      <c r="L624" s="110"/>
      <c r="M624" s="110"/>
      <c r="N624" s="110"/>
      <c r="O624" s="110"/>
      <c r="P624" s="110"/>
      <c r="Q624" s="2"/>
      <c r="R624" s="2"/>
    </row>
    <row r="625" spans="1:18" x14ac:dyDescent="0.3">
      <c r="A625" s="112">
        <v>2024</v>
      </c>
      <c r="B625" s="108" t="s">
        <v>335</v>
      </c>
      <c r="C625" s="108" t="s">
        <v>101</v>
      </c>
      <c r="D625" s="108" t="s">
        <v>838</v>
      </c>
      <c r="E625" s="108" t="s">
        <v>838</v>
      </c>
      <c r="F625" s="108" t="s">
        <v>235</v>
      </c>
      <c r="G625" s="108" t="s">
        <v>207</v>
      </c>
      <c r="H625" s="108" t="s">
        <v>208</v>
      </c>
      <c r="I625" s="108" t="s">
        <v>324</v>
      </c>
      <c r="J625" s="110"/>
      <c r="K625" s="105"/>
      <c r="L625" s="110"/>
      <c r="M625" s="110"/>
      <c r="N625" s="110"/>
      <c r="O625" s="110"/>
      <c r="P625" s="110"/>
      <c r="Q625" s="2"/>
      <c r="R625" s="2"/>
    </row>
    <row r="626" spans="1:18" x14ac:dyDescent="0.3">
      <c r="A626" s="112">
        <v>2024</v>
      </c>
      <c r="B626" s="108" t="s">
        <v>336</v>
      </c>
      <c r="C626" s="108" t="s">
        <v>101</v>
      </c>
      <c r="D626" s="108" t="s">
        <v>838</v>
      </c>
      <c r="E626" s="108" t="s">
        <v>838</v>
      </c>
      <c r="F626" s="108" t="s">
        <v>235</v>
      </c>
      <c r="G626" s="108" t="s">
        <v>337</v>
      </c>
      <c r="H626" s="108" t="s">
        <v>338</v>
      </c>
      <c r="I626" s="108" t="s">
        <v>324</v>
      </c>
      <c r="J626" s="110"/>
      <c r="K626" s="105"/>
      <c r="L626" s="110"/>
      <c r="M626" s="110"/>
      <c r="N626" s="110"/>
      <c r="O626" s="110"/>
      <c r="P626" s="110"/>
      <c r="Q626" s="2"/>
      <c r="R626" s="2"/>
    </row>
    <row r="627" spans="1:18" x14ac:dyDescent="0.3">
      <c r="A627" s="112">
        <v>2024</v>
      </c>
      <c r="B627" s="108" t="s">
        <v>339</v>
      </c>
      <c r="C627" s="108" t="s">
        <v>101</v>
      </c>
      <c r="D627" s="108" t="s">
        <v>838</v>
      </c>
      <c r="E627" s="108" t="s">
        <v>838</v>
      </c>
      <c r="F627" s="108" t="s">
        <v>235</v>
      </c>
      <c r="G627" s="108" t="s">
        <v>185</v>
      </c>
      <c r="H627" s="108" t="s">
        <v>340</v>
      </c>
      <c r="I627" s="108" t="s">
        <v>324</v>
      </c>
      <c r="J627" s="110"/>
      <c r="K627" s="105"/>
      <c r="L627" s="110"/>
      <c r="M627" s="110"/>
      <c r="N627" s="110"/>
      <c r="O627" s="110"/>
      <c r="P627" s="110"/>
      <c r="Q627" s="2"/>
      <c r="R627" s="2"/>
    </row>
    <row r="628" spans="1:18" x14ac:dyDescent="0.3">
      <c r="A628" s="112">
        <v>2024</v>
      </c>
      <c r="B628" s="108" t="s">
        <v>341</v>
      </c>
      <c r="C628" s="108" t="s">
        <v>101</v>
      </c>
      <c r="D628" s="108" t="s">
        <v>838</v>
      </c>
      <c r="E628" s="108" t="s">
        <v>838</v>
      </c>
      <c r="F628" s="108" t="s">
        <v>235</v>
      </c>
      <c r="G628" s="108" t="s">
        <v>342</v>
      </c>
      <c r="H628" s="108" t="s">
        <v>343</v>
      </c>
      <c r="I628" s="108" t="s">
        <v>324</v>
      </c>
      <c r="J628" s="110"/>
      <c r="K628" s="105"/>
      <c r="L628" s="110"/>
      <c r="M628" s="110"/>
      <c r="N628" s="110"/>
      <c r="O628" s="110"/>
      <c r="P628" s="110"/>
      <c r="Q628" s="2"/>
      <c r="R628" s="2"/>
    </row>
    <row r="629" spans="1:18" x14ac:dyDescent="0.3">
      <c r="A629" s="112">
        <v>2024</v>
      </c>
      <c r="B629" s="108" t="s">
        <v>344</v>
      </c>
      <c r="C629" s="108" t="s">
        <v>101</v>
      </c>
      <c r="D629" s="108" t="s">
        <v>838</v>
      </c>
      <c r="E629" s="108" t="s">
        <v>838</v>
      </c>
      <c r="F629" s="108" t="s">
        <v>235</v>
      </c>
      <c r="G629" s="108" t="s">
        <v>345</v>
      </c>
      <c r="H629" s="108" t="s">
        <v>346</v>
      </c>
      <c r="I629" s="108" t="s">
        <v>324</v>
      </c>
      <c r="J629" s="110"/>
      <c r="K629" s="105"/>
      <c r="L629" s="110"/>
      <c r="M629" s="110"/>
      <c r="N629" s="110"/>
      <c r="O629" s="110"/>
      <c r="P629" s="110"/>
      <c r="Q629" s="2"/>
      <c r="R629" s="2"/>
    </row>
    <row r="630" spans="1:18" x14ac:dyDescent="0.3">
      <c r="A630" s="112">
        <v>2024</v>
      </c>
      <c r="B630" s="108" t="s">
        <v>347</v>
      </c>
      <c r="C630" s="108" t="s">
        <v>101</v>
      </c>
      <c r="D630" s="108" t="s">
        <v>838</v>
      </c>
      <c r="E630" s="108" t="s">
        <v>838</v>
      </c>
      <c r="F630" s="108" t="s">
        <v>235</v>
      </c>
      <c r="G630" s="108" t="s">
        <v>165</v>
      </c>
      <c r="H630" s="108" t="s">
        <v>348</v>
      </c>
      <c r="I630" s="108" t="s">
        <v>324</v>
      </c>
      <c r="J630" s="110"/>
      <c r="K630" s="105"/>
      <c r="L630" s="110"/>
      <c r="M630" s="110"/>
      <c r="N630" s="110"/>
      <c r="O630" s="110"/>
      <c r="P630" s="110"/>
      <c r="Q630" s="2"/>
      <c r="R630" s="2"/>
    </row>
    <row r="631" spans="1:18" x14ac:dyDescent="0.3">
      <c r="A631" s="112">
        <v>2024</v>
      </c>
      <c r="B631" s="108" t="s">
        <v>349</v>
      </c>
      <c r="C631" s="108" t="s">
        <v>101</v>
      </c>
      <c r="D631" s="108" t="s">
        <v>838</v>
      </c>
      <c r="E631" s="108" t="s">
        <v>350</v>
      </c>
      <c r="F631" s="108" t="s">
        <v>116</v>
      </c>
      <c r="G631" s="108" t="s">
        <v>207</v>
      </c>
      <c r="H631" s="108" t="s">
        <v>208</v>
      </c>
      <c r="I631" s="108" t="s">
        <v>324</v>
      </c>
      <c r="J631" s="110">
        <v>97</v>
      </c>
      <c r="K631" s="105">
        <v>100</v>
      </c>
      <c r="L631" s="110">
        <v>100</v>
      </c>
      <c r="M631" s="110">
        <v>92.5</v>
      </c>
      <c r="N631" s="110">
        <v>100</v>
      </c>
      <c r="O631" s="110">
        <v>100</v>
      </c>
      <c r="P631" s="110">
        <v>70</v>
      </c>
      <c r="Q631" s="2"/>
      <c r="R631" s="2"/>
    </row>
    <row r="632" spans="1:18" x14ac:dyDescent="0.3">
      <c r="A632" s="112">
        <v>2024</v>
      </c>
      <c r="B632" s="108" t="s">
        <v>351</v>
      </c>
      <c r="C632" s="108" t="s">
        <v>101</v>
      </c>
      <c r="D632" s="108" t="s">
        <v>838</v>
      </c>
      <c r="E632" s="108" t="s">
        <v>350</v>
      </c>
      <c r="F632" s="108" t="s">
        <v>116</v>
      </c>
      <c r="G632" s="108" t="s">
        <v>220</v>
      </c>
      <c r="H632" s="108" t="s">
        <v>221</v>
      </c>
      <c r="I632" s="108" t="s">
        <v>324</v>
      </c>
      <c r="J632" s="110">
        <v>94</v>
      </c>
      <c r="K632" s="105">
        <v>100</v>
      </c>
      <c r="L632" s="110">
        <v>90</v>
      </c>
      <c r="M632" s="110">
        <v>97.5</v>
      </c>
      <c r="N632" s="110">
        <v>100</v>
      </c>
      <c r="O632" s="110">
        <v>100</v>
      </c>
      <c r="P632" s="110">
        <v>90</v>
      </c>
      <c r="Q632" s="2"/>
      <c r="R632" s="2"/>
    </row>
    <row r="633" spans="1:18" x14ac:dyDescent="0.3">
      <c r="A633" s="112">
        <v>2024</v>
      </c>
      <c r="B633" s="108" t="s">
        <v>352</v>
      </c>
      <c r="C633" s="108" t="s">
        <v>101</v>
      </c>
      <c r="D633" s="108" t="s">
        <v>838</v>
      </c>
      <c r="E633" s="108" t="s">
        <v>350</v>
      </c>
      <c r="F633" s="108" t="s">
        <v>116</v>
      </c>
      <c r="G633" s="108" t="s">
        <v>105</v>
      </c>
      <c r="H633" s="108" t="s">
        <v>105</v>
      </c>
      <c r="I633" s="108" t="s">
        <v>324</v>
      </c>
      <c r="J633" s="110">
        <v>100</v>
      </c>
      <c r="K633" s="105">
        <v>100</v>
      </c>
      <c r="L633" s="110">
        <v>100</v>
      </c>
      <c r="M633" s="110">
        <v>100</v>
      </c>
      <c r="N633" s="110">
        <v>100</v>
      </c>
      <c r="O633" s="110">
        <v>100</v>
      </c>
      <c r="P633" s="110">
        <v>100</v>
      </c>
      <c r="Q633" s="2"/>
      <c r="R633" s="2"/>
    </row>
    <row r="634" spans="1:18" x14ac:dyDescent="0.3">
      <c r="A634" s="112">
        <v>2024</v>
      </c>
      <c r="B634" s="108" t="s">
        <v>353</v>
      </c>
      <c r="C634" s="108" t="s">
        <v>101</v>
      </c>
      <c r="D634" s="108" t="s">
        <v>838</v>
      </c>
      <c r="E634" s="108" t="s">
        <v>350</v>
      </c>
      <c r="F634" s="108" t="s">
        <v>116</v>
      </c>
      <c r="G634" s="108" t="s">
        <v>337</v>
      </c>
      <c r="H634" s="108" t="s">
        <v>338</v>
      </c>
      <c r="I634" s="108" t="s">
        <v>324</v>
      </c>
      <c r="J634" s="110">
        <v>55.71</v>
      </c>
      <c r="K634" s="105">
        <v>40</v>
      </c>
      <c r="L634" s="110">
        <v>50</v>
      </c>
      <c r="M634" s="110">
        <v>71.25</v>
      </c>
      <c r="N634" s="110">
        <v>100</v>
      </c>
      <c r="O634" s="110">
        <v>50</v>
      </c>
      <c r="P634" s="110">
        <v>10</v>
      </c>
      <c r="Q634" s="2"/>
      <c r="R634" s="2"/>
    </row>
    <row r="635" spans="1:18" x14ac:dyDescent="0.3">
      <c r="A635" s="112">
        <v>2024</v>
      </c>
      <c r="B635" s="108" t="s">
        <v>354</v>
      </c>
      <c r="C635" s="108" t="s">
        <v>101</v>
      </c>
      <c r="D635" s="108" t="s">
        <v>838</v>
      </c>
      <c r="E635" s="108" t="s">
        <v>350</v>
      </c>
      <c r="F635" s="108" t="s">
        <v>116</v>
      </c>
      <c r="G635" s="108" t="s">
        <v>105</v>
      </c>
      <c r="H635" s="108" t="s">
        <v>105</v>
      </c>
      <c r="I635" s="108" t="s">
        <v>324</v>
      </c>
      <c r="J635" s="110"/>
      <c r="K635" s="105"/>
      <c r="L635" s="110"/>
      <c r="M635" s="110"/>
      <c r="N635" s="110"/>
      <c r="O635" s="110"/>
      <c r="P635" s="110"/>
      <c r="Q635" s="2"/>
      <c r="R635" s="2"/>
    </row>
    <row r="636" spans="1:18" x14ac:dyDescent="0.3">
      <c r="A636" s="112">
        <v>2024</v>
      </c>
      <c r="B636" s="108" t="s">
        <v>355</v>
      </c>
      <c r="C636" s="108" t="s">
        <v>101</v>
      </c>
      <c r="D636" s="108" t="s">
        <v>838</v>
      </c>
      <c r="E636" s="108" t="s">
        <v>350</v>
      </c>
      <c r="F636" s="108" t="s">
        <v>116</v>
      </c>
      <c r="G636" s="108" t="s">
        <v>356</v>
      </c>
      <c r="H636" s="108" t="s">
        <v>357</v>
      </c>
      <c r="I636" s="108" t="s">
        <v>324</v>
      </c>
      <c r="J636" s="110">
        <v>98.95</v>
      </c>
      <c r="K636" s="105">
        <v>100</v>
      </c>
      <c r="L636" s="110">
        <v>100</v>
      </c>
      <c r="M636" s="110">
        <v>97.5</v>
      </c>
      <c r="N636" s="110">
        <v>100</v>
      </c>
      <c r="O636" s="110">
        <v>100</v>
      </c>
      <c r="P636" s="110">
        <v>90</v>
      </c>
      <c r="Q636" s="2"/>
      <c r="R636" s="2"/>
    </row>
    <row r="637" spans="1:18" x14ac:dyDescent="0.3">
      <c r="A637" s="112">
        <v>2024</v>
      </c>
      <c r="B637" s="108" t="s">
        <v>358</v>
      </c>
      <c r="C637" s="108" t="s">
        <v>101</v>
      </c>
      <c r="D637" s="108" t="s">
        <v>838</v>
      </c>
      <c r="E637" s="108" t="s">
        <v>350</v>
      </c>
      <c r="F637" s="108" t="s">
        <v>116</v>
      </c>
      <c r="G637" s="108" t="s">
        <v>359</v>
      </c>
      <c r="H637" s="108" t="s">
        <v>360</v>
      </c>
      <c r="I637" s="108" t="s">
        <v>324</v>
      </c>
      <c r="J637" s="110">
        <v>56</v>
      </c>
      <c r="K637" s="105">
        <v>80</v>
      </c>
      <c r="L637" s="110">
        <v>70</v>
      </c>
      <c r="M637" s="110">
        <v>52.5</v>
      </c>
      <c r="N637" s="110">
        <v>50</v>
      </c>
      <c r="O637" s="110">
        <v>75</v>
      </c>
      <c r="P637" s="110">
        <v>10</v>
      </c>
      <c r="Q637" s="2"/>
      <c r="R637" s="2"/>
    </row>
    <row r="638" spans="1:18" x14ac:dyDescent="0.3">
      <c r="A638" s="112">
        <v>2024</v>
      </c>
      <c r="B638" s="108" t="s">
        <v>361</v>
      </c>
      <c r="C638" s="108" t="s">
        <v>101</v>
      </c>
      <c r="D638" s="108" t="s">
        <v>838</v>
      </c>
      <c r="E638" s="108" t="s">
        <v>350</v>
      </c>
      <c r="F638" s="108" t="s">
        <v>116</v>
      </c>
      <c r="G638" s="108" t="s">
        <v>362</v>
      </c>
      <c r="H638" s="108" t="s">
        <v>363</v>
      </c>
      <c r="I638" s="108" t="s">
        <v>324</v>
      </c>
      <c r="J638" s="110">
        <v>91</v>
      </c>
      <c r="K638" s="105">
        <v>100</v>
      </c>
      <c r="L638" s="110">
        <v>100</v>
      </c>
      <c r="M638" s="110">
        <v>90</v>
      </c>
      <c r="N638" s="110">
        <v>100</v>
      </c>
      <c r="O638" s="110">
        <v>75</v>
      </c>
      <c r="P638" s="110">
        <v>60</v>
      </c>
      <c r="Q638" s="2"/>
      <c r="R638" s="2"/>
    </row>
    <row r="639" spans="1:18" x14ac:dyDescent="0.3">
      <c r="A639" s="112">
        <v>2024</v>
      </c>
      <c r="B639" s="108" t="s">
        <v>364</v>
      </c>
      <c r="C639" s="108" t="s">
        <v>101</v>
      </c>
      <c r="D639" s="108" t="s">
        <v>838</v>
      </c>
      <c r="E639" s="108" t="s">
        <v>350</v>
      </c>
      <c r="F639" s="108" t="s">
        <v>116</v>
      </c>
      <c r="G639" s="108" t="s">
        <v>330</v>
      </c>
      <c r="H639" s="108" t="s">
        <v>331</v>
      </c>
      <c r="I639" s="108" t="s">
        <v>324</v>
      </c>
      <c r="J639" s="110">
        <v>46.67</v>
      </c>
      <c r="K639" s="105">
        <v>40</v>
      </c>
      <c r="L639" s="110">
        <v>40</v>
      </c>
      <c r="M639" s="110">
        <v>72.5</v>
      </c>
      <c r="N639" s="110">
        <v>33.33</v>
      </c>
      <c r="O639" s="110">
        <v>50</v>
      </c>
      <c r="P639" s="110">
        <v>90</v>
      </c>
      <c r="Q639" s="2"/>
      <c r="R639" s="2"/>
    </row>
    <row r="640" spans="1:18" x14ac:dyDescent="0.3">
      <c r="A640" s="112">
        <v>2024</v>
      </c>
      <c r="B640" s="108" t="s">
        <v>365</v>
      </c>
      <c r="C640" s="108" t="s">
        <v>101</v>
      </c>
      <c r="D640" s="108" t="s">
        <v>838</v>
      </c>
      <c r="E640" s="108" t="s">
        <v>350</v>
      </c>
      <c r="F640" s="108" t="s">
        <v>116</v>
      </c>
      <c r="G640" s="108" t="s">
        <v>366</v>
      </c>
      <c r="H640" s="108" t="s">
        <v>367</v>
      </c>
      <c r="I640" s="108" t="s">
        <v>324</v>
      </c>
      <c r="J640" s="110">
        <v>100</v>
      </c>
      <c r="K640" s="105">
        <v>100</v>
      </c>
      <c r="L640" s="110">
        <v>100</v>
      </c>
      <c r="M640" s="110">
        <v>100</v>
      </c>
      <c r="N640" s="110">
        <v>100</v>
      </c>
      <c r="O640" s="110">
        <v>100</v>
      </c>
      <c r="P640" s="110">
        <v>100</v>
      </c>
      <c r="Q640" s="2"/>
      <c r="R640" s="2"/>
    </row>
    <row r="641" spans="1:18" x14ac:dyDescent="0.3">
      <c r="A641" s="112">
        <v>2024</v>
      </c>
      <c r="B641" s="108" t="s">
        <v>368</v>
      </c>
      <c r="C641" s="108" t="s">
        <v>101</v>
      </c>
      <c r="D641" s="108" t="s">
        <v>838</v>
      </c>
      <c r="E641" s="108" t="s">
        <v>350</v>
      </c>
      <c r="F641" s="108" t="s">
        <v>116</v>
      </c>
      <c r="G641" s="108" t="s">
        <v>342</v>
      </c>
      <c r="H641" s="108" t="s">
        <v>343</v>
      </c>
      <c r="I641" s="108" t="s">
        <v>324</v>
      </c>
      <c r="J641" s="110">
        <v>86.84</v>
      </c>
      <c r="K641" s="105">
        <v>100</v>
      </c>
      <c r="L641" s="110">
        <v>85</v>
      </c>
      <c r="M641" s="110">
        <v>93.75</v>
      </c>
      <c r="N641" s="110">
        <v>75</v>
      </c>
      <c r="O641" s="110">
        <v>83.33</v>
      </c>
      <c r="P641" s="110">
        <v>50</v>
      </c>
      <c r="Q641" s="2"/>
      <c r="R641" s="2"/>
    </row>
    <row r="642" spans="1:18" x14ac:dyDescent="0.3">
      <c r="A642" s="112">
        <v>2024</v>
      </c>
      <c r="B642" s="108" t="s">
        <v>369</v>
      </c>
      <c r="C642" s="108" t="s">
        <v>101</v>
      </c>
      <c r="D642" s="108" t="s">
        <v>838</v>
      </c>
      <c r="E642" s="108" t="s">
        <v>350</v>
      </c>
      <c r="F642" s="108" t="s">
        <v>116</v>
      </c>
      <c r="G642" s="108" t="s">
        <v>105</v>
      </c>
      <c r="H642" s="108" t="s">
        <v>105</v>
      </c>
      <c r="I642" s="108" t="s">
        <v>324</v>
      </c>
      <c r="J642" s="110">
        <v>95.79</v>
      </c>
      <c r="K642" s="105">
        <v>100</v>
      </c>
      <c r="L642" s="110">
        <v>100</v>
      </c>
      <c r="M642" s="110">
        <v>90</v>
      </c>
      <c r="N642" s="110">
        <v>100</v>
      </c>
      <c r="O642" s="110">
        <v>100</v>
      </c>
      <c r="P642" s="110">
        <v>60</v>
      </c>
      <c r="Q642" s="2"/>
      <c r="R642" s="2"/>
    </row>
    <row r="643" spans="1:18" x14ac:dyDescent="0.3">
      <c r="A643" s="112">
        <v>2024</v>
      </c>
      <c r="B643" s="108" t="s">
        <v>370</v>
      </c>
      <c r="C643" s="108" t="s">
        <v>101</v>
      </c>
      <c r="D643" s="108" t="s">
        <v>838</v>
      </c>
      <c r="E643" s="108" t="s">
        <v>838</v>
      </c>
      <c r="F643" s="108" t="s">
        <v>235</v>
      </c>
      <c r="G643" s="108" t="s">
        <v>220</v>
      </c>
      <c r="H643" s="108" t="s">
        <v>221</v>
      </c>
      <c r="I643" s="108" t="s">
        <v>324</v>
      </c>
      <c r="J643" s="110"/>
      <c r="K643" s="105"/>
      <c r="L643" s="110"/>
      <c r="M643" s="110"/>
      <c r="N643" s="110"/>
      <c r="O643" s="110"/>
      <c r="P643" s="110"/>
      <c r="Q643" s="2"/>
      <c r="R643" s="2"/>
    </row>
    <row r="644" spans="1:18" x14ac:dyDescent="0.3">
      <c r="A644" s="112">
        <v>2024</v>
      </c>
      <c r="B644" s="108" t="s">
        <v>371</v>
      </c>
      <c r="C644" s="108" t="s">
        <v>101</v>
      </c>
      <c r="D644" s="108" t="s">
        <v>838</v>
      </c>
      <c r="E644" s="108" t="s">
        <v>838</v>
      </c>
      <c r="F644" s="108" t="s">
        <v>235</v>
      </c>
      <c r="G644" s="108" t="s">
        <v>198</v>
      </c>
      <c r="H644" s="108" t="s">
        <v>372</v>
      </c>
      <c r="I644" s="108" t="s">
        <v>324</v>
      </c>
      <c r="J644" s="110"/>
      <c r="K644" s="105"/>
      <c r="L644" s="110"/>
      <c r="M644" s="110"/>
      <c r="N644" s="110"/>
      <c r="O644" s="110"/>
      <c r="P644" s="110"/>
      <c r="Q644" s="2"/>
      <c r="R644" s="2"/>
    </row>
    <row r="645" spans="1:18" x14ac:dyDescent="0.3">
      <c r="A645" s="112">
        <v>2024</v>
      </c>
      <c r="B645" s="108" t="s">
        <v>373</v>
      </c>
      <c r="C645" s="108" t="s">
        <v>101</v>
      </c>
      <c r="D645" s="108" t="s">
        <v>838</v>
      </c>
      <c r="E645" s="108" t="s">
        <v>838</v>
      </c>
      <c r="F645" s="108" t="s">
        <v>235</v>
      </c>
      <c r="G645" s="108" t="s">
        <v>333</v>
      </c>
      <c r="H645" s="108" t="s">
        <v>374</v>
      </c>
      <c r="I645" s="108" t="s">
        <v>324</v>
      </c>
      <c r="J645" s="110"/>
      <c r="K645" s="105"/>
      <c r="L645" s="110"/>
      <c r="M645" s="110"/>
      <c r="N645" s="110"/>
      <c r="O645" s="110"/>
      <c r="P645" s="110"/>
      <c r="Q645" s="2"/>
      <c r="R645" s="2"/>
    </row>
    <row r="646" spans="1:18" x14ac:dyDescent="0.3">
      <c r="A646" s="112">
        <v>2024</v>
      </c>
      <c r="B646" s="108" t="s">
        <v>375</v>
      </c>
      <c r="C646" s="108" t="s">
        <v>101</v>
      </c>
      <c r="D646" s="108" t="s">
        <v>838</v>
      </c>
      <c r="E646" s="108" t="s">
        <v>350</v>
      </c>
      <c r="F646" s="108" t="s">
        <v>116</v>
      </c>
      <c r="G646" s="108" t="s">
        <v>376</v>
      </c>
      <c r="H646" s="108" t="s">
        <v>377</v>
      </c>
      <c r="I646" s="108" t="s">
        <v>324</v>
      </c>
      <c r="J646" s="110"/>
      <c r="K646" s="105"/>
      <c r="L646" s="110"/>
      <c r="M646" s="110"/>
      <c r="N646" s="110"/>
      <c r="O646" s="110"/>
      <c r="P646" s="110"/>
      <c r="Q646" s="2"/>
      <c r="R646" s="2"/>
    </row>
    <row r="647" spans="1:18" x14ac:dyDescent="0.3">
      <c r="A647" s="112">
        <v>2024</v>
      </c>
      <c r="B647" s="108" t="s">
        <v>378</v>
      </c>
      <c r="C647" s="108" t="s">
        <v>101</v>
      </c>
      <c r="D647" s="108" t="s">
        <v>838</v>
      </c>
      <c r="E647" s="108" t="s">
        <v>350</v>
      </c>
      <c r="F647" s="108" t="s">
        <v>116</v>
      </c>
      <c r="G647" s="108" t="s">
        <v>105</v>
      </c>
      <c r="H647" s="108" t="s">
        <v>105</v>
      </c>
      <c r="I647" s="108" t="s">
        <v>324</v>
      </c>
      <c r="J647" s="110">
        <v>100</v>
      </c>
      <c r="K647" s="105">
        <v>100</v>
      </c>
      <c r="L647" s="110">
        <v>100</v>
      </c>
      <c r="M647" s="110">
        <v>100</v>
      </c>
      <c r="N647" s="110">
        <v>100</v>
      </c>
      <c r="O647" s="110">
        <v>100</v>
      </c>
      <c r="P647" s="110">
        <v>100</v>
      </c>
      <c r="Q647" s="2"/>
      <c r="R647" s="2"/>
    </row>
    <row r="648" spans="1:18" x14ac:dyDescent="0.3">
      <c r="A648" s="112">
        <v>2024</v>
      </c>
      <c r="B648" s="108" t="s">
        <v>379</v>
      </c>
      <c r="C648" s="108" t="s">
        <v>101</v>
      </c>
      <c r="D648" s="108" t="s">
        <v>838</v>
      </c>
      <c r="E648" s="108" t="s">
        <v>838</v>
      </c>
      <c r="F648" s="108" t="s">
        <v>235</v>
      </c>
      <c r="G648" s="108" t="s">
        <v>380</v>
      </c>
      <c r="H648" s="108" t="s">
        <v>381</v>
      </c>
      <c r="I648" s="108" t="s">
        <v>324</v>
      </c>
      <c r="J648" s="110"/>
      <c r="K648" s="105"/>
      <c r="L648" s="110"/>
      <c r="M648" s="110"/>
      <c r="N648" s="110"/>
      <c r="O648" s="110"/>
      <c r="P648" s="110"/>
      <c r="Q648" s="2"/>
      <c r="R648" s="2"/>
    </row>
    <row r="649" spans="1:18" x14ac:dyDescent="0.3">
      <c r="A649" s="112">
        <v>2024</v>
      </c>
      <c r="B649" s="108" t="s">
        <v>382</v>
      </c>
      <c r="C649" s="108" t="s">
        <v>101</v>
      </c>
      <c r="D649" s="108" t="s">
        <v>871</v>
      </c>
      <c r="E649" s="108" t="s">
        <v>384</v>
      </c>
      <c r="F649" s="108" t="s">
        <v>322</v>
      </c>
      <c r="G649" s="108" t="s">
        <v>105</v>
      </c>
      <c r="H649" s="108" t="s">
        <v>105</v>
      </c>
      <c r="I649" s="108" t="s">
        <v>324</v>
      </c>
      <c r="J649" s="110"/>
      <c r="K649" s="105"/>
      <c r="L649" s="110"/>
      <c r="M649" s="110"/>
      <c r="N649" s="110"/>
      <c r="O649" s="110"/>
      <c r="P649" s="110"/>
      <c r="Q649" s="2"/>
      <c r="R649" s="2"/>
    </row>
    <row r="650" spans="1:18" x14ac:dyDescent="0.3">
      <c r="A650" s="112">
        <v>2024</v>
      </c>
      <c r="B650" s="108" t="s">
        <v>385</v>
      </c>
      <c r="C650" s="108" t="s">
        <v>101</v>
      </c>
      <c r="D650" s="108" t="s">
        <v>838</v>
      </c>
      <c r="E650" s="108" t="s">
        <v>838</v>
      </c>
      <c r="F650" s="108" t="s">
        <v>235</v>
      </c>
      <c r="G650" s="108" t="s">
        <v>386</v>
      </c>
      <c r="H650" s="108" t="s">
        <v>387</v>
      </c>
      <c r="I650" s="108" t="s">
        <v>324</v>
      </c>
      <c r="J650" s="110"/>
      <c r="K650" s="105"/>
      <c r="L650" s="110"/>
      <c r="M650" s="110"/>
      <c r="N650" s="110"/>
      <c r="O650" s="110"/>
      <c r="P650" s="110"/>
      <c r="Q650" s="2"/>
      <c r="R650" s="2"/>
    </row>
    <row r="651" spans="1:18" x14ac:dyDescent="0.3">
      <c r="A651" s="112">
        <v>2024</v>
      </c>
      <c r="B651" s="108" t="s">
        <v>388</v>
      </c>
      <c r="C651" s="108" t="s">
        <v>101</v>
      </c>
      <c r="D651" s="108" t="s">
        <v>838</v>
      </c>
      <c r="E651" s="108" t="s">
        <v>838</v>
      </c>
      <c r="F651" s="108" t="s">
        <v>235</v>
      </c>
      <c r="G651" s="108" t="s">
        <v>389</v>
      </c>
      <c r="H651" s="108" t="s">
        <v>390</v>
      </c>
      <c r="I651" s="108" t="s">
        <v>324</v>
      </c>
      <c r="J651" s="110"/>
      <c r="K651" s="105"/>
      <c r="L651" s="110"/>
      <c r="M651" s="110"/>
      <c r="N651" s="110"/>
      <c r="O651" s="110"/>
      <c r="P651" s="110"/>
      <c r="Q651" s="2"/>
      <c r="R651" s="2"/>
    </row>
    <row r="652" spans="1:18" x14ac:dyDescent="0.3">
      <c r="A652" s="112">
        <v>2024</v>
      </c>
      <c r="B652" s="108" t="s">
        <v>391</v>
      </c>
      <c r="C652" s="108" t="s">
        <v>101</v>
      </c>
      <c r="D652" s="108" t="s">
        <v>838</v>
      </c>
      <c r="E652" s="108" t="s">
        <v>838</v>
      </c>
      <c r="F652" s="108" t="s">
        <v>235</v>
      </c>
      <c r="G652" s="108" t="s">
        <v>362</v>
      </c>
      <c r="H652" s="108" t="s">
        <v>363</v>
      </c>
      <c r="I652" s="108" t="s">
        <v>324</v>
      </c>
      <c r="J652" s="110"/>
      <c r="K652" s="105"/>
      <c r="L652" s="110"/>
      <c r="M652" s="110"/>
      <c r="N652" s="110"/>
      <c r="O652" s="110"/>
      <c r="P652" s="110"/>
      <c r="Q652" s="2"/>
      <c r="R652" s="2"/>
    </row>
    <row r="653" spans="1:18" x14ac:dyDescent="0.3">
      <c r="A653" s="112">
        <v>2024</v>
      </c>
      <c r="B653" s="108" t="s">
        <v>392</v>
      </c>
      <c r="C653" s="108" t="s">
        <v>101</v>
      </c>
      <c r="D653" s="108" t="s">
        <v>838</v>
      </c>
      <c r="E653" s="108" t="s">
        <v>838</v>
      </c>
      <c r="F653" s="108" t="s">
        <v>235</v>
      </c>
      <c r="G653" s="108" t="s">
        <v>253</v>
      </c>
      <c r="H653" s="108" t="s">
        <v>393</v>
      </c>
      <c r="I653" s="108" t="s">
        <v>324</v>
      </c>
      <c r="J653" s="110"/>
      <c r="K653" s="105"/>
      <c r="L653" s="110"/>
      <c r="M653" s="110"/>
      <c r="N653" s="110"/>
      <c r="O653" s="110"/>
      <c r="P653" s="110"/>
      <c r="Q653" s="2"/>
      <c r="R653" s="2"/>
    </row>
    <row r="654" spans="1:18" x14ac:dyDescent="0.3">
      <c r="A654" s="112">
        <v>2024</v>
      </c>
      <c r="B654" s="108" t="s">
        <v>394</v>
      </c>
      <c r="C654" s="108" t="s">
        <v>101</v>
      </c>
      <c r="D654" s="108" t="s">
        <v>838</v>
      </c>
      <c r="E654" s="108" t="s">
        <v>838</v>
      </c>
      <c r="F654" s="108" t="s">
        <v>235</v>
      </c>
      <c r="G654" s="108" t="s">
        <v>165</v>
      </c>
      <c r="H654" s="108" t="s">
        <v>395</v>
      </c>
      <c r="I654" s="108" t="s">
        <v>324</v>
      </c>
      <c r="J654" s="110"/>
      <c r="K654" s="105"/>
      <c r="L654" s="110"/>
      <c r="M654" s="110"/>
      <c r="N654" s="110"/>
      <c r="O654" s="110"/>
      <c r="P654" s="110"/>
      <c r="Q654" s="2"/>
      <c r="R654" s="2"/>
    </row>
    <row r="655" spans="1:18" x14ac:dyDescent="0.3">
      <c r="A655" s="112">
        <v>2024</v>
      </c>
      <c r="B655" s="108" t="s">
        <v>396</v>
      </c>
      <c r="C655" s="108" t="s">
        <v>101</v>
      </c>
      <c r="D655" s="108" t="s">
        <v>838</v>
      </c>
      <c r="E655" s="108" t="s">
        <v>838</v>
      </c>
      <c r="F655" s="108" t="s">
        <v>235</v>
      </c>
      <c r="G655" s="108" t="s">
        <v>356</v>
      </c>
      <c r="H655" s="108" t="s">
        <v>357</v>
      </c>
      <c r="I655" s="108" t="s">
        <v>324</v>
      </c>
      <c r="J655" s="110"/>
      <c r="K655" s="105"/>
      <c r="L655" s="110"/>
      <c r="M655" s="110"/>
      <c r="N655" s="110"/>
      <c r="O655" s="110"/>
      <c r="P655" s="110"/>
      <c r="Q655" s="2"/>
      <c r="R655" s="2"/>
    </row>
    <row r="656" spans="1:18" x14ac:dyDescent="0.3">
      <c r="A656" s="112">
        <v>2024</v>
      </c>
      <c r="B656" s="108" t="s">
        <v>397</v>
      </c>
      <c r="C656" s="108" t="s">
        <v>101</v>
      </c>
      <c r="D656" s="108" t="s">
        <v>838</v>
      </c>
      <c r="E656" s="108" t="s">
        <v>838</v>
      </c>
      <c r="F656" s="108" t="s">
        <v>235</v>
      </c>
      <c r="G656" s="108" t="s">
        <v>356</v>
      </c>
      <c r="H656" s="108" t="s">
        <v>398</v>
      </c>
      <c r="I656" s="108" t="s">
        <v>324</v>
      </c>
      <c r="J656" s="110"/>
      <c r="K656" s="105"/>
      <c r="L656" s="110"/>
      <c r="M656" s="110"/>
      <c r="N656" s="110"/>
      <c r="O656" s="110"/>
      <c r="P656" s="110"/>
      <c r="Q656" s="2"/>
      <c r="R656" s="2"/>
    </row>
    <row r="657" spans="1:18" x14ac:dyDescent="0.3">
      <c r="A657" s="112">
        <v>2024</v>
      </c>
      <c r="B657" s="108" t="s">
        <v>399</v>
      </c>
      <c r="C657" s="108" t="s">
        <v>101</v>
      </c>
      <c r="D657" s="108" t="s">
        <v>838</v>
      </c>
      <c r="E657" s="108" t="s">
        <v>838</v>
      </c>
      <c r="F657" s="108" t="s">
        <v>235</v>
      </c>
      <c r="G657" s="108" t="s">
        <v>162</v>
      </c>
      <c r="H657" s="108" t="s">
        <v>400</v>
      </c>
      <c r="I657" s="108" t="s">
        <v>324</v>
      </c>
      <c r="J657" s="110"/>
      <c r="K657" s="105"/>
      <c r="L657" s="110"/>
      <c r="M657" s="110"/>
      <c r="N657" s="110"/>
      <c r="O657" s="110"/>
      <c r="P657" s="110"/>
      <c r="Q657" s="2"/>
      <c r="R657" s="2"/>
    </row>
    <row r="658" spans="1:18" x14ac:dyDescent="0.3">
      <c r="A658" s="112">
        <v>2024</v>
      </c>
      <c r="B658" s="108" t="s">
        <v>401</v>
      </c>
      <c r="C658" s="108" t="s">
        <v>101</v>
      </c>
      <c r="D658" s="108" t="s">
        <v>838</v>
      </c>
      <c r="E658" s="108" t="s">
        <v>838</v>
      </c>
      <c r="F658" s="108" t="s">
        <v>235</v>
      </c>
      <c r="G658" s="108" t="s">
        <v>402</v>
      </c>
      <c r="H658" s="108" t="s">
        <v>403</v>
      </c>
      <c r="I658" s="108" t="s">
        <v>324</v>
      </c>
      <c r="J658" s="110"/>
      <c r="K658" s="105"/>
      <c r="L658" s="110"/>
      <c r="M658" s="110"/>
      <c r="N658" s="110"/>
      <c r="O658" s="110"/>
      <c r="P658" s="110"/>
      <c r="Q658" s="2"/>
      <c r="R658" s="2"/>
    </row>
    <row r="659" spans="1:18" x14ac:dyDescent="0.3">
      <c r="A659" s="112">
        <v>2024</v>
      </c>
      <c r="B659" s="108" t="s">
        <v>404</v>
      </c>
      <c r="C659" s="108" t="s">
        <v>101</v>
      </c>
      <c r="D659" s="108" t="s">
        <v>838</v>
      </c>
      <c r="E659" s="108" t="s">
        <v>838</v>
      </c>
      <c r="F659" s="108" t="s">
        <v>235</v>
      </c>
      <c r="G659" s="108" t="s">
        <v>402</v>
      </c>
      <c r="H659" s="108" t="s">
        <v>405</v>
      </c>
      <c r="I659" s="108" t="s">
        <v>324</v>
      </c>
      <c r="J659" s="110"/>
      <c r="K659" s="105"/>
      <c r="L659" s="110"/>
      <c r="M659" s="110"/>
      <c r="N659" s="110"/>
      <c r="O659" s="110"/>
      <c r="P659" s="110"/>
      <c r="Q659" s="2"/>
      <c r="R659" s="2"/>
    </row>
    <row r="660" spans="1:18" x14ac:dyDescent="0.3">
      <c r="A660" s="112">
        <v>2024</v>
      </c>
      <c r="B660" s="108" t="s">
        <v>406</v>
      </c>
      <c r="C660" s="108" t="s">
        <v>101</v>
      </c>
      <c r="D660" s="108" t="s">
        <v>838</v>
      </c>
      <c r="E660" s="108" t="s">
        <v>838</v>
      </c>
      <c r="F660" s="108" t="s">
        <v>235</v>
      </c>
      <c r="G660" s="108" t="s">
        <v>188</v>
      </c>
      <c r="H660" s="108" t="s">
        <v>407</v>
      </c>
      <c r="I660" s="108" t="s">
        <v>324</v>
      </c>
      <c r="J660" s="110"/>
      <c r="K660" s="105"/>
      <c r="L660" s="110"/>
      <c r="M660" s="110"/>
      <c r="N660" s="110"/>
      <c r="O660" s="110"/>
      <c r="P660" s="110"/>
      <c r="Q660" s="2"/>
      <c r="R660" s="2"/>
    </row>
    <row r="661" spans="1:18" x14ac:dyDescent="0.3">
      <c r="A661" s="112">
        <v>2024</v>
      </c>
      <c r="B661" s="108" t="s">
        <v>408</v>
      </c>
      <c r="C661" s="108" t="s">
        <v>101</v>
      </c>
      <c r="D661" s="108" t="s">
        <v>838</v>
      </c>
      <c r="E661" s="108" t="s">
        <v>838</v>
      </c>
      <c r="F661" s="108" t="s">
        <v>235</v>
      </c>
      <c r="G661" s="108" t="s">
        <v>359</v>
      </c>
      <c r="H661" s="108" t="s">
        <v>360</v>
      </c>
      <c r="I661" s="108" t="s">
        <v>324</v>
      </c>
      <c r="J661" s="110"/>
      <c r="K661" s="105"/>
      <c r="L661" s="110"/>
      <c r="M661" s="110"/>
      <c r="N661" s="110"/>
      <c r="O661" s="110"/>
      <c r="P661" s="110"/>
      <c r="Q661" s="2"/>
      <c r="R661" s="2"/>
    </row>
    <row r="662" spans="1:18" x14ac:dyDescent="0.3">
      <c r="A662" s="112">
        <v>2024</v>
      </c>
      <c r="B662" s="108" t="s">
        <v>409</v>
      </c>
      <c r="C662" s="108" t="s">
        <v>101</v>
      </c>
      <c r="D662" s="108" t="s">
        <v>838</v>
      </c>
      <c r="E662" s="108" t="s">
        <v>838</v>
      </c>
      <c r="F662" s="108" t="s">
        <v>235</v>
      </c>
      <c r="G662" s="108" t="s">
        <v>165</v>
      </c>
      <c r="H662" s="108" t="s">
        <v>410</v>
      </c>
      <c r="I662" s="108" t="s">
        <v>324</v>
      </c>
      <c r="J662" s="110"/>
      <c r="K662" s="105"/>
      <c r="L662" s="110"/>
      <c r="M662" s="110"/>
      <c r="N662" s="110"/>
      <c r="O662" s="110"/>
      <c r="P662" s="110"/>
      <c r="Q662" s="2"/>
      <c r="R662" s="2"/>
    </row>
    <row r="663" spans="1:18" x14ac:dyDescent="0.3">
      <c r="A663" s="112">
        <v>2024</v>
      </c>
      <c r="B663" s="108" t="s">
        <v>411</v>
      </c>
      <c r="C663" s="108" t="s">
        <v>101</v>
      </c>
      <c r="D663" s="108" t="s">
        <v>871</v>
      </c>
      <c r="E663" s="108" t="s">
        <v>412</v>
      </c>
      <c r="F663" s="108" t="s">
        <v>322</v>
      </c>
      <c r="G663" s="108" t="s">
        <v>105</v>
      </c>
      <c r="H663" s="108" t="s">
        <v>105</v>
      </c>
      <c r="I663" s="108" t="s">
        <v>324</v>
      </c>
      <c r="J663" s="110"/>
      <c r="K663" s="105"/>
      <c r="L663" s="110"/>
      <c r="M663" s="110"/>
      <c r="N663" s="110"/>
      <c r="O663" s="110"/>
      <c r="P663" s="110"/>
      <c r="Q663" s="2"/>
      <c r="R663" s="2"/>
    </row>
    <row r="664" spans="1:18" x14ac:dyDescent="0.3">
      <c r="A664" s="112">
        <v>2024</v>
      </c>
      <c r="B664" s="108" t="s">
        <v>413</v>
      </c>
      <c r="C664" s="108" t="s">
        <v>101</v>
      </c>
      <c r="D664" s="108" t="s">
        <v>838</v>
      </c>
      <c r="E664" s="108" t="s">
        <v>838</v>
      </c>
      <c r="F664" s="108" t="s">
        <v>235</v>
      </c>
      <c r="G664" s="108" t="s">
        <v>366</v>
      </c>
      <c r="H664" s="108" t="s">
        <v>367</v>
      </c>
      <c r="I664" s="108" t="s">
        <v>324</v>
      </c>
      <c r="J664" s="110"/>
      <c r="K664" s="105"/>
      <c r="L664" s="110"/>
      <c r="M664" s="110"/>
      <c r="N664" s="110"/>
      <c r="O664" s="110"/>
      <c r="P664" s="110"/>
      <c r="Q664" s="2"/>
      <c r="R664" s="2"/>
    </row>
    <row r="665" spans="1:18" x14ac:dyDescent="0.3">
      <c r="A665" s="112">
        <v>2024</v>
      </c>
      <c r="B665" s="108" t="s">
        <v>414</v>
      </c>
      <c r="C665" s="108" t="s">
        <v>101</v>
      </c>
      <c r="D665" s="108" t="s">
        <v>838</v>
      </c>
      <c r="E665" s="108" t="s">
        <v>838</v>
      </c>
      <c r="F665" s="108" t="s">
        <v>235</v>
      </c>
      <c r="G665" s="108" t="s">
        <v>210</v>
      </c>
      <c r="H665" s="108" t="s">
        <v>211</v>
      </c>
      <c r="I665" s="108" t="s">
        <v>324</v>
      </c>
      <c r="J665" s="110"/>
      <c r="K665" s="105"/>
      <c r="L665" s="110"/>
      <c r="M665" s="110"/>
      <c r="N665" s="110"/>
      <c r="O665" s="110"/>
      <c r="P665" s="110"/>
      <c r="Q665" s="2"/>
      <c r="R665" s="2"/>
    </row>
    <row r="666" spans="1:18" x14ac:dyDescent="0.3">
      <c r="A666" s="112">
        <v>2024</v>
      </c>
      <c r="B666" s="108" t="s">
        <v>415</v>
      </c>
      <c r="C666" s="108" t="s">
        <v>101</v>
      </c>
      <c r="D666" s="108" t="s">
        <v>416</v>
      </c>
      <c r="E666" s="108" t="s">
        <v>417</v>
      </c>
      <c r="F666" s="108" t="s">
        <v>322</v>
      </c>
      <c r="G666" s="108" t="s">
        <v>105</v>
      </c>
      <c r="H666" s="108" t="s">
        <v>105</v>
      </c>
      <c r="I666" s="108" t="s">
        <v>324</v>
      </c>
      <c r="J666" s="110"/>
      <c r="K666" s="105"/>
      <c r="L666" s="110"/>
      <c r="M666" s="110"/>
      <c r="N666" s="110"/>
      <c r="O666" s="110"/>
      <c r="P666" s="110"/>
      <c r="Q666" s="2"/>
      <c r="R666" s="2"/>
    </row>
    <row r="667" spans="1:18" x14ac:dyDescent="0.3">
      <c r="A667" s="112">
        <v>2024</v>
      </c>
      <c r="B667" s="108" t="s">
        <v>418</v>
      </c>
      <c r="C667" s="108" t="s">
        <v>101</v>
      </c>
      <c r="D667" s="108" t="s">
        <v>838</v>
      </c>
      <c r="E667" s="108" t="s">
        <v>838</v>
      </c>
      <c r="F667" s="108" t="s">
        <v>322</v>
      </c>
      <c r="G667" s="108" t="s">
        <v>389</v>
      </c>
      <c r="H667" s="108" t="s">
        <v>419</v>
      </c>
      <c r="I667" s="108" t="s">
        <v>324</v>
      </c>
      <c r="J667" s="110"/>
      <c r="K667" s="105"/>
      <c r="L667" s="110"/>
      <c r="M667" s="110"/>
      <c r="N667" s="110"/>
      <c r="O667" s="110"/>
      <c r="P667" s="110"/>
      <c r="Q667" s="2"/>
      <c r="R667" s="2"/>
    </row>
    <row r="668" spans="1:18" x14ac:dyDescent="0.3">
      <c r="A668" s="112">
        <v>2024</v>
      </c>
      <c r="B668" s="108" t="s">
        <v>420</v>
      </c>
      <c r="C668" s="108" t="s">
        <v>101</v>
      </c>
      <c r="D668" s="108" t="s">
        <v>838</v>
      </c>
      <c r="E668" s="108" t="s">
        <v>838</v>
      </c>
      <c r="F668" s="108" t="s">
        <v>322</v>
      </c>
      <c r="G668" s="108" t="s">
        <v>105</v>
      </c>
      <c r="H668" s="108" t="s">
        <v>105</v>
      </c>
      <c r="I668" s="108" t="s">
        <v>324</v>
      </c>
      <c r="J668" s="110"/>
      <c r="K668" s="105"/>
      <c r="L668" s="110"/>
      <c r="M668" s="110"/>
      <c r="N668" s="110"/>
      <c r="O668" s="110"/>
      <c r="P668" s="110"/>
      <c r="Q668" s="2"/>
      <c r="R668" s="2"/>
    </row>
    <row r="669" spans="1:18" x14ac:dyDescent="0.3">
      <c r="A669" s="112">
        <v>2024</v>
      </c>
      <c r="B669" s="108" t="s">
        <v>421</v>
      </c>
      <c r="C669" s="108" t="s">
        <v>101</v>
      </c>
      <c r="D669" s="108" t="s">
        <v>102</v>
      </c>
      <c r="E669" s="108" t="s">
        <v>143</v>
      </c>
      <c r="F669" s="108" t="s">
        <v>108</v>
      </c>
      <c r="G669" s="108" t="s">
        <v>105</v>
      </c>
      <c r="H669" s="108" t="s">
        <v>105</v>
      </c>
      <c r="I669" s="108" t="s">
        <v>324</v>
      </c>
      <c r="J669" s="110"/>
      <c r="K669" s="105"/>
      <c r="L669" s="110"/>
      <c r="M669" s="110"/>
      <c r="N669" s="110"/>
      <c r="O669" s="110"/>
      <c r="P669" s="110"/>
      <c r="Q669" s="2"/>
      <c r="R669" s="2"/>
    </row>
    <row r="670" spans="1:18" x14ac:dyDescent="0.3">
      <c r="A670" s="112">
        <v>2024</v>
      </c>
      <c r="B670" s="108" t="s">
        <v>422</v>
      </c>
      <c r="C670" s="108" t="s">
        <v>101</v>
      </c>
      <c r="D670" s="108" t="s">
        <v>838</v>
      </c>
      <c r="E670" s="108" t="s">
        <v>350</v>
      </c>
      <c r="F670" s="108" t="s">
        <v>116</v>
      </c>
      <c r="G670" s="108" t="s">
        <v>105</v>
      </c>
      <c r="H670" s="108" t="s">
        <v>105</v>
      </c>
      <c r="I670" s="108" t="s">
        <v>324</v>
      </c>
      <c r="J670" s="110"/>
      <c r="K670" s="105"/>
      <c r="L670" s="110"/>
      <c r="M670" s="110"/>
      <c r="N670" s="110"/>
      <c r="O670" s="110"/>
      <c r="P670" s="110"/>
      <c r="Q670" s="2"/>
      <c r="R670" s="2"/>
    </row>
    <row r="671" spans="1:18" x14ac:dyDescent="0.3">
      <c r="A671" s="112">
        <v>2024</v>
      </c>
      <c r="B671" s="108" t="s">
        <v>423</v>
      </c>
      <c r="C671" s="108" t="s">
        <v>101</v>
      </c>
      <c r="D671" s="108" t="s">
        <v>871</v>
      </c>
      <c r="E671" s="108" t="s">
        <v>147</v>
      </c>
      <c r="F671" s="108" t="s">
        <v>322</v>
      </c>
      <c r="G671" s="108" t="s">
        <v>105</v>
      </c>
      <c r="H671" s="108" t="s">
        <v>105</v>
      </c>
      <c r="I671" s="108" t="s">
        <v>324</v>
      </c>
      <c r="J671" s="110"/>
      <c r="K671" s="105"/>
      <c r="L671" s="110"/>
      <c r="M671" s="110"/>
      <c r="N671" s="110"/>
      <c r="O671" s="110"/>
      <c r="P671" s="110"/>
      <c r="Q671" s="2"/>
      <c r="R671" s="2"/>
    </row>
    <row r="672" spans="1:18" x14ac:dyDescent="0.3">
      <c r="A672" s="112">
        <v>2024</v>
      </c>
      <c r="B672" s="108" t="s">
        <v>424</v>
      </c>
      <c r="C672" s="108" t="s">
        <v>101</v>
      </c>
      <c r="D672" s="108" t="s">
        <v>871</v>
      </c>
      <c r="E672" s="108" t="s">
        <v>425</v>
      </c>
      <c r="F672" s="108" t="s">
        <v>322</v>
      </c>
      <c r="G672" s="108" t="s">
        <v>105</v>
      </c>
      <c r="H672" s="108" t="s">
        <v>105</v>
      </c>
      <c r="I672" s="108" t="s">
        <v>324</v>
      </c>
      <c r="J672" s="110"/>
      <c r="K672" s="105"/>
      <c r="L672" s="110"/>
      <c r="M672" s="110"/>
      <c r="N672" s="110"/>
      <c r="O672" s="110"/>
      <c r="P672" s="110"/>
      <c r="Q672" s="2"/>
      <c r="R672" s="2"/>
    </row>
    <row r="673" spans="1:18" x14ac:dyDescent="0.3">
      <c r="A673" s="112">
        <v>2024</v>
      </c>
      <c r="B673" s="108" t="s">
        <v>426</v>
      </c>
      <c r="C673" s="108" t="s">
        <v>101</v>
      </c>
      <c r="D673" s="108" t="s">
        <v>427</v>
      </c>
      <c r="E673" s="108" t="s">
        <v>896</v>
      </c>
      <c r="F673" s="108" t="s">
        <v>322</v>
      </c>
      <c r="G673" s="108" t="s">
        <v>105</v>
      </c>
      <c r="H673" s="108" t="s">
        <v>105</v>
      </c>
      <c r="I673" s="108" t="s">
        <v>324</v>
      </c>
      <c r="J673" s="110"/>
      <c r="K673" s="105"/>
      <c r="L673" s="110"/>
      <c r="M673" s="110"/>
      <c r="N673" s="110"/>
      <c r="O673" s="110"/>
      <c r="P673" s="110"/>
      <c r="Q673" s="2"/>
      <c r="R673" s="2"/>
    </row>
    <row r="674" spans="1:18" x14ac:dyDescent="0.3">
      <c r="A674" s="112">
        <v>2024</v>
      </c>
      <c r="B674" s="108" t="s">
        <v>429</v>
      </c>
      <c r="C674" s="108" t="s">
        <v>101</v>
      </c>
      <c r="D674" s="108" t="s">
        <v>416</v>
      </c>
      <c r="E674" s="108" t="s">
        <v>430</v>
      </c>
      <c r="F674" s="108" t="s">
        <v>322</v>
      </c>
      <c r="G674" s="108" t="s">
        <v>105</v>
      </c>
      <c r="H674" s="108" t="s">
        <v>105</v>
      </c>
      <c r="I674" s="108" t="s">
        <v>324</v>
      </c>
      <c r="J674" s="110"/>
      <c r="K674" s="105"/>
      <c r="L674" s="110"/>
      <c r="M674" s="110"/>
      <c r="N674" s="110"/>
      <c r="O674" s="110"/>
      <c r="P674" s="110"/>
      <c r="Q674" s="2"/>
      <c r="R674" s="2"/>
    </row>
    <row r="675" spans="1:18" x14ac:dyDescent="0.3">
      <c r="A675" s="112">
        <v>2024</v>
      </c>
      <c r="B675" s="108" t="s">
        <v>431</v>
      </c>
      <c r="C675" s="108" t="s">
        <v>101</v>
      </c>
      <c r="D675" s="108" t="s">
        <v>871</v>
      </c>
      <c r="E675" s="108" t="s">
        <v>431</v>
      </c>
      <c r="F675" s="108" t="s">
        <v>322</v>
      </c>
      <c r="G675" s="108" t="s">
        <v>105</v>
      </c>
      <c r="H675" s="108" t="s">
        <v>105</v>
      </c>
      <c r="I675" s="108" t="s">
        <v>324</v>
      </c>
      <c r="J675" s="110"/>
      <c r="K675" s="105"/>
      <c r="L675" s="110"/>
      <c r="M675" s="110"/>
      <c r="N675" s="110"/>
      <c r="O675" s="110"/>
      <c r="P675" s="110"/>
      <c r="Q675" s="2"/>
      <c r="R675" s="2"/>
    </row>
    <row r="676" spans="1:18" x14ac:dyDescent="0.3">
      <c r="A676" s="112">
        <v>2024</v>
      </c>
      <c r="B676" s="108" t="s">
        <v>433</v>
      </c>
      <c r="C676" s="108" t="s">
        <v>101</v>
      </c>
      <c r="D676" s="108" t="s">
        <v>838</v>
      </c>
      <c r="E676" s="108" t="s">
        <v>350</v>
      </c>
      <c r="F676" s="108" t="s">
        <v>116</v>
      </c>
      <c r="G676" s="108" t="s">
        <v>201</v>
      </c>
      <c r="H676" s="108" t="s">
        <v>434</v>
      </c>
      <c r="I676" s="108" t="s">
        <v>324</v>
      </c>
      <c r="J676" s="110">
        <v>42.11</v>
      </c>
      <c r="K676" s="105">
        <v>40</v>
      </c>
      <c r="L676" s="110">
        <v>37.5</v>
      </c>
      <c r="M676" s="110">
        <v>50</v>
      </c>
      <c r="N676" s="110">
        <v>66.67</v>
      </c>
      <c r="O676" s="110">
        <v>50</v>
      </c>
      <c r="P676" s="110">
        <v>50</v>
      </c>
      <c r="Q676" s="2"/>
      <c r="R676" s="2"/>
    </row>
    <row r="677" spans="1:18" x14ac:dyDescent="0.3">
      <c r="A677" s="112">
        <v>2024</v>
      </c>
      <c r="B677" s="108" t="s">
        <v>435</v>
      </c>
      <c r="C677" s="108" t="s">
        <v>101</v>
      </c>
      <c r="D677" s="108" t="s">
        <v>838</v>
      </c>
      <c r="E677" s="108" t="s">
        <v>838</v>
      </c>
      <c r="F677" s="108" t="s">
        <v>235</v>
      </c>
      <c r="G677" s="108" t="s">
        <v>333</v>
      </c>
      <c r="H677" s="108" t="s">
        <v>436</v>
      </c>
      <c r="I677" s="108" t="s">
        <v>324</v>
      </c>
      <c r="J677" s="110"/>
      <c r="K677" s="105"/>
      <c r="L677" s="110"/>
      <c r="M677" s="110"/>
      <c r="N677" s="110"/>
      <c r="O677" s="110"/>
      <c r="P677" s="110"/>
      <c r="Q677" s="2"/>
      <c r="R677" s="2"/>
    </row>
    <row r="678" spans="1:18" x14ac:dyDescent="0.3">
      <c r="A678" s="112">
        <v>2024</v>
      </c>
      <c r="B678" s="108" t="s">
        <v>437</v>
      </c>
      <c r="C678" s="108" t="s">
        <v>101</v>
      </c>
      <c r="D678" s="108" t="s">
        <v>838</v>
      </c>
      <c r="E678" s="108" t="s">
        <v>838</v>
      </c>
      <c r="F678" s="108" t="s">
        <v>235</v>
      </c>
      <c r="G678" s="108" t="s">
        <v>438</v>
      </c>
      <c r="H678" s="108" t="s">
        <v>439</v>
      </c>
      <c r="I678" s="108" t="s">
        <v>324</v>
      </c>
      <c r="J678" s="110"/>
      <c r="K678" s="105"/>
      <c r="L678" s="110"/>
      <c r="M678" s="110"/>
      <c r="N678" s="110"/>
      <c r="O678" s="110"/>
      <c r="P678" s="110"/>
      <c r="Q678" s="2"/>
      <c r="R678" s="2"/>
    </row>
    <row r="679" spans="1:18" x14ac:dyDescent="0.3">
      <c r="A679" s="112">
        <v>2024</v>
      </c>
      <c r="B679" s="108" t="s">
        <v>440</v>
      </c>
      <c r="C679" s="108" t="s">
        <v>101</v>
      </c>
      <c r="D679" s="108" t="s">
        <v>838</v>
      </c>
      <c r="E679" s="108" t="s">
        <v>838</v>
      </c>
      <c r="F679" s="108" t="s">
        <v>235</v>
      </c>
      <c r="G679" s="108" t="s">
        <v>441</v>
      </c>
      <c r="H679" s="108" t="s">
        <v>442</v>
      </c>
      <c r="I679" s="108" t="s">
        <v>324</v>
      </c>
      <c r="J679" s="110"/>
      <c r="K679" s="105"/>
      <c r="L679" s="110"/>
      <c r="M679" s="110"/>
      <c r="N679" s="110"/>
      <c r="O679" s="110"/>
      <c r="P679" s="110"/>
      <c r="Q679" s="2"/>
      <c r="R679" s="2"/>
    </row>
    <row r="680" spans="1:18" x14ac:dyDescent="0.3">
      <c r="A680" s="112">
        <v>2024</v>
      </c>
      <c r="B680" s="108" t="s">
        <v>443</v>
      </c>
      <c r="C680" s="108" t="s">
        <v>101</v>
      </c>
      <c r="D680" s="108" t="s">
        <v>444</v>
      </c>
      <c r="E680" s="108" t="s">
        <v>445</v>
      </c>
      <c r="F680" s="108" t="s">
        <v>322</v>
      </c>
      <c r="G680" s="108" t="s">
        <v>105</v>
      </c>
      <c r="H680" s="108" t="s">
        <v>105</v>
      </c>
      <c r="I680" s="108" t="s">
        <v>324</v>
      </c>
      <c r="J680" s="110"/>
      <c r="K680" s="105"/>
      <c r="L680" s="110"/>
      <c r="M680" s="110"/>
      <c r="N680" s="110"/>
      <c r="O680" s="110"/>
      <c r="P680" s="110"/>
      <c r="Q680" s="2"/>
      <c r="R680" s="2"/>
    </row>
    <row r="681" spans="1:18" x14ac:dyDescent="0.3">
      <c r="A681" s="112">
        <v>2024</v>
      </c>
      <c r="B681" s="108" t="s">
        <v>446</v>
      </c>
      <c r="C681" s="108" t="s">
        <v>101</v>
      </c>
      <c r="D681" s="108" t="s">
        <v>444</v>
      </c>
      <c r="E681" s="108" t="s">
        <v>147</v>
      </c>
      <c r="F681" s="108" t="s">
        <v>322</v>
      </c>
      <c r="G681" s="108" t="s">
        <v>105</v>
      </c>
      <c r="H681" s="108" t="s">
        <v>105</v>
      </c>
      <c r="I681" s="108" t="s">
        <v>324</v>
      </c>
      <c r="J681" s="110"/>
      <c r="K681" s="105"/>
      <c r="L681" s="110"/>
      <c r="M681" s="110"/>
      <c r="N681" s="110"/>
      <c r="O681" s="110"/>
      <c r="P681" s="110"/>
      <c r="Q681" s="2"/>
      <c r="R681" s="2"/>
    </row>
    <row r="682" spans="1:18" x14ac:dyDescent="0.3">
      <c r="A682" s="112">
        <v>2024</v>
      </c>
      <c r="B682" s="108" t="s">
        <v>447</v>
      </c>
      <c r="C682" s="108" t="s">
        <v>101</v>
      </c>
      <c r="D682" s="108" t="s">
        <v>838</v>
      </c>
      <c r="E682" s="108" t="s">
        <v>838</v>
      </c>
      <c r="F682" s="108" t="s">
        <v>322</v>
      </c>
      <c r="G682" s="108" t="s">
        <v>105</v>
      </c>
      <c r="H682" s="108" t="s">
        <v>105</v>
      </c>
      <c r="I682" s="108" t="s">
        <v>324</v>
      </c>
      <c r="J682" s="110"/>
      <c r="K682" s="105"/>
      <c r="L682" s="110"/>
      <c r="M682" s="110"/>
      <c r="N682" s="110"/>
      <c r="O682" s="110"/>
      <c r="P682" s="110"/>
      <c r="Q682" s="2"/>
      <c r="R682" s="2"/>
    </row>
    <row r="683" spans="1:18" x14ac:dyDescent="0.3">
      <c r="A683" s="112">
        <v>2024</v>
      </c>
      <c r="B683" s="108" t="s">
        <v>448</v>
      </c>
      <c r="C683" s="108" t="s">
        <v>101</v>
      </c>
      <c r="D683" s="108" t="s">
        <v>102</v>
      </c>
      <c r="E683" s="108" t="s">
        <v>315</v>
      </c>
      <c r="F683" s="108" t="s">
        <v>235</v>
      </c>
      <c r="G683" s="108" t="s">
        <v>105</v>
      </c>
      <c r="H683" s="108" t="s">
        <v>105</v>
      </c>
      <c r="I683" s="108" t="s">
        <v>324</v>
      </c>
      <c r="J683" s="110"/>
      <c r="K683" s="105"/>
      <c r="L683" s="110"/>
      <c r="M683" s="110"/>
      <c r="N683" s="110"/>
      <c r="O683" s="110"/>
      <c r="P683" s="110"/>
      <c r="Q683" s="2"/>
      <c r="R683" s="2"/>
    </row>
    <row r="684" spans="1:18" x14ac:dyDescent="0.3">
      <c r="A684" s="112">
        <v>2024</v>
      </c>
      <c r="B684" s="108" t="s">
        <v>449</v>
      </c>
      <c r="C684" s="108" t="s">
        <v>101</v>
      </c>
      <c r="D684" s="108" t="s">
        <v>102</v>
      </c>
      <c r="E684" s="108" t="s">
        <v>315</v>
      </c>
      <c r="F684" s="108" t="s">
        <v>235</v>
      </c>
      <c r="G684" s="108" t="s">
        <v>330</v>
      </c>
      <c r="H684" s="108" t="s">
        <v>331</v>
      </c>
      <c r="I684" s="108" t="s">
        <v>324</v>
      </c>
      <c r="J684" s="110"/>
      <c r="K684" s="105"/>
      <c r="L684" s="110"/>
      <c r="M684" s="110"/>
      <c r="N684" s="110"/>
      <c r="O684" s="110"/>
      <c r="P684" s="110"/>
      <c r="Q684" s="2"/>
      <c r="R684" s="2"/>
    </row>
    <row r="685" spans="1:18" x14ac:dyDescent="0.3">
      <c r="A685" s="112">
        <v>2024</v>
      </c>
      <c r="B685" s="108" t="s">
        <v>450</v>
      </c>
      <c r="C685" s="108" t="s">
        <v>101</v>
      </c>
      <c r="D685" s="108" t="s">
        <v>102</v>
      </c>
      <c r="E685" s="108" t="s">
        <v>315</v>
      </c>
      <c r="F685" s="108" t="s">
        <v>235</v>
      </c>
      <c r="G685" s="108" t="s">
        <v>345</v>
      </c>
      <c r="H685" s="108" t="s">
        <v>346</v>
      </c>
      <c r="I685" s="108" t="s">
        <v>324</v>
      </c>
      <c r="J685" s="110"/>
      <c r="K685" s="105"/>
      <c r="L685" s="110"/>
      <c r="M685" s="110"/>
      <c r="N685" s="110"/>
      <c r="O685" s="110"/>
      <c r="P685" s="110"/>
      <c r="Q685" s="2"/>
      <c r="R685" s="2"/>
    </row>
    <row r="686" spans="1:18" x14ac:dyDescent="0.3">
      <c r="A686" s="112">
        <v>2024</v>
      </c>
      <c r="B686" s="108" t="s">
        <v>451</v>
      </c>
      <c r="C686" s="108" t="s">
        <v>101</v>
      </c>
      <c r="D686" s="108" t="s">
        <v>102</v>
      </c>
      <c r="E686" s="108" t="s">
        <v>315</v>
      </c>
      <c r="F686" s="108" t="s">
        <v>235</v>
      </c>
      <c r="G686" s="108" t="s">
        <v>105</v>
      </c>
      <c r="H686" s="108" t="s">
        <v>105</v>
      </c>
      <c r="I686" s="108" t="s">
        <v>324</v>
      </c>
      <c r="J686" s="110"/>
      <c r="K686" s="105"/>
      <c r="L686" s="110"/>
      <c r="M686" s="110"/>
      <c r="N686" s="110"/>
      <c r="O686" s="110"/>
      <c r="P686" s="110"/>
      <c r="Q686" s="2"/>
      <c r="R686" s="2"/>
    </row>
    <row r="687" spans="1:18" x14ac:dyDescent="0.3">
      <c r="A687" s="112">
        <v>2024</v>
      </c>
      <c r="B687" s="108" t="s">
        <v>452</v>
      </c>
      <c r="C687" s="108" t="s">
        <v>101</v>
      </c>
      <c r="D687" s="108" t="s">
        <v>102</v>
      </c>
      <c r="E687" s="108" t="s">
        <v>124</v>
      </c>
      <c r="F687" s="108" t="s">
        <v>453</v>
      </c>
      <c r="G687" s="108" t="s">
        <v>105</v>
      </c>
      <c r="H687" s="108" t="s">
        <v>105</v>
      </c>
      <c r="I687" s="108" t="s">
        <v>324</v>
      </c>
      <c r="J687" s="110"/>
      <c r="K687" s="105"/>
      <c r="L687" s="110"/>
      <c r="M687" s="110"/>
      <c r="N687" s="110"/>
      <c r="O687" s="110"/>
      <c r="P687" s="110"/>
      <c r="Q687" s="2"/>
      <c r="R687" s="2"/>
    </row>
    <row r="688" spans="1:18" x14ac:dyDescent="0.3">
      <c r="A688" s="112">
        <v>2024</v>
      </c>
      <c r="B688" s="108" t="s">
        <v>454</v>
      </c>
      <c r="C688" s="108" t="s">
        <v>101</v>
      </c>
      <c r="D688" s="108" t="s">
        <v>444</v>
      </c>
      <c r="E688" s="108" t="s">
        <v>454</v>
      </c>
      <c r="F688" s="108" t="s">
        <v>322</v>
      </c>
      <c r="G688" s="108" t="s">
        <v>105</v>
      </c>
      <c r="H688" s="108" t="s">
        <v>105</v>
      </c>
      <c r="I688" s="108" t="s">
        <v>324</v>
      </c>
      <c r="J688" s="110"/>
      <c r="K688" s="105"/>
      <c r="L688" s="110"/>
      <c r="M688" s="110"/>
      <c r="N688" s="110"/>
      <c r="O688" s="110"/>
      <c r="P688" s="110"/>
      <c r="Q688" s="2"/>
      <c r="R688" s="2"/>
    </row>
    <row r="689" spans="1:18" x14ac:dyDescent="0.3">
      <c r="A689" s="112">
        <v>2024</v>
      </c>
      <c r="B689" s="108" t="s">
        <v>455</v>
      </c>
      <c r="C689" s="108" t="s">
        <v>101</v>
      </c>
      <c r="D689" s="108" t="s">
        <v>322</v>
      </c>
      <c r="E689" s="108" t="s">
        <v>913</v>
      </c>
      <c r="F689" s="108" t="s">
        <v>322</v>
      </c>
      <c r="G689" s="108" t="s">
        <v>105</v>
      </c>
      <c r="H689" s="108" t="s">
        <v>105</v>
      </c>
      <c r="I689" s="108" t="s">
        <v>324</v>
      </c>
      <c r="J689" s="110"/>
      <c r="K689" s="105"/>
      <c r="L689" s="110"/>
      <c r="M689" s="110"/>
      <c r="N689" s="110"/>
      <c r="O689" s="110"/>
      <c r="P689" s="110"/>
      <c r="Q689" s="2"/>
      <c r="R689" s="2"/>
    </row>
    <row r="690" spans="1:18" x14ac:dyDescent="0.3">
      <c r="A690" s="112">
        <v>2024</v>
      </c>
      <c r="B690" s="108" t="s">
        <v>314</v>
      </c>
      <c r="C690" s="108" t="s">
        <v>101</v>
      </c>
      <c r="D690" s="108" t="s">
        <v>102</v>
      </c>
      <c r="E690" s="108" t="s">
        <v>315</v>
      </c>
      <c r="F690" s="108" t="s">
        <v>110</v>
      </c>
      <c r="G690" s="108" t="s">
        <v>105</v>
      </c>
      <c r="H690" s="108" t="s">
        <v>105</v>
      </c>
      <c r="I690" s="108" t="s">
        <v>324</v>
      </c>
      <c r="J690" s="110"/>
      <c r="K690" s="105"/>
      <c r="L690" s="110"/>
      <c r="M690" s="110"/>
      <c r="N690" s="110"/>
      <c r="O690" s="110"/>
      <c r="P690" s="110"/>
      <c r="Q690" s="2"/>
      <c r="R690" s="2"/>
    </row>
    <row r="691" spans="1:18" x14ac:dyDescent="0.3">
      <c r="A691" s="112">
        <v>2024</v>
      </c>
      <c r="B691" s="108" t="s">
        <v>457</v>
      </c>
      <c r="C691" s="108" t="s">
        <v>101</v>
      </c>
      <c r="D691" s="108" t="s">
        <v>543</v>
      </c>
      <c r="E691" s="108" t="s">
        <v>176</v>
      </c>
      <c r="F691" s="108" t="s">
        <v>322</v>
      </c>
      <c r="G691" s="108" t="s">
        <v>105</v>
      </c>
      <c r="H691" s="108" t="s">
        <v>105</v>
      </c>
      <c r="I691" s="108" t="s">
        <v>324</v>
      </c>
      <c r="J691" s="110"/>
      <c r="K691" s="105"/>
      <c r="L691" s="110"/>
      <c r="M691" s="110"/>
      <c r="N691" s="110"/>
      <c r="O691" s="110"/>
      <c r="P691" s="110"/>
      <c r="Q691" s="2"/>
      <c r="R691" s="2"/>
    </row>
    <row r="692" spans="1:18" x14ac:dyDescent="0.3">
      <c r="A692" s="112">
        <v>2024</v>
      </c>
      <c r="B692" s="108" t="s">
        <v>459</v>
      </c>
      <c r="C692" s="108" t="s">
        <v>101</v>
      </c>
      <c r="D692" s="108" t="s">
        <v>543</v>
      </c>
      <c r="E692" s="108" t="s">
        <v>176</v>
      </c>
      <c r="F692" s="108" t="s">
        <v>322</v>
      </c>
      <c r="G692" s="108" t="s">
        <v>105</v>
      </c>
      <c r="H692" s="108" t="s">
        <v>105</v>
      </c>
      <c r="I692" s="108" t="s">
        <v>324</v>
      </c>
      <c r="J692" s="110"/>
      <c r="K692" s="105"/>
      <c r="L692" s="110"/>
      <c r="M692" s="110"/>
      <c r="N692" s="110"/>
      <c r="O692" s="110"/>
      <c r="P692" s="110"/>
      <c r="Q692" s="2"/>
      <c r="R692" s="2"/>
    </row>
    <row r="693" spans="1:18" x14ac:dyDescent="0.3">
      <c r="H693" s="2"/>
      <c r="I693" s="2"/>
      <c r="Q693" s="2"/>
      <c r="R693" s="2"/>
    </row>
    <row r="694" spans="1:18" x14ac:dyDescent="0.3">
      <c r="H694" s="2"/>
      <c r="I694" s="2"/>
      <c r="Q694" s="2"/>
      <c r="R694" s="2"/>
    </row>
  </sheetData>
  <phoneticPr fontId="21" type="noConversion"/>
  <pageMargins left="0.7" right="0.7" top="0.75" bottom="0.75" header="0.3" footer="0.3"/>
  <drawing r:id="rId3"/>
  <tableParts count="1">
    <tablePart r:id="rId4"/>
  </tableParts>
  <extLst>
    <ext xmlns:x14="http://schemas.microsoft.com/office/spreadsheetml/2009/9/main" uri="{A8765BA9-456A-4dab-B4F3-ACF838C121DE}">
      <x14:slicerList>
        <x14:slicer r:id="rId5"/>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34479-8553-4077-924C-FBF09869B2C9}">
  <dimension ref="A1:Y61"/>
  <sheetViews>
    <sheetView showGridLines="0" zoomScaleNormal="100" workbookViewId="0">
      <selection activeCell="T20" sqref="T20"/>
    </sheetView>
  </sheetViews>
  <sheetFormatPr baseColWidth="10" defaultColWidth="0" defaultRowHeight="13.8" zeroHeight="1" x14ac:dyDescent="0.25"/>
  <cols>
    <col min="1" max="17" width="11.44140625" style="47" customWidth="1"/>
    <col min="18" max="18" width="11.44140625" style="59" customWidth="1"/>
    <col min="19" max="23" width="11.44140625" style="47" customWidth="1"/>
    <col min="24" max="25" width="0" style="47" hidden="1" customWidth="1"/>
    <col min="26" max="16384" width="11.44140625" style="47" hidden="1"/>
  </cols>
  <sheetData>
    <row r="1" spans="2:21" x14ac:dyDescent="0.25"/>
    <row r="2" spans="2:21" ht="18" customHeight="1" x14ac:dyDescent="0.25">
      <c r="C2" s="145"/>
      <c r="D2" s="145"/>
      <c r="E2" s="145"/>
      <c r="F2" s="145"/>
      <c r="G2" s="145"/>
      <c r="H2" s="145"/>
      <c r="I2" s="145"/>
      <c r="J2" s="145"/>
      <c r="K2" s="145"/>
      <c r="L2" s="145"/>
      <c r="M2" s="145"/>
      <c r="N2" s="145"/>
      <c r="O2" s="145"/>
      <c r="P2" s="145"/>
      <c r="Q2" s="145"/>
      <c r="R2" s="145"/>
      <c r="S2" s="145"/>
      <c r="T2" s="145"/>
      <c r="U2" s="145"/>
    </row>
    <row r="3" spans="2:21" ht="18" customHeight="1" x14ac:dyDescent="0.25">
      <c r="C3" s="145" t="s">
        <v>553</v>
      </c>
      <c r="D3" s="145"/>
      <c r="E3" s="145"/>
      <c r="F3" s="145"/>
      <c r="G3" s="145"/>
      <c r="H3" s="145"/>
      <c r="I3" s="145"/>
      <c r="J3" s="145"/>
      <c r="K3" s="145"/>
      <c r="L3" s="145"/>
      <c r="M3" s="145"/>
      <c r="N3" s="145"/>
      <c r="O3" s="145"/>
      <c r="P3" s="145"/>
      <c r="Q3" s="145"/>
      <c r="R3" s="145"/>
      <c r="S3" s="145"/>
      <c r="T3" s="145"/>
      <c r="U3" s="145"/>
    </row>
    <row r="4" spans="2:21" ht="18" customHeight="1" x14ac:dyDescent="0.25">
      <c r="C4" s="145"/>
      <c r="D4" s="145"/>
      <c r="E4" s="145"/>
      <c r="F4" s="145"/>
      <c r="G4" s="145"/>
      <c r="H4" s="145"/>
      <c r="I4" s="145"/>
      <c r="J4" s="145"/>
      <c r="K4" s="145"/>
      <c r="L4" s="145"/>
      <c r="M4" s="145"/>
      <c r="N4" s="145"/>
      <c r="O4" s="145"/>
      <c r="P4" s="145"/>
      <c r="Q4" s="145"/>
      <c r="R4" s="145"/>
      <c r="S4" s="145"/>
      <c r="T4" s="145"/>
      <c r="U4" s="145"/>
    </row>
    <row r="10" spans="2:21" ht="16.2" hidden="1" x14ac:dyDescent="0.25">
      <c r="B10" s="58" t="s">
        <v>589</v>
      </c>
    </row>
    <row r="12" spans="2:21" ht="36.75" customHeight="1" x14ac:dyDescent="0.25">
      <c r="C12" s="149" t="s">
        <v>581</v>
      </c>
      <c r="D12" s="149"/>
      <c r="E12" s="150" t="s">
        <v>126</v>
      </c>
      <c r="F12" s="150"/>
      <c r="G12" s="150"/>
      <c r="H12" s="150"/>
      <c r="I12" s="150"/>
      <c r="J12" s="150"/>
      <c r="K12" s="150"/>
    </row>
    <row r="14" spans="2:21" hidden="1" x14ac:dyDescent="0.25">
      <c r="B14" s="59"/>
      <c r="C14" s="59"/>
      <c r="D14" s="59"/>
      <c r="E14" s="59"/>
      <c r="F14" s="59"/>
      <c r="G14" s="59"/>
    </row>
    <row r="15" spans="2:21" hidden="1" x14ac:dyDescent="0.25">
      <c r="B15" s="59"/>
      <c r="C15" s="59" t="s">
        <v>7</v>
      </c>
      <c r="D15" s="59"/>
      <c r="E15" s="59" t="str">
        <f>'tablas dinámicas'!A1094</f>
        <v>ESTADÍSTICAS</v>
      </c>
      <c r="F15" s="59"/>
      <c r="G15" s="59"/>
    </row>
    <row r="17" spans="1:23" x14ac:dyDescent="0.25"/>
    <row r="18" spans="1:23" x14ac:dyDescent="0.25"/>
    <row r="19" spans="1:23" ht="14.4" thickBot="1" x14ac:dyDescent="0.3">
      <c r="A19" s="66"/>
      <c r="B19" s="66"/>
      <c r="C19" s="66"/>
      <c r="D19" s="66"/>
      <c r="E19" s="66"/>
      <c r="F19" s="66"/>
      <c r="G19" s="66"/>
      <c r="H19" s="66"/>
      <c r="I19" s="66"/>
      <c r="J19" s="66"/>
      <c r="K19" s="66"/>
      <c r="L19" s="66"/>
      <c r="M19" s="66"/>
      <c r="N19" s="66"/>
      <c r="O19" s="66"/>
      <c r="P19" s="66"/>
      <c r="Q19" s="66"/>
      <c r="R19" s="67"/>
      <c r="S19" s="66"/>
      <c r="T19" s="66"/>
      <c r="U19" s="66"/>
      <c r="V19" s="66"/>
      <c r="W19" s="66"/>
    </row>
    <row r="20" spans="1:23" s="66" customFormat="1" ht="69" customHeight="1" thickBot="1" x14ac:dyDescent="0.3">
      <c r="A20" s="147" t="s">
        <v>930</v>
      </c>
      <c r="B20" s="147"/>
      <c r="C20" s="147"/>
      <c r="E20" s="154" t="str">
        <f>E12</f>
        <v>DEPARTAMENTO ADMINISTRATIVO NACIONAL DE ESTADISTICA</v>
      </c>
      <c r="F20" s="154"/>
      <c r="G20" s="154"/>
      <c r="H20" s="154"/>
      <c r="K20" s="147" t="str">
        <f>'tablas dinámicas'!D1097</f>
        <v>SECTOR ESTADÍSTICAS</v>
      </c>
      <c r="L20" s="147"/>
      <c r="M20" s="147"/>
      <c r="Q20" s="147" t="str">
        <f>'tablas dinámicas'!D1131</f>
        <v>NATURALEZA JURÍDICA: DEPARTAMENTO ADMINISTRATIVO</v>
      </c>
      <c r="R20" s="147"/>
      <c r="S20" s="147"/>
      <c r="T20" s="66" t="s">
        <v>959</v>
      </c>
    </row>
    <row r="21" spans="1:23" ht="14.25" customHeight="1" x14ac:dyDescent="0.25">
      <c r="B21" s="151"/>
    </row>
    <row r="22" spans="1:23" s="59" customFormat="1" ht="14.25" customHeight="1" x14ac:dyDescent="0.25">
      <c r="A22" s="47"/>
      <c r="B22" s="152"/>
      <c r="C22" s="47"/>
      <c r="D22" s="47"/>
      <c r="E22" s="47"/>
      <c r="F22" s="47"/>
      <c r="G22" s="47"/>
      <c r="H22" s="47"/>
      <c r="I22" s="47"/>
      <c r="J22" s="47"/>
      <c r="K22" s="47"/>
      <c r="L22" s="47"/>
      <c r="M22" s="47"/>
      <c r="N22" s="47"/>
      <c r="O22" s="47"/>
      <c r="P22" s="47"/>
      <c r="Q22" s="47"/>
      <c r="S22" s="47"/>
      <c r="T22" s="47"/>
      <c r="U22" s="47"/>
      <c r="V22" s="59" t="s">
        <v>548</v>
      </c>
      <c r="W22" s="56">
        <f>'tablas dinámicas'!A1081</f>
        <v>92.86</v>
      </c>
    </row>
    <row r="23" spans="1:23" s="59" customFormat="1" ht="14.25" customHeight="1" x14ac:dyDescent="0.25">
      <c r="A23" s="47"/>
      <c r="B23" s="152"/>
      <c r="C23" s="47"/>
      <c r="D23" s="47"/>
      <c r="E23" s="47"/>
      <c r="F23" s="47"/>
      <c r="G23" s="47"/>
      <c r="H23" s="47"/>
      <c r="I23" s="47"/>
      <c r="J23" s="47"/>
      <c r="K23" s="47"/>
      <c r="L23" s="47"/>
      <c r="M23" s="47"/>
      <c r="N23" s="47"/>
      <c r="O23" s="47"/>
      <c r="P23" s="47"/>
      <c r="Q23" s="47"/>
      <c r="S23" s="47"/>
      <c r="T23" s="47"/>
      <c r="U23" s="47"/>
      <c r="V23" s="59" t="s">
        <v>549</v>
      </c>
      <c r="W23" s="56">
        <f>'tablas dinámicas'!B1081</f>
        <v>100</v>
      </c>
    </row>
    <row r="24" spans="1:23" s="59" customFormat="1" ht="14.25" customHeight="1" x14ac:dyDescent="0.25">
      <c r="A24" s="47"/>
      <c r="B24" s="152"/>
      <c r="C24" s="47"/>
      <c r="D24" s="47"/>
      <c r="E24" s="47"/>
      <c r="F24" s="47"/>
      <c r="G24" s="47"/>
      <c r="H24" s="47"/>
      <c r="I24" s="47"/>
      <c r="J24" s="47"/>
      <c r="K24" s="47"/>
      <c r="L24" s="47"/>
      <c r="M24" s="47"/>
      <c r="N24" s="47"/>
      <c r="O24" s="47"/>
      <c r="P24" s="47"/>
      <c r="Q24" s="47"/>
      <c r="S24" s="47"/>
      <c r="T24" s="47"/>
      <c r="U24" s="47"/>
      <c r="V24" s="59" t="s">
        <v>590</v>
      </c>
      <c r="W24" s="56">
        <f>'tablas dinámicas'!C1081</f>
        <v>99.05</v>
      </c>
    </row>
    <row r="25" spans="1:23" s="59" customFormat="1" ht="14.25" customHeight="1" x14ac:dyDescent="0.25">
      <c r="A25" s="47"/>
      <c r="B25" s="152"/>
      <c r="C25" s="47"/>
      <c r="D25" s="47"/>
      <c r="E25" s="47"/>
      <c r="F25" s="47"/>
      <c r="G25" s="47"/>
      <c r="H25" s="47"/>
      <c r="I25" s="47"/>
      <c r="J25" s="47"/>
      <c r="K25" s="47"/>
      <c r="L25" s="47"/>
      <c r="M25" s="47"/>
      <c r="N25" s="47"/>
      <c r="O25" s="47"/>
      <c r="P25" s="47"/>
      <c r="Q25" s="47"/>
      <c r="S25" s="47"/>
      <c r="T25" s="47"/>
      <c r="U25" s="47"/>
      <c r="W25" s="56"/>
    </row>
    <row r="26" spans="1:23" s="59" customFormat="1" ht="14.25" customHeight="1" x14ac:dyDescent="0.25">
      <c r="A26" s="47"/>
      <c r="B26" s="152"/>
      <c r="C26" s="47"/>
      <c r="D26" s="47"/>
      <c r="E26" s="47"/>
      <c r="F26" s="47"/>
      <c r="G26" s="47"/>
      <c r="H26" s="47"/>
      <c r="I26" s="47"/>
      <c r="J26" s="47"/>
      <c r="K26" s="47"/>
      <c r="L26" s="47"/>
      <c r="M26" s="47"/>
      <c r="N26" s="47"/>
      <c r="O26" s="47"/>
      <c r="P26" s="47"/>
      <c r="Q26" s="47"/>
      <c r="R26" s="59">
        <v>100</v>
      </c>
      <c r="S26" s="47"/>
      <c r="T26" s="47"/>
      <c r="U26" s="47"/>
      <c r="W26" s="114"/>
    </row>
    <row r="27" spans="1:23" s="59" customFormat="1" ht="14.25" customHeight="1" x14ac:dyDescent="0.25">
      <c r="A27" s="47"/>
      <c r="B27" s="152"/>
      <c r="C27" s="47"/>
      <c r="D27" s="47"/>
      <c r="E27" s="47"/>
      <c r="F27" s="47"/>
      <c r="G27" s="47"/>
      <c r="H27" s="47"/>
      <c r="I27" s="47"/>
      <c r="J27" s="47"/>
      <c r="K27" s="47"/>
      <c r="L27" s="47"/>
      <c r="M27" s="47"/>
      <c r="N27" s="47"/>
      <c r="O27" s="47"/>
      <c r="P27" s="47"/>
      <c r="Q27" s="47"/>
      <c r="R27" s="59">
        <f>200-R26</f>
        <v>100</v>
      </c>
      <c r="S27" s="47"/>
      <c r="T27" s="47"/>
      <c r="U27" s="47"/>
      <c r="V27" s="59" t="s">
        <v>548</v>
      </c>
      <c r="W27" s="56">
        <f>VLOOKUP(E15,'tablas dinámicas'!A1101:B1125,2,0)</f>
        <v>94.05</v>
      </c>
    </row>
    <row r="28" spans="1:23" s="59" customFormat="1" ht="14.25" customHeight="1" x14ac:dyDescent="0.25">
      <c r="A28" s="47"/>
      <c r="B28" s="152"/>
      <c r="C28" s="47"/>
      <c r="D28" s="47"/>
      <c r="E28" s="47"/>
      <c r="F28" s="47"/>
      <c r="G28" s="47"/>
      <c r="H28" s="47"/>
      <c r="I28" s="47"/>
      <c r="J28" s="47"/>
      <c r="K28" s="47"/>
      <c r="L28" s="47"/>
      <c r="M28" s="47"/>
      <c r="N28" s="47"/>
      <c r="O28" s="47"/>
      <c r="P28" s="47"/>
      <c r="Q28" s="47"/>
      <c r="S28" s="47"/>
      <c r="T28" s="47"/>
      <c r="U28" s="47"/>
      <c r="V28" s="59" t="s">
        <v>549</v>
      </c>
      <c r="W28" s="56">
        <f>VLOOKUP(E15,'tablas dinámicas'!$D$1101:$E$1126,2,0)</f>
        <v>98.865000000000009</v>
      </c>
    </row>
    <row r="29" spans="1:23" s="59" customFormat="1" ht="14.25" customHeight="1" x14ac:dyDescent="0.25">
      <c r="A29" s="47"/>
      <c r="B29" s="152"/>
      <c r="C29" s="47"/>
      <c r="D29" s="47"/>
      <c r="E29" s="47"/>
      <c r="F29" s="47"/>
      <c r="G29" s="47"/>
      <c r="H29" s="47"/>
      <c r="I29" s="47"/>
      <c r="J29" s="47"/>
      <c r="K29" s="47"/>
      <c r="L29" s="47"/>
      <c r="M29" s="47"/>
      <c r="N29" s="47"/>
      <c r="O29" s="47"/>
      <c r="P29" s="47"/>
      <c r="Q29" s="47"/>
      <c r="S29" s="47"/>
      <c r="T29" s="47"/>
      <c r="U29" s="47"/>
      <c r="V29" s="59" t="s">
        <v>590</v>
      </c>
      <c r="W29" s="56">
        <f>VLOOKUP('tablas dinámicas'!A1094,'tablas dinámicas'!$G$1101:$H$1126,2,0)</f>
        <v>99.525000000000006</v>
      </c>
    </row>
    <row r="30" spans="1:23" s="59" customFormat="1" ht="14.25" customHeight="1" x14ac:dyDescent="0.25">
      <c r="A30" s="47"/>
      <c r="B30" s="152"/>
      <c r="C30" s="47"/>
      <c r="D30" s="47"/>
      <c r="E30" s="47"/>
      <c r="F30" s="47"/>
      <c r="G30" s="47"/>
      <c r="H30" s="47"/>
      <c r="I30" s="47"/>
      <c r="J30" s="47"/>
      <c r="K30" s="47"/>
      <c r="L30" s="47"/>
      <c r="M30" s="47"/>
      <c r="N30" s="47"/>
      <c r="O30" s="47"/>
      <c r="P30" s="47"/>
      <c r="Q30" s="47"/>
      <c r="S30" s="47"/>
      <c r="T30" s="47"/>
      <c r="U30" s="47"/>
      <c r="W30" s="56"/>
    </row>
    <row r="31" spans="1:23" s="59" customFormat="1" ht="14.25" customHeight="1" x14ac:dyDescent="0.25">
      <c r="A31" s="47"/>
      <c r="B31" s="152"/>
      <c r="C31" s="47"/>
      <c r="D31" s="47"/>
      <c r="E31" s="47"/>
      <c r="F31" s="47"/>
      <c r="G31" s="47"/>
      <c r="H31" s="47"/>
      <c r="I31" s="47"/>
      <c r="J31" s="47"/>
      <c r="K31" s="47"/>
      <c r="L31" s="47"/>
      <c r="M31" s="47"/>
      <c r="N31" s="47"/>
      <c r="O31" s="47"/>
      <c r="P31" s="47"/>
      <c r="Q31" s="47"/>
      <c r="S31" s="47"/>
      <c r="T31" s="47"/>
      <c r="U31" s="47"/>
      <c r="V31" s="59" t="s">
        <v>548</v>
      </c>
      <c r="W31" s="56">
        <f>VLOOKUP('tablas dinámicas'!B1131,'tablas dinámicas'!A1136:B1162,2)</f>
        <v>90.477999999999994</v>
      </c>
    </row>
    <row r="32" spans="1:23" s="59" customFormat="1" ht="15" customHeight="1" x14ac:dyDescent="0.25">
      <c r="A32" s="47"/>
      <c r="B32" s="152"/>
      <c r="C32" s="47"/>
      <c r="D32" s="47"/>
      <c r="E32" s="47"/>
      <c r="F32" s="68"/>
      <c r="G32" s="69"/>
      <c r="H32" s="69"/>
      <c r="I32" s="69"/>
      <c r="J32" s="69"/>
      <c r="K32" s="69"/>
      <c r="L32" s="68"/>
      <c r="M32" s="69"/>
      <c r="N32" s="69"/>
      <c r="O32" s="69"/>
      <c r="P32" s="69"/>
      <c r="Q32" s="69"/>
      <c r="R32" s="68"/>
      <c r="S32" s="47"/>
      <c r="T32" s="47"/>
      <c r="U32" s="47"/>
      <c r="V32" s="59" t="s">
        <v>549</v>
      </c>
      <c r="W32" s="56">
        <f>VLOOKUP('tablas dinámicas'!B1131,'tablas dinámicas'!$D$1136:$E$1161,2)</f>
        <v>97.207999999999998</v>
      </c>
    </row>
    <row r="33" spans="1:23" s="59" customFormat="1" ht="15" customHeight="1" x14ac:dyDescent="0.25">
      <c r="A33" s="47"/>
      <c r="B33" s="152"/>
      <c r="C33" s="47"/>
      <c r="D33" s="47"/>
      <c r="E33" s="47"/>
      <c r="F33" s="69"/>
      <c r="G33" s="69"/>
      <c r="H33" s="69"/>
      <c r="I33" s="69"/>
      <c r="J33" s="69"/>
      <c r="K33" s="69"/>
      <c r="L33" s="69"/>
      <c r="M33" s="69"/>
      <c r="N33" s="69"/>
      <c r="O33" s="69"/>
      <c r="P33" s="69"/>
      <c r="Q33" s="69"/>
      <c r="R33" s="56"/>
      <c r="S33" s="47"/>
      <c r="T33" s="47"/>
      <c r="U33" s="47"/>
      <c r="V33" s="59" t="s">
        <v>590</v>
      </c>
      <c r="W33" s="56">
        <f>VLOOKUP('tablas dinámicas'!B1131,'tablas dinámicas'!$G$1136:$H$1161,2,0)</f>
        <v>96.572000000000003</v>
      </c>
    </row>
    <row r="34" spans="1:23" s="59" customFormat="1" ht="15" customHeight="1" x14ac:dyDescent="0.25">
      <c r="A34" s="47"/>
      <c r="B34" s="152"/>
      <c r="C34" s="47"/>
      <c r="D34" s="47"/>
      <c r="E34" s="47"/>
      <c r="F34" s="69"/>
      <c r="G34" s="69"/>
      <c r="H34" s="69"/>
      <c r="I34" s="69"/>
      <c r="J34" s="69"/>
      <c r="K34" s="69"/>
      <c r="L34" s="69"/>
      <c r="M34" s="69"/>
      <c r="N34" s="69"/>
      <c r="O34" s="69"/>
      <c r="P34" s="69"/>
      <c r="Q34" s="69"/>
      <c r="R34" s="56"/>
      <c r="S34" s="47"/>
      <c r="T34" s="47"/>
      <c r="U34" s="47"/>
      <c r="V34" s="119"/>
      <c r="W34" s="120"/>
    </row>
    <row r="35" spans="1:23" s="67" customFormat="1" ht="15.75" customHeight="1" thickBot="1" x14ac:dyDescent="0.3">
      <c r="A35" s="66"/>
      <c r="B35" s="153"/>
      <c r="C35" s="66"/>
      <c r="D35" s="66"/>
      <c r="E35" s="66"/>
      <c r="F35" s="70"/>
      <c r="G35" s="70"/>
      <c r="H35" s="70"/>
      <c r="I35" s="70"/>
      <c r="J35" s="70"/>
      <c r="K35" s="70"/>
      <c r="L35" s="70"/>
      <c r="M35" s="70"/>
      <c r="N35" s="70"/>
      <c r="O35" s="70"/>
      <c r="P35" s="70"/>
      <c r="Q35" s="70"/>
      <c r="R35" s="71">
        <f>'tablas dinámicas'!B1081</f>
        <v>100</v>
      </c>
      <c r="V35" s="66"/>
      <c r="W35" s="66"/>
    </row>
    <row r="36" spans="1:23" ht="14.25" customHeight="1" x14ac:dyDescent="0.25">
      <c r="B36" s="152"/>
      <c r="F36" s="69"/>
      <c r="G36" s="69"/>
      <c r="H36" s="69"/>
      <c r="I36" s="69"/>
      <c r="J36" s="69"/>
      <c r="K36" s="69"/>
      <c r="L36" s="69"/>
      <c r="M36" s="69"/>
      <c r="N36" s="69"/>
      <c r="O36" s="69"/>
      <c r="P36" s="69"/>
      <c r="Q36" s="69"/>
      <c r="R36" s="56">
        <v>2</v>
      </c>
      <c r="S36" s="59"/>
      <c r="T36" s="59"/>
      <c r="U36" s="59"/>
    </row>
    <row r="37" spans="1:23" ht="15.75" customHeight="1" x14ac:dyDescent="0.25">
      <c r="B37" s="152"/>
      <c r="F37" s="69"/>
      <c r="G37" s="69"/>
      <c r="H37" s="69"/>
      <c r="I37" s="69"/>
      <c r="J37" s="69"/>
      <c r="K37" s="69"/>
      <c r="L37" s="69"/>
      <c r="M37" s="69"/>
      <c r="N37" s="69"/>
      <c r="O37" s="69"/>
      <c r="P37" s="69"/>
      <c r="Q37" s="69"/>
      <c r="R37" s="56">
        <f>200-(R36+R35)</f>
        <v>98</v>
      </c>
      <c r="S37" s="59"/>
      <c r="T37" s="59"/>
      <c r="U37" s="59"/>
    </row>
    <row r="38" spans="1:23" ht="24" customHeight="1" x14ac:dyDescent="0.4">
      <c r="B38" s="152"/>
      <c r="F38" s="69"/>
      <c r="G38" s="69"/>
      <c r="H38" s="69"/>
      <c r="I38" s="69"/>
      <c r="J38" s="72" t="s">
        <v>950</v>
      </c>
      <c r="K38" s="69"/>
      <c r="L38" s="69"/>
      <c r="M38" s="69"/>
      <c r="N38" s="69"/>
      <c r="O38" s="69"/>
      <c r="P38" s="69"/>
      <c r="Q38" s="69"/>
      <c r="R38" s="56"/>
      <c r="S38" s="59"/>
      <c r="T38" s="59"/>
      <c r="U38" s="59"/>
    </row>
    <row r="39" spans="1:23" ht="14.25" customHeight="1" x14ac:dyDescent="0.25">
      <c r="B39" s="152"/>
      <c r="F39" s="69"/>
      <c r="G39" s="69"/>
      <c r="H39" s="69"/>
      <c r="I39" s="69"/>
      <c r="J39" s="69"/>
      <c r="K39" s="69"/>
      <c r="L39" s="69"/>
      <c r="M39" s="69"/>
      <c r="N39" s="69"/>
      <c r="O39" s="69"/>
      <c r="P39" s="69"/>
      <c r="Q39" s="69"/>
      <c r="R39" s="56"/>
    </row>
    <row r="40" spans="1:23" ht="14.25" customHeight="1" x14ac:dyDescent="0.25">
      <c r="B40" s="152"/>
      <c r="F40" s="69"/>
      <c r="G40" s="69"/>
      <c r="H40" s="69"/>
      <c r="I40" s="69"/>
      <c r="J40" s="69"/>
      <c r="K40" s="69"/>
      <c r="L40" s="69"/>
      <c r="M40" s="69"/>
      <c r="N40" s="69"/>
      <c r="O40" s="69"/>
      <c r="P40" s="69"/>
      <c r="Q40" s="69"/>
      <c r="R40" s="56"/>
    </row>
    <row r="41" spans="1:23" x14ac:dyDescent="0.25">
      <c r="F41" s="115">
        <v>2022</v>
      </c>
      <c r="H41" s="62"/>
      <c r="L41" s="64">
        <v>2023</v>
      </c>
      <c r="Q41" s="63"/>
      <c r="R41" s="115">
        <v>2024</v>
      </c>
    </row>
    <row r="42" spans="1:23" x14ac:dyDescent="0.25"/>
    <row r="43" spans="1:23" x14ac:dyDescent="0.25">
      <c r="R43" s="65"/>
    </row>
    <row r="44" spans="1:23" x14ac:dyDescent="0.25"/>
    <row r="45" spans="1:23" x14ac:dyDescent="0.25">
      <c r="R45" s="65"/>
    </row>
    <row r="46" spans="1:23" x14ac:dyDescent="0.25"/>
    <row r="47" spans="1:23" x14ac:dyDescent="0.25"/>
    <row r="48" spans="1:23" x14ac:dyDescent="0.25">
      <c r="R48" s="65"/>
    </row>
    <row r="49" spans="2:19" x14ac:dyDescent="0.25"/>
    <row r="50" spans="2:19" x14ac:dyDescent="0.25">
      <c r="R50" s="65"/>
    </row>
    <row r="51" spans="2:19" x14ac:dyDescent="0.25"/>
    <row r="52" spans="2:19" x14ac:dyDescent="0.25">
      <c r="F52" s="60"/>
    </row>
    <row r="53" spans="2:19" x14ac:dyDescent="0.25"/>
    <row r="54" spans="2:19" x14ac:dyDescent="0.25"/>
    <row r="55" spans="2:19" x14ac:dyDescent="0.25"/>
    <row r="56" spans="2:19" x14ac:dyDescent="0.25"/>
    <row r="57" spans="2:19" x14ac:dyDescent="0.25"/>
    <row r="58" spans="2:19" s="66" customFormat="1" ht="14.4" thickBot="1" x14ac:dyDescent="0.3">
      <c r="R58" s="67"/>
    </row>
    <row r="59" spans="2:19" x14ac:dyDescent="0.25">
      <c r="F59" s="148"/>
      <c r="G59" s="148"/>
      <c r="H59" s="148"/>
      <c r="I59" s="148"/>
      <c r="J59" s="148"/>
      <c r="K59" s="148"/>
      <c r="L59" s="148"/>
    </row>
    <row r="60" spans="2:19" ht="18.75" customHeight="1" x14ac:dyDescent="0.25">
      <c r="B60" s="146" t="s">
        <v>949</v>
      </c>
      <c r="C60" s="146"/>
      <c r="D60" s="146"/>
      <c r="E60" s="146"/>
      <c r="F60" s="146"/>
      <c r="G60" s="146"/>
      <c r="H60" s="146"/>
      <c r="I60" s="146"/>
      <c r="J60" s="146"/>
      <c r="K60" s="146"/>
      <c r="L60" s="146"/>
      <c r="M60" s="146"/>
      <c r="N60" s="146"/>
      <c r="O60" s="146"/>
      <c r="P60" s="146"/>
      <c r="Q60" s="146"/>
      <c r="R60" s="146"/>
      <c r="S60" s="146"/>
    </row>
    <row r="61" spans="2:19" x14ac:dyDescent="0.25">
      <c r="F61" s="61"/>
      <c r="L61" s="61"/>
    </row>
  </sheetData>
  <mergeCells count="13">
    <mergeCell ref="B60:S60"/>
    <mergeCell ref="C2:U2"/>
    <mergeCell ref="C3:U3"/>
    <mergeCell ref="C4:U4"/>
    <mergeCell ref="Q20:S20"/>
    <mergeCell ref="F59:L59"/>
    <mergeCell ref="C12:D12"/>
    <mergeCell ref="E12:K12"/>
    <mergeCell ref="K20:M20"/>
    <mergeCell ref="A20:C20"/>
    <mergeCell ref="B21:B35"/>
    <mergeCell ref="B36:B40"/>
    <mergeCell ref="E20:H20"/>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11A1F372-0235-4CCE-86A8-12AA687081E5}">
          <x14:formula1>
            <xm:f>'Nación 2023'!$B$4:$B$229</xm:f>
          </x14:formula1>
          <xm:sqref>E12:K12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B3B59-AF68-420A-B650-06673C045FC4}">
  <sheetPr codeName="Hoja1"/>
  <dimension ref="A1:HZ237"/>
  <sheetViews>
    <sheetView topLeftCell="AR1" workbookViewId="0">
      <selection activeCell="BH6" sqref="BH6:BL6"/>
    </sheetView>
  </sheetViews>
  <sheetFormatPr baseColWidth="10" defaultColWidth="11.44140625" defaultRowHeight="14.4" x14ac:dyDescent="0.3"/>
  <cols>
    <col min="1" max="1" width="11.44140625" style="3"/>
    <col min="2" max="2" width="36.33203125" style="3" customWidth="1"/>
    <col min="3" max="6" width="11.44140625" style="3"/>
    <col min="7" max="7" width="13.109375" style="3" customWidth="1"/>
    <col min="8" max="9" width="11.44140625" style="3"/>
    <col min="10" max="103" width="11.44140625" style="3" customWidth="1"/>
    <col min="104" max="16384" width="11.44140625" style="3"/>
  </cols>
  <sheetData>
    <row r="1" spans="1:234" customFormat="1" ht="87" customHeight="1" x14ac:dyDescent="0.3">
      <c r="A1" s="1" t="s">
        <v>0</v>
      </c>
      <c r="B1" s="1"/>
      <c r="C1" s="1"/>
      <c r="D1" s="1"/>
      <c r="E1" s="1"/>
      <c r="F1" s="1"/>
      <c r="G1" s="1"/>
      <c r="H1" s="1"/>
      <c r="I1" s="1"/>
      <c r="J1" s="1"/>
      <c r="K1" s="1"/>
      <c r="L1" s="1"/>
      <c r="M1" s="1"/>
      <c r="N1" s="1"/>
      <c r="O1" s="1"/>
      <c r="P1" s="2"/>
      <c r="Q1" s="2"/>
      <c r="R1" s="3"/>
      <c r="S1" s="3"/>
      <c r="T1" s="3"/>
      <c r="U1" s="3"/>
      <c r="V1" s="3"/>
      <c r="W1" s="3"/>
      <c r="X1" s="3"/>
      <c r="Y1" s="3"/>
      <c r="Z1" s="3"/>
      <c r="AA1" s="2"/>
      <c r="AB1" s="4"/>
      <c r="AC1" s="4"/>
      <c r="AD1" s="4"/>
      <c r="AE1" s="4"/>
      <c r="AF1" s="4"/>
      <c r="AG1" s="4"/>
      <c r="AH1" s="4"/>
      <c r="AI1" s="4"/>
      <c r="AJ1" s="4"/>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2"/>
      <c r="DA1" s="2"/>
      <c r="DB1" s="2"/>
      <c r="DC1" s="2"/>
      <c r="DD1" s="2"/>
      <c r="DE1" s="2"/>
      <c r="DF1" s="2"/>
      <c r="DG1" s="2"/>
      <c r="DH1" s="2"/>
      <c r="DI1" s="2"/>
      <c r="DJ1" s="2"/>
      <c r="DK1" s="2"/>
      <c r="DL1" s="2"/>
      <c r="DM1" s="2"/>
      <c r="DN1" s="2"/>
      <c r="DO1" s="2"/>
      <c r="DP1" s="2"/>
      <c r="DQ1" s="2"/>
      <c r="DR1" s="2"/>
      <c r="DS1" s="2"/>
      <c r="DT1" s="6"/>
      <c r="DU1" s="6"/>
      <c r="DV1" s="6"/>
      <c r="DW1" s="6"/>
      <c r="DX1" s="6"/>
      <c r="DY1" s="6"/>
      <c r="DZ1" s="6"/>
      <c r="EA1" s="6"/>
      <c r="EB1" s="6"/>
      <c r="EC1" s="6"/>
      <c r="ED1" s="6"/>
      <c r="EE1" s="7"/>
      <c r="EF1" s="6"/>
      <c r="EG1" s="6"/>
      <c r="EH1" s="6"/>
      <c r="EI1" s="6"/>
      <c r="EJ1" s="6"/>
      <c r="EK1" s="6"/>
      <c r="EL1" s="6"/>
      <c r="EM1" s="6"/>
      <c r="EN1" s="6"/>
      <c r="EO1" s="6"/>
      <c r="EP1" s="6"/>
      <c r="EQ1" s="6"/>
      <c r="ER1" s="6"/>
      <c r="ES1" s="6"/>
      <c r="ET1" s="6"/>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Z1" s="8"/>
    </row>
    <row r="2" spans="1:234" x14ac:dyDescent="0.3">
      <c r="A2" s="9" t="s">
        <v>1</v>
      </c>
    </row>
    <row r="3" spans="1:234" x14ac:dyDescent="0.3">
      <c r="A3" s="9"/>
      <c r="B3" s="3">
        <v>1</v>
      </c>
      <c r="C3" s="3">
        <v>2</v>
      </c>
      <c r="D3" s="3">
        <v>3</v>
      </c>
      <c r="E3" s="3">
        <v>4</v>
      </c>
      <c r="F3" s="3">
        <v>5</v>
      </c>
      <c r="G3" s="3">
        <v>6</v>
      </c>
      <c r="H3" s="3">
        <v>7</v>
      </c>
      <c r="I3" s="3">
        <v>8</v>
      </c>
      <c r="J3" s="3">
        <v>9</v>
      </c>
      <c r="K3" s="3">
        <v>10</v>
      </c>
      <c r="L3" s="3">
        <v>11</v>
      </c>
      <c r="M3" s="3">
        <v>12</v>
      </c>
      <c r="N3" s="3">
        <v>13</v>
      </c>
      <c r="O3" s="3">
        <v>14</v>
      </c>
      <c r="P3" s="3">
        <v>15</v>
      </c>
      <c r="Q3" s="3">
        <v>16</v>
      </c>
      <c r="R3" s="3">
        <v>17</v>
      </c>
      <c r="S3" s="3">
        <v>18</v>
      </c>
      <c r="T3" s="3">
        <v>19</v>
      </c>
      <c r="U3" s="3">
        <v>20</v>
      </c>
      <c r="V3" s="3">
        <v>21</v>
      </c>
      <c r="W3" s="3">
        <v>22</v>
      </c>
      <c r="X3" s="3">
        <v>23</v>
      </c>
      <c r="Y3" s="3">
        <v>24</v>
      </c>
      <c r="Z3" s="3">
        <v>25</v>
      </c>
      <c r="AA3" s="3">
        <v>26</v>
      </c>
      <c r="AB3" s="3">
        <v>27</v>
      </c>
      <c r="AC3" s="3">
        <v>28</v>
      </c>
      <c r="AD3" s="3">
        <v>29</v>
      </c>
      <c r="AE3" s="3">
        <v>30</v>
      </c>
      <c r="AF3" s="3">
        <v>31</v>
      </c>
      <c r="AG3" s="3">
        <v>32</v>
      </c>
      <c r="AH3" s="3">
        <v>33</v>
      </c>
      <c r="AI3" s="3">
        <v>34</v>
      </c>
      <c r="AJ3" s="3">
        <v>35</v>
      </c>
      <c r="AK3" s="3">
        <v>36</v>
      </c>
      <c r="AL3" s="3">
        <v>37</v>
      </c>
      <c r="AM3" s="3">
        <v>38</v>
      </c>
      <c r="AN3" s="3">
        <v>39</v>
      </c>
      <c r="AO3" s="3">
        <v>40</v>
      </c>
      <c r="AP3" s="3">
        <v>41</v>
      </c>
      <c r="AQ3" s="3">
        <v>42</v>
      </c>
      <c r="AR3" s="3">
        <v>43</v>
      </c>
      <c r="AS3" s="3">
        <v>44</v>
      </c>
      <c r="AT3" s="3">
        <v>45</v>
      </c>
      <c r="AU3" s="3">
        <v>46</v>
      </c>
      <c r="AV3" s="3">
        <v>47</v>
      </c>
      <c r="AW3" s="3">
        <v>48</v>
      </c>
      <c r="AX3" s="3">
        <v>49</v>
      </c>
      <c r="AY3" s="3">
        <v>50</v>
      </c>
      <c r="AZ3" s="3">
        <v>51</v>
      </c>
      <c r="BA3" s="3">
        <v>52</v>
      </c>
      <c r="BB3" s="3">
        <v>53</v>
      </c>
      <c r="BC3" s="3">
        <v>54</v>
      </c>
      <c r="BD3" s="3">
        <v>55</v>
      </c>
      <c r="BE3" s="3">
        <v>56</v>
      </c>
      <c r="BF3" s="3">
        <v>57</v>
      </c>
      <c r="BG3" s="3">
        <v>58</v>
      </c>
      <c r="BH3" s="3">
        <v>59</v>
      </c>
      <c r="BI3" s="3">
        <v>60</v>
      </c>
      <c r="BJ3" s="3">
        <v>61</v>
      </c>
      <c r="BK3" s="3">
        <v>62</v>
      </c>
      <c r="BL3" s="3">
        <v>63</v>
      </c>
      <c r="BM3" s="3">
        <v>64</v>
      </c>
      <c r="BN3" s="3">
        <v>65</v>
      </c>
      <c r="BO3" s="3">
        <v>66</v>
      </c>
      <c r="BP3" s="3">
        <v>67</v>
      </c>
      <c r="BQ3" s="3">
        <v>68</v>
      </c>
      <c r="BR3" s="3">
        <v>69</v>
      </c>
      <c r="BS3" s="3">
        <v>70</v>
      </c>
      <c r="BT3" s="3">
        <v>71</v>
      </c>
      <c r="BU3" s="3">
        <v>72</v>
      </c>
      <c r="BV3" s="3">
        <v>73</v>
      </c>
      <c r="BW3" s="3">
        <v>74</v>
      </c>
      <c r="BX3" s="3">
        <v>75</v>
      </c>
      <c r="BY3" s="3">
        <v>76</v>
      </c>
      <c r="BZ3" s="3">
        <v>77</v>
      </c>
      <c r="CA3" s="3">
        <v>78</v>
      </c>
      <c r="CB3" s="3">
        <v>79</v>
      </c>
      <c r="CC3" s="3">
        <v>80</v>
      </c>
      <c r="CD3" s="3">
        <v>81</v>
      </c>
      <c r="CE3" s="3">
        <v>82</v>
      </c>
      <c r="CF3" s="3">
        <v>83</v>
      </c>
      <c r="CG3" s="3">
        <v>84</v>
      </c>
      <c r="CH3" s="3">
        <v>85</v>
      </c>
      <c r="CI3" s="3">
        <v>86</v>
      </c>
      <c r="CJ3" s="3">
        <v>87</v>
      </c>
      <c r="CK3" s="3">
        <v>88</v>
      </c>
      <c r="CL3" s="3">
        <v>89</v>
      </c>
      <c r="CM3" s="3">
        <v>90</v>
      </c>
      <c r="CN3" s="3">
        <v>91</v>
      </c>
      <c r="CO3" s="3">
        <v>92</v>
      </c>
    </row>
    <row r="4" spans="1:234" x14ac:dyDescent="0.3">
      <c r="A4" s="9"/>
    </row>
    <row r="5" spans="1:234" ht="26.25" customHeight="1" x14ac:dyDescent="0.3">
      <c r="J5" s="10" t="s">
        <v>2</v>
      </c>
      <c r="K5" s="10" t="s">
        <v>2</v>
      </c>
      <c r="L5" s="10" t="s">
        <v>2</v>
      </c>
      <c r="M5" s="10" t="s">
        <v>2</v>
      </c>
      <c r="N5" s="10" t="s">
        <v>2</v>
      </c>
      <c r="O5" s="10" t="s">
        <v>2</v>
      </c>
      <c r="P5" s="10" t="s">
        <v>2</v>
      </c>
      <c r="Q5" s="10" t="s">
        <v>2</v>
      </c>
      <c r="R5" s="10" t="s">
        <v>2</v>
      </c>
      <c r="S5" s="10" t="s">
        <v>2</v>
      </c>
      <c r="T5" s="10" t="s">
        <v>2</v>
      </c>
      <c r="U5" s="10" t="s">
        <v>2</v>
      </c>
      <c r="V5" s="10" t="s">
        <v>2</v>
      </c>
      <c r="W5" s="10" t="s">
        <v>2</v>
      </c>
      <c r="X5" s="10" t="s">
        <v>2</v>
      </c>
      <c r="Y5" s="10" t="s">
        <v>2</v>
      </c>
      <c r="Z5" s="10" t="s">
        <v>2</v>
      </c>
      <c r="AA5" s="10" t="s">
        <v>2</v>
      </c>
      <c r="AB5" s="10" t="s">
        <v>2</v>
      </c>
      <c r="AC5" s="10" t="s">
        <v>2</v>
      </c>
      <c r="AD5" s="10" t="s">
        <v>2</v>
      </c>
      <c r="AE5" s="10" t="s">
        <v>2</v>
      </c>
      <c r="AF5" s="10" t="s">
        <v>2</v>
      </c>
      <c r="AG5" s="10" t="s">
        <v>2</v>
      </c>
      <c r="AH5" s="10" t="s">
        <v>2</v>
      </c>
      <c r="AI5" s="10" t="s">
        <v>2</v>
      </c>
      <c r="AJ5" s="10" t="s">
        <v>2</v>
      </c>
      <c r="AK5" s="10" t="s">
        <v>2</v>
      </c>
      <c r="AL5" s="10" t="s">
        <v>2</v>
      </c>
      <c r="AM5" s="10" t="s">
        <v>2</v>
      </c>
      <c r="AN5" s="10" t="s">
        <v>2</v>
      </c>
      <c r="AO5" s="10" t="s">
        <v>2</v>
      </c>
      <c r="AP5" s="10" t="s">
        <v>2</v>
      </c>
      <c r="AQ5" s="10" t="s">
        <v>2</v>
      </c>
      <c r="AR5" s="10" t="s">
        <v>2</v>
      </c>
      <c r="AS5" s="10" t="s">
        <v>2</v>
      </c>
      <c r="AT5" s="10" t="s">
        <v>2</v>
      </c>
      <c r="AU5" s="10" t="s">
        <v>2</v>
      </c>
      <c r="AV5" s="10" t="s">
        <v>2</v>
      </c>
      <c r="AW5" s="10" t="s">
        <v>2</v>
      </c>
      <c r="AX5" s="10" t="s">
        <v>2</v>
      </c>
      <c r="AY5" s="10" t="s">
        <v>2</v>
      </c>
      <c r="AZ5" s="10" t="s">
        <v>2</v>
      </c>
      <c r="BA5" s="10" t="s">
        <v>2</v>
      </c>
      <c r="BB5" s="10" t="s">
        <v>2</v>
      </c>
      <c r="BC5" s="10" t="s">
        <v>2</v>
      </c>
      <c r="BD5" s="10" t="s">
        <v>2</v>
      </c>
      <c r="BE5" s="10" t="s">
        <v>2</v>
      </c>
      <c r="BF5" s="10" t="s">
        <v>2</v>
      </c>
      <c r="BG5" s="10" t="s">
        <v>2</v>
      </c>
      <c r="BH5" s="10" t="s">
        <v>2</v>
      </c>
      <c r="BI5" s="10" t="s">
        <v>2</v>
      </c>
      <c r="BJ5" s="10" t="s">
        <v>2</v>
      </c>
      <c r="BK5" s="10" t="s">
        <v>2</v>
      </c>
      <c r="BL5" s="10" t="s">
        <v>2</v>
      </c>
      <c r="BM5" s="10" t="s">
        <v>2</v>
      </c>
      <c r="BN5" s="10" t="s">
        <v>2</v>
      </c>
      <c r="BO5" s="10" t="s">
        <v>2</v>
      </c>
      <c r="BP5" s="10" t="s">
        <v>2</v>
      </c>
      <c r="BQ5" s="10" t="s">
        <v>2</v>
      </c>
      <c r="BR5" s="10" t="s">
        <v>2</v>
      </c>
      <c r="BS5" s="10" t="s">
        <v>2</v>
      </c>
      <c r="BT5" s="10" t="s">
        <v>2</v>
      </c>
      <c r="BU5" s="10" t="s">
        <v>2</v>
      </c>
      <c r="BV5" s="10" t="s">
        <v>2</v>
      </c>
      <c r="BW5" s="10" t="s">
        <v>2</v>
      </c>
      <c r="BX5" s="10" t="s">
        <v>2</v>
      </c>
      <c r="BY5" s="10" t="s">
        <v>2</v>
      </c>
      <c r="BZ5" s="10" t="s">
        <v>2</v>
      </c>
      <c r="CA5" s="10" t="s">
        <v>2</v>
      </c>
      <c r="CB5" s="10" t="s">
        <v>2</v>
      </c>
      <c r="CC5" s="10" t="s">
        <v>2</v>
      </c>
      <c r="CD5" s="10" t="s">
        <v>2</v>
      </c>
      <c r="CE5" s="10" t="s">
        <v>2</v>
      </c>
      <c r="CF5" s="10" t="s">
        <v>2</v>
      </c>
      <c r="CG5" s="10" t="s">
        <v>2</v>
      </c>
      <c r="CH5" s="10" t="s">
        <v>2</v>
      </c>
      <c r="CI5" s="10" t="s">
        <v>2</v>
      </c>
      <c r="CJ5" s="10" t="s">
        <v>2</v>
      </c>
      <c r="CK5" s="10" t="s">
        <v>2</v>
      </c>
      <c r="CL5" s="10" t="s">
        <v>2</v>
      </c>
      <c r="CM5" s="10" t="s">
        <v>2</v>
      </c>
      <c r="CN5" s="10" t="s">
        <v>2</v>
      </c>
      <c r="CO5" s="10" t="s">
        <v>2</v>
      </c>
      <c r="CP5" s="10" t="s">
        <v>2</v>
      </c>
      <c r="CQ5" s="10" t="s">
        <v>2</v>
      </c>
      <c r="CR5" s="10" t="s">
        <v>2</v>
      </c>
      <c r="CS5" s="10" t="s">
        <v>2</v>
      </c>
      <c r="CT5" s="10" t="s">
        <v>2</v>
      </c>
      <c r="CU5" s="10" t="s">
        <v>2</v>
      </c>
      <c r="CV5" s="10" t="s">
        <v>2</v>
      </c>
      <c r="CW5" s="10" t="s">
        <v>2</v>
      </c>
      <c r="CX5" s="10" t="s">
        <v>2</v>
      </c>
      <c r="CY5" s="10" t="s">
        <v>2</v>
      </c>
    </row>
    <row r="6" spans="1:234" ht="82.5" customHeight="1" x14ac:dyDescent="0.3">
      <c r="A6" s="11" t="s">
        <v>575</v>
      </c>
      <c r="B6" s="11" t="s">
        <v>3</v>
      </c>
      <c r="C6" s="11" t="s">
        <v>4</v>
      </c>
      <c r="D6" s="11" t="s">
        <v>5</v>
      </c>
      <c r="E6" s="11" t="s">
        <v>6</v>
      </c>
      <c r="F6" s="11" t="s">
        <v>7</v>
      </c>
      <c r="G6" s="11" t="s">
        <v>8</v>
      </c>
      <c r="H6" s="11" t="s">
        <v>9</v>
      </c>
      <c r="I6" s="11" t="s">
        <v>10</v>
      </c>
      <c r="J6" s="12" t="s">
        <v>11</v>
      </c>
      <c r="K6" s="12" t="s">
        <v>12</v>
      </c>
      <c r="L6" s="12" t="s">
        <v>13</v>
      </c>
      <c r="M6" s="12" t="s">
        <v>14</v>
      </c>
      <c r="N6" s="12" t="s">
        <v>15</v>
      </c>
      <c r="O6" s="12" t="s">
        <v>16</v>
      </c>
      <c r="P6" s="12" t="s">
        <v>17</v>
      </c>
      <c r="Q6" s="12" t="s">
        <v>18</v>
      </c>
      <c r="R6" s="13" t="s">
        <v>19</v>
      </c>
      <c r="S6" s="13" t="s">
        <v>20</v>
      </c>
      <c r="T6" s="13" t="s">
        <v>21</v>
      </c>
      <c r="U6" s="13" t="s">
        <v>22</v>
      </c>
      <c r="V6" s="13" t="s">
        <v>23</v>
      </c>
      <c r="W6" s="13" t="s">
        <v>24</v>
      </c>
      <c r="X6" s="13" t="s">
        <v>25</v>
      </c>
      <c r="Y6" s="13" t="s">
        <v>26</v>
      </c>
      <c r="Z6" s="13" t="s">
        <v>27</v>
      </c>
      <c r="AA6" s="13" t="s">
        <v>28</v>
      </c>
      <c r="AB6" s="13" t="s">
        <v>29</v>
      </c>
      <c r="AC6" s="13" t="s">
        <v>30</v>
      </c>
      <c r="AD6" s="13" t="s">
        <v>31</v>
      </c>
      <c r="AE6" s="13" t="s">
        <v>32</v>
      </c>
      <c r="AF6" s="13" t="s">
        <v>33</v>
      </c>
      <c r="AG6" s="13" t="s">
        <v>34</v>
      </c>
      <c r="AH6" s="13" t="s">
        <v>35</v>
      </c>
      <c r="AI6" s="13" t="s">
        <v>36</v>
      </c>
      <c r="AJ6" s="13" t="s">
        <v>37</v>
      </c>
      <c r="AK6" s="12" t="s">
        <v>38</v>
      </c>
      <c r="AL6" s="12" t="s">
        <v>39</v>
      </c>
      <c r="AM6" s="12" t="s">
        <v>40</v>
      </c>
      <c r="AN6" s="12" t="s">
        <v>41</v>
      </c>
      <c r="AO6" s="12" t="s">
        <v>42</v>
      </c>
      <c r="AP6" s="12" t="s">
        <v>43</v>
      </c>
      <c r="AQ6" s="12" t="s">
        <v>44</v>
      </c>
      <c r="AR6" s="12" t="s">
        <v>45</v>
      </c>
      <c r="AS6" s="12" t="s">
        <v>46</v>
      </c>
      <c r="AT6" s="12" t="s">
        <v>47</v>
      </c>
      <c r="AU6" s="12" t="s">
        <v>48</v>
      </c>
      <c r="AV6" s="12" t="s">
        <v>49</v>
      </c>
      <c r="AW6" s="12" t="s">
        <v>50</v>
      </c>
      <c r="AX6" s="12" t="s">
        <v>51</v>
      </c>
      <c r="AY6" s="12" t="s">
        <v>52</v>
      </c>
      <c r="AZ6" s="12" t="s">
        <v>53</v>
      </c>
      <c r="BA6" s="12" t="s">
        <v>54</v>
      </c>
      <c r="BB6" s="12" t="s">
        <v>55</v>
      </c>
      <c r="BC6" s="12" t="s">
        <v>56</v>
      </c>
      <c r="BD6" s="12" t="s">
        <v>57</v>
      </c>
      <c r="BE6" s="12" t="s">
        <v>58</v>
      </c>
      <c r="BF6" s="12" t="s">
        <v>59</v>
      </c>
      <c r="BG6" s="12" t="s">
        <v>60</v>
      </c>
      <c r="BH6" s="123" t="s">
        <v>933</v>
      </c>
      <c r="BI6" s="123" t="s">
        <v>934</v>
      </c>
      <c r="BJ6" s="123" t="s">
        <v>935</v>
      </c>
      <c r="BK6" s="123" t="s">
        <v>936</v>
      </c>
      <c r="BL6" s="123" t="s">
        <v>937</v>
      </c>
      <c r="BM6" s="12" t="s">
        <v>61</v>
      </c>
      <c r="BN6" s="12" t="s">
        <v>62</v>
      </c>
      <c r="BO6" s="12" t="s">
        <v>63</v>
      </c>
      <c r="BP6" s="12" t="s">
        <v>64</v>
      </c>
      <c r="BQ6" s="12" t="s">
        <v>65</v>
      </c>
      <c r="BR6" s="12" t="s">
        <v>66</v>
      </c>
      <c r="BS6" s="12" t="s">
        <v>67</v>
      </c>
      <c r="BT6" s="12" t="s">
        <v>68</v>
      </c>
      <c r="BU6" s="12" t="s">
        <v>69</v>
      </c>
      <c r="BV6" s="12" t="s">
        <v>70</v>
      </c>
      <c r="BW6" s="12" t="s">
        <v>71</v>
      </c>
      <c r="BX6" s="12" t="s">
        <v>72</v>
      </c>
      <c r="BY6" s="12" t="s">
        <v>73</v>
      </c>
      <c r="BZ6" s="12" t="s">
        <v>74</v>
      </c>
      <c r="CA6" s="12" t="s">
        <v>75</v>
      </c>
      <c r="CB6" s="12" t="s">
        <v>76</v>
      </c>
      <c r="CC6" s="12" t="s">
        <v>77</v>
      </c>
      <c r="CD6" s="12" t="s">
        <v>78</v>
      </c>
      <c r="CE6" s="12" t="s">
        <v>79</v>
      </c>
      <c r="CF6" s="12" t="s">
        <v>80</v>
      </c>
      <c r="CG6" s="12" t="s">
        <v>81</v>
      </c>
      <c r="CH6" s="12" t="s">
        <v>82</v>
      </c>
      <c r="CI6" s="12" t="s">
        <v>83</v>
      </c>
      <c r="CJ6" s="12" t="s">
        <v>84</v>
      </c>
      <c r="CK6" s="12" t="s">
        <v>85</v>
      </c>
      <c r="CL6" s="12" t="s">
        <v>86</v>
      </c>
      <c r="CM6" s="12" t="s">
        <v>87</v>
      </c>
      <c r="CN6" s="12" t="s">
        <v>88</v>
      </c>
      <c r="CO6" s="12" t="s">
        <v>89</v>
      </c>
      <c r="CP6" s="12" t="s">
        <v>90</v>
      </c>
      <c r="CQ6" s="12" t="s">
        <v>91</v>
      </c>
      <c r="CR6" s="12" t="s">
        <v>92</v>
      </c>
      <c r="CS6" s="12" t="s">
        <v>93</v>
      </c>
      <c r="CT6" s="12" t="s">
        <v>94</v>
      </c>
      <c r="CU6" s="12" t="s">
        <v>95</v>
      </c>
      <c r="CV6" s="12" t="s">
        <v>96</v>
      </c>
      <c r="CW6" s="12" t="s">
        <v>97</v>
      </c>
      <c r="CX6" s="12" t="s">
        <v>98</v>
      </c>
      <c r="CY6" s="12" t="s">
        <v>99</v>
      </c>
    </row>
    <row r="7" spans="1:234" x14ac:dyDescent="0.3">
      <c r="A7" s="14" t="s">
        <v>576</v>
      </c>
      <c r="B7" s="15" t="s">
        <v>100</v>
      </c>
      <c r="C7" s="15" t="s">
        <v>101</v>
      </c>
      <c r="D7" s="15" t="s">
        <v>102</v>
      </c>
      <c r="E7" s="15" t="s">
        <v>103</v>
      </c>
      <c r="F7" s="15" t="s">
        <v>104</v>
      </c>
      <c r="G7" s="15" t="s">
        <v>105</v>
      </c>
      <c r="H7" s="15" t="s">
        <v>105</v>
      </c>
      <c r="I7" s="15" t="s">
        <v>106</v>
      </c>
      <c r="J7" s="16">
        <v>82.24</v>
      </c>
      <c r="K7" s="16">
        <v>77.010000000000005</v>
      </c>
      <c r="L7" s="16">
        <v>90.24</v>
      </c>
      <c r="M7" s="16">
        <v>84.22</v>
      </c>
      <c r="N7" s="16">
        <v>89.45</v>
      </c>
      <c r="O7" s="16">
        <v>78.88</v>
      </c>
      <c r="P7" s="16">
        <v>72.41</v>
      </c>
      <c r="Q7" s="16">
        <v>84.79</v>
      </c>
      <c r="R7" s="16">
        <v>83.83</v>
      </c>
      <c r="S7" s="16">
        <v>73.73</v>
      </c>
      <c r="T7" s="16">
        <v>93.33</v>
      </c>
      <c r="U7" s="16">
        <v>81.33</v>
      </c>
      <c r="V7" s="16">
        <v>85.37</v>
      </c>
      <c r="W7" s="16">
        <v>98.18</v>
      </c>
      <c r="X7" s="16">
        <v>77.05</v>
      </c>
      <c r="Y7" s="16">
        <v>86.4</v>
      </c>
      <c r="Z7" s="16">
        <v>92.86</v>
      </c>
      <c r="AA7" s="16">
        <v>90</v>
      </c>
      <c r="AB7" s="16">
        <v>84.03</v>
      </c>
      <c r="AC7" s="16">
        <v>59.09</v>
      </c>
      <c r="AD7" s="16">
        <v>92.21</v>
      </c>
      <c r="AE7" s="16">
        <v>89.45</v>
      </c>
      <c r="AF7" s="16">
        <v>90.28</v>
      </c>
      <c r="AG7" s="16">
        <v>87.88</v>
      </c>
      <c r="AH7" s="16">
        <v>58.69</v>
      </c>
      <c r="AI7" s="16">
        <v>72.41</v>
      </c>
      <c r="AJ7" s="16">
        <v>85.89</v>
      </c>
      <c r="AK7" s="16">
        <v>87.5</v>
      </c>
      <c r="AL7" s="16">
        <v>71.67</v>
      </c>
      <c r="AM7" s="16">
        <v>88.89</v>
      </c>
      <c r="AN7" s="16">
        <v>71.430000000000007</v>
      </c>
      <c r="AO7" s="16">
        <v>52.17</v>
      </c>
      <c r="AP7" s="16">
        <v>81.03</v>
      </c>
      <c r="AQ7" s="16">
        <v>93.33</v>
      </c>
      <c r="AR7" s="16">
        <v>85.19</v>
      </c>
      <c r="AS7" s="16">
        <v>90.91</v>
      </c>
      <c r="AT7" s="16">
        <v>83.33</v>
      </c>
      <c r="AU7" s="16">
        <v>59.72</v>
      </c>
      <c r="AV7" s="16">
        <v>77.08</v>
      </c>
      <c r="AW7" s="16">
        <v>88.89</v>
      </c>
      <c r="AX7" s="16">
        <v>42.86</v>
      </c>
      <c r="AY7" s="16">
        <v>90</v>
      </c>
      <c r="AZ7" s="16">
        <v>17.649999999999999</v>
      </c>
      <c r="BA7" s="16">
        <v>93.02</v>
      </c>
      <c r="BB7" s="16">
        <v>71.430000000000007</v>
      </c>
      <c r="BC7" s="16">
        <v>66.67</v>
      </c>
      <c r="BD7" s="16"/>
      <c r="BE7" s="16">
        <v>77.08</v>
      </c>
      <c r="BF7" s="16">
        <v>86.67</v>
      </c>
      <c r="BG7" s="16">
        <v>100</v>
      </c>
      <c r="BH7" s="16">
        <v>100</v>
      </c>
      <c r="BI7" s="16">
        <v>91.67</v>
      </c>
      <c r="BJ7" s="16">
        <v>100</v>
      </c>
      <c r="BK7" s="16">
        <v>100</v>
      </c>
      <c r="BL7" s="16">
        <v>70</v>
      </c>
      <c r="BM7" s="16">
        <v>95.83</v>
      </c>
      <c r="BN7" s="16">
        <v>95.95</v>
      </c>
      <c r="BO7" s="16">
        <v>75.930000000000007</v>
      </c>
      <c r="BP7" s="16">
        <v>86.67</v>
      </c>
      <c r="BQ7" s="16">
        <v>70.37</v>
      </c>
      <c r="BR7" s="16">
        <v>91.67</v>
      </c>
      <c r="BS7" s="16">
        <v>84.62</v>
      </c>
      <c r="BT7" s="16">
        <v>85.29</v>
      </c>
      <c r="BU7" s="16">
        <v>87.5</v>
      </c>
      <c r="BV7" s="16">
        <v>33.33</v>
      </c>
      <c r="BW7" s="16">
        <v>64.709999999999994</v>
      </c>
      <c r="BX7" s="16">
        <v>33.33</v>
      </c>
      <c r="BY7" s="16">
        <v>90.48</v>
      </c>
      <c r="BZ7" s="16">
        <v>100</v>
      </c>
      <c r="CA7" s="16">
        <v>92.86</v>
      </c>
      <c r="CB7" s="16">
        <v>85.71</v>
      </c>
      <c r="CC7" s="16">
        <v>84</v>
      </c>
      <c r="CD7" s="16">
        <v>94.64</v>
      </c>
      <c r="CE7" s="16">
        <v>85.6</v>
      </c>
      <c r="CF7" s="16">
        <v>95.65</v>
      </c>
      <c r="CG7" s="16">
        <v>92.86</v>
      </c>
      <c r="CH7" s="16">
        <v>62.5</v>
      </c>
      <c r="CI7" s="16">
        <v>97.3</v>
      </c>
      <c r="CJ7" s="16">
        <v>40</v>
      </c>
      <c r="CK7" s="16">
        <v>100</v>
      </c>
      <c r="CL7" s="16">
        <v>71.930000000000007</v>
      </c>
      <c r="CM7" s="16">
        <v>43.55</v>
      </c>
      <c r="CN7" s="16">
        <v>58.22</v>
      </c>
      <c r="CO7" s="16">
        <v>62.5</v>
      </c>
      <c r="CP7" s="16">
        <v>65.62</v>
      </c>
      <c r="CQ7" s="16">
        <v>70.73</v>
      </c>
      <c r="CR7" s="16">
        <v>54.55</v>
      </c>
      <c r="CS7" s="16">
        <v>75.56</v>
      </c>
      <c r="CT7" s="16">
        <v>81.319999999999993</v>
      </c>
      <c r="CU7" s="16">
        <v>84</v>
      </c>
      <c r="CV7" s="16">
        <v>77.78</v>
      </c>
      <c r="CW7" s="16">
        <v>95.87</v>
      </c>
      <c r="CX7" s="16">
        <v>97.28</v>
      </c>
      <c r="CY7" s="16">
        <v>84.93</v>
      </c>
      <c r="CZ7" s="15"/>
      <c r="DA7" s="15"/>
      <c r="DB7" s="15"/>
      <c r="DC7" s="15"/>
      <c r="DD7" s="15"/>
      <c r="DE7" s="15"/>
      <c r="DF7" s="15"/>
      <c r="DG7" s="15"/>
      <c r="DH7" s="15"/>
      <c r="DI7" s="15"/>
      <c r="DJ7" s="15"/>
      <c r="DK7" s="15"/>
      <c r="DL7" s="15"/>
      <c r="DM7" s="15"/>
      <c r="DN7" s="15"/>
      <c r="DO7" s="15"/>
      <c r="DP7" s="15"/>
      <c r="DQ7" s="15"/>
      <c r="DR7" s="15"/>
      <c r="DS7" s="15"/>
      <c r="DT7" s="15"/>
      <c r="DU7" s="15"/>
    </row>
    <row r="8" spans="1:234" x14ac:dyDescent="0.3">
      <c r="A8" s="14" t="s">
        <v>576</v>
      </c>
      <c r="B8" s="15" t="s">
        <v>107</v>
      </c>
      <c r="C8" s="15" t="s">
        <v>101</v>
      </c>
      <c r="D8" s="15" t="s">
        <v>102</v>
      </c>
      <c r="E8" s="15" t="s">
        <v>103</v>
      </c>
      <c r="F8" s="15" t="s">
        <v>108</v>
      </c>
      <c r="G8" s="15" t="s">
        <v>105</v>
      </c>
      <c r="H8" s="15" t="s">
        <v>105</v>
      </c>
      <c r="I8" s="15" t="s">
        <v>106</v>
      </c>
      <c r="J8" s="16">
        <v>88.43</v>
      </c>
      <c r="K8" s="16">
        <v>86.63</v>
      </c>
      <c r="L8" s="16">
        <v>93.99</v>
      </c>
      <c r="M8" s="16">
        <v>85.89</v>
      </c>
      <c r="N8" s="16">
        <v>93.21</v>
      </c>
      <c r="O8" s="16">
        <v>88.55</v>
      </c>
      <c r="P8" s="16">
        <v>88.12</v>
      </c>
      <c r="Q8" s="16">
        <v>93.41</v>
      </c>
      <c r="R8" s="16">
        <v>95.02</v>
      </c>
      <c r="S8" s="16">
        <v>82.2</v>
      </c>
      <c r="T8" s="16">
        <v>97.58</v>
      </c>
      <c r="U8" s="16">
        <v>78.67</v>
      </c>
      <c r="V8" s="16">
        <v>87.8</v>
      </c>
      <c r="W8" s="16">
        <v>98.18</v>
      </c>
      <c r="X8" s="16">
        <v>75.959999999999994</v>
      </c>
      <c r="Y8" s="16">
        <v>85.53</v>
      </c>
      <c r="Z8" s="16">
        <v>100</v>
      </c>
      <c r="AA8" s="16">
        <v>96.67</v>
      </c>
      <c r="AB8" s="16">
        <v>81.2</v>
      </c>
      <c r="AC8" s="16">
        <v>77.05</v>
      </c>
      <c r="AD8" s="16">
        <v>95.77</v>
      </c>
      <c r="AE8" s="16">
        <v>93.21</v>
      </c>
      <c r="AF8" s="16">
        <v>93.98</v>
      </c>
      <c r="AG8" s="16">
        <v>84.58</v>
      </c>
      <c r="AH8" s="16">
        <v>83.05</v>
      </c>
      <c r="AI8" s="16">
        <v>88.12</v>
      </c>
      <c r="AJ8" s="16">
        <v>93.26</v>
      </c>
      <c r="AK8" s="16">
        <v>100</v>
      </c>
      <c r="AL8" s="16">
        <v>75</v>
      </c>
      <c r="AM8" s="16">
        <v>96.91</v>
      </c>
      <c r="AN8" s="16">
        <v>100</v>
      </c>
      <c r="AO8" s="16">
        <v>69.569999999999993</v>
      </c>
      <c r="AP8" s="16">
        <v>91.38</v>
      </c>
      <c r="AQ8" s="16">
        <v>93.33</v>
      </c>
      <c r="AR8" s="16">
        <v>88.89</v>
      </c>
      <c r="AS8" s="16">
        <v>90.91</v>
      </c>
      <c r="AT8" s="16">
        <v>58.33</v>
      </c>
      <c r="AU8" s="16">
        <v>0</v>
      </c>
      <c r="AV8" s="16">
        <v>75</v>
      </c>
      <c r="AW8" s="16">
        <v>70.83</v>
      </c>
      <c r="AX8" s="16">
        <v>19.05</v>
      </c>
      <c r="AY8" s="16">
        <v>88.75</v>
      </c>
      <c r="AZ8" s="16">
        <v>53.85</v>
      </c>
      <c r="BA8" s="16">
        <v>91.28</v>
      </c>
      <c r="BB8" s="16">
        <v>62.86</v>
      </c>
      <c r="BC8" s="16">
        <v>88.89</v>
      </c>
      <c r="BD8" s="16"/>
      <c r="BE8" s="16">
        <v>77.78</v>
      </c>
      <c r="BF8" s="16">
        <v>85.42</v>
      </c>
      <c r="BG8" s="16">
        <v>100</v>
      </c>
      <c r="BH8" s="16">
        <v>100</v>
      </c>
      <c r="BI8" s="16">
        <v>100</v>
      </c>
      <c r="BJ8" s="16">
        <v>100</v>
      </c>
      <c r="BK8" s="16">
        <v>100</v>
      </c>
      <c r="BL8" s="16">
        <v>100</v>
      </c>
      <c r="BM8" s="16">
        <v>100</v>
      </c>
      <c r="BN8" s="16">
        <v>96.62</v>
      </c>
      <c r="BO8" s="16">
        <v>94.32</v>
      </c>
      <c r="BP8" s="16">
        <v>85.29</v>
      </c>
      <c r="BQ8" s="16">
        <v>62.96</v>
      </c>
      <c r="BR8" s="16">
        <v>70.83</v>
      </c>
      <c r="BS8" s="16">
        <v>84.62</v>
      </c>
      <c r="BT8" s="16">
        <v>97.06</v>
      </c>
      <c r="BU8" s="16"/>
      <c r="BV8" s="16">
        <v>75</v>
      </c>
      <c r="BW8" s="16">
        <v>78.790000000000006</v>
      </c>
      <c r="BX8" s="16">
        <v>100</v>
      </c>
      <c r="BY8" s="16">
        <v>94.12</v>
      </c>
      <c r="BZ8" s="16">
        <v>94.74</v>
      </c>
      <c r="CA8" s="16">
        <v>100</v>
      </c>
      <c r="CB8" s="16">
        <v>100</v>
      </c>
      <c r="CC8" s="16">
        <v>88</v>
      </c>
      <c r="CD8" s="16">
        <v>98.21</v>
      </c>
      <c r="CE8" s="16">
        <v>91.2</v>
      </c>
      <c r="CF8" s="16">
        <v>96.74</v>
      </c>
      <c r="CG8" s="16">
        <v>93.33</v>
      </c>
      <c r="CH8" s="16">
        <v>62.5</v>
      </c>
      <c r="CI8" s="16">
        <v>88.24</v>
      </c>
      <c r="CJ8" s="16">
        <v>70.83</v>
      </c>
      <c r="CK8" s="16">
        <v>100</v>
      </c>
      <c r="CL8" s="16">
        <v>94.74</v>
      </c>
      <c r="CM8" s="16">
        <v>93.55</v>
      </c>
      <c r="CN8" s="16">
        <v>73.05</v>
      </c>
      <c r="CO8" s="16">
        <v>100</v>
      </c>
      <c r="CP8" s="16">
        <v>78.790000000000006</v>
      </c>
      <c r="CQ8" s="16">
        <v>95.12</v>
      </c>
      <c r="CR8" s="16">
        <v>100</v>
      </c>
      <c r="CS8" s="16">
        <v>88.15</v>
      </c>
      <c r="CT8" s="16">
        <v>94.51</v>
      </c>
      <c r="CU8" s="16">
        <v>99</v>
      </c>
      <c r="CV8" s="16">
        <v>88.89</v>
      </c>
      <c r="CW8" s="16">
        <v>97.52</v>
      </c>
      <c r="CX8" s="16">
        <v>95.92</v>
      </c>
      <c r="CY8" s="16">
        <v>98.63</v>
      </c>
      <c r="CZ8" s="15"/>
      <c r="DA8" s="15"/>
      <c r="DB8" s="15"/>
      <c r="DC8" s="15"/>
      <c r="DD8" s="15"/>
      <c r="DE8" s="15"/>
      <c r="DF8" s="15"/>
      <c r="DG8" s="15"/>
      <c r="DH8" s="15"/>
      <c r="DI8" s="15"/>
      <c r="DJ8" s="15"/>
      <c r="DK8" s="15"/>
      <c r="DL8" s="15"/>
      <c r="DM8" s="15"/>
      <c r="DN8" s="15"/>
      <c r="DO8" s="15"/>
      <c r="DP8" s="15"/>
      <c r="DQ8" s="15"/>
      <c r="DR8" s="15"/>
      <c r="DS8" s="15"/>
      <c r="DT8" s="15"/>
      <c r="DU8" s="15"/>
    </row>
    <row r="9" spans="1:234" x14ac:dyDescent="0.3">
      <c r="A9" s="14" t="s">
        <v>576</v>
      </c>
      <c r="B9" s="15" t="s">
        <v>109</v>
      </c>
      <c r="C9" s="15" t="s">
        <v>101</v>
      </c>
      <c r="D9" s="15" t="s">
        <v>102</v>
      </c>
      <c r="E9" s="15" t="s">
        <v>103</v>
      </c>
      <c r="F9" s="15" t="s">
        <v>110</v>
      </c>
      <c r="G9" s="15" t="s">
        <v>105</v>
      </c>
      <c r="H9" s="15" t="s">
        <v>105</v>
      </c>
      <c r="I9" s="15" t="s">
        <v>106</v>
      </c>
      <c r="J9" s="16">
        <v>77.12</v>
      </c>
      <c r="K9" s="16">
        <v>65.84</v>
      </c>
      <c r="L9" s="16">
        <v>83.87</v>
      </c>
      <c r="M9" s="16">
        <v>82.75</v>
      </c>
      <c r="N9" s="16">
        <v>93.33</v>
      </c>
      <c r="O9" s="16">
        <v>78.930000000000007</v>
      </c>
      <c r="P9" s="16">
        <v>35.479999999999997</v>
      </c>
      <c r="Q9" s="16">
        <v>77.760000000000005</v>
      </c>
      <c r="R9" s="16">
        <v>65.42</v>
      </c>
      <c r="S9" s="16">
        <v>65.25</v>
      </c>
      <c r="T9" s="16">
        <v>88.12</v>
      </c>
      <c r="U9" s="16">
        <v>72</v>
      </c>
      <c r="V9" s="16">
        <v>73.17</v>
      </c>
      <c r="W9" s="16">
        <v>92.73</v>
      </c>
      <c r="X9" s="16">
        <v>76.48</v>
      </c>
      <c r="Y9" s="16">
        <v>80.040000000000006</v>
      </c>
      <c r="Z9" s="16">
        <v>92.86</v>
      </c>
      <c r="AA9" s="16">
        <v>80.62</v>
      </c>
      <c r="AB9" s="16">
        <v>88.19</v>
      </c>
      <c r="AC9" s="16">
        <v>54.55</v>
      </c>
      <c r="AD9" s="16">
        <v>92.86</v>
      </c>
      <c r="AE9" s="16">
        <v>93.33</v>
      </c>
      <c r="AF9" s="16">
        <v>85.39</v>
      </c>
      <c r="AG9" s="16">
        <v>70.83</v>
      </c>
      <c r="AH9" s="16">
        <v>72.14</v>
      </c>
      <c r="AI9" s="16">
        <v>35.479999999999997</v>
      </c>
      <c r="AJ9" s="16">
        <v>77.39</v>
      </c>
      <c r="AK9" s="16">
        <v>70.83</v>
      </c>
      <c r="AL9" s="16">
        <v>66.67</v>
      </c>
      <c r="AM9" s="16">
        <v>59.88</v>
      </c>
      <c r="AN9" s="16">
        <v>57.14</v>
      </c>
      <c r="AO9" s="16">
        <v>82.61</v>
      </c>
      <c r="AP9" s="16">
        <v>65.52</v>
      </c>
      <c r="AQ9" s="16">
        <v>60</v>
      </c>
      <c r="AR9" s="16">
        <v>77.78</v>
      </c>
      <c r="AS9" s="16">
        <v>81.819999999999993</v>
      </c>
      <c r="AT9" s="16">
        <v>83.33</v>
      </c>
      <c r="AU9" s="16">
        <v>80.56</v>
      </c>
      <c r="AV9" s="16">
        <v>47.92</v>
      </c>
      <c r="AW9" s="16">
        <v>88.89</v>
      </c>
      <c r="AX9" s="16">
        <v>0</v>
      </c>
      <c r="AY9" s="16">
        <v>80</v>
      </c>
      <c r="AZ9" s="16">
        <v>41.18</v>
      </c>
      <c r="BA9" s="16">
        <v>93.6</v>
      </c>
      <c r="BB9" s="16">
        <v>77.14</v>
      </c>
      <c r="BC9" s="16">
        <v>55.56</v>
      </c>
      <c r="BD9" s="16"/>
      <c r="BE9" s="16">
        <v>57.29</v>
      </c>
      <c r="BF9" s="16">
        <v>83.33</v>
      </c>
      <c r="BG9" s="16">
        <v>100</v>
      </c>
      <c r="BH9" s="16">
        <v>100</v>
      </c>
      <c r="BI9" s="16">
        <v>100</v>
      </c>
      <c r="BJ9" s="16">
        <v>50</v>
      </c>
      <c r="BK9" s="16">
        <v>100</v>
      </c>
      <c r="BL9" s="16">
        <v>80</v>
      </c>
      <c r="BM9" s="16">
        <v>79.17</v>
      </c>
      <c r="BN9" s="16">
        <v>82.43</v>
      </c>
      <c r="BO9" s="16">
        <v>81.48</v>
      </c>
      <c r="BP9" s="16">
        <v>82.22</v>
      </c>
      <c r="BQ9" s="16">
        <v>92.59</v>
      </c>
      <c r="BR9" s="16">
        <v>91.67</v>
      </c>
      <c r="BS9" s="16">
        <v>92.31</v>
      </c>
      <c r="BT9" s="16">
        <v>88.24</v>
      </c>
      <c r="BU9" s="16">
        <v>100</v>
      </c>
      <c r="BV9" s="16">
        <v>50</v>
      </c>
      <c r="BW9" s="16">
        <v>47.06</v>
      </c>
      <c r="BX9" s="16">
        <v>40</v>
      </c>
      <c r="BY9" s="16">
        <v>88.89</v>
      </c>
      <c r="BZ9" s="16">
        <v>100</v>
      </c>
      <c r="CA9" s="16">
        <v>85.71</v>
      </c>
      <c r="CB9" s="16">
        <v>100</v>
      </c>
      <c r="CC9" s="16">
        <v>92</v>
      </c>
      <c r="CD9" s="16">
        <v>100</v>
      </c>
      <c r="CE9" s="16">
        <v>82.03</v>
      </c>
      <c r="CF9" s="16">
        <v>89.13</v>
      </c>
      <c r="CG9" s="16">
        <v>71.430000000000007</v>
      </c>
      <c r="CH9" s="16">
        <v>87.5</v>
      </c>
      <c r="CI9" s="16">
        <v>73.61</v>
      </c>
      <c r="CJ9" s="16">
        <v>37.5</v>
      </c>
      <c r="CK9" s="16">
        <v>100</v>
      </c>
      <c r="CL9" s="16">
        <v>58.77</v>
      </c>
      <c r="CM9" s="16">
        <v>70.59</v>
      </c>
      <c r="CN9" s="16">
        <v>79.45</v>
      </c>
      <c r="CO9" s="16">
        <v>66.67</v>
      </c>
      <c r="CP9" s="16">
        <v>19.350000000000001</v>
      </c>
      <c r="CQ9" s="16">
        <v>39.020000000000003</v>
      </c>
      <c r="CR9" s="16">
        <v>36.36</v>
      </c>
      <c r="CS9" s="16">
        <v>69.63</v>
      </c>
      <c r="CT9" s="16">
        <v>69.23</v>
      </c>
      <c r="CU9" s="16">
        <v>87</v>
      </c>
      <c r="CV9" s="16">
        <v>80.56</v>
      </c>
      <c r="CW9" s="16">
        <v>90.5</v>
      </c>
      <c r="CX9" s="16">
        <v>90.82</v>
      </c>
      <c r="CY9" s="16">
        <v>68.489999999999995</v>
      </c>
      <c r="CZ9" s="15"/>
      <c r="DA9" s="15"/>
      <c r="DB9" s="15"/>
      <c r="DC9" s="15"/>
      <c r="DD9" s="15"/>
      <c r="DE9" s="15"/>
      <c r="DF9" s="15"/>
      <c r="DG9" s="15"/>
      <c r="DH9" s="15"/>
      <c r="DI9" s="15"/>
      <c r="DJ9" s="15"/>
      <c r="DK9" s="15"/>
      <c r="DL9" s="15"/>
      <c r="DM9" s="15"/>
      <c r="DN9" s="15"/>
      <c r="DO9" s="15"/>
      <c r="DP9" s="15"/>
      <c r="DQ9" s="15"/>
      <c r="DR9" s="15"/>
      <c r="DS9" s="15"/>
      <c r="DT9" s="15"/>
      <c r="DU9" s="15"/>
    </row>
    <row r="10" spans="1:234" x14ac:dyDescent="0.3">
      <c r="A10" s="14" t="s">
        <v>576</v>
      </c>
      <c r="B10" s="15" t="s">
        <v>111</v>
      </c>
      <c r="C10" s="15" t="s">
        <v>101</v>
      </c>
      <c r="D10" s="15" t="s">
        <v>102</v>
      </c>
      <c r="E10" s="15" t="s">
        <v>103</v>
      </c>
      <c r="F10" s="15" t="s">
        <v>112</v>
      </c>
      <c r="G10" s="15" t="s">
        <v>105</v>
      </c>
      <c r="H10" s="15" t="s">
        <v>105</v>
      </c>
      <c r="I10" s="15" t="s">
        <v>106</v>
      </c>
      <c r="J10" s="16">
        <v>78.209999999999994</v>
      </c>
      <c r="K10" s="16">
        <v>51.57</v>
      </c>
      <c r="L10" s="16">
        <v>84.91</v>
      </c>
      <c r="M10" s="16">
        <v>77.459999999999994</v>
      </c>
      <c r="N10" s="16">
        <v>74.569999999999993</v>
      </c>
      <c r="O10" s="16">
        <v>77.67</v>
      </c>
      <c r="P10" s="16">
        <v>77.66</v>
      </c>
      <c r="Q10" s="16">
        <v>80.11</v>
      </c>
      <c r="R10" s="16">
        <v>63.06</v>
      </c>
      <c r="S10" s="16">
        <v>45.05</v>
      </c>
      <c r="T10" s="16">
        <v>88.18</v>
      </c>
      <c r="U10" s="16">
        <v>56</v>
      </c>
      <c r="V10" s="16">
        <v>80.489999999999995</v>
      </c>
      <c r="W10" s="16">
        <v>99.55</v>
      </c>
      <c r="X10" s="16">
        <v>75.7</v>
      </c>
      <c r="Y10" s="16">
        <v>86.62</v>
      </c>
      <c r="Z10" s="16">
        <v>85.71</v>
      </c>
      <c r="AA10" s="16">
        <v>82.33</v>
      </c>
      <c r="AB10" s="16">
        <v>69.03</v>
      </c>
      <c r="AC10" s="16">
        <v>64.86</v>
      </c>
      <c r="AD10" s="16">
        <v>77.62</v>
      </c>
      <c r="AE10" s="16">
        <v>74.569999999999993</v>
      </c>
      <c r="AF10" s="16">
        <v>74.31</v>
      </c>
      <c r="AG10" s="16">
        <v>81.69</v>
      </c>
      <c r="AH10" s="16">
        <v>82.19</v>
      </c>
      <c r="AI10" s="16">
        <v>77.66</v>
      </c>
      <c r="AJ10" s="16">
        <v>79.73</v>
      </c>
      <c r="AK10" s="16">
        <v>82.29</v>
      </c>
      <c r="AL10" s="16">
        <v>61.67</v>
      </c>
      <c r="AM10" s="16">
        <v>60.49</v>
      </c>
      <c r="AN10" s="16">
        <v>0</v>
      </c>
      <c r="AO10" s="16">
        <v>27.27</v>
      </c>
      <c r="AP10" s="16">
        <v>45.45</v>
      </c>
      <c r="AQ10" s="16">
        <v>80</v>
      </c>
      <c r="AR10" s="16">
        <v>88.89</v>
      </c>
      <c r="AS10" s="16">
        <v>81.819999999999993</v>
      </c>
      <c r="AT10" s="16">
        <v>88.89</v>
      </c>
      <c r="AU10" s="16">
        <v>80.56</v>
      </c>
      <c r="AV10" s="16">
        <v>85.19</v>
      </c>
      <c r="AW10" s="16">
        <v>79.17</v>
      </c>
      <c r="AX10" s="16">
        <v>66.67</v>
      </c>
      <c r="AY10" s="16">
        <v>100</v>
      </c>
      <c r="AZ10" s="16">
        <v>46.15</v>
      </c>
      <c r="BA10" s="16">
        <v>80.23</v>
      </c>
      <c r="BB10" s="16">
        <v>62.86</v>
      </c>
      <c r="BC10" s="16">
        <v>66.67</v>
      </c>
      <c r="BD10" s="16"/>
      <c r="BE10" s="16">
        <v>71.88</v>
      </c>
      <c r="BF10" s="16">
        <v>88.67</v>
      </c>
      <c r="BG10" s="16">
        <v>100</v>
      </c>
      <c r="BH10" s="16">
        <v>87.5</v>
      </c>
      <c r="BI10" s="16">
        <v>100</v>
      </c>
      <c r="BJ10" s="16">
        <v>100</v>
      </c>
      <c r="BK10" s="16">
        <v>100</v>
      </c>
      <c r="BL10" s="16">
        <v>60</v>
      </c>
      <c r="BM10" s="16">
        <v>83.33</v>
      </c>
      <c r="BN10" s="16">
        <v>88.51</v>
      </c>
      <c r="BO10" s="16">
        <v>81.819999999999993</v>
      </c>
      <c r="BP10" s="16">
        <v>76.92</v>
      </c>
      <c r="BQ10" s="16">
        <v>81.48</v>
      </c>
      <c r="BR10" s="16">
        <v>68.42</v>
      </c>
      <c r="BS10" s="16">
        <v>61.54</v>
      </c>
      <c r="BT10" s="16">
        <v>51.72</v>
      </c>
      <c r="BU10" s="16">
        <v>50</v>
      </c>
      <c r="BV10" s="16">
        <v>25</v>
      </c>
      <c r="BW10" s="16">
        <v>55.56</v>
      </c>
      <c r="BX10" s="16">
        <v>76.92</v>
      </c>
      <c r="BY10" s="16">
        <v>78.260000000000005</v>
      </c>
      <c r="BZ10" s="16">
        <v>57.14</v>
      </c>
      <c r="CA10" s="16">
        <v>73.81</v>
      </c>
      <c r="CB10" s="16">
        <v>57.14</v>
      </c>
      <c r="CC10" s="16">
        <v>60</v>
      </c>
      <c r="CD10" s="16">
        <v>82.74</v>
      </c>
      <c r="CE10" s="16">
        <v>58</v>
      </c>
      <c r="CF10" s="16">
        <v>96.74</v>
      </c>
      <c r="CG10" s="16">
        <v>86.67</v>
      </c>
      <c r="CH10" s="16">
        <v>87.5</v>
      </c>
      <c r="CI10" s="16">
        <v>81.569999999999993</v>
      </c>
      <c r="CJ10" s="16">
        <v>62.5</v>
      </c>
      <c r="CK10" s="16">
        <v>100</v>
      </c>
      <c r="CL10" s="16">
        <v>84.21</v>
      </c>
      <c r="CM10" s="16">
        <v>96.77</v>
      </c>
      <c r="CN10" s="16">
        <v>75.319999999999993</v>
      </c>
      <c r="CO10" s="16">
        <v>78.33</v>
      </c>
      <c r="CP10" s="16">
        <v>75.760000000000005</v>
      </c>
      <c r="CQ10" s="16">
        <v>82.93</v>
      </c>
      <c r="CR10" s="16">
        <v>63.64</v>
      </c>
      <c r="CS10" s="16">
        <v>65.19</v>
      </c>
      <c r="CT10" s="16">
        <v>72.53</v>
      </c>
      <c r="CU10" s="16">
        <v>71</v>
      </c>
      <c r="CV10" s="16">
        <v>86.11</v>
      </c>
      <c r="CW10" s="16">
        <v>90.74</v>
      </c>
      <c r="CX10" s="16">
        <v>88.44</v>
      </c>
      <c r="CY10" s="16">
        <v>87.67</v>
      </c>
      <c r="CZ10" s="15"/>
      <c r="DA10" s="15"/>
      <c r="DB10" s="15"/>
      <c r="DC10" s="15"/>
      <c r="DD10" s="15"/>
      <c r="DE10" s="15"/>
      <c r="DF10" s="15"/>
      <c r="DG10" s="15"/>
      <c r="DH10" s="15"/>
      <c r="DI10" s="15"/>
      <c r="DJ10" s="15"/>
      <c r="DK10" s="15"/>
      <c r="DL10" s="15"/>
      <c r="DM10" s="15"/>
      <c r="DN10" s="15"/>
      <c r="DO10" s="15"/>
      <c r="DP10" s="15"/>
      <c r="DQ10" s="15"/>
      <c r="DR10" s="15"/>
      <c r="DS10" s="15"/>
      <c r="DT10" s="15"/>
      <c r="DU10" s="15"/>
    </row>
    <row r="11" spans="1:234" x14ac:dyDescent="0.3">
      <c r="A11" s="14" t="s">
        <v>576</v>
      </c>
      <c r="B11" s="15" t="s">
        <v>113</v>
      </c>
      <c r="C11" s="15" t="s">
        <v>101</v>
      </c>
      <c r="D11" s="15" t="s">
        <v>102</v>
      </c>
      <c r="E11" s="15" t="s">
        <v>103</v>
      </c>
      <c r="F11" s="15" t="s">
        <v>114</v>
      </c>
      <c r="G11" s="15" t="s">
        <v>105</v>
      </c>
      <c r="H11" s="15" t="s">
        <v>105</v>
      </c>
      <c r="I11" s="15" t="s">
        <v>106</v>
      </c>
      <c r="J11" s="16">
        <v>86.68</v>
      </c>
      <c r="K11" s="16">
        <v>89.1</v>
      </c>
      <c r="L11" s="16">
        <v>92.94</v>
      </c>
      <c r="M11" s="16">
        <v>81.27</v>
      </c>
      <c r="N11" s="16">
        <v>78.56</v>
      </c>
      <c r="O11" s="16">
        <v>87.67</v>
      </c>
      <c r="P11" s="16">
        <v>95.19</v>
      </c>
      <c r="Q11" s="16">
        <v>94.08</v>
      </c>
      <c r="R11" s="16">
        <v>92.79</v>
      </c>
      <c r="S11" s="16">
        <v>87.29</v>
      </c>
      <c r="T11" s="16">
        <v>96.36</v>
      </c>
      <c r="U11" s="16">
        <v>81.33</v>
      </c>
      <c r="V11" s="16">
        <v>85.37</v>
      </c>
      <c r="W11" s="16">
        <v>96.36</v>
      </c>
      <c r="X11" s="16">
        <v>76.42</v>
      </c>
      <c r="Y11" s="16">
        <v>88.06</v>
      </c>
      <c r="Z11" s="16">
        <v>80.95</v>
      </c>
      <c r="AA11" s="16">
        <v>78.650000000000006</v>
      </c>
      <c r="AB11" s="16">
        <v>85.42</v>
      </c>
      <c r="AC11" s="16">
        <v>63.64</v>
      </c>
      <c r="AD11" s="16">
        <v>90.13</v>
      </c>
      <c r="AE11" s="16">
        <v>78.56</v>
      </c>
      <c r="AF11" s="16">
        <v>91.9</v>
      </c>
      <c r="AG11" s="16">
        <v>83.59</v>
      </c>
      <c r="AH11" s="16">
        <v>84.02</v>
      </c>
      <c r="AI11" s="16">
        <v>95.19</v>
      </c>
      <c r="AJ11" s="16">
        <v>93.94</v>
      </c>
      <c r="AK11" s="16">
        <v>95.83</v>
      </c>
      <c r="AL11" s="16">
        <v>85</v>
      </c>
      <c r="AM11" s="16">
        <v>91.36</v>
      </c>
      <c r="AN11" s="16">
        <v>85.71</v>
      </c>
      <c r="AO11" s="16">
        <v>95.65</v>
      </c>
      <c r="AP11" s="16">
        <v>84.48</v>
      </c>
      <c r="AQ11" s="16">
        <v>93.33</v>
      </c>
      <c r="AR11" s="16">
        <v>85.19</v>
      </c>
      <c r="AS11" s="16">
        <v>90.91</v>
      </c>
      <c r="AT11" s="16">
        <v>94.44</v>
      </c>
      <c r="AU11" s="16">
        <v>88.89</v>
      </c>
      <c r="AV11" s="16">
        <v>73.680000000000007</v>
      </c>
      <c r="AW11" s="16">
        <v>90.28</v>
      </c>
      <c r="AX11" s="16">
        <v>14.29</v>
      </c>
      <c r="AY11" s="16">
        <v>66.67</v>
      </c>
      <c r="AZ11" s="16">
        <v>70.59</v>
      </c>
      <c r="BA11" s="16">
        <v>91.86</v>
      </c>
      <c r="BB11" s="16">
        <v>48.57</v>
      </c>
      <c r="BC11" s="16">
        <v>100</v>
      </c>
      <c r="BD11" s="16"/>
      <c r="BE11" s="16">
        <v>63.1</v>
      </c>
      <c r="BF11" s="16">
        <v>92.67</v>
      </c>
      <c r="BG11" s="16">
        <v>100</v>
      </c>
      <c r="BH11" s="16">
        <v>100</v>
      </c>
      <c r="BI11" s="16">
        <v>100</v>
      </c>
      <c r="BJ11" s="16">
        <v>0</v>
      </c>
      <c r="BK11" s="16">
        <v>100</v>
      </c>
      <c r="BL11" s="16">
        <v>40</v>
      </c>
      <c r="BM11" s="16">
        <v>87.5</v>
      </c>
      <c r="BN11" s="16">
        <v>93.42</v>
      </c>
      <c r="BO11" s="16">
        <v>73.61</v>
      </c>
      <c r="BP11" s="16">
        <v>93.33</v>
      </c>
      <c r="BQ11" s="16">
        <v>88.89</v>
      </c>
      <c r="BR11" s="16">
        <v>91.67</v>
      </c>
      <c r="BS11" s="16">
        <v>84.62</v>
      </c>
      <c r="BT11" s="16">
        <v>70.59</v>
      </c>
      <c r="BU11" s="16">
        <v>100</v>
      </c>
      <c r="BV11" s="16">
        <v>100</v>
      </c>
      <c r="BW11" s="16">
        <v>38.24</v>
      </c>
      <c r="BX11" s="16">
        <v>80</v>
      </c>
      <c r="BY11" s="16">
        <v>90.48</v>
      </c>
      <c r="BZ11" s="16">
        <v>89.47</v>
      </c>
      <c r="CA11" s="16">
        <v>92.86</v>
      </c>
      <c r="CB11" s="16">
        <v>71.430000000000007</v>
      </c>
      <c r="CC11" s="16">
        <v>88</v>
      </c>
      <c r="CD11" s="16">
        <v>87.14</v>
      </c>
      <c r="CE11" s="16">
        <v>86</v>
      </c>
      <c r="CF11" s="16">
        <v>98.91</v>
      </c>
      <c r="CG11" s="16">
        <v>93.33</v>
      </c>
      <c r="CH11" s="16">
        <v>100</v>
      </c>
      <c r="CI11" s="16">
        <v>84.34</v>
      </c>
      <c r="CJ11" s="16">
        <v>41.67</v>
      </c>
      <c r="CK11" s="16">
        <v>100</v>
      </c>
      <c r="CL11" s="16">
        <v>85.96</v>
      </c>
      <c r="CM11" s="16">
        <v>80.650000000000006</v>
      </c>
      <c r="CN11" s="16">
        <v>84.42</v>
      </c>
      <c r="CO11" s="16">
        <v>100</v>
      </c>
      <c r="CP11" s="16">
        <v>96.97</v>
      </c>
      <c r="CQ11" s="16">
        <v>97.56</v>
      </c>
      <c r="CR11" s="16">
        <v>90.91</v>
      </c>
      <c r="CS11" s="16">
        <v>93.33</v>
      </c>
      <c r="CT11" s="16">
        <v>90.11</v>
      </c>
      <c r="CU11" s="16">
        <v>88</v>
      </c>
      <c r="CV11" s="16">
        <v>97.22</v>
      </c>
      <c r="CW11" s="16">
        <v>95.7</v>
      </c>
      <c r="CX11" s="16">
        <v>93.88</v>
      </c>
      <c r="CY11" s="16">
        <v>97.26</v>
      </c>
      <c r="CZ11" s="15"/>
      <c r="DA11" s="15"/>
      <c r="DB11" s="15"/>
      <c r="DC11" s="15"/>
      <c r="DD11" s="15"/>
      <c r="DE11" s="15"/>
      <c r="DF11" s="15"/>
      <c r="DG11" s="15"/>
      <c r="DH11" s="15"/>
      <c r="DI11" s="15"/>
      <c r="DJ11" s="15"/>
      <c r="DK11" s="15"/>
      <c r="DL11" s="15"/>
      <c r="DM11" s="15"/>
      <c r="DN11" s="15"/>
      <c r="DO11" s="15"/>
      <c r="DP11" s="15"/>
      <c r="DQ11" s="15"/>
      <c r="DR11" s="15"/>
      <c r="DS11" s="15"/>
      <c r="DT11" s="15"/>
      <c r="DU11" s="15"/>
    </row>
    <row r="12" spans="1:234" x14ac:dyDescent="0.3">
      <c r="A12" s="14" t="s">
        <v>576</v>
      </c>
      <c r="B12" s="15" t="s">
        <v>115</v>
      </c>
      <c r="C12" s="15" t="s">
        <v>101</v>
      </c>
      <c r="D12" s="15" t="s">
        <v>102</v>
      </c>
      <c r="E12" s="15" t="s">
        <v>103</v>
      </c>
      <c r="F12" s="15" t="s">
        <v>116</v>
      </c>
      <c r="G12" s="15" t="s">
        <v>105</v>
      </c>
      <c r="H12" s="15" t="s">
        <v>105</v>
      </c>
      <c r="I12" s="15" t="s">
        <v>106</v>
      </c>
      <c r="J12" s="16">
        <v>96.39</v>
      </c>
      <c r="K12" s="16">
        <v>91.85</v>
      </c>
      <c r="L12" s="16">
        <v>97.15</v>
      </c>
      <c r="M12" s="16">
        <v>95.82</v>
      </c>
      <c r="N12" s="16">
        <v>97.2</v>
      </c>
      <c r="O12" s="16">
        <v>96.38</v>
      </c>
      <c r="P12" s="16">
        <v>98.08</v>
      </c>
      <c r="Q12" s="16">
        <v>97.77</v>
      </c>
      <c r="R12" s="16">
        <v>95.77</v>
      </c>
      <c r="S12" s="16">
        <v>89.83</v>
      </c>
      <c r="T12" s="16">
        <v>99.39</v>
      </c>
      <c r="U12" s="16">
        <v>94.67</v>
      </c>
      <c r="V12" s="16">
        <v>87.8</v>
      </c>
      <c r="W12" s="16">
        <v>99.09</v>
      </c>
      <c r="X12" s="16">
        <v>91.36</v>
      </c>
      <c r="Y12" s="16">
        <v>88.6</v>
      </c>
      <c r="Z12" s="16">
        <v>100</v>
      </c>
      <c r="AA12" s="16">
        <v>97.19</v>
      </c>
      <c r="AB12" s="16">
        <v>98.61</v>
      </c>
      <c r="AC12" s="16">
        <v>91.04</v>
      </c>
      <c r="AD12" s="16">
        <v>99.22</v>
      </c>
      <c r="AE12" s="16">
        <v>97.2</v>
      </c>
      <c r="AF12" s="16">
        <v>96.76</v>
      </c>
      <c r="AG12" s="16">
        <v>97.14</v>
      </c>
      <c r="AH12" s="16">
        <v>95.66</v>
      </c>
      <c r="AI12" s="16">
        <v>98.08</v>
      </c>
      <c r="AJ12" s="16">
        <v>97.72</v>
      </c>
      <c r="AK12" s="16">
        <v>100</v>
      </c>
      <c r="AL12" s="16">
        <v>90</v>
      </c>
      <c r="AM12" s="16">
        <v>96.91</v>
      </c>
      <c r="AN12" s="16">
        <v>85.71</v>
      </c>
      <c r="AO12" s="16">
        <v>82.61</v>
      </c>
      <c r="AP12" s="16">
        <v>94.83</v>
      </c>
      <c r="AQ12" s="16">
        <v>93.33</v>
      </c>
      <c r="AR12" s="16">
        <v>88.89</v>
      </c>
      <c r="AS12" s="16">
        <v>90.91</v>
      </c>
      <c r="AT12" s="16">
        <v>94.44</v>
      </c>
      <c r="AU12" s="16">
        <v>100</v>
      </c>
      <c r="AV12" s="16">
        <v>97.37</v>
      </c>
      <c r="AW12" s="16">
        <v>90.28</v>
      </c>
      <c r="AX12" s="16">
        <v>75</v>
      </c>
      <c r="AY12" s="16">
        <v>93.75</v>
      </c>
      <c r="AZ12" s="16">
        <v>64.709999999999994</v>
      </c>
      <c r="BA12" s="16">
        <v>96.51</v>
      </c>
      <c r="BB12" s="16">
        <v>88.57</v>
      </c>
      <c r="BC12" s="16">
        <v>100</v>
      </c>
      <c r="BD12" s="16"/>
      <c r="BE12" s="16">
        <v>90.74</v>
      </c>
      <c r="BF12" s="16">
        <v>89.58</v>
      </c>
      <c r="BG12" s="16">
        <v>80</v>
      </c>
      <c r="BH12" s="16">
        <v>100</v>
      </c>
      <c r="BI12" s="16">
        <v>100</v>
      </c>
      <c r="BJ12" s="16">
        <v>100</v>
      </c>
      <c r="BK12" s="16">
        <v>100</v>
      </c>
      <c r="BL12" s="16">
        <v>100</v>
      </c>
      <c r="BM12" s="16">
        <v>100</v>
      </c>
      <c r="BN12" s="16">
        <v>96.71</v>
      </c>
      <c r="BO12" s="16">
        <v>96.53</v>
      </c>
      <c r="BP12" s="16">
        <v>97.78</v>
      </c>
      <c r="BQ12" s="16">
        <v>100</v>
      </c>
      <c r="BR12" s="16">
        <v>95.83</v>
      </c>
      <c r="BS12" s="16">
        <v>100</v>
      </c>
      <c r="BT12" s="16">
        <v>100</v>
      </c>
      <c r="BU12" s="16">
        <v>100</v>
      </c>
      <c r="BV12" s="16">
        <v>83.33</v>
      </c>
      <c r="BW12" s="16">
        <v>88.57</v>
      </c>
      <c r="BX12" s="16">
        <v>93.33</v>
      </c>
      <c r="BY12" s="16">
        <v>100</v>
      </c>
      <c r="BZ12" s="16">
        <v>100</v>
      </c>
      <c r="CA12" s="16">
        <v>100</v>
      </c>
      <c r="CB12" s="16">
        <v>100</v>
      </c>
      <c r="CC12" s="16">
        <v>100</v>
      </c>
      <c r="CD12" s="16">
        <v>97.86</v>
      </c>
      <c r="CE12" s="16">
        <v>94.4</v>
      </c>
      <c r="CF12" s="16">
        <v>100</v>
      </c>
      <c r="CG12" s="16">
        <v>100</v>
      </c>
      <c r="CH12" s="16">
        <v>100</v>
      </c>
      <c r="CI12" s="16">
        <v>94.59</v>
      </c>
      <c r="CJ12" s="16">
        <v>100</v>
      </c>
      <c r="CK12" s="16">
        <v>100</v>
      </c>
      <c r="CL12" s="16">
        <v>91.23</v>
      </c>
      <c r="CM12" s="16">
        <v>96.77</v>
      </c>
      <c r="CN12" s="16">
        <v>97.4</v>
      </c>
      <c r="CO12" s="16">
        <v>100</v>
      </c>
      <c r="CP12" s="16">
        <v>93.94</v>
      </c>
      <c r="CQ12" s="16">
        <v>100</v>
      </c>
      <c r="CR12" s="16">
        <v>100</v>
      </c>
      <c r="CS12" s="16">
        <v>94.07</v>
      </c>
      <c r="CT12" s="16">
        <v>100</v>
      </c>
      <c r="CU12" s="16">
        <v>100</v>
      </c>
      <c r="CV12" s="16">
        <v>100</v>
      </c>
      <c r="CW12" s="16">
        <v>98.35</v>
      </c>
      <c r="CX12" s="16">
        <v>99.32</v>
      </c>
      <c r="CY12" s="16">
        <v>100</v>
      </c>
      <c r="CZ12" s="15"/>
      <c r="DA12" s="15"/>
      <c r="DB12" s="15"/>
      <c r="DC12" s="15"/>
      <c r="DD12" s="15"/>
      <c r="DE12" s="15"/>
      <c r="DF12" s="15"/>
      <c r="DG12" s="15"/>
      <c r="DH12" s="15"/>
      <c r="DI12" s="15"/>
      <c r="DJ12" s="15"/>
      <c r="DK12" s="15"/>
      <c r="DL12" s="15"/>
      <c r="DM12" s="15"/>
      <c r="DN12" s="15"/>
      <c r="DO12" s="15"/>
      <c r="DP12" s="15"/>
      <c r="DQ12" s="15"/>
      <c r="DR12" s="15"/>
      <c r="DS12" s="15"/>
      <c r="DT12" s="15"/>
      <c r="DU12" s="15"/>
    </row>
    <row r="13" spans="1:234" x14ac:dyDescent="0.3">
      <c r="A13" s="14" t="s">
        <v>576</v>
      </c>
      <c r="B13" s="15" t="s">
        <v>117</v>
      </c>
      <c r="C13" s="15" t="s">
        <v>101</v>
      </c>
      <c r="D13" s="15" t="s">
        <v>102</v>
      </c>
      <c r="E13" s="15" t="s">
        <v>103</v>
      </c>
      <c r="F13" s="15" t="s">
        <v>118</v>
      </c>
      <c r="G13" s="15" t="s">
        <v>105</v>
      </c>
      <c r="H13" s="15" t="s">
        <v>105</v>
      </c>
      <c r="I13" s="15" t="s">
        <v>106</v>
      </c>
      <c r="J13" s="16">
        <v>95.13</v>
      </c>
      <c r="K13" s="16">
        <v>92.12</v>
      </c>
      <c r="L13" s="16">
        <v>98.65</v>
      </c>
      <c r="M13" s="16">
        <v>94.3</v>
      </c>
      <c r="N13" s="16">
        <v>98.77</v>
      </c>
      <c r="O13" s="16">
        <v>94.11</v>
      </c>
      <c r="P13" s="16">
        <v>98.56</v>
      </c>
      <c r="Q13" s="16">
        <v>96.75</v>
      </c>
      <c r="R13" s="16">
        <v>98.01</v>
      </c>
      <c r="S13" s="16">
        <v>88.98</v>
      </c>
      <c r="T13" s="16">
        <v>99.39</v>
      </c>
      <c r="U13" s="16">
        <v>96</v>
      </c>
      <c r="V13" s="16">
        <v>95.12</v>
      </c>
      <c r="W13" s="16">
        <v>100</v>
      </c>
      <c r="X13" s="16">
        <v>89.46</v>
      </c>
      <c r="Y13" s="16">
        <v>96.49</v>
      </c>
      <c r="Z13" s="16">
        <v>92.86</v>
      </c>
      <c r="AA13" s="16">
        <v>94.94</v>
      </c>
      <c r="AB13" s="16">
        <v>96.4</v>
      </c>
      <c r="AC13" s="16">
        <v>81.67</v>
      </c>
      <c r="AD13" s="16">
        <v>98.7</v>
      </c>
      <c r="AE13" s="16">
        <v>98.77</v>
      </c>
      <c r="AF13" s="16">
        <v>95.25</v>
      </c>
      <c r="AG13" s="16">
        <v>90.48</v>
      </c>
      <c r="AH13" s="16">
        <v>94.52</v>
      </c>
      <c r="AI13" s="16">
        <v>98.56</v>
      </c>
      <c r="AJ13" s="16">
        <v>96.68</v>
      </c>
      <c r="AK13" s="16">
        <v>100</v>
      </c>
      <c r="AL13" s="16">
        <v>96.67</v>
      </c>
      <c r="AM13" s="16">
        <v>100</v>
      </c>
      <c r="AN13" s="16">
        <v>85.71</v>
      </c>
      <c r="AO13" s="16">
        <v>91.3</v>
      </c>
      <c r="AP13" s="16">
        <v>87.93</v>
      </c>
      <c r="AQ13" s="16">
        <v>93.33</v>
      </c>
      <c r="AR13" s="16">
        <v>96.3</v>
      </c>
      <c r="AS13" s="16">
        <v>100</v>
      </c>
      <c r="AT13" s="16">
        <v>83.33</v>
      </c>
      <c r="AU13" s="16">
        <v>91.67</v>
      </c>
      <c r="AV13" s="16">
        <v>94.74</v>
      </c>
      <c r="AW13" s="16">
        <v>95.83</v>
      </c>
      <c r="AX13" s="16">
        <v>22.22</v>
      </c>
      <c r="AY13" s="16">
        <v>100</v>
      </c>
      <c r="AZ13" s="16">
        <v>38.46</v>
      </c>
      <c r="BA13" s="16">
        <v>94.19</v>
      </c>
      <c r="BB13" s="16">
        <v>100</v>
      </c>
      <c r="BC13" s="16">
        <v>100</v>
      </c>
      <c r="BD13" s="16"/>
      <c r="BE13" s="16">
        <v>94.44</v>
      </c>
      <c r="BF13" s="16">
        <v>96.53</v>
      </c>
      <c r="BG13" s="16">
        <v>100</v>
      </c>
      <c r="BH13" s="16">
        <v>93.75</v>
      </c>
      <c r="BI13" s="16">
        <v>91.67</v>
      </c>
      <c r="BJ13" s="16">
        <v>50</v>
      </c>
      <c r="BK13" s="16">
        <v>100</v>
      </c>
      <c r="BL13" s="16">
        <v>90</v>
      </c>
      <c r="BM13" s="16">
        <v>100</v>
      </c>
      <c r="BN13" s="16">
        <v>99.34</v>
      </c>
      <c r="BO13" s="16">
        <v>93.55</v>
      </c>
      <c r="BP13" s="16">
        <v>100</v>
      </c>
      <c r="BQ13" s="16">
        <v>96.3</v>
      </c>
      <c r="BR13" s="16">
        <v>94.74</v>
      </c>
      <c r="BS13" s="16">
        <v>100</v>
      </c>
      <c r="BT13" s="16">
        <v>94.12</v>
      </c>
      <c r="BU13" s="16">
        <v>62.5</v>
      </c>
      <c r="BV13" s="16">
        <v>100</v>
      </c>
      <c r="BW13" s="16">
        <v>81.25</v>
      </c>
      <c r="BX13" s="16">
        <v>84.62</v>
      </c>
      <c r="BY13" s="16">
        <v>98.41</v>
      </c>
      <c r="BZ13" s="16">
        <v>100</v>
      </c>
      <c r="CA13" s="16">
        <v>100</v>
      </c>
      <c r="CB13" s="16">
        <v>100</v>
      </c>
      <c r="CC13" s="16">
        <v>100</v>
      </c>
      <c r="CD13" s="16">
        <v>98.21</v>
      </c>
      <c r="CE13" s="16">
        <v>93.6</v>
      </c>
      <c r="CF13" s="16">
        <v>97.55</v>
      </c>
      <c r="CG13" s="16">
        <v>100</v>
      </c>
      <c r="CH13" s="16">
        <v>100</v>
      </c>
      <c r="CI13" s="16">
        <v>85.59</v>
      </c>
      <c r="CJ13" s="16">
        <v>83.33</v>
      </c>
      <c r="CK13" s="16">
        <v>100</v>
      </c>
      <c r="CL13" s="16">
        <v>97.37</v>
      </c>
      <c r="CM13" s="16">
        <v>93.55</v>
      </c>
      <c r="CN13" s="16">
        <v>93.51</v>
      </c>
      <c r="CO13" s="16">
        <v>100</v>
      </c>
      <c r="CP13" s="16">
        <v>100</v>
      </c>
      <c r="CQ13" s="16">
        <v>100</v>
      </c>
      <c r="CR13" s="16">
        <v>100</v>
      </c>
      <c r="CS13" s="16">
        <v>94.07</v>
      </c>
      <c r="CT13" s="16">
        <v>93.41</v>
      </c>
      <c r="CU13" s="16">
        <v>88</v>
      </c>
      <c r="CV13" s="16">
        <v>97.22</v>
      </c>
      <c r="CW13" s="16">
        <v>100</v>
      </c>
      <c r="CX13" s="16">
        <v>97.28</v>
      </c>
      <c r="CY13" s="16">
        <v>95.89</v>
      </c>
      <c r="CZ13" s="15"/>
      <c r="DA13" s="15"/>
      <c r="DB13" s="15"/>
      <c r="DC13" s="15"/>
      <c r="DD13" s="15"/>
      <c r="DE13" s="15"/>
      <c r="DF13" s="15"/>
      <c r="DG13" s="15"/>
      <c r="DH13" s="15"/>
      <c r="DI13" s="15"/>
      <c r="DJ13" s="15"/>
      <c r="DK13" s="15"/>
      <c r="DL13" s="15"/>
      <c r="DM13" s="15"/>
      <c r="DN13" s="15"/>
      <c r="DO13" s="15"/>
      <c r="DP13" s="15"/>
      <c r="DQ13" s="15"/>
      <c r="DR13" s="15"/>
      <c r="DS13" s="15"/>
      <c r="DT13" s="15"/>
      <c r="DU13" s="15"/>
    </row>
    <row r="14" spans="1:234" s="18" customFormat="1" x14ac:dyDescent="0.3">
      <c r="A14" s="14" t="s">
        <v>576</v>
      </c>
      <c r="B14" s="15" t="s">
        <v>119</v>
      </c>
      <c r="C14" s="15" t="s">
        <v>101</v>
      </c>
      <c r="D14" s="15" t="s">
        <v>102</v>
      </c>
      <c r="E14" s="15" t="s">
        <v>103</v>
      </c>
      <c r="F14" s="15" t="s">
        <v>120</v>
      </c>
      <c r="G14" s="15" t="s">
        <v>105</v>
      </c>
      <c r="H14" s="15" t="s">
        <v>105</v>
      </c>
      <c r="I14" s="15" t="s">
        <v>106</v>
      </c>
      <c r="J14" s="16">
        <v>84.93</v>
      </c>
      <c r="K14" s="16">
        <v>65.62</v>
      </c>
      <c r="L14" s="16">
        <v>86.41</v>
      </c>
      <c r="M14" s="16">
        <v>87.35</v>
      </c>
      <c r="N14" s="16">
        <v>89.38</v>
      </c>
      <c r="O14" s="16">
        <v>80.72</v>
      </c>
      <c r="P14" s="16">
        <v>82.34</v>
      </c>
      <c r="Q14" s="16">
        <v>86.07</v>
      </c>
      <c r="R14" s="16">
        <v>84.08</v>
      </c>
      <c r="S14" s="16">
        <v>55.41</v>
      </c>
      <c r="T14" s="16">
        <v>90</v>
      </c>
      <c r="U14" s="16">
        <v>61.33</v>
      </c>
      <c r="V14" s="16">
        <v>82.93</v>
      </c>
      <c r="W14" s="16">
        <v>96.36</v>
      </c>
      <c r="X14" s="16">
        <v>86.07</v>
      </c>
      <c r="Y14" s="16">
        <v>83.11</v>
      </c>
      <c r="Z14" s="16">
        <v>100</v>
      </c>
      <c r="AA14" s="16">
        <v>67.5</v>
      </c>
      <c r="AB14" s="16">
        <v>90.28</v>
      </c>
      <c r="AC14" s="16">
        <v>80.81</v>
      </c>
      <c r="AD14" s="16">
        <v>94.03</v>
      </c>
      <c r="AE14" s="16">
        <v>89.38</v>
      </c>
      <c r="AF14" s="16">
        <v>81.02</v>
      </c>
      <c r="AG14" s="16">
        <v>88.33</v>
      </c>
      <c r="AH14" s="16">
        <v>78.08</v>
      </c>
      <c r="AI14" s="16">
        <v>82.34</v>
      </c>
      <c r="AJ14" s="16">
        <v>85.89</v>
      </c>
      <c r="AK14" s="16">
        <v>87.5</v>
      </c>
      <c r="AL14" s="16">
        <v>96.67</v>
      </c>
      <c r="AM14" s="16">
        <v>91.36</v>
      </c>
      <c r="AN14" s="16">
        <v>28.57</v>
      </c>
      <c r="AO14" s="16">
        <v>25</v>
      </c>
      <c r="AP14" s="16">
        <v>58.18</v>
      </c>
      <c r="AQ14" s="16">
        <v>86.67</v>
      </c>
      <c r="AR14" s="16">
        <v>88.89</v>
      </c>
      <c r="AS14" s="16">
        <v>81.819999999999993</v>
      </c>
      <c r="AT14" s="16">
        <v>100</v>
      </c>
      <c r="AU14" s="16">
        <v>100</v>
      </c>
      <c r="AV14" s="16">
        <v>93.94</v>
      </c>
      <c r="AW14" s="16">
        <v>83.33</v>
      </c>
      <c r="AX14" s="16">
        <v>33.33</v>
      </c>
      <c r="AY14" s="16">
        <v>83.33</v>
      </c>
      <c r="AZ14" s="16">
        <v>52.94</v>
      </c>
      <c r="BA14" s="16">
        <v>94.19</v>
      </c>
      <c r="BB14" s="16">
        <v>82.86</v>
      </c>
      <c r="BC14" s="16">
        <v>100</v>
      </c>
      <c r="BD14" s="16"/>
      <c r="BE14" s="16">
        <v>48.81</v>
      </c>
      <c r="BF14" s="16">
        <v>89.33</v>
      </c>
      <c r="BG14" s="16">
        <v>100</v>
      </c>
      <c r="BH14" s="16">
        <v>100</v>
      </c>
      <c r="BI14" s="16">
        <v>100</v>
      </c>
      <c r="BJ14" s="16">
        <v>100</v>
      </c>
      <c r="BK14" s="16">
        <v>100</v>
      </c>
      <c r="BL14" s="16">
        <v>100</v>
      </c>
      <c r="BM14" s="16">
        <v>70.83</v>
      </c>
      <c r="BN14" s="16">
        <v>74.319999999999993</v>
      </c>
      <c r="BO14" s="16">
        <v>68.52</v>
      </c>
      <c r="BP14" s="16">
        <v>88.89</v>
      </c>
      <c r="BQ14" s="16">
        <v>100</v>
      </c>
      <c r="BR14" s="16">
        <v>100</v>
      </c>
      <c r="BS14" s="16">
        <v>76.92</v>
      </c>
      <c r="BT14" s="16">
        <v>82.35</v>
      </c>
      <c r="BU14" s="16">
        <v>100</v>
      </c>
      <c r="BV14" s="16">
        <v>66.67</v>
      </c>
      <c r="BW14" s="16">
        <v>77.45</v>
      </c>
      <c r="BX14" s="16">
        <v>80</v>
      </c>
      <c r="BY14" s="16">
        <v>93.65</v>
      </c>
      <c r="BZ14" s="16">
        <v>94.74</v>
      </c>
      <c r="CA14" s="16">
        <v>92.86</v>
      </c>
      <c r="CB14" s="16">
        <v>85.71</v>
      </c>
      <c r="CC14" s="16">
        <v>84</v>
      </c>
      <c r="CD14" s="16">
        <v>94.29</v>
      </c>
      <c r="CE14" s="16">
        <v>68.8</v>
      </c>
      <c r="CF14" s="16">
        <v>96.74</v>
      </c>
      <c r="CG14" s="16">
        <v>92.86</v>
      </c>
      <c r="CH14" s="16">
        <v>75</v>
      </c>
      <c r="CI14" s="16">
        <v>91.16</v>
      </c>
      <c r="CJ14" s="16">
        <v>91.67</v>
      </c>
      <c r="CK14" s="16">
        <v>50</v>
      </c>
      <c r="CL14" s="16">
        <v>97.37</v>
      </c>
      <c r="CM14" s="16">
        <v>70.97</v>
      </c>
      <c r="CN14" s="16">
        <v>71.430000000000007</v>
      </c>
      <c r="CO14" s="16">
        <v>51.67</v>
      </c>
      <c r="CP14" s="16">
        <v>86.36</v>
      </c>
      <c r="CQ14" s="16">
        <v>85.37</v>
      </c>
      <c r="CR14" s="16">
        <v>100</v>
      </c>
      <c r="CS14" s="16">
        <v>67.040000000000006</v>
      </c>
      <c r="CT14" s="16">
        <v>96.7</v>
      </c>
      <c r="CU14" s="16">
        <v>90</v>
      </c>
      <c r="CV14" s="16">
        <v>100</v>
      </c>
      <c r="CW14" s="16">
        <v>92.56</v>
      </c>
      <c r="CX14" s="16">
        <v>91.5</v>
      </c>
      <c r="CY14" s="16">
        <v>95.89</v>
      </c>
      <c r="CZ14" s="17"/>
      <c r="DA14" s="17"/>
      <c r="DB14" s="17"/>
      <c r="DC14" s="17"/>
      <c r="DD14" s="17"/>
      <c r="DE14" s="17"/>
      <c r="DF14" s="17"/>
      <c r="DG14" s="17"/>
      <c r="DH14" s="17"/>
      <c r="DI14" s="17"/>
      <c r="DJ14" s="17"/>
      <c r="DK14" s="17"/>
      <c r="DL14" s="17"/>
      <c r="DM14" s="17"/>
      <c r="DN14" s="17"/>
      <c r="DO14" s="17"/>
      <c r="DP14" s="17"/>
      <c r="DQ14" s="17"/>
      <c r="DR14" s="17"/>
      <c r="DS14" s="17"/>
      <c r="DT14" s="17"/>
      <c r="DU14" s="17"/>
    </row>
    <row r="15" spans="1:234" x14ac:dyDescent="0.3">
      <c r="A15" s="14" t="s">
        <v>576</v>
      </c>
      <c r="B15" s="17" t="s">
        <v>121</v>
      </c>
      <c r="C15" s="17" t="s">
        <v>101</v>
      </c>
      <c r="D15" s="17" t="s">
        <v>102</v>
      </c>
      <c r="E15" s="17" t="s">
        <v>103</v>
      </c>
      <c r="F15" s="17" t="s">
        <v>122</v>
      </c>
      <c r="G15" s="17" t="s">
        <v>105</v>
      </c>
      <c r="H15" s="17" t="s">
        <v>105</v>
      </c>
      <c r="I15" s="17" t="s">
        <v>106</v>
      </c>
      <c r="J15" s="19">
        <v>95.04</v>
      </c>
      <c r="K15" s="19">
        <v>91.03</v>
      </c>
      <c r="L15" s="19">
        <v>96.17</v>
      </c>
      <c r="M15" s="19">
        <v>93.22</v>
      </c>
      <c r="N15" s="19">
        <v>99.26</v>
      </c>
      <c r="O15" s="19">
        <v>95.27</v>
      </c>
      <c r="P15" s="19">
        <v>98.08</v>
      </c>
      <c r="Q15" s="19">
        <v>97.57</v>
      </c>
      <c r="R15" s="19">
        <v>99.5</v>
      </c>
      <c r="S15" s="19">
        <v>86.44</v>
      </c>
      <c r="T15" s="19">
        <v>99.09</v>
      </c>
      <c r="U15" s="19">
        <v>72</v>
      </c>
      <c r="V15" s="19">
        <v>97.56</v>
      </c>
      <c r="W15" s="19">
        <v>98.18</v>
      </c>
      <c r="X15" s="19">
        <v>86.82</v>
      </c>
      <c r="Y15" s="19">
        <v>92.54</v>
      </c>
      <c r="Z15" s="19">
        <v>85.71</v>
      </c>
      <c r="AA15" s="19">
        <v>92.81</v>
      </c>
      <c r="AB15" s="19">
        <v>97.22</v>
      </c>
      <c r="AC15" s="19">
        <v>86.87</v>
      </c>
      <c r="AD15" s="19">
        <v>99.22</v>
      </c>
      <c r="AE15" s="19">
        <v>99.26</v>
      </c>
      <c r="AF15" s="19">
        <v>94.91</v>
      </c>
      <c r="AG15" s="19">
        <v>98.57</v>
      </c>
      <c r="AH15" s="19">
        <v>94.52</v>
      </c>
      <c r="AI15" s="19">
        <v>98.08</v>
      </c>
      <c r="AJ15" s="19">
        <v>97.51</v>
      </c>
      <c r="AK15" s="19">
        <v>100</v>
      </c>
      <c r="AL15" s="19">
        <v>100</v>
      </c>
      <c r="AM15" s="19">
        <v>98.77</v>
      </c>
      <c r="AN15" s="19">
        <v>100</v>
      </c>
      <c r="AO15" s="19">
        <v>91.3</v>
      </c>
      <c r="AP15" s="19">
        <v>81.03</v>
      </c>
      <c r="AQ15" s="19">
        <v>93.33</v>
      </c>
      <c r="AR15" s="19">
        <v>100</v>
      </c>
      <c r="AS15" s="19">
        <v>100</v>
      </c>
      <c r="AT15" s="19">
        <v>83.33</v>
      </c>
      <c r="AU15" s="19">
        <v>91.67</v>
      </c>
      <c r="AV15" s="19">
        <v>78.069999999999993</v>
      </c>
      <c r="AW15" s="19">
        <v>87.5</v>
      </c>
      <c r="AX15" s="19">
        <v>33.33</v>
      </c>
      <c r="AY15" s="19">
        <v>100</v>
      </c>
      <c r="AZ15" s="19">
        <v>47.06</v>
      </c>
      <c r="BA15" s="19">
        <v>96.51</v>
      </c>
      <c r="BB15" s="19">
        <v>100</v>
      </c>
      <c r="BC15" s="19">
        <v>100</v>
      </c>
      <c r="BD15" s="19"/>
      <c r="BE15" s="19">
        <v>74.069999999999993</v>
      </c>
      <c r="BF15" s="19">
        <v>97.92</v>
      </c>
      <c r="BG15" s="19">
        <v>100</v>
      </c>
      <c r="BH15" s="19">
        <v>87.5</v>
      </c>
      <c r="BI15" s="19">
        <v>100</v>
      </c>
      <c r="BJ15" s="19">
        <v>100</v>
      </c>
      <c r="BK15" s="19">
        <v>100</v>
      </c>
      <c r="BL15" s="19">
        <v>60</v>
      </c>
      <c r="BM15" s="19">
        <v>100</v>
      </c>
      <c r="BN15" s="19">
        <v>96.62</v>
      </c>
      <c r="BO15" s="19">
        <v>83.33</v>
      </c>
      <c r="BP15" s="19">
        <v>97.78</v>
      </c>
      <c r="BQ15" s="19">
        <v>100</v>
      </c>
      <c r="BR15" s="19">
        <v>95.83</v>
      </c>
      <c r="BS15" s="19">
        <v>100</v>
      </c>
      <c r="BT15" s="19">
        <v>94.12</v>
      </c>
      <c r="BU15" s="19">
        <v>100</v>
      </c>
      <c r="BV15" s="19">
        <v>66.67</v>
      </c>
      <c r="BW15" s="19">
        <v>86.27</v>
      </c>
      <c r="BX15" s="19">
        <v>86.67</v>
      </c>
      <c r="BY15" s="19">
        <v>100</v>
      </c>
      <c r="BZ15" s="19">
        <v>100</v>
      </c>
      <c r="CA15" s="19">
        <v>100</v>
      </c>
      <c r="CB15" s="19">
        <v>100</v>
      </c>
      <c r="CC15" s="19">
        <v>100</v>
      </c>
      <c r="CD15" s="19">
        <v>97.86</v>
      </c>
      <c r="CE15" s="19">
        <v>91.2</v>
      </c>
      <c r="CF15" s="19">
        <v>98.91</v>
      </c>
      <c r="CG15" s="19">
        <v>100</v>
      </c>
      <c r="CH15" s="19">
        <v>100</v>
      </c>
      <c r="CI15" s="19">
        <v>97.3</v>
      </c>
      <c r="CJ15" s="19">
        <v>100</v>
      </c>
      <c r="CK15" s="19">
        <v>100</v>
      </c>
      <c r="CL15" s="19">
        <v>97.37</v>
      </c>
      <c r="CM15" s="19">
        <v>93.55</v>
      </c>
      <c r="CN15" s="19">
        <v>93.51</v>
      </c>
      <c r="CO15" s="19">
        <v>100</v>
      </c>
      <c r="CP15" s="19">
        <v>100</v>
      </c>
      <c r="CQ15" s="19">
        <v>97.56</v>
      </c>
      <c r="CR15" s="19">
        <v>100</v>
      </c>
      <c r="CS15" s="19">
        <v>94.07</v>
      </c>
      <c r="CT15" s="19">
        <v>96.7</v>
      </c>
      <c r="CU15" s="19">
        <v>96</v>
      </c>
      <c r="CV15" s="19">
        <v>100</v>
      </c>
      <c r="CW15" s="19">
        <v>100</v>
      </c>
      <c r="CX15" s="19">
        <v>99.32</v>
      </c>
      <c r="CY15" s="19">
        <v>100</v>
      </c>
      <c r="CZ15" s="15"/>
      <c r="DA15" s="15"/>
      <c r="DB15" s="15"/>
      <c r="DC15" s="15"/>
      <c r="DD15" s="15"/>
      <c r="DE15" s="15"/>
      <c r="DF15" s="15"/>
      <c r="DG15" s="15"/>
      <c r="DH15" s="15"/>
      <c r="DI15" s="15"/>
      <c r="DJ15" s="15"/>
      <c r="DK15" s="15"/>
      <c r="DL15" s="15"/>
      <c r="DM15" s="15"/>
      <c r="DN15" s="15"/>
      <c r="DO15" s="15"/>
      <c r="DP15" s="15"/>
      <c r="DQ15" s="15"/>
      <c r="DR15" s="15"/>
      <c r="DS15" s="15"/>
      <c r="DT15" s="15"/>
      <c r="DU15" s="15"/>
    </row>
    <row r="16" spans="1:234" s="18" customFormat="1" x14ac:dyDescent="0.3">
      <c r="A16" s="14" t="s">
        <v>576</v>
      </c>
      <c r="B16" s="15" t="s">
        <v>123</v>
      </c>
      <c r="C16" s="15" t="s">
        <v>101</v>
      </c>
      <c r="D16" s="15" t="s">
        <v>102</v>
      </c>
      <c r="E16" s="15" t="s">
        <v>124</v>
      </c>
      <c r="F16" s="15" t="s">
        <v>125</v>
      </c>
      <c r="G16" s="15" t="s">
        <v>105</v>
      </c>
      <c r="H16" s="15" t="s">
        <v>105</v>
      </c>
      <c r="I16" s="15" t="s">
        <v>106</v>
      </c>
      <c r="J16" s="16">
        <v>82.54</v>
      </c>
      <c r="K16" s="16">
        <v>75</v>
      </c>
      <c r="L16" s="16">
        <v>87.46</v>
      </c>
      <c r="M16" s="16">
        <v>85.91</v>
      </c>
      <c r="N16" s="16">
        <v>88.99</v>
      </c>
      <c r="O16" s="16">
        <v>82.2</v>
      </c>
      <c r="P16" s="16">
        <v>54.55</v>
      </c>
      <c r="Q16" s="16">
        <v>82.35</v>
      </c>
      <c r="R16" s="16">
        <v>91.79</v>
      </c>
      <c r="S16" s="16">
        <v>66.099999999999994</v>
      </c>
      <c r="T16" s="16">
        <v>93.64</v>
      </c>
      <c r="U16" s="16">
        <v>54.67</v>
      </c>
      <c r="V16" s="16">
        <v>80.489999999999995</v>
      </c>
      <c r="W16" s="16">
        <v>96.36</v>
      </c>
      <c r="X16" s="16">
        <v>85.12</v>
      </c>
      <c r="Y16" s="16">
        <v>87.84</v>
      </c>
      <c r="Z16" s="16">
        <v>71.430000000000007</v>
      </c>
      <c r="AA16" s="16">
        <v>88.16</v>
      </c>
      <c r="AB16" s="16">
        <v>84.09</v>
      </c>
      <c r="AC16" s="16">
        <v>76.739999999999995</v>
      </c>
      <c r="AD16" s="16">
        <v>88.7</v>
      </c>
      <c r="AE16" s="16">
        <v>88.99</v>
      </c>
      <c r="AF16" s="16">
        <v>84.72</v>
      </c>
      <c r="AG16" s="16">
        <v>89.39</v>
      </c>
      <c r="AH16" s="16">
        <v>75.91</v>
      </c>
      <c r="AI16" s="16">
        <v>54.55</v>
      </c>
      <c r="AJ16" s="16">
        <v>82.16</v>
      </c>
      <c r="AK16" s="16">
        <v>87.5</v>
      </c>
      <c r="AL16" s="16">
        <v>80</v>
      </c>
      <c r="AM16" s="16">
        <v>98.15</v>
      </c>
      <c r="AN16" s="16">
        <v>85.71</v>
      </c>
      <c r="AO16" s="16">
        <v>78.260000000000005</v>
      </c>
      <c r="AP16" s="16">
        <v>63.79</v>
      </c>
      <c r="AQ16" s="16">
        <v>93.33</v>
      </c>
      <c r="AR16" s="16">
        <v>85.19</v>
      </c>
      <c r="AS16" s="16">
        <v>72.73</v>
      </c>
      <c r="AT16" s="16">
        <v>83.33</v>
      </c>
      <c r="AU16" s="16">
        <v>0</v>
      </c>
      <c r="AV16" s="16">
        <v>94.74</v>
      </c>
      <c r="AW16" s="16">
        <v>94.44</v>
      </c>
      <c r="AX16" s="16">
        <v>14.29</v>
      </c>
      <c r="AY16" s="16">
        <v>86.25</v>
      </c>
      <c r="AZ16" s="16">
        <v>76.47</v>
      </c>
      <c r="BA16" s="16">
        <v>95.35</v>
      </c>
      <c r="BB16" s="16">
        <v>66.67</v>
      </c>
      <c r="BC16" s="16">
        <v>88.89</v>
      </c>
      <c r="BD16" s="16"/>
      <c r="BE16" s="16">
        <v>66.67</v>
      </c>
      <c r="BF16" s="16">
        <v>92.36</v>
      </c>
      <c r="BG16" s="16">
        <v>100</v>
      </c>
      <c r="BH16" s="16">
        <v>87.5</v>
      </c>
      <c r="BI16" s="16">
        <v>91.67</v>
      </c>
      <c r="BJ16" s="16">
        <v>50</v>
      </c>
      <c r="BK16" s="16">
        <v>100</v>
      </c>
      <c r="BL16" s="16">
        <v>10</v>
      </c>
      <c r="BM16" s="16">
        <v>100</v>
      </c>
      <c r="BN16" s="16">
        <v>87.14</v>
      </c>
      <c r="BO16" s="16">
        <v>85.94</v>
      </c>
      <c r="BP16" s="16">
        <v>88.89</v>
      </c>
      <c r="BQ16" s="16">
        <v>88.89</v>
      </c>
      <c r="BR16" s="16">
        <v>73.680000000000007</v>
      </c>
      <c r="BS16" s="16">
        <v>76.92</v>
      </c>
      <c r="BT16" s="16">
        <v>82.76</v>
      </c>
      <c r="BU16" s="16">
        <v>100</v>
      </c>
      <c r="BV16" s="16">
        <v>83.33</v>
      </c>
      <c r="BW16" s="16">
        <v>45.45</v>
      </c>
      <c r="BX16" s="16">
        <v>80</v>
      </c>
      <c r="BY16" s="16">
        <v>87.3</v>
      </c>
      <c r="BZ16" s="16">
        <v>94.74</v>
      </c>
      <c r="CA16" s="16">
        <v>85.71</v>
      </c>
      <c r="CB16" s="16">
        <v>100</v>
      </c>
      <c r="CC16" s="16">
        <v>84</v>
      </c>
      <c r="CD16" s="16">
        <v>90.36</v>
      </c>
      <c r="CE16" s="16">
        <v>78.400000000000006</v>
      </c>
      <c r="CF16" s="16">
        <v>92.39</v>
      </c>
      <c r="CG16" s="16">
        <v>93.33</v>
      </c>
      <c r="CH16" s="16">
        <v>100</v>
      </c>
      <c r="CI16" s="16">
        <v>92.93</v>
      </c>
      <c r="CJ16" s="16">
        <v>54.17</v>
      </c>
      <c r="CK16" s="16">
        <v>100</v>
      </c>
      <c r="CL16" s="16">
        <v>71.05</v>
      </c>
      <c r="CM16" s="16">
        <v>87.1</v>
      </c>
      <c r="CN16" s="16">
        <v>73.53</v>
      </c>
      <c r="CO16" s="16">
        <v>75</v>
      </c>
      <c r="CP16" s="16">
        <v>35.479999999999997</v>
      </c>
      <c r="CQ16" s="16">
        <v>56.1</v>
      </c>
      <c r="CR16" s="16">
        <v>100</v>
      </c>
      <c r="CS16" s="16">
        <v>66.67</v>
      </c>
      <c r="CT16" s="16">
        <v>81.319999999999993</v>
      </c>
      <c r="CU16" s="16">
        <v>80</v>
      </c>
      <c r="CV16" s="16">
        <v>97.22</v>
      </c>
      <c r="CW16" s="16">
        <v>92.56</v>
      </c>
      <c r="CX16" s="16">
        <v>88.44</v>
      </c>
      <c r="CY16" s="16">
        <v>90.41</v>
      </c>
      <c r="CZ16" s="17"/>
      <c r="DA16" s="17"/>
      <c r="DB16" s="17"/>
      <c r="DC16" s="17"/>
      <c r="DD16" s="17"/>
      <c r="DE16" s="17"/>
      <c r="DF16" s="17"/>
      <c r="DG16" s="17"/>
      <c r="DH16" s="17"/>
      <c r="DI16" s="17"/>
      <c r="DJ16" s="17"/>
      <c r="DK16" s="17"/>
      <c r="DL16" s="17"/>
      <c r="DM16" s="17"/>
      <c r="DN16" s="17"/>
      <c r="DO16" s="17"/>
      <c r="DP16" s="17"/>
      <c r="DQ16" s="17"/>
      <c r="DR16" s="17"/>
      <c r="DS16" s="17"/>
      <c r="DT16" s="17"/>
      <c r="DU16" s="17"/>
    </row>
    <row r="17" spans="1:125" x14ac:dyDescent="0.3">
      <c r="A17" s="14" t="s">
        <v>576</v>
      </c>
      <c r="B17" s="17" t="s">
        <v>126</v>
      </c>
      <c r="C17" s="17" t="s">
        <v>101</v>
      </c>
      <c r="D17" s="17" t="s">
        <v>102</v>
      </c>
      <c r="E17" s="17" t="s">
        <v>124</v>
      </c>
      <c r="F17" s="17" t="s">
        <v>127</v>
      </c>
      <c r="G17" s="17" t="s">
        <v>105</v>
      </c>
      <c r="H17" s="17" t="s">
        <v>105</v>
      </c>
      <c r="I17" s="17" t="s">
        <v>106</v>
      </c>
      <c r="J17" s="19">
        <v>91.98</v>
      </c>
      <c r="K17" s="19">
        <v>94.51</v>
      </c>
      <c r="L17" s="19">
        <v>96.85</v>
      </c>
      <c r="M17" s="19">
        <v>90.18</v>
      </c>
      <c r="N17" s="19">
        <v>95.76</v>
      </c>
      <c r="O17" s="19">
        <v>94.83</v>
      </c>
      <c r="P17" s="19">
        <v>84.94</v>
      </c>
      <c r="Q17" s="19">
        <v>93.07</v>
      </c>
      <c r="R17" s="19">
        <v>100</v>
      </c>
      <c r="S17" s="19">
        <v>91.53</v>
      </c>
      <c r="T17" s="19">
        <v>97.58</v>
      </c>
      <c r="U17" s="19">
        <v>96</v>
      </c>
      <c r="V17" s="19">
        <v>92.68</v>
      </c>
      <c r="W17" s="19">
        <v>100</v>
      </c>
      <c r="X17" s="19">
        <v>88.99</v>
      </c>
      <c r="Y17" s="19">
        <v>77.25</v>
      </c>
      <c r="Z17" s="19">
        <v>92.86</v>
      </c>
      <c r="AA17" s="19">
        <v>76.19</v>
      </c>
      <c r="AB17" s="19">
        <v>96.53</v>
      </c>
      <c r="AC17" s="19">
        <v>84.85</v>
      </c>
      <c r="AD17" s="19">
        <v>97.27</v>
      </c>
      <c r="AE17" s="19">
        <v>95.76</v>
      </c>
      <c r="AF17" s="19">
        <v>94.91</v>
      </c>
      <c r="AG17" s="19">
        <v>88.16</v>
      </c>
      <c r="AH17" s="19">
        <v>98.17</v>
      </c>
      <c r="AI17" s="19">
        <v>84.94</v>
      </c>
      <c r="AJ17" s="19">
        <v>93.05</v>
      </c>
      <c r="AK17" s="19">
        <v>100</v>
      </c>
      <c r="AL17" s="19">
        <v>100</v>
      </c>
      <c r="AM17" s="19">
        <v>100</v>
      </c>
      <c r="AN17" s="19">
        <v>100</v>
      </c>
      <c r="AO17" s="19">
        <v>86.96</v>
      </c>
      <c r="AP17" s="19">
        <v>93.1</v>
      </c>
      <c r="AQ17" s="19">
        <v>93.33</v>
      </c>
      <c r="AR17" s="19">
        <v>96.3</v>
      </c>
      <c r="AS17" s="19">
        <v>90.91</v>
      </c>
      <c r="AT17" s="19">
        <v>100</v>
      </c>
      <c r="AU17" s="19">
        <v>100</v>
      </c>
      <c r="AV17" s="19">
        <v>92.11</v>
      </c>
      <c r="AW17" s="19">
        <v>81.819999999999993</v>
      </c>
      <c r="AX17" s="19"/>
      <c r="AY17" s="19">
        <v>100</v>
      </c>
      <c r="AZ17" s="19">
        <v>82.35</v>
      </c>
      <c r="BA17" s="19">
        <v>88.37</v>
      </c>
      <c r="BB17" s="19">
        <v>100</v>
      </c>
      <c r="BC17" s="19">
        <v>100</v>
      </c>
      <c r="BD17" s="19"/>
      <c r="BE17" s="19">
        <v>63.54</v>
      </c>
      <c r="BF17" s="19">
        <v>83.33</v>
      </c>
      <c r="BG17" s="19">
        <v>70</v>
      </c>
      <c r="BH17" s="19">
        <v>100</v>
      </c>
      <c r="BI17" s="19">
        <v>91.67</v>
      </c>
      <c r="BJ17" s="19">
        <v>100</v>
      </c>
      <c r="BK17" s="19">
        <v>100</v>
      </c>
      <c r="BL17" s="19">
        <v>70</v>
      </c>
      <c r="BM17" s="19">
        <v>75</v>
      </c>
      <c r="BN17" s="19">
        <v>88.82</v>
      </c>
      <c r="BO17" s="19">
        <v>68.55</v>
      </c>
      <c r="BP17" s="19">
        <v>100</v>
      </c>
      <c r="BQ17" s="19">
        <v>96.3</v>
      </c>
      <c r="BR17" s="19">
        <v>87.5</v>
      </c>
      <c r="BS17" s="19">
        <v>100</v>
      </c>
      <c r="BT17" s="19">
        <v>97.06</v>
      </c>
      <c r="BU17" s="19">
        <v>100</v>
      </c>
      <c r="BV17" s="19">
        <v>100</v>
      </c>
      <c r="BW17" s="19">
        <v>73.53</v>
      </c>
      <c r="BX17" s="19">
        <v>93.33</v>
      </c>
      <c r="BY17" s="19">
        <v>100</v>
      </c>
      <c r="BZ17" s="19">
        <v>100</v>
      </c>
      <c r="CA17" s="19">
        <v>92.86</v>
      </c>
      <c r="CB17" s="19">
        <v>85.71</v>
      </c>
      <c r="CC17" s="19">
        <v>100</v>
      </c>
      <c r="CD17" s="19">
        <v>94.29</v>
      </c>
      <c r="CE17" s="19">
        <v>91.2</v>
      </c>
      <c r="CF17" s="19">
        <v>98.91</v>
      </c>
      <c r="CG17" s="19">
        <v>100</v>
      </c>
      <c r="CH17" s="19">
        <v>100</v>
      </c>
      <c r="CI17" s="19">
        <v>88.43</v>
      </c>
      <c r="CJ17" s="19">
        <v>50</v>
      </c>
      <c r="CK17" s="19">
        <v>100</v>
      </c>
      <c r="CL17" s="19">
        <v>98.25</v>
      </c>
      <c r="CM17" s="19">
        <v>96.77</v>
      </c>
      <c r="CN17" s="19">
        <v>98.7</v>
      </c>
      <c r="CO17" s="19">
        <v>91.67</v>
      </c>
      <c r="CP17" s="19">
        <v>84.85</v>
      </c>
      <c r="CQ17" s="19">
        <v>80.489999999999995</v>
      </c>
      <c r="CR17" s="19">
        <v>81.819999999999993</v>
      </c>
      <c r="CS17" s="19">
        <v>85.19</v>
      </c>
      <c r="CT17" s="19">
        <v>96.7</v>
      </c>
      <c r="CU17" s="19">
        <v>99</v>
      </c>
      <c r="CV17" s="19">
        <v>94.44</v>
      </c>
      <c r="CW17" s="19">
        <v>95.04</v>
      </c>
      <c r="CX17" s="19">
        <v>96.6</v>
      </c>
      <c r="CY17" s="19">
        <v>97.26</v>
      </c>
      <c r="CZ17" s="15"/>
      <c r="DA17" s="15"/>
      <c r="DB17" s="15"/>
      <c r="DC17" s="15"/>
      <c r="DD17" s="15"/>
      <c r="DE17" s="15"/>
      <c r="DF17" s="15"/>
      <c r="DG17" s="15"/>
      <c r="DH17" s="15"/>
      <c r="DI17" s="15"/>
      <c r="DJ17" s="15"/>
      <c r="DK17" s="15"/>
      <c r="DL17" s="15"/>
      <c r="DM17" s="15"/>
      <c r="DN17" s="15"/>
      <c r="DO17" s="15"/>
      <c r="DP17" s="15"/>
      <c r="DQ17" s="15"/>
      <c r="DR17" s="15"/>
      <c r="DS17" s="15"/>
      <c r="DT17" s="15"/>
      <c r="DU17" s="15"/>
    </row>
    <row r="18" spans="1:125" x14ac:dyDescent="0.3">
      <c r="A18" s="14" t="s">
        <v>576</v>
      </c>
      <c r="B18" s="15" t="s">
        <v>128</v>
      </c>
      <c r="C18" s="15" t="s">
        <v>101</v>
      </c>
      <c r="D18" s="15" t="s">
        <v>102</v>
      </c>
      <c r="E18" s="15" t="s">
        <v>124</v>
      </c>
      <c r="F18" s="15" t="s">
        <v>129</v>
      </c>
      <c r="G18" s="15" t="s">
        <v>105</v>
      </c>
      <c r="H18" s="15" t="s">
        <v>105</v>
      </c>
      <c r="I18" s="15" t="s">
        <v>106</v>
      </c>
      <c r="J18" s="16">
        <v>91.03</v>
      </c>
      <c r="K18" s="16">
        <v>89.38</v>
      </c>
      <c r="L18" s="16">
        <v>93.39</v>
      </c>
      <c r="M18" s="16">
        <v>88.54</v>
      </c>
      <c r="N18" s="16">
        <v>94.24</v>
      </c>
      <c r="O18" s="16">
        <v>87.58</v>
      </c>
      <c r="P18" s="16">
        <v>100</v>
      </c>
      <c r="Q18" s="16">
        <v>97.57</v>
      </c>
      <c r="R18" s="16">
        <v>92.04</v>
      </c>
      <c r="S18" s="16">
        <v>87.29</v>
      </c>
      <c r="T18" s="16">
        <v>96.97</v>
      </c>
      <c r="U18" s="16">
        <v>81.33</v>
      </c>
      <c r="V18" s="16">
        <v>87.8</v>
      </c>
      <c r="W18" s="16">
        <v>98.18</v>
      </c>
      <c r="X18" s="16">
        <v>88.81</v>
      </c>
      <c r="Y18" s="16">
        <v>90.35</v>
      </c>
      <c r="Z18" s="16">
        <v>88.1</v>
      </c>
      <c r="AA18" s="16">
        <v>88.33</v>
      </c>
      <c r="AB18" s="16">
        <v>85.42</v>
      </c>
      <c r="AC18" s="16">
        <v>84.85</v>
      </c>
      <c r="AD18" s="16">
        <v>90.53</v>
      </c>
      <c r="AE18" s="16">
        <v>94.24</v>
      </c>
      <c r="AF18" s="16">
        <v>94.44</v>
      </c>
      <c r="AG18" s="16">
        <v>87.56</v>
      </c>
      <c r="AH18" s="16">
        <v>78.2</v>
      </c>
      <c r="AI18" s="16">
        <v>100</v>
      </c>
      <c r="AJ18" s="16">
        <v>97.51</v>
      </c>
      <c r="AK18" s="16">
        <v>87.5</v>
      </c>
      <c r="AL18" s="16">
        <v>90</v>
      </c>
      <c r="AM18" s="16">
        <v>95.06</v>
      </c>
      <c r="AN18" s="16">
        <v>100</v>
      </c>
      <c r="AO18" s="16">
        <v>73.91</v>
      </c>
      <c r="AP18" s="16">
        <v>89.66</v>
      </c>
      <c r="AQ18" s="16">
        <v>93.33</v>
      </c>
      <c r="AR18" s="16">
        <v>88.89</v>
      </c>
      <c r="AS18" s="16">
        <v>90.91</v>
      </c>
      <c r="AT18" s="16">
        <v>66.67</v>
      </c>
      <c r="AU18" s="16">
        <v>94.44</v>
      </c>
      <c r="AV18" s="16">
        <v>86.84</v>
      </c>
      <c r="AW18" s="16">
        <v>94.44</v>
      </c>
      <c r="AX18" s="16">
        <v>42.86</v>
      </c>
      <c r="AY18" s="16">
        <v>76.67</v>
      </c>
      <c r="AZ18" s="16">
        <v>76.47</v>
      </c>
      <c r="BA18" s="16">
        <v>97.67</v>
      </c>
      <c r="BB18" s="16">
        <v>91.43</v>
      </c>
      <c r="BC18" s="16">
        <v>100</v>
      </c>
      <c r="BD18" s="16"/>
      <c r="BE18" s="16">
        <v>89.58</v>
      </c>
      <c r="BF18" s="16">
        <v>88.67</v>
      </c>
      <c r="BG18" s="16">
        <v>100</v>
      </c>
      <c r="BH18" s="16">
        <v>100</v>
      </c>
      <c r="BI18" s="16">
        <v>91.67</v>
      </c>
      <c r="BJ18" s="16">
        <v>100</v>
      </c>
      <c r="BK18" s="16">
        <v>100</v>
      </c>
      <c r="BL18" s="16">
        <v>50</v>
      </c>
      <c r="BM18" s="16">
        <v>87.5</v>
      </c>
      <c r="BN18" s="16">
        <v>96.62</v>
      </c>
      <c r="BO18" s="16">
        <v>88.64</v>
      </c>
      <c r="BP18" s="16">
        <v>95.56</v>
      </c>
      <c r="BQ18" s="16">
        <v>66.67</v>
      </c>
      <c r="BR18" s="16">
        <v>100</v>
      </c>
      <c r="BS18" s="16">
        <v>92.31</v>
      </c>
      <c r="BT18" s="16">
        <v>73.53</v>
      </c>
      <c r="BU18" s="16">
        <v>100</v>
      </c>
      <c r="BV18" s="16">
        <v>83.33</v>
      </c>
      <c r="BW18" s="16">
        <v>73.53</v>
      </c>
      <c r="BX18" s="16">
        <v>93.33</v>
      </c>
      <c r="BY18" s="16">
        <v>96.83</v>
      </c>
      <c r="BZ18" s="16">
        <v>89.47</v>
      </c>
      <c r="CA18" s="16">
        <v>90.48</v>
      </c>
      <c r="CB18" s="16">
        <v>82.14</v>
      </c>
      <c r="CC18" s="16">
        <v>72</v>
      </c>
      <c r="CD18" s="16">
        <v>90.48</v>
      </c>
      <c r="CE18" s="16">
        <v>92</v>
      </c>
      <c r="CF18" s="16">
        <v>96.74</v>
      </c>
      <c r="CG18" s="16">
        <v>93.33</v>
      </c>
      <c r="CH18" s="16">
        <v>100</v>
      </c>
      <c r="CI18" s="16">
        <v>91.18</v>
      </c>
      <c r="CJ18" s="16">
        <v>45.83</v>
      </c>
      <c r="CK18" s="16">
        <v>100</v>
      </c>
      <c r="CL18" s="16">
        <v>91.23</v>
      </c>
      <c r="CM18" s="16">
        <v>66.13</v>
      </c>
      <c r="CN18" s="16">
        <v>76.62</v>
      </c>
      <c r="CO18" s="16">
        <v>100</v>
      </c>
      <c r="CP18" s="16">
        <v>100</v>
      </c>
      <c r="CQ18" s="16">
        <v>100</v>
      </c>
      <c r="CR18" s="16">
        <v>100</v>
      </c>
      <c r="CS18" s="16">
        <v>91.85</v>
      </c>
      <c r="CT18" s="16">
        <v>100</v>
      </c>
      <c r="CU18" s="16">
        <v>100</v>
      </c>
      <c r="CV18" s="16">
        <v>100</v>
      </c>
      <c r="CW18" s="16">
        <v>100</v>
      </c>
      <c r="CX18" s="16">
        <v>99.32</v>
      </c>
      <c r="CY18" s="16">
        <v>100</v>
      </c>
      <c r="CZ18" s="15"/>
      <c r="DA18" s="15"/>
      <c r="DB18" s="15"/>
      <c r="DC18" s="15"/>
      <c r="DD18" s="15"/>
      <c r="DE18" s="15"/>
      <c r="DF18" s="15"/>
      <c r="DG18" s="15"/>
      <c r="DH18" s="15"/>
      <c r="DI18" s="15"/>
      <c r="DJ18" s="15"/>
      <c r="DK18" s="15"/>
      <c r="DL18" s="15"/>
      <c r="DM18" s="15"/>
      <c r="DN18" s="15"/>
      <c r="DO18" s="15"/>
      <c r="DP18" s="15"/>
      <c r="DQ18" s="15"/>
      <c r="DR18" s="15"/>
      <c r="DS18" s="15"/>
      <c r="DT18" s="15"/>
      <c r="DU18" s="15"/>
    </row>
    <row r="19" spans="1:125" x14ac:dyDescent="0.3">
      <c r="A19" s="14" t="s">
        <v>576</v>
      </c>
      <c r="B19" s="15" t="s">
        <v>130</v>
      </c>
      <c r="C19" s="15" t="s">
        <v>101</v>
      </c>
      <c r="D19" s="15" t="s">
        <v>102</v>
      </c>
      <c r="E19" s="15" t="s">
        <v>124</v>
      </c>
      <c r="F19" s="15" t="s">
        <v>131</v>
      </c>
      <c r="G19" s="15" t="s">
        <v>105</v>
      </c>
      <c r="H19" s="15" t="s">
        <v>105</v>
      </c>
      <c r="I19" s="15" t="s">
        <v>106</v>
      </c>
      <c r="J19" s="16">
        <v>82.74</v>
      </c>
      <c r="K19" s="16">
        <v>70.510000000000005</v>
      </c>
      <c r="L19" s="16">
        <v>94.82</v>
      </c>
      <c r="M19" s="16">
        <v>79.39</v>
      </c>
      <c r="N19" s="16">
        <v>76.930000000000007</v>
      </c>
      <c r="O19" s="16">
        <v>83.41</v>
      </c>
      <c r="P19" s="16">
        <v>86.14</v>
      </c>
      <c r="Q19" s="16">
        <v>85.7</v>
      </c>
      <c r="R19" s="16">
        <v>90.05</v>
      </c>
      <c r="S19" s="16">
        <v>60.17</v>
      </c>
      <c r="T19" s="16">
        <v>95.45</v>
      </c>
      <c r="U19" s="16">
        <v>84</v>
      </c>
      <c r="V19" s="16">
        <v>97.56</v>
      </c>
      <c r="W19" s="16">
        <v>88.18</v>
      </c>
      <c r="X19" s="16">
        <v>75.510000000000005</v>
      </c>
      <c r="Y19" s="16">
        <v>83.33</v>
      </c>
      <c r="Z19" s="16">
        <v>100</v>
      </c>
      <c r="AA19" s="16">
        <v>86.56</v>
      </c>
      <c r="AB19" s="16">
        <v>73.53</v>
      </c>
      <c r="AC19" s="16">
        <v>54.55</v>
      </c>
      <c r="AD19" s="16">
        <v>85.1</v>
      </c>
      <c r="AE19" s="16">
        <v>76.930000000000007</v>
      </c>
      <c r="AF19" s="16">
        <v>82.41</v>
      </c>
      <c r="AG19" s="16">
        <v>92.54</v>
      </c>
      <c r="AH19" s="16">
        <v>81.739999999999995</v>
      </c>
      <c r="AI19" s="16">
        <v>86.14</v>
      </c>
      <c r="AJ19" s="16">
        <v>85.68</v>
      </c>
      <c r="AK19" s="16">
        <v>95.83</v>
      </c>
      <c r="AL19" s="16">
        <v>66.67</v>
      </c>
      <c r="AM19" s="16">
        <v>95.06</v>
      </c>
      <c r="AN19" s="16">
        <v>85.71</v>
      </c>
      <c r="AO19" s="16">
        <v>34.78</v>
      </c>
      <c r="AP19" s="16">
        <v>77.59</v>
      </c>
      <c r="AQ19" s="16">
        <v>93.33</v>
      </c>
      <c r="AR19" s="16">
        <v>100</v>
      </c>
      <c r="AS19" s="16">
        <v>100</v>
      </c>
      <c r="AT19" s="16">
        <v>72.22</v>
      </c>
      <c r="AU19" s="16">
        <v>0</v>
      </c>
      <c r="AV19" s="16">
        <v>73.680000000000007</v>
      </c>
      <c r="AW19" s="16">
        <v>88.46</v>
      </c>
      <c r="AX19" s="16">
        <v>28.57</v>
      </c>
      <c r="AY19" s="16">
        <v>83.33</v>
      </c>
      <c r="AZ19" s="16">
        <v>41.18</v>
      </c>
      <c r="BA19" s="16">
        <v>91.86</v>
      </c>
      <c r="BB19" s="16">
        <v>60</v>
      </c>
      <c r="BC19" s="16">
        <v>100</v>
      </c>
      <c r="BD19" s="16"/>
      <c r="BE19" s="16">
        <v>81.48</v>
      </c>
      <c r="BF19" s="16">
        <v>80.67</v>
      </c>
      <c r="BG19" s="16">
        <v>100</v>
      </c>
      <c r="BH19" s="16">
        <v>100</v>
      </c>
      <c r="BI19" s="16">
        <v>100</v>
      </c>
      <c r="BJ19" s="16">
        <v>100</v>
      </c>
      <c r="BK19" s="16">
        <v>100</v>
      </c>
      <c r="BL19" s="16">
        <v>100</v>
      </c>
      <c r="BM19" s="16">
        <v>91.67</v>
      </c>
      <c r="BN19" s="16">
        <v>85.81</v>
      </c>
      <c r="BO19" s="16">
        <v>83.33</v>
      </c>
      <c r="BP19" s="16">
        <v>75.680000000000007</v>
      </c>
      <c r="BQ19" s="16">
        <v>51.85</v>
      </c>
      <c r="BR19" s="16">
        <v>87.5</v>
      </c>
      <c r="BS19" s="16">
        <v>46.15</v>
      </c>
      <c r="BT19" s="16">
        <v>88.24</v>
      </c>
      <c r="BU19" s="16">
        <v>100</v>
      </c>
      <c r="BV19" s="16">
        <v>50</v>
      </c>
      <c r="BW19" s="16">
        <v>47.06</v>
      </c>
      <c r="BX19" s="16">
        <v>33.33</v>
      </c>
      <c r="BY19" s="16">
        <v>72.41</v>
      </c>
      <c r="BZ19" s="16">
        <v>92.86</v>
      </c>
      <c r="CA19" s="16">
        <v>92.86</v>
      </c>
      <c r="CB19" s="16">
        <v>57.14</v>
      </c>
      <c r="CC19" s="16">
        <v>84</v>
      </c>
      <c r="CD19" s="16">
        <v>97.86</v>
      </c>
      <c r="CE19" s="16">
        <v>72</v>
      </c>
      <c r="CF19" s="16">
        <v>95.65</v>
      </c>
      <c r="CG19" s="16">
        <v>100</v>
      </c>
      <c r="CH19" s="16">
        <v>100</v>
      </c>
      <c r="CI19" s="16">
        <v>90.99</v>
      </c>
      <c r="CJ19" s="16">
        <v>66.67</v>
      </c>
      <c r="CK19" s="16">
        <v>100</v>
      </c>
      <c r="CL19" s="16">
        <v>71.930000000000007</v>
      </c>
      <c r="CM19" s="16">
        <v>90.32</v>
      </c>
      <c r="CN19" s="16">
        <v>83.12</v>
      </c>
      <c r="CO19" s="16">
        <v>100</v>
      </c>
      <c r="CP19" s="16">
        <v>93.94</v>
      </c>
      <c r="CQ19" s="16">
        <v>85.37</v>
      </c>
      <c r="CR19" s="16">
        <v>54.55</v>
      </c>
      <c r="CS19" s="16">
        <v>75.56</v>
      </c>
      <c r="CT19" s="16">
        <v>94.51</v>
      </c>
      <c r="CU19" s="16">
        <v>90</v>
      </c>
      <c r="CV19" s="16">
        <v>83.33</v>
      </c>
      <c r="CW19" s="16">
        <v>89.26</v>
      </c>
      <c r="CX19" s="16">
        <v>88.44</v>
      </c>
      <c r="CY19" s="16">
        <v>94.52</v>
      </c>
      <c r="CZ19" s="15"/>
      <c r="DA19" s="15"/>
      <c r="DB19" s="15"/>
      <c r="DC19" s="15"/>
      <c r="DD19" s="15"/>
      <c r="DE19" s="15"/>
      <c r="DF19" s="15"/>
      <c r="DG19" s="15"/>
      <c r="DH19" s="15"/>
      <c r="DI19" s="15"/>
      <c r="DJ19" s="15"/>
      <c r="DK19" s="15"/>
      <c r="DL19" s="15"/>
      <c r="DM19" s="15"/>
      <c r="DN19" s="15"/>
      <c r="DO19" s="15"/>
      <c r="DP19" s="15"/>
      <c r="DQ19" s="15"/>
      <c r="DR19" s="15"/>
      <c r="DS19" s="15"/>
      <c r="DT19" s="15"/>
      <c r="DU19" s="15"/>
    </row>
    <row r="20" spans="1:125" x14ac:dyDescent="0.3">
      <c r="A20" s="14" t="s">
        <v>576</v>
      </c>
      <c r="B20" s="15" t="s">
        <v>132</v>
      </c>
      <c r="C20" s="15" t="s">
        <v>101</v>
      </c>
      <c r="D20" s="15" t="s">
        <v>102</v>
      </c>
      <c r="E20" s="15" t="s">
        <v>133</v>
      </c>
      <c r="F20" s="15" t="s">
        <v>134</v>
      </c>
      <c r="G20" s="15" t="s">
        <v>105</v>
      </c>
      <c r="H20" s="15" t="s">
        <v>105</v>
      </c>
      <c r="I20" s="15" t="s">
        <v>106</v>
      </c>
      <c r="J20" s="16">
        <v>78.92</v>
      </c>
      <c r="K20" s="16">
        <v>51.14</v>
      </c>
      <c r="L20" s="16">
        <v>85.14</v>
      </c>
      <c r="M20" s="16">
        <v>82.89</v>
      </c>
      <c r="N20" s="16">
        <v>83.9</v>
      </c>
      <c r="O20" s="16">
        <v>73.98</v>
      </c>
      <c r="P20" s="16">
        <v>69.55</v>
      </c>
      <c r="Q20" s="16">
        <v>78.84</v>
      </c>
      <c r="R20" s="16">
        <v>77.36</v>
      </c>
      <c r="S20" s="16">
        <v>35.81</v>
      </c>
      <c r="T20" s="16">
        <v>90.91</v>
      </c>
      <c r="U20" s="16">
        <v>64</v>
      </c>
      <c r="V20" s="16">
        <v>75.61</v>
      </c>
      <c r="W20" s="16">
        <v>94.55</v>
      </c>
      <c r="X20" s="16">
        <v>77.34</v>
      </c>
      <c r="Y20" s="16">
        <v>86.04</v>
      </c>
      <c r="Z20" s="16">
        <v>90.48</v>
      </c>
      <c r="AA20" s="16">
        <v>62.7</v>
      </c>
      <c r="AB20" s="16">
        <v>86.03</v>
      </c>
      <c r="AC20" s="16">
        <v>77.27</v>
      </c>
      <c r="AD20" s="16">
        <v>89.13</v>
      </c>
      <c r="AE20" s="16">
        <v>83.9</v>
      </c>
      <c r="AF20" s="16">
        <v>72.150000000000006</v>
      </c>
      <c r="AG20" s="16">
        <v>65.319999999999993</v>
      </c>
      <c r="AH20" s="16">
        <v>82.07</v>
      </c>
      <c r="AI20" s="16">
        <v>69.55</v>
      </c>
      <c r="AJ20" s="16">
        <v>78.56</v>
      </c>
      <c r="AK20" s="16">
        <v>91.67</v>
      </c>
      <c r="AL20" s="16">
        <v>71.67</v>
      </c>
      <c r="AM20" s="16">
        <v>76.540000000000006</v>
      </c>
      <c r="AN20" s="16">
        <v>42.86</v>
      </c>
      <c r="AO20" s="16">
        <v>27.17</v>
      </c>
      <c r="AP20" s="16">
        <v>41.38</v>
      </c>
      <c r="AQ20" s="16">
        <v>93.33</v>
      </c>
      <c r="AR20" s="16">
        <v>77.78</v>
      </c>
      <c r="AS20" s="16">
        <v>72.73</v>
      </c>
      <c r="AT20" s="16">
        <v>88.89</v>
      </c>
      <c r="AU20" s="16">
        <v>69.44</v>
      </c>
      <c r="AV20" s="16">
        <v>73.680000000000007</v>
      </c>
      <c r="AW20" s="16">
        <v>63.64</v>
      </c>
      <c r="AX20" s="16">
        <v>28.57</v>
      </c>
      <c r="AY20" s="16">
        <v>83.33</v>
      </c>
      <c r="AZ20" s="16">
        <v>41.18</v>
      </c>
      <c r="BA20" s="16">
        <v>96.51</v>
      </c>
      <c r="BB20" s="16">
        <v>71.430000000000007</v>
      </c>
      <c r="BC20" s="16">
        <v>44.44</v>
      </c>
      <c r="BD20" s="16"/>
      <c r="BE20" s="16">
        <v>85.42</v>
      </c>
      <c r="BF20" s="16">
        <v>91.67</v>
      </c>
      <c r="BG20" s="16">
        <v>60</v>
      </c>
      <c r="BH20" s="16">
        <v>100</v>
      </c>
      <c r="BI20" s="16">
        <v>100</v>
      </c>
      <c r="BJ20" s="16">
        <v>100</v>
      </c>
      <c r="BK20" s="16">
        <v>100</v>
      </c>
      <c r="BL20" s="16">
        <v>60</v>
      </c>
      <c r="BM20" s="16">
        <v>83.33</v>
      </c>
      <c r="BN20" s="16">
        <v>65.38</v>
      </c>
      <c r="BO20" s="16">
        <v>69.05</v>
      </c>
      <c r="BP20" s="16">
        <v>91.89</v>
      </c>
      <c r="BQ20" s="16">
        <v>92.59</v>
      </c>
      <c r="BR20" s="16">
        <v>91.67</v>
      </c>
      <c r="BS20" s="16">
        <v>92.31</v>
      </c>
      <c r="BT20" s="16">
        <v>67.650000000000006</v>
      </c>
      <c r="BU20" s="16">
        <v>100</v>
      </c>
      <c r="BV20" s="16">
        <v>33.33</v>
      </c>
      <c r="BW20" s="16">
        <v>79.41</v>
      </c>
      <c r="BX20" s="16">
        <v>80</v>
      </c>
      <c r="BY20" s="16">
        <v>91.38</v>
      </c>
      <c r="BZ20" s="16">
        <v>92.86</v>
      </c>
      <c r="CA20" s="16">
        <v>85.71</v>
      </c>
      <c r="CB20" s="16">
        <v>78.569999999999993</v>
      </c>
      <c r="CC20" s="16">
        <v>80</v>
      </c>
      <c r="CD20" s="16">
        <v>93.39</v>
      </c>
      <c r="CE20" s="16">
        <v>56.25</v>
      </c>
      <c r="CF20" s="16">
        <v>93.48</v>
      </c>
      <c r="CG20" s="16">
        <v>66.67</v>
      </c>
      <c r="CH20" s="16">
        <v>62.5</v>
      </c>
      <c r="CI20" s="16">
        <v>66.2</v>
      </c>
      <c r="CJ20" s="16">
        <v>66.67</v>
      </c>
      <c r="CK20" s="16">
        <v>50</v>
      </c>
      <c r="CL20" s="16">
        <v>81.58</v>
      </c>
      <c r="CM20" s="16">
        <v>85.48</v>
      </c>
      <c r="CN20" s="16">
        <v>80.92</v>
      </c>
      <c r="CO20" s="16">
        <v>87.5</v>
      </c>
      <c r="CP20" s="16">
        <v>66.67</v>
      </c>
      <c r="CQ20" s="16">
        <v>75.61</v>
      </c>
      <c r="CR20" s="16">
        <v>90.91</v>
      </c>
      <c r="CS20" s="16">
        <v>61.13</v>
      </c>
      <c r="CT20" s="16">
        <v>69.78</v>
      </c>
      <c r="CU20" s="16">
        <v>69.5</v>
      </c>
      <c r="CV20" s="16">
        <v>84.21</v>
      </c>
      <c r="CW20" s="16">
        <v>94.88</v>
      </c>
      <c r="CX20" s="16">
        <v>89.8</v>
      </c>
      <c r="CY20" s="16">
        <v>93.15</v>
      </c>
      <c r="CZ20" s="15"/>
      <c r="DA20" s="15"/>
      <c r="DB20" s="15"/>
      <c r="DC20" s="15"/>
      <c r="DD20" s="15"/>
      <c r="DE20" s="15"/>
      <c r="DF20" s="15"/>
      <c r="DG20" s="15"/>
      <c r="DH20" s="15"/>
      <c r="DI20" s="15"/>
      <c r="DJ20" s="15"/>
      <c r="DK20" s="15"/>
      <c r="DL20" s="15"/>
      <c r="DM20" s="15"/>
      <c r="DN20" s="15"/>
      <c r="DO20" s="15"/>
      <c r="DP20" s="15"/>
      <c r="DQ20" s="15"/>
      <c r="DR20" s="15"/>
      <c r="DS20" s="15"/>
      <c r="DT20" s="15"/>
      <c r="DU20" s="15"/>
    </row>
    <row r="21" spans="1:125" x14ac:dyDescent="0.3">
      <c r="A21" s="14" t="s">
        <v>576</v>
      </c>
      <c r="B21" s="15" t="s">
        <v>135</v>
      </c>
      <c r="C21" s="15" t="s">
        <v>101</v>
      </c>
      <c r="D21" s="15" t="s">
        <v>102</v>
      </c>
      <c r="E21" s="15" t="s">
        <v>133</v>
      </c>
      <c r="F21" s="15" t="s">
        <v>136</v>
      </c>
      <c r="G21" s="15" t="s">
        <v>105</v>
      </c>
      <c r="H21" s="15" t="s">
        <v>105</v>
      </c>
      <c r="I21" s="15" t="s">
        <v>106</v>
      </c>
      <c r="J21" s="16">
        <v>91</v>
      </c>
      <c r="K21" s="16">
        <v>88.28</v>
      </c>
      <c r="L21" s="16">
        <v>95.5</v>
      </c>
      <c r="M21" s="16">
        <v>87.06</v>
      </c>
      <c r="N21" s="16">
        <v>90.8</v>
      </c>
      <c r="O21" s="16">
        <v>89.59</v>
      </c>
      <c r="P21" s="16">
        <v>92.48</v>
      </c>
      <c r="Q21" s="16">
        <v>96.15</v>
      </c>
      <c r="R21" s="16">
        <v>98.01</v>
      </c>
      <c r="S21" s="16">
        <v>83.05</v>
      </c>
      <c r="T21" s="16">
        <v>98.79</v>
      </c>
      <c r="U21" s="16">
        <v>72</v>
      </c>
      <c r="V21" s="16">
        <v>97.56</v>
      </c>
      <c r="W21" s="16">
        <v>98.18</v>
      </c>
      <c r="X21" s="16">
        <v>79.94</v>
      </c>
      <c r="Y21" s="16">
        <v>84.46</v>
      </c>
      <c r="Z21" s="16">
        <v>95.24</v>
      </c>
      <c r="AA21" s="16">
        <v>76.739999999999995</v>
      </c>
      <c r="AB21" s="16">
        <v>90.28</v>
      </c>
      <c r="AC21" s="16">
        <v>89.39</v>
      </c>
      <c r="AD21" s="16">
        <v>92.86</v>
      </c>
      <c r="AE21" s="16">
        <v>90.8</v>
      </c>
      <c r="AF21" s="16">
        <v>91.24</v>
      </c>
      <c r="AG21" s="16">
        <v>93.53</v>
      </c>
      <c r="AH21" s="16">
        <v>85.96</v>
      </c>
      <c r="AI21" s="16">
        <v>92.48</v>
      </c>
      <c r="AJ21" s="16">
        <v>96.27</v>
      </c>
      <c r="AK21" s="16">
        <v>100</v>
      </c>
      <c r="AL21" s="16">
        <v>100</v>
      </c>
      <c r="AM21" s="16">
        <v>95.06</v>
      </c>
      <c r="AN21" s="16">
        <v>100</v>
      </c>
      <c r="AO21" s="16">
        <v>95.65</v>
      </c>
      <c r="AP21" s="16">
        <v>74.14</v>
      </c>
      <c r="AQ21" s="16">
        <v>93.33</v>
      </c>
      <c r="AR21" s="16">
        <v>100</v>
      </c>
      <c r="AS21" s="16">
        <v>100</v>
      </c>
      <c r="AT21" s="16">
        <v>77.78</v>
      </c>
      <c r="AU21" s="16">
        <v>70.83</v>
      </c>
      <c r="AV21" s="16">
        <v>89.47</v>
      </c>
      <c r="AW21" s="16">
        <v>90.91</v>
      </c>
      <c r="AX21" s="16">
        <v>0</v>
      </c>
      <c r="AY21" s="16">
        <v>93.75</v>
      </c>
      <c r="AZ21" s="16">
        <v>82.35</v>
      </c>
      <c r="BA21" s="16">
        <v>90.7</v>
      </c>
      <c r="BB21" s="16">
        <v>54.29</v>
      </c>
      <c r="BC21" s="16">
        <v>88.89</v>
      </c>
      <c r="BD21" s="16"/>
      <c r="BE21" s="16">
        <v>82.29</v>
      </c>
      <c r="BF21" s="16">
        <v>81.94</v>
      </c>
      <c r="BG21" s="16">
        <v>100</v>
      </c>
      <c r="BH21" s="16">
        <v>100</v>
      </c>
      <c r="BI21" s="16">
        <v>100</v>
      </c>
      <c r="BJ21" s="16">
        <v>100</v>
      </c>
      <c r="BK21" s="16">
        <v>100</v>
      </c>
      <c r="BL21" s="16">
        <v>80</v>
      </c>
      <c r="BM21" s="16">
        <v>78.569999999999993</v>
      </c>
      <c r="BN21" s="16">
        <v>86.96</v>
      </c>
      <c r="BO21" s="16">
        <v>72.22</v>
      </c>
      <c r="BP21" s="16">
        <v>100</v>
      </c>
      <c r="BQ21" s="16">
        <v>96.3</v>
      </c>
      <c r="BR21" s="16">
        <v>87.5</v>
      </c>
      <c r="BS21" s="16">
        <v>100</v>
      </c>
      <c r="BT21" s="16">
        <v>73.53</v>
      </c>
      <c r="BU21" s="16">
        <v>100</v>
      </c>
      <c r="BV21" s="16">
        <v>100</v>
      </c>
      <c r="BW21" s="16">
        <v>82.35</v>
      </c>
      <c r="BX21" s="16">
        <v>93.33</v>
      </c>
      <c r="BY21" s="16">
        <v>95.24</v>
      </c>
      <c r="BZ21" s="16">
        <v>94.74</v>
      </c>
      <c r="CA21" s="16">
        <v>92.86</v>
      </c>
      <c r="CB21" s="16">
        <v>71.430000000000007</v>
      </c>
      <c r="CC21" s="16">
        <v>92</v>
      </c>
      <c r="CD21" s="16">
        <v>91.07</v>
      </c>
      <c r="CE21" s="16">
        <v>87.3</v>
      </c>
      <c r="CF21" s="16">
        <v>96.74</v>
      </c>
      <c r="CG21" s="16">
        <v>100</v>
      </c>
      <c r="CH21" s="16">
        <v>87.5</v>
      </c>
      <c r="CI21" s="16">
        <v>90.2</v>
      </c>
      <c r="CJ21" s="16">
        <v>100</v>
      </c>
      <c r="CK21" s="16">
        <v>100</v>
      </c>
      <c r="CL21" s="16">
        <v>78.95</v>
      </c>
      <c r="CM21" s="16">
        <v>88.71</v>
      </c>
      <c r="CN21" s="16">
        <v>88.31</v>
      </c>
      <c r="CO21" s="16">
        <v>100</v>
      </c>
      <c r="CP21" s="16">
        <v>93.94</v>
      </c>
      <c r="CQ21" s="16">
        <v>92.68</v>
      </c>
      <c r="CR21" s="16">
        <v>100</v>
      </c>
      <c r="CS21" s="16">
        <v>94.81</v>
      </c>
      <c r="CT21" s="16">
        <v>89.01</v>
      </c>
      <c r="CU21" s="16">
        <v>80</v>
      </c>
      <c r="CV21" s="16">
        <v>100</v>
      </c>
      <c r="CW21" s="16">
        <v>100</v>
      </c>
      <c r="CX21" s="16">
        <v>99.32</v>
      </c>
      <c r="CY21" s="16">
        <v>100</v>
      </c>
      <c r="CZ21" s="15"/>
      <c r="DA21" s="15"/>
      <c r="DB21" s="15"/>
      <c r="DC21" s="15"/>
      <c r="DD21" s="15"/>
      <c r="DE21" s="15"/>
      <c r="DF21" s="15"/>
      <c r="DG21" s="15"/>
      <c r="DH21" s="15"/>
      <c r="DI21" s="15"/>
      <c r="DJ21" s="15"/>
      <c r="DK21" s="15"/>
      <c r="DL21" s="15"/>
      <c r="DM21" s="15"/>
      <c r="DN21" s="15"/>
      <c r="DO21" s="15"/>
      <c r="DP21" s="15"/>
      <c r="DQ21" s="15"/>
      <c r="DR21" s="15"/>
      <c r="DS21" s="15"/>
      <c r="DT21" s="15"/>
      <c r="DU21" s="15"/>
    </row>
    <row r="22" spans="1:125" x14ac:dyDescent="0.3">
      <c r="A22" s="14" t="s">
        <v>576</v>
      </c>
      <c r="B22" s="15" t="s">
        <v>137</v>
      </c>
      <c r="C22" s="15" t="s">
        <v>101</v>
      </c>
      <c r="D22" s="15" t="s">
        <v>102</v>
      </c>
      <c r="E22" s="15" t="s">
        <v>133</v>
      </c>
      <c r="F22" s="15" t="s">
        <v>138</v>
      </c>
      <c r="G22" s="15" t="s">
        <v>105</v>
      </c>
      <c r="H22" s="15" t="s">
        <v>105</v>
      </c>
      <c r="I22" s="15" t="s">
        <v>106</v>
      </c>
      <c r="J22" s="16">
        <v>82.85</v>
      </c>
      <c r="K22" s="16">
        <v>88</v>
      </c>
      <c r="L22" s="16">
        <v>94.14</v>
      </c>
      <c r="M22" s="16">
        <v>77.64</v>
      </c>
      <c r="N22" s="16">
        <v>90.12</v>
      </c>
      <c r="O22" s="16">
        <v>86.71</v>
      </c>
      <c r="P22" s="16">
        <v>77.349999999999994</v>
      </c>
      <c r="Q22" s="16">
        <v>88.24</v>
      </c>
      <c r="R22" s="16">
        <v>98.76</v>
      </c>
      <c r="S22" s="16">
        <v>82.2</v>
      </c>
      <c r="T22" s="16">
        <v>96.97</v>
      </c>
      <c r="U22" s="16">
        <v>76</v>
      </c>
      <c r="V22" s="16">
        <v>92.68</v>
      </c>
      <c r="W22" s="16">
        <v>94.55</v>
      </c>
      <c r="X22" s="16">
        <v>76.11</v>
      </c>
      <c r="Y22" s="16">
        <v>71.17</v>
      </c>
      <c r="Z22" s="16">
        <v>100</v>
      </c>
      <c r="AA22" s="16">
        <v>43.24</v>
      </c>
      <c r="AB22" s="16">
        <v>93.75</v>
      </c>
      <c r="AC22" s="16">
        <v>48.33</v>
      </c>
      <c r="AD22" s="16">
        <v>85.62</v>
      </c>
      <c r="AE22" s="16">
        <v>90.12</v>
      </c>
      <c r="AF22" s="16">
        <v>93.06</v>
      </c>
      <c r="AG22" s="16">
        <v>90.66</v>
      </c>
      <c r="AH22" s="16">
        <v>76.37</v>
      </c>
      <c r="AI22" s="16">
        <v>77.349999999999994</v>
      </c>
      <c r="AJ22" s="16">
        <v>87.97</v>
      </c>
      <c r="AK22" s="16">
        <v>100</v>
      </c>
      <c r="AL22" s="16">
        <v>100</v>
      </c>
      <c r="AM22" s="16">
        <v>96.91</v>
      </c>
      <c r="AN22" s="16">
        <v>100</v>
      </c>
      <c r="AO22" s="16">
        <v>82.61</v>
      </c>
      <c r="AP22" s="16">
        <v>86.21</v>
      </c>
      <c r="AQ22" s="16">
        <v>93.33</v>
      </c>
      <c r="AR22" s="16">
        <v>96.3</v>
      </c>
      <c r="AS22" s="16">
        <v>90.91</v>
      </c>
      <c r="AT22" s="16">
        <v>83.33</v>
      </c>
      <c r="AU22" s="16">
        <v>80.56</v>
      </c>
      <c r="AV22" s="16">
        <v>68.42</v>
      </c>
      <c r="AW22" s="16">
        <v>65.97</v>
      </c>
      <c r="AX22" s="16">
        <v>0</v>
      </c>
      <c r="AY22" s="16">
        <v>91.25</v>
      </c>
      <c r="AZ22" s="16">
        <v>38.46</v>
      </c>
      <c r="BA22" s="16">
        <v>91.28</v>
      </c>
      <c r="BB22" s="16">
        <v>77.14</v>
      </c>
      <c r="BC22" s="16">
        <v>44.44</v>
      </c>
      <c r="BD22" s="16"/>
      <c r="BE22" s="16">
        <v>54.76</v>
      </c>
      <c r="BF22" s="16">
        <v>72</v>
      </c>
      <c r="BG22" s="16">
        <v>90</v>
      </c>
      <c r="BH22" s="16">
        <v>100</v>
      </c>
      <c r="BI22" s="16">
        <v>100</v>
      </c>
      <c r="BJ22" s="16">
        <v>100</v>
      </c>
      <c r="BK22" s="16">
        <v>100</v>
      </c>
      <c r="BL22" s="16">
        <v>100</v>
      </c>
      <c r="BM22" s="16">
        <v>21.74</v>
      </c>
      <c r="BN22" s="16">
        <v>48.61</v>
      </c>
      <c r="BO22" s="16">
        <v>75</v>
      </c>
      <c r="BP22" s="16">
        <v>88.89</v>
      </c>
      <c r="BQ22" s="16">
        <v>100</v>
      </c>
      <c r="BR22" s="16">
        <v>95.83</v>
      </c>
      <c r="BS22" s="16">
        <v>92.31</v>
      </c>
      <c r="BT22" s="16">
        <v>94.12</v>
      </c>
      <c r="BU22" s="16">
        <v>62.5</v>
      </c>
      <c r="BV22" s="16">
        <v>50</v>
      </c>
      <c r="BW22" s="16">
        <v>40.619999999999997</v>
      </c>
      <c r="BX22" s="16">
        <v>46.15</v>
      </c>
      <c r="BY22" s="16">
        <v>88.89</v>
      </c>
      <c r="BZ22" s="16">
        <v>89.47</v>
      </c>
      <c r="CA22" s="16">
        <v>85.71</v>
      </c>
      <c r="CB22" s="16">
        <v>85.71</v>
      </c>
      <c r="CC22" s="16">
        <v>72</v>
      </c>
      <c r="CD22" s="16">
        <v>83.64</v>
      </c>
      <c r="CE22" s="16">
        <v>88.8</v>
      </c>
      <c r="CF22" s="16">
        <v>97.83</v>
      </c>
      <c r="CG22" s="16">
        <v>93.33</v>
      </c>
      <c r="CH22" s="16">
        <v>100</v>
      </c>
      <c r="CI22" s="16">
        <v>89.39</v>
      </c>
      <c r="CJ22" s="16">
        <v>79.17</v>
      </c>
      <c r="CK22" s="16">
        <v>100</v>
      </c>
      <c r="CL22" s="16">
        <v>84.21</v>
      </c>
      <c r="CM22" s="16">
        <v>83.87</v>
      </c>
      <c r="CN22" s="16">
        <v>69.48</v>
      </c>
      <c r="CO22" s="16">
        <v>87.5</v>
      </c>
      <c r="CP22" s="16">
        <v>68.75</v>
      </c>
      <c r="CQ22" s="16">
        <v>87.8</v>
      </c>
      <c r="CR22" s="16">
        <v>81.819999999999993</v>
      </c>
      <c r="CS22" s="16">
        <v>84.44</v>
      </c>
      <c r="CT22" s="16">
        <v>84.62</v>
      </c>
      <c r="CU22" s="16">
        <v>86</v>
      </c>
      <c r="CV22" s="16">
        <v>77.78</v>
      </c>
      <c r="CW22" s="16">
        <v>91.74</v>
      </c>
      <c r="CX22" s="16">
        <v>85.71</v>
      </c>
      <c r="CY22" s="16">
        <v>90.41</v>
      </c>
      <c r="CZ22" s="15"/>
      <c r="DA22" s="15"/>
      <c r="DB22" s="15"/>
      <c r="DC22" s="15"/>
      <c r="DD22" s="15"/>
      <c r="DE22" s="15"/>
      <c r="DF22" s="15"/>
      <c r="DG22" s="15"/>
      <c r="DH22" s="15"/>
      <c r="DI22" s="15"/>
      <c r="DJ22" s="15"/>
      <c r="DK22" s="15"/>
      <c r="DL22" s="15"/>
      <c r="DM22" s="15"/>
      <c r="DN22" s="15"/>
      <c r="DO22" s="15"/>
      <c r="DP22" s="15"/>
      <c r="DQ22" s="15"/>
      <c r="DR22" s="15"/>
      <c r="DS22" s="15"/>
      <c r="DT22" s="15"/>
      <c r="DU22" s="15"/>
    </row>
    <row r="23" spans="1:125" x14ac:dyDescent="0.3">
      <c r="A23" s="14" t="s">
        <v>576</v>
      </c>
      <c r="B23" s="15" t="s">
        <v>139</v>
      </c>
      <c r="C23" s="15" t="s">
        <v>101</v>
      </c>
      <c r="D23" s="15" t="s">
        <v>102</v>
      </c>
      <c r="E23" s="15" t="s">
        <v>133</v>
      </c>
      <c r="F23" s="15" t="s">
        <v>140</v>
      </c>
      <c r="G23" s="15" t="s">
        <v>105</v>
      </c>
      <c r="H23" s="15" t="s">
        <v>105</v>
      </c>
      <c r="I23" s="15" t="s">
        <v>106</v>
      </c>
      <c r="J23" s="16">
        <v>91.83</v>
      </c>
      <c r="K23" s="16">
        <v>98.08</v>
      </c>
      <c r="L23" s="16">
        <v>94.89</v>
      </c>
      <c r="M23" s="16">
        <v>94.04</v>
      </c>
      <c r="N23" s="16">
        <v>91.15</v>
      </c>
      <c r="O23" s="16">
        <v>91.17</v>
      </c>
      <c r="P23" s="16">
        <v>87.4</v>
      </c>
      <c r="Q23" s="16">
        <v>90.97</v>
      </c>
      <c r="R23" s="16">
        <v>99.25</v>
      </c>
      <c r="S23" s="16">
        <v>97.46</v>
      </c>
      <c r="T23" s="16">
        <v>99.39</v>
      </c>
      <c r="U23" s="16">
        <v>74.67</v>
      </c>
      <c r="V23" s="16">
        <v>90.24</v>
      </c>
      <c r="W23" s="16">
        <v>100</v>
      </c>
      <c r="X23" s="16">
        <v>88.47</v>
      </c>
      <c r="Y23" s="16">
        <v>87.06</v>
      </c>
      <c r="Z23" s="16">
        <v>100</v>
      </c>
      <c r="AA23" s="16">
        <v>98.03</v>
      </c>
      <c r="AB23" s="16">
        <v>100</v>
      </c>
      <c r="AC23" s="16">
        <v>75</v>
      </c>
      <c r="AD23" s="16">
        <v>99.35</v>
      </c>
      <c r="AE23" s="16">
        <v>91.15</v>
      </c>
      <c r="AF23" s="16">
        <v>93.52</v>
      </c>
      <c r="AG23" s="16">
        <v>95.96</v>
      </c>
      <c r="AH23" s="16">
        <v>85.39</v>
      </c>
      <c r="AI23" s="16">
        <v>87.4</v>
      </c>
      <c r="AJ23" s="16">
        <v>90.77</v>
      </c>
      <c r="AK23" s="16">
        <v>100</v>
      </c>
      <c r="AL23" s="16">
        <v>100</v>
      </c>
      <c r="AM23" s="16">
        <v>98.15</v>
      </c>
      <c r="AN23" s="16">
        <v>100</v>
      </c>
      <c r="AO23" s="16">
        <v>95.65</v>
      </c>
      <c r="AP23" s="16">
        <v>100</v>
      </c>
      <c r="AQ23" s="16">
        <v>86.67</v>
      </c>
      <c r="AR23" s="16">
        <v>92.59</v>
      </c>
      <c r="AS23" s="16">
        <v>81.819999999999993</v>
      </c>
      <c r="AT23" s="16">
        <v>100</v>
      </c>
      <c r="AU23" s="16">
        <v>86.11</v>
      </c>
      <c r="AV23" s="16">
        <v>85.96</v>
      </c>
      <c r="AW23" s="16">
        <v>93.06</v>
      </c>
      <c r="AX23" s="16">
        <v>16.670000000000002</v>
      </c>
      <c r="AY23" s="16">
        <v>100</v>
      </c>
      <c r="AZ23" s="16">
        <v>69.23</v>
      </c>
      <c r="BA23" s="16">
        <v>97.67</v>
      </c>
      <c r="BB23" s="16">
        <v>85.71</v>
      </c>
      <c r="BC23" s="16">
        <v>77.78</v>
      </c>
      <c r="BD23" s="16"/>
      <c r="BE23" s="16">
        <v>73.959999999999994</v>
      </c>
      <c r="BF23" s="16">
        <v>92.67</v>
      </c>
      <c r="BG23" s="16">
        <v>80</v>
      </c>
      <c r="BH23" s="16">
        <v>100</v>
      </c>
      <c r="BI23" s="16">
        <v>100</v>
      </c>
      <c r="BJ23" s="16">
        <v>100</v>
      </c>
      <c r="BK23" s="16">
        <v>100</v>
      </c>
      <c r="BL23" s="16">
        <v>100</v>
      </c>
      <c r="BM23" s="16">
        <v>100</v>
      </c>
      <c r="BN23" s="16">
        <v>99.34</v>
      </c>
      <c r="BO23" s="16">
        <v>95.83</v>
      </c>
      <c r="BP23" s="16">
        <v>100</v>
      </c>
      <c r="BQ23" s="16">
        <v>100</v>
      </c>
      <c r="BR23" s="16">
        <v>100</v>
      </c>
      <c r="BS23" s="16">
        <v>100</v>
      </c>
      <c r="BT23" s="16">
        <v>100</v>
      </c>
      <c r="BU23" s="16">
        <v>37.5</v>
      </c>
      <c r="BV23" s="16">
        <v>100</v>
      </c>
      <c r="BW23" s="16">
        <v>68.75</v>
      </c>
      <c r="BX23" s="16">
        <v>100</v>
      </c>
      <c r="BY23" s="16">
        <v>100</v>
      </c>
      <c r="BZ23" s="16">
        <v>100</v>
      </c>
      <c r="CA23" s="16">
        <v>100</v>
      </c>
      <c r="CB23" s="16">
        <v>100</v>
      </c>
      <c r="CC23" s="16">
        <v>100</v>
      </c>
      <c r="CD23" s="16">
        <v>98.21</v>
      </c>
      <c r="CE23" s="16">
        <v>89.6</v>
      </c>
      <c r="CF23" s="16">
        <v>98.91</v>
      </c>
      <c r="CG23" s="16">
        <v>100</v>
      </c>
      <c r="CH23" s="16">
        <v>100</v>
      </c>
      <c r="CI23" s="16">
        <v>92.93</v>
      </c>
      <c r="CJ23" s="16">
        <v>95.83</v>
      </c>
      <c r="CK23" s="16">
        <v>100</v>
      </c>
      <c r="CL23" s="16">
        <v>91.23</v>
      </c>
      <c r="CM23" s="16">
        <v>93.55</v>
      </c>
      <c r="CN23" s="16">
        <v>79.22</v>
      </c>
      <c r="CO23" s="16">
        <v>92.5</v>
      </c>
      <c r="CP23" s="16">
        <v>78.790000000000006</v>
      </c>
      <c r="CQ23" s="16">
        <v>95.12</v>
      </c>
      <c r="CR23" s="16">
        <v>100</v>
      </c>
      <c r="CS23" s="16">
        <v>89.63</v>
      </c>
      <c r="CT23" s="16">
        <v>84.62</v>
      </c>
      <c r="CU23" s="16">
        <v>84</v>
      </c>
      <c r="CV23" s="16">
        <v>100</v>
      </c>
      <c r="CW23" s="16">
        <v>94.21</v>
      </c>
      <c r="CX23" s="16">
        <v>78.569999999999993</v>
      </c>
      <c r="CY23" s="16">
        <v>88.36</v>
      </c>
      <c r="CZ23" s="15"/>
      <c r="DA23" s="15"/>
      <c r="DB23" s="15"/>
      <c r="DC23" s="15"/>
      <c r="DD23" s="15"/>
      <c r="DE23" s="15"/>
      <c r="DF23" s="15"/>
      <c r="DG23" s="15"/>
      <c r="DH23" s="15"/>
      <c r="DI23" s="15"/>
      <c r="DJ23" s="15"/>
      <c r="DK23" s="15"/>
      <c r="DL23" s="15"/>
      <c r="DM23" s="15"/>
      <c r="DN23" s="15"/>
      <c r="DO23" s="15"/>
      <c r="DP23" s="15"/>
      <c r="DQ23" s="15"/>
      <c r="DR23" s="15"/>
      <c r="DS23" s="15"/>
      <c r="DT23" s="15"/>
      <c r="DU23" s="15"/>
    </row>
    <row r="24" spans="1:125" x14ac:dyDescent="0.3">
      <c r="A24" s="14" t="s">
        <v>576</v>
      </c>
      <c r="B24" s="15" t="s">
        <v>141</v>
      </c>
      <c r="C24" s="15" t="s">
        <v>101</v>
      </c>
      <c r="D24" s="15" t="s">
        <v>102</v>
      </c>
      <c r="E24" s="15" t="s">
        <v>133</v>
      </c>
      <c r="F24" s="15" t="s">
        <v>140</v>
      </c>
      <c r="G24" s="15" t="s">
        <v>105</v>
      </c>
      <c r="H24" s="15" t="s">
        <v>105</v>
      </c>
      <c r="I24" s="15" t="s">
        <v>106</v>
      </c>
      <c r="J24" s="16">
        <v>90.31</v>
      </c>
      <c r="K24" s="16">
        <v>92.95</v>
      </c>
      <c r="L24" s="16">
        <v>92.34</v>
      </c>
      <c r="M24" s="16">
        <v>88.83</v>
      </c>
      <c r="N24" s="16">
        <v>87.04</v>
      </c>
      <c r="O24" s="16">
        <v>88.88</v>
      </c>
      <c r="P24" s="16">
        <v>84.42</v>
      </c>
      <c r="Q24" s="16">
        <v>97.16</v>
      </c>
      <c r="R24" s="16">
        <v>98.76</v>
      </c>
      <c r="S24" s="16">
        <v>89.83</v>
      </c>
      <c r="T24" s="16">
        <v>97.58</v>
      </c>
      <c r="U24" s="16">
        <v>80</v>
      </c>
      <c r="V24" s="16">
        <v>78.05</v>
      </c>
      <c r="W24" s="16">
        <v>100</v>
      </c>
      <c r="X24" s="16">
        <v>86.89</v>
      </c>
      <c r="Y24" s="16">
        <v>83.76</v>
      </c>
      <c r="Z24" s="16">
        <v>100</v>
      </c>
      <c r="AA24" s="16">
        <v>88.48</v>
      </c>
      <c r="AB24" s="16">
        <v>93.75</v>
      </c>
      <c r="AC24" s="16">
        <v>60.61</v>
      </c>
      <c r="AD24" s="16">
        <v>95.45</v>
      </c>
      <c r="AE24" s="16">
        <v>87.04</v>
      </c>
      <c r="AF24" s="16">
        <v>89.35</v>
      </c>
      <c r="AG24" s="16">
        <v>94.32</v>
      </c>
      <c r="AH24" s="16">
        <v>86.3</v>
      </c>
      <c r="AI24" s="16">
        <v>84.42</v>
      </c>
      <c r="AJ24" s="16">
        <v>97.1</v>
      </c>
      <c r="AK24" s="16">
        <v>100</v>
      </c>
      <c r="AL24" s="16">
        <v>100</v>
      </c>
      <c r="AM24" s="16">
        <v>96.91</v>
      </c>
      <c r="AN24" s="16">
        <v>100</v>
      </c>
      <c r="AO24" s="16">
        <v>86.96</v>
      </c>
      <c r="AP24" s="16">
        <v>93.1</v>
      </c>
      <c r="AQ24" s="16">
        <v>93.33</v>
      </c>
      <c r="AR24" s="16">
        <v>74.069999999999993</v>
      </c>
      <c r="AS24" s="16">
        <v>90.91</v>
      </c>
      <c r="AT24" s="16">
        <v>83.33</v>
      </c>
      <c r="AU24" s="16">
        <v>100</v>
      </c>
      <c r="AV24" s="16">
        <v>94.74</v>
      </c>
      <c r="AW24" s="16">
        <v>82.05</v>
      </c>
      <c r="AX24" s="16">
        <v>28.57</v>
      </c>
      <c r="AY24" s="16">
        <v>100</v>
      </c>
      <c r="AZ24" s="16">
        <v>64.709999999999994</v>
      </c>
      <c r="BA24" s="16">
        <v>97.09</v>
      </c>
      <c r="BB24" s="16">
        <v>74.290000000000006</v>
      </c>
      <c r="BC24" s="16">
        <v>100</v>
      </c>
      <c r="BD24" s="16"/>
      <c r="BE24" s="16">
        <v>87.04</v>
      </c>
      <c r="BF24" s="16">
        <v>83.33</v>
      </c>
      <c r="BG24" s="16">
        <v>80</v>
      </c>
      <c r="BH24" s="16">
        <v>100</v>
      </c>
      <c r="BI24" s="16">
        <v>100</v>
      </c>
      <c r="BJ24" s="16">
        <v>100</v>
      </c>
      <c r="BK24" s="16">
        <v>100</v>
      </c>
      <c r="BL24" s="16">
        <v>100</v>
      </c>
      <c r="BM24" s="16">
        <v>95.83</v>
      </c>
      <c r="BN24" s="16">
        <v>94.08</v>
      </c>
      <c r="BO24" s="16">
        <v>83.33</v>
      </c>
      <c r="BP24" s="16">
        <v>95.56</v>
      </c>
      <c r="BQ24" s="16">
        <v>88.89</v>
      </c>
      <c r="BR24" s="16">
        <v>100</v>
      </c>
      <c r="BS24" s="16">
        <v>100</v>
      </c>
      <c r="BT24" s="16">
        <v>88.24</v>
      </c>
      <c r="BU24" s="16">
        <v>100</v>
      </c>
      <c r="BV24" s="16">
        <v>66.67</v>
      </c>
      <c r="BW24" s="16">
        <v>44.12</v>
      </c>
      <c r="BX24" s="16">
        <v>66.67</v>
      </c>
      <c r="BY24" s="16">
        <v>96.83</v>
      </c>
      <c r="BZ24" s="16">
        <v>100</v>
      </c>
      <c r="CA24" s="16">
        <v>92.86</v>
      </c>
      <c r="CB24" s="16">
        <v>85.71</v>
      </c>
      <c r="CC24" s="16">
        <v>96</v>
      </c>
      <c r="CD24" s="16">
        <v>92.86</v>
      </c>
      <c r="CE24" s="16">
        <v>82.4</v>
      </c>
      <c r="CF24" s="16">
        <v>98.91</v>
      </c>
      <c r="CG24" s="16">
        <v>100</v>
      </c>
      <c r="CH24" s="16">
        <v>100</v>
      </c>
      <c r="CI24" s="16">
        <v>90.05</v>
      </c>
      <c r="CJ24" s="16">
        <v>95.83</v>
      </c>
      <c r="CK24" s="16">
        <v>100</v>
      </c>
      <c r="CL24" s="16">
        <v>89.47</v>
      </c>
      <c r="CM24" s="16">
        <v>80.650000000000006</v>
      </c>
      <c r="CN24" s="16">
        <v>87.01</v>
      </c>
      <c r="CO24" s="16">
        <v>97.5</v>
      </c>
      <c r="CP24" s="16">
        <v>72.73</v>
      </c>
      <c r="CQ24" s="16">
        <v>90.24</v>
      </c>
      <c r="CR24" s="16">
        <v>100</v>
      </c>
      <c r="CS24" s="16">
        <v>94.81</v>
      </c>
      <c r="CT24" s="16">
        <v>97.8</v>
      </c>
      <c r="CU24" s="16">
        <v>96</v>
      </c>
      <c r="CV24" s="16">
        <v>100</v>
      </c>
      <c r="CW24" s="16">
        <v>96.69</v>
      </c>
      <c r="CX24" s="16">
        <v>97.28</v>
      </c>
      <c r="CY24" s="16">
        <v>100</v>
      </c>
      <c r="CZ24" s="15"/>
      <c r="DA24" s="15"/>
      <c r="DB24" s="15"/>
      <c r="DC24" s="15"/>
      <c r="DD24" s="15"/>
      <c r="DE24" s="15"/>
      <c r="DF24" s="15"/>
      <c r="DG24" s="15"/>
      <c r="DH24" s="15"/>
      <c r="DI24" s="15"/>
      <c r="DJ24" s="15"/>
      <c r="DK24" s="15"/>
      <c r="DL24" s="15"/>
      <c r="DM24" s="15"/>
      <c r="DN24" s="15"/>
      <c r="DO24" s="15"/>
      <c r="DP24" s="15"/>
      <c r="DQ24" s="15"/>
      <c r="DR24" s="15"/>
      <c r="DS24" s="15"/>
      <c r="DT24" s="15"/>
      <c r="DU24" s="15"/>
    </row>
    <row r="25" spans="1:125" x14ac:dyDescent="0.3">
      <c r="A25" s="14" t="s">
        <v>576</v>
      </c>
      <c r="B25" s="15" t="s">
        <v>142</v>
      </c>
      <c r="C25" s="15" t="s">
        <v>101</v>
      </c>
      <c r="D25" s="15" t="s">
        <v>102</v>
      </c>
      <c r="E25" s="15" t="s">
        <v>143</v>
      </c>
      <c r="F25" s="15" t="s">
        <v>136</v>
      </c>
      <c r="G25" s="15" t="s">
        <v>105</v>
      </c>
      <c r="H25" s="15" t="s">
        <v>105</v>
      </c>
      <c r="I25" s="15" t="s">
        <v>106</v>
      </c>
      <c r="J25" s="16">
        <v>92.25</v>
      </c>
      <c r="K25" s="16">
        <v>98.08</v>
      </c>
      <c r="L25" s="16">
        <v>96.1</v>
      </c>
      <c r="M25" s="16">
        <v>89.98</v>
      </c>
      <c r="N25" s="16">
        <v>96.79</v>
      </c>
      <c r="O25" s="16">
        <v>96.06</v>
      </c>
      <c r="P25" s="16">
        <v>93.66</v>
      </c>
      <c r="Q25" s="16">
        <v>92.93</v>
      </c>
      <c r="R25" s="16">
        <v>99.25</v>
      </c>
      <c r="S25" s="16">
        <v>97.46</v>
      </c>
      <c r="T25" s="16">
        <v>98.79</v>
      </c>
      <c r="U25" s="16">
        <v>77.33</v>
      </c>
      <c r="V25" s="16">
        <v>95.12</v>
      </c>
      <c r="W25" s="16">
        <v>100</v>
      </c>
      <c r="X25" s="16">
        <v>85.83</v>
      </c>
      <c r="Y25" s="16">
        <v>88.06</v>
      </c>
      <c r="Z25" s="16">
        <v>90.48</v>
      </c>
      <c r="AA25" s="16">
        <v>95.31</v>
      </c>
      <c r="AB25" s="16">
        <v>92.81</v>
      </c>
      <c r="AC25" s="16">
        <v>68.33</v>
      </c>
      <c r="AD25" s="16">
        <v>96.62</v>
      </c>
      <c r="AE25" s="16">
        <v>96.79</v>
      </c>
      <c r="AF25" s="16">
        <v>99.54</v>
      </c>
      <c r="AG25" s="16">
        <v>87.88</v>
      </c>
      <c r="AH25" s="16">
        <v>94.86</v>
      </c>
      <c r="AI25" s="16">
        <v>93.66</v>
      </c>
      <c r="AJ25" s="16">
        <v>92.77</v>
      </c>
      <c r="AK25" s="16">
        <v>100</v>
      </c>
      <c r="AL25" s="16">
        <v>100</v>
      </c>
      <c r="AM25" s="16">
        <v>98.15</v>
      </c>
      <c r="AN25" s="16">
        <v>100</v>
      </c>
      <c r="AO25" s="16">
        <v>100</v>
      </c>
      <c r="AP25" s="16">
        <v>100</v>
      </c>
      <c r="AQ25" s="16">
        <v>93.33</v>
      </c>
      <c r="AR25" s="16">
        <v>100</v>
      </c>
      <c r="AS25" s="16">
        <v>90.91</v>
      </c>
      <c r="AT25" s="16">
        <v>94.44</v>
      </c>
      <c r="AU25" s="16">
        <v>0</v>
      </c>
      <c r="AV25" s="16">
        <v>86.84</v>
      </c>
      <c r="AW25" s="16">
        <v>78.790000000000006</v>
      </c>
      <c r="AX25" s="16">
        <v>0</v>
      </c>
      <c r="AY25" s="16">
        <v>80</v>
      </c>
      <c r="AZ25" s="16">
        <v>61.54</v>
      </c>
      <c r="BA25" s="16">
        <v>95.35</v>
      </c>
      <c r="BB25" s="16">
        <v>91.43</v>
      </c>
      <c r="BC25" s="16">
        <v>88.89</v>
      </c>
      <c r="BD25" s="16"/>
      <c r="BE25" s="16">
        <v>76.040000000000006</v>
      </c>
      <c r="BF25" s="16">
        <v>93.75</v>
      </c>
      <c r="BG25" s="16">
        <v>80</v>
      </c>
      <c r="BH25" s="16">
        <v>100</v>
      </c>
      <c r="BI25" s="16">
        <v>100</v>
      </c>
      <c r="BJ25" s="16">
        <v>100</v>
      </c>
      <c r="BK25" s="16">
        <v>100</v>
      </c>
      <c r="BL25" s="16">
        <v>60</v>
      </c>
      <c r="BM25" s="16">
        <v>100</v>
      </c>
      <c r="BN25" s="16">
        <v>99.32</v>
      </c>
      <c r="BO25" s="16">
        <v>87.04</v>
      </c>
      <c r="BP25" s="16">
        <v>95.56</v>
      </c>
      <c r="BQ25" s="16">
        <v>100</v>
      </c>
      <c r="BR25" s="16">
        <v>84.21</v>
      </c>
      <c r="BS25" s="16">
        <v>100</v>
      </c>
      <c r="BT25" s="16">
        <v>88.24</v>
      </c>
      <c r="BU25" s="16">
        <v>50</v>
      </c>
      <c r="BV25" s="16">
        <v>100</v>
      </c>
      <c r="BW25" s="16">
        <v>56.25</v>
      </c>
      <c r="BX25" s="16">
        <v>92.31</v>
      </c>
      <c r="BY25" s="16">
        <v>100</v>
      </c>
      <c r="BZ25" s="16">
        <v>94.74</v>
      </c>
      <c r="CA25" s="16">
        <v>85.71</v>
      </c>
      <c r="CB25" s="16">
        <v>100</v>
      </c>
      <c r="CC25" s="16">
        <v>96</v>
      </c>
      <c r="CD25" s="16">
        <v>92.5</v>
      </c>
      <c r="CE25" s="16">
        <v>100</v>
      </c>
      <c r="CF25" s="16">
        <v>98.91</v>
      </c>
      <c r="CG25" s="16">
        <v>100</v>
      </c>
      <c r="CH25" s="16">
        <v>100</v>
      </c>
      <c r="CI25" s="16">
        <v>83.84</v>
      </c>
      <c r="CJ25" s="16">
        <v>79.17</v>
      </c>
      <c r="CK25" s="16">
        <v>50</v>
      </c>
      <c r="CL25" s="16">
        <v>92.11</v>
      </c>
      <c r="CM25" s="16">
        <v>90.32</v>
      </c>
      <c r="CN25" s="16">
        <v>98.05</v>
      </c>
      <c r="CO25" s="16">
        <v>95</v>
      </c>
      <c r="CP25" s="16">
        <v>84.85</v>
      </c>
      <c r="CQ25" s="16">
        <v>100</v>
      </c>
      <c r="CR25" s="16">
        <v>100</v>
      </c>
      <c r="CS25" s="16">
        <v>94.81</v>
      </c>
      <c r="CT25" s="16">
        <v>93.41</v>
      </c>
      <c r="CU25" s="16">
        <v>89</v>
      </c>
      <c r="CV25" s="16">
        <v>100</v>
      </c>
      <c r="CW25" s="16">
        <v>90.63</v>
      </c>
      <c r="CX25" s="16">
        <v>85.71</v>
      </c>
      <c r="CY25" s="16">
        <v>86.3</v>
      </c>
      <c r="CZ25" s="15"/>
      <c r="DA25" s="15"/>
      <c r="DB25" s="15"/>
      <c r="DC25" s="15"/>
      <c r="DD25" s="15"/>
      <c r="DE25" s="15"/>
      <c r="DF25" s="15"/>
      <c r="DG25" s="15"/>
      <c r="DH25" s="15"/>
      <c r="DI25" s="15"/>
      <c r="DJ25" s="15"/>
      <c r="DK25" s="15"/>
      <c r="DL25" s="15"/>
      <c r="DM25" s="15"/>
      <c r="DN25" s="15"/>
      <c r="DO25" s="15"/>
      <c r="DP25" s="15"/>
      <c r="DQ25" s="15"/>
      <c r="DR25" s="15"/>
      <c r="DS25" s="15"/>
      <c r="DT25" s="15"/>
      <c r="DU25" s="15"/>
    </row>
    <row r="26" spans="1:125" x14ac:dyDescent="0.3">
      <c r="A26" s="14" t="s">
        <v>576</v>
      </c>
      <c r="B26" s="15" t="s">
        <v>144</v>
      </c>
      <c r="C26" s="15" t="s">
        <v>101</v>
      </c>
      <c r="D26" s="15" t="s">
        <v>102</v>
      </c>
      <c r="E26" s="15" t="s">
        <v>133</v>
      </c>
      <c r="F26" s="15" t="s">
        <v>129</v>
      </c>
      <c r="G26" s="15" t="s">
        <v>105</v>
      </c>
      <c r="H26" s="15" t="s">
        <v>105</v>
      </c>
      <c r="I26" s="15" t="s">
        <v>106</v>
      </c>
      <c r="J26" s="16">
        <v>81.31</v>
      </c>
      <c r="K26" s="16">
        <v>65.62</v>
      </c>
      <c r="L26" s="16">
        <v>87.1</v>
      </c>
      <c r="M26" s="16">
        <v>77.900000000000006</v>
      </c>
      <c r="N26" s="16">
        <v>79.63</v>
      </c>
      <c r="O26" s="16">
        <v>75.16</v>
      </c>
      <c r="P26" s="16">
        <v>83.96</v>
      </c>
      <c r="Q26" s="16">
        <v>87.42</v>
      </c>
      <c r="R26" s="16">
        <v>92.29</v>
      </c>
      <c r="S26" s="16">
        <v>50.45</v>
      </c>
      <c r="T26" s="16">
        <v>89.38</v>
      </c>
      <c r="U26" s="16">
        <v>64</v>
      </c>
      <c r="V26" s="16">
        <v>90.24</v>
      </c>
      <c r="W26" s="16">
        <v>90</v>
      </c>
      <c r="X26" s="16">
        <v>71.349999999999994</v>
      </c>
      <c r="Y26" s="16">
        <v>68.42</v>
      </c>
      <c r="Z26" s="16">
        <v>100</v>
      </c>
      <c r="AA26" s="16">
        <v>68.86</v>
      </c>
      <c r="AB26" s="16">
        <v>83.45</v>
      </c>
      <c r="AC26" s="16">
        <v>68.33</v>
      </c>
      <c r="AD26" s="16">
        <v>84.63</v>
      </c>
      <c r="AE26" s="16">
        <v>79.63</v>
      </c>
      <c r="AF26" s="16">
        <v>73.77</v>
      </c>
      <c r="AG26" s="16">
        <v>76.67</v>
      </c>
      <c r="AH26" s="16">
        <v>78.08</v>
      </c>
      <c r="AI26" s="16">
        <v>83.96</v>
      </c>
      <c r="AJ26" s="16">
        <v>87.76</v>
      </c>
      <c r="AK26" s="16">
        <v>93.75</v>
      </c>
      <c r="AL26" s="16">
        <v>75</v>
      </c>
      <c r="AM26" s="16">
        <v>95.68</v>
      </c>
      <c r="AN26" s="16">
        <v>100</v>
      </c>
      <c r="AO26" s="16">
        <v>50</v>
      </c>
      <c r="AP26" s="16">
        <v>49.09</v>
      </c>
      <c r="AQ26" s="16">
        <v>86.67</v>
      </c>
      <c r="AR26" s="16">
        <v>96.3</v>
      </c>
      <c r="AS26" s="16">
        <v>81.819999999999993</v>
      </c>
      <c r="AT26" s="16">
        <v>75</v>
      </c>
      <c r="AU26" s="16">
        <v>33.33</v>
      </c>
      <c r="AV26" s="16">
        <v>66.67</v>
      </c>
      <c r="AW26" s="16">
        <v>72.22</v>
      </c>
      <c r="AX26" s="16">
        <v>33.33</v>
      </c>
      <c r="AY26" s="16">
        <v>83.33</v>
      </c>
      <c r="AZ26" s="16">
        <v>38.46</v>
      </c>
      <c r="BA26" s="16">
        <v>88.37</v>
      </c>
      <c r="BB26" s="16">
        <v>57.14</v>
      </c>
      <c r="BC26" s="16">
        <v>44.44</v>
      </c>
      <c r="BD26" s="16"/>
      <c r="BE26" s="16">
        <v>85.42</v>
      </c>
      <c r="BF26" s="16">
        <v>60.67</v>
      </c>
      <c r="BG26" s="16">
        <v>80</v>
      </c>
      <c r="BH26" s="16">
        <v>100</v>
      </c>
      <c r="BI26" s="16">
        <v>100</v>
      </c>
      <c r="BJ26" s="16">
        <v>100</v>
      </c>
      <c r="BK26" s="16">
        <v>100</v>
      </c>
      <c r="BL26" s="16">
        <v>100</v>
      </c>
      <c r="BM26" s="16">
        <v>63.64</v>
      </c>
      <c r="BN26" s="16">
        <v>88.79</v>
      </c>
      <c r="BO26" s="16">
        <v>66.67</v>
      </c>
      <c r="BP26" s="16">
        <v>86.67</v>
      </c>
      <c r="BQ26" s="16">
        <v>81.48</v>
      </c>
      <c r="BR26" s="16">
        <v>84.21</v>
      </c>
      <c r="BS26" s="16">
        <v>76.92</v>
      </c>
      <c r="BT26" s="16">
        <v>85.29</v>
      </c>
      <c r="BU26" s="16">
        <v>62.5</v>
      </c>
      <c r="BV26" s="16">
        <v>75</v>
      </c>
      <c r="BW26" s="16">
        <v>59.38</v>
      </c>
      <c r="BX26" s="16">
        <v>92.31</v>
      </c>
      <c r="BY26" s="16">
        <v>79.89</v>
      </c>
      <c r="BZ26" s="16">
        <v>89.47</v>
      </c>
      <c r="CA26" s="16">
        <v>85.71</v>
      </c>
      <c r="CB26" s="16">
        <v>71.430000000000007</v>
      </c>
      <c r="CC26" s="16">
        <v>88</v>
      </c>
      <c r="CD26" s="16">
        <v>91.07</v>
      </c>
      <c r="CE26" s="16">
        <v>61.07</v>
      </c>
      <c r="CF26" s="16">
        <v>90.22</v>
      </c>
      <c r="CG26" s="16">
        <v>86.67</v>
      </c>
      <c r="CH26" s="16">
        <v>100</v>
      </c>
      <c r="CI26" s="16">
        <v>75.52</v>
      </c>
      <c r="CJ26" s="16">
        <v>45.83</v>
      </c>
      <c r="CK26" s="16">
        <v>50</v>
      </c>
      <c r="CL26" s="16">
        <v>81.58</v>
      </c>
      <c r="CM26" s="16">
        <v>87.1</v>
      </c>
      <c r="CN26" s="16">
        <v>72.73</v>
      </c>
      <c r="CO26" s="16">
        <v>72.5</v>
      </c>
      <c r="CP26" s="16">
        <v>72.73</v>
      </c>
      <c r="CQ26" s="16">
        <v>100</v>
      </c>
      <c r="CR26" s="16">
        <v>81.819999999999993</v>
      </c>
      <c r="CS26" s="16">
        <v>74.81</v>
      </c>
      <c r="CT26" s="16">
        <v>86.81</v>
      </c>
      <c r="CU26" s="16">
        <v>78</v>
      </c>
      <c r="CV26" s="16">
        <v>80.56</v>
      </c>
      <c r="CW26" s="16">
        <v>97.52</v>
      </c>
      <c r="CX26" s="16">
        <v>95.92</v>
      </c>
      <c r="CY26" s="16">
        <v>97.26</v>
      </c>
      <c r="CZ26" s="15"/>
      <c r="DA26" s="15"/>
      <c r="DB26" s="15"/>
      <c r="DC26" s="15"/>
      <c r="DD26" s="15"/>
      <c r="DE26" s="15"/>
      <c r="DF26" s="15"/>
      <c r="DG26" s="15"/>
      <c r="DH26" s="15"/>
      <c r="DI26" s="15"/>
      <c r="DJ26" s="15"/>
      <c r="DK26" s="15"/>
      <c r="DL26" s="15"/>
      <c r="DM26" s="15"/>
      <c r="DN26" s="15"/>
      <c r="DO26" s="15"/>
      <c r="DP26" s="15"/>
      <c r="DQ26" s="15"/>
      <c r="DR26" s="15"/>
      <c r="DS26" s="15"/>
      <c r="DT26" s="15"/>
      <c r="DU26" s="15"/>
    </row>
    <row r="27" spans="1:125" x14ac:dyDescent="0.3">
      <c r="A27" s="14" t="s">
        <v>576</v>
      </c>
      <c r="B27" s="15" t="s">
        <v>145</v>
      </c>
      <c r="C27" s="15" t="s">
        <v>101</v>
      </c>
      <c r="D27" s="15" t="s">
        <v>102</v>
      </c>
      <c r="E27" s="15" t="s">
        <v>133</v>
      </c>
      <c r="F27" s="15" t="s">
        <v>120</v>
      </c>
      <c r="G27" s="15" t="s">
        <v>105</v>
      </c>
      <c r="H27" s="15" t="s">
        <v>105</v>
      </c>
      <c r="I27" s="15" t="s">
        <v>106</v>
      </c>
      <c r="J27" s="16">
        <v>80.11</v>
      </c>
      <c r="K27" s="16">
        <v>89.47</v>
      </c>
      <c r="L27" s="16">
        <v>89.71</v>
      </c>
      <c r="M27" s="16">
        <v>78.47</v>
      </c>
      <c r="N27" s="16">
        <v>81.52</v>
      </c>
      <c r="O27" s="16">
        <v>83.95</v>
      </c>
      <c r="P27" s="16">
        <v>82.13</v>
      </c>
      <c r="Q27" s="16">
        <v>79.45</v>
      </c>
      <c r="R27" s="16">
        <v>96.77</v>
      </c>
      <c r="S27" s="16">
        <v>85.59</v>
      </c>
      <c r="T27" s="16">
        <v>93.03</v>
      </c>
      <c r="U27" s="16">
        <v>70.67</v>
      </c>
      <c r="V27" s="16">
        <v>78.05</v>
      </c>
      <c r="W27" s="16">
        <v>96.36</v>
      </c>
      <c r="X27" s="16">
        <v>77.58</v>
      </c>
      <c r="Y27" s="16">
        <v>74.78</v>
      </c>
      <c r="Z27" s="16">
        <v>76.19</v>
      </c>
      <c r="AA27" s="16">
        <v>71</v>
      </c>
      <c r="AB27" s="16">
        <v>79.17</v>
      </c>
      <c r="AC27" s="16">
        <v>71.64</v>
      </c>
      <c r="AD27" s="16">
        <v>82.61</v>
      </c>
      <c r="AE27" s="16">
        <v>81.52</v>
      </c>
      <c r="AF27" s="16">
        <v>91.44</v>
      </c>
      <c r="AG27" s="16">
        <v>88.89</v>
      </c>
      <c r="AH27" s="16">
        <v>71.75</v>
      </c>
      <c r="AI27" s="16">
        <v>82.13</v>
      </c>
      <c r="AJ27" s="16">
        <v>78.97</v>
      </c>
      <c r="AK27" s="16">
        <v>100</v>
      </c>
      <c r="AL27" s="16">
        <v>86.67</v>
      </c>
      <c r="AM27" s="16">
        <v>96.91</v>
      </c>
      <c r="AN27" s="16">
        <v>100</v>
      </c>
      <c r="AO27" s="16">
        <v>86.96</v>
      </c>
      <c r="AP27" s="16">
        <v>94.83</v>
      </c>
      <c r="AQ27" s="16">
        <v>73.33</v>
      </c>
      <c r="AR27" s="16">
        <v>88.89</v>
      </c>
      <c r="AS27" s="16">
        <v>81.819999999999993</v>
      </c>
      <c r="AT27" s="16">
        <v>100</v>
      </c>
      <c r="AU27" s="16">
        <v>62.5</v>
      </c>
      <c r="AV27" s="16">
        <v>76.319999999999993</v>
      </c>
      <c r="AW27" s="16">
        <v>73.08</v>
      </c>
      <c r="AX27" s="16"/>
      <c r="AY27" s="16">
        <v>90</v>
      </c>
      <c r="AZ27" s="16">
        <v>76.47</v>
      </c>
      <c r="BA27" s="16">
        <v>89.53</v>
      </c>
      <c r="BB27" s="16">
        <v>62.86</v>
      </c>
      <c r="BC27" s="16">
        <v>100</v>
      </c>
      <c r="BD27" s="16"/>
      <c r="BE27" s="16">
        <v>75</v>
      </c>
      <c r="BF27" s="16">
        <v>72.67</v>
      </c>
      <c r="BG27" s="16">
        <v>85</v>
      </c>
      <c r="BH27" s="16">
        <v>68.75</v>
      </c>
      <c r="BI27" s="16">
        <v>91.67</v>
      </c>
      <c r="BJ27" s="16">
        <v>100</v>
      </c>
      <c r="BK27" s="16">
        <v>50</v>
      </c>
      <c r="BL27" s="16">
        <v>70</v>
      </c>
      <c r="BM27" s="16">
        <v>66.67</v>
      </c>
      <c r="BN27" s="16">
        <v>77.7</v>
      </c>
      <c r="BO27" s="16">
        <v>75</v>
      </c>
      <c r="BP27" s="16">
        <v>91.11</v>
      </c>
      <c r="BQ27" s="16">
        <v>51.85</v>
      </c>
      <c r="BR27" s="16">
        <v>79.17</v>
      </c>
      <c r="BS27" s="16">
        <v>76.92</v>
      </c>
      <c r="BT27" s="16">
        <v>85.29</v>
      </c>
      <c r="BU27" s="16">
        <v>100</v>
      </c>
      <c r="BV27" s="16">
        <v>50</v>
      </c>
      <c r="BW27" s="16">
        <v>68.569999999999993</v>
      </c>
      <c r="BX27" s="16">
        <v>60</v>
      </c>
      <c r="BY27" s="16">
        <v>77.78</v>
      </c>
      <c r="BZ27" s="16">
        <v>89.47</v>
      </c>
      <c r="CA27" s="16">
        <v>90.48</v>
      </c>
      <c r="CB27" s="16">
        <v>96.43</v>
      </c>
      <c r="CC27" s="16">
        <v>76</v>
      </c>
      <c r="CD27" s="16">
        <v>88.33</v>
      </c>
      <c r="CE27" s="16">
        <v>93.6</v>
      </c>
      <c r="CF27" s="16">
        <v>87.5</v>
      </c>
      <c r="CG27" s="16">
        <v>92.86</v>
      </c>
      <c r="CH27" s="16">
        <v>100</v>
      </c>
      <c r="CI27" s="16">
        <v>91.18</v>
      </c>
      <c r="CJ27" s="16">
        <v>40</v>
      </c>
      <c r="CK27" s="16">
        <v>100</v>
      </c>
      <c r="CL27" s="16">
        <v>78.95</v>
      </c>
      <c r="CM27" s="16">
        <v>72.58</v>
      </c>
      <c r="CN27" s="16">
        <v>67.86</v>
      </c>
      <c r="CO27" s="16">
        <v>50</v>
      </c>
      <c r="CP27" s="16">
        <v>78.790000000000006</v>
      </c>
      <c r="CQ27" s="16">
        <v>90.24</v>
      </c>
      <c r="CR27" s="16">
        <v>90.91</v>
      </c>
      <c r="CS27" s="16">
        <v>70.37</v>
      </c>
      <c r="CT27" s="16">
        <v>73.63</v>
      </c>
      <c r="CU27" s="16">
        <v>84</v>
      </c>
      <c r="CV27" s="16">
        <v>88.89</v>
      </c>
      <c r="CW27" s="16">
        <v>88.89</v>
      </c>
      <c r="CX27" s="16">
        <v>71.77</v>
      </c>
      <c r="CY27" s="16">
        <v>80.14</v>
      </c>
      <c r="CZ27" s="15"/>
      <c r="DA27" s="15"/>
      <c r="DB27" s="15"/>
      <c r="DC27" s="15"/>
      <c r="DD27" s="15"/>
      <c r="DE27" s="15"/>
      <c r="DF27" s="15"/>
      <c r="DG27" s="15"/>
      <c r="DH27" s="15"/>
      <c r="DI27" s="15"/>
      <c r="DJ27" s="15"/>
      <c r="DK27" s="15"/>
      <c r="DL27" s="15"/>
      <c r="DM27" s="15"/>
      <c r="DN27" s="15"/>
      <c r="DO27" s="15"/>
      <c r="DP27" s="15"/>
      <c r="DQ27" s="15"/>
      <c r="DR27" s="15"/>
      <c r="DS27" s="15"/>
      <c r="DT27" s="15"/>
      <c r="DU27" s="15"/>
    </row>
    <row r="28" spans="1:125" x14ac:dyDescent="0.3">
      <c r="A28" s="14" t="s">
        <v>576</v>
      </c>
      <c r="B28" s="15" t="s">
        <v>146</v>
      </c>
      <c r="C28" s="15" t="s">
        <v>101</v>
      </c>
      <c r="D28" s="15" t="s">
        <v>102</v>
      </c>
      <c r="E28" s="15" t="s">
        <v>147</v>
      </c>
      <c r="F28" s="15" t="s">
        <v>138</v>
      </c>
      <c r="G28" s="15" t="s">
        <v>105</v>
      </c>
      <c r="H28" s="15" t="s">
        <v>105</v>
      </c>
      <c r="I28" s="15" t="s">
        <v>106</v>
      </c>
      <c r="J28" s="16">
        <v>90.77</v>
      </c>
      <c r="K28" s="16">
        <v>91.67</v>
      </c>
      <c r="L28" s="16">
        <v>94.22</v>
      </c>
      <c r="M28" s="16">
        <v>90.18</v>
      </c>
      <c r="N28" s="16">
        <v>97.94</v>
      </c>
      <c r="O28" s="16">
        <v>88.18</v>
      </c>
      <c r="P28" s="16">
        <v>99.04</v>
      </c>
      <c r="Q28" s="16">
        <v>93.64</v>
      </c>
      <c r="R28" s="16">
        <v>96.77</v>
      </c>
      <c r="S28" s="16">
        <v>88.98</v>
      </c>
      <c r="T28" s="16">
        <v>97.88</v>
      </c>
      <c r="U28" s="16">
        <v>74.67</v>
      </c>
      <c r="V28" s="16">
        <v>90.24</v>
      </c>
      <c r="W28" s="16">
        <v>100</v>
      </c>
      <c r="X28" s="16">
        <v>82.9</v>
      </c>
      <c r="Y28" s="16">
        <v>75.66</v>
      </c>
      <c r="Z28" s="16">
        <v>83.33</v>
      </c>
      <c r="AA28" s="16">
        <v>95.79</v>
      </c>
      <c r="AB28" s="16">
        <v>95.14</v>
      </c>
      <c r="AC28" s="16">
        <v>75</v>
      </c>
      <c r="AD28" s="16">
        <v>98.7</v>
      </c>
      <c r="AE28" s="16">
        <v>97.94</v>
      </c>
      <c r="AF28" s="16">
        <v>96.99</v>
      </c>
      <c r="AG28" s="16">
        <v>84.39</v>
      </c>
      <c r="AH28" s="16">
        <v>77.510000000000005</v>
      </c>
      <c r="AI28" s="16">
        <v>99.04</v>
      </c>
      <c r="AJ28" s="16">
        <v>93.5</v>
      </c>
      <c r="AK28" s="16">
        <v>95.83</v>
      </c>
      <c r="AL28" s="16">
        <v>96.67</v>
      </c>
      <c r="AM28" s="16">
        <v>96.91</v>
      </c>
      <c r="AN28" s="16">
        <v>100</v>
      </c>
      <c r="AO28" s="16">
        <v>82.61</v>
      </c>
      <c r="AP28" s="16">
        <v>93.1</v>
      </c>
      <c r="AQ28" s="16">
        <v>93.33</v>
      </c>
      <c r="AR28" s="16">
        <v>92.59</v>
      </c>
      <c r="AS28" s="16">
        <v>90.91</v>
      </c>
      <c r="AT28" s="16">
        <v>100</v>
      </c>
      <c r="AU28" s="16">
        <v>94.44</v>
      </c>
      <c r="AV28" s="16">
        <v>86.84</v>
      </c>
      <c r="AW28" s="16">
        <v>85.42</v>
      </c>
      <c r="AX28" s="16">
        <v>0</v>
      </c>
      <c r="AY28" s="16">
        <v>93.75</v>
      </c>
      <c r="AZ28" s="16">
        <v>23.08</v>
      </c>
      <c r="BA28" s="16">
        <v>95.35</v>
      </c>
      <c r="BB28" s="16">
        <v>77.14</v>
      </c>
      <c r="BC28" s="16">
        <v>100</v>
      </c>
      <c r="BD28" s="16"/>
      <c r="BE28" s="16">
        <v>51.04</v>
      </c>
      <c r="BF28" s="16">
        <v>78.67</v>
      </c>
      <c r="BG28" s="16">
        <v>100</v>
      </c>
      <c r="BH28" s="16">
        <v>75</v>
      </c>
      <c r="BI28" s="16">
        <v>91.67</v>
      </c>
      <c r="BJ28" s="16">
        <v>0</v>
      </c>
      <c r="BK28" s="16">
        <v>100</v>
      </c>
      <c r="BL28" s="16">
        <v>90</v>
      </c>
      <c r="BM28" s="16">
        <v>91.67</v>
      </c>
      <c r="BN28" s="16">
        <v>96.71</v>
      </c>
      <c r="BO28" s="16">
        <v>95.83</v>
      </c>
      <c r="BP28" s="16">
        <v>95.56</v>
      </c>
      <c r="BQ28" s="16">
        <v>100</v>
      </c>
      <c r="BR28" s="16">
        <v>95.83</v>
      </c>
      <c r="BS28" s="16">
        <v>100</v>
      </c>
      <c r="BT28" s="16">
        <v>88.24</v>
      </c>
      <c r="BU28" s="16">
        <v>62.5</v>
      </c>
      <c r="BV28" s="16">
        <v>50</v>
      </c>
      <c r="BW28" s="16">
        <v>75</v>
      </c>
      <c r="BX28" s="16">
        <v>84.62</v>
      </c>
      <c r="BY28" s="16">
        <v>100</v>
      </c>
      <c r="BZ28" s="16">
        <v>100</v>
      </c>
      <c r="CA28" s="16">
        <v>100</v>
      </c>
      <c r="CB28" s="16">
        <v>85.71</v>
      </c>
      <c r="CC28" s="16">
        <v>100</v>
      </c>
      <c r="CD28" s="16">
        <v>96.43</v>
      </c>
      <c r="CE28" s="16">
        <v>95.2</v>
      </c>
      <c r="CF28" s="16">
        <v>99.46</v>
      </c>
      <c r="CG28" s="16">
        <v>93.33</v>
      </c>
      <c r="CH28" s="16">
        <v>75</v>
      </c>
      <c r="CI28" s="16">
        <v>81.31</v>
      </c>
      <c r="CJ28" s="16">
        <v>86.67</v>
      </c>
      <c r="CK28" s="16">
        <v>100</v>
      </c>
      <c r="CL28" s="16">
        <v>80.7</v>
      </c>
      <c r="CM28" s="16">
        <v>85.48</v>
      </c>
      <c r="CN28" s="16">
        <v>72.73</v>
      </c>
      <c r="CO28" s="16">
        <v>100</v>
      </c>
      <c r="CP28" s="16">
        <v>100</v>
      </c>
      <c r="CQ28" s="16">
        <v>100</v>
      </c>
      <c r="CR28" s="16">
        <v>100</v>
      </c>
      <c r="CS28" s="16">
        <v>92.59</v>
      </c>
      <c r="CT28" s="16">
        <v>95.24</v>
      </c>
      <c r="CU28" s="16">
        <v>91.33</v>
      </c>
      <c r="CV28" s="16">
        <v>100</v>
      </c>
      <c r="CW28" s="16">
        <v>94.21</v>
      </c>
      <c r="CX28" s="16">
        <v>86.39</v>
      </c>
      <c r="CY28" s="16">
        <v>95.89</v>
      </c>
      <c r="CZ28" s="15"/>
      <c r="DA28" s="15"/>
      <c r="DB28" s="15"/>
      <c r="DC28" s="15"/>
      <c r="DD28" s="15"/>
      <c r="DE28" s="15"/>
      <c r="DF28" s="15"/>
      <c r="DG28" s="15"/>
      <c r="DH28" s="15"/>
      <c r="DI28" s="15"/>
      <c r="DJ28" s="15"/>
      <c r="DK28" s="15"/>
      <c r="DL28" s="15"/>
      <c r="DM28" s="15"/>
      <c r="DN28" s="15"/>
      <c r="DO28" s="15"/>
      <c r="DP28" s="15"/>
      <c r="DQ28" s="15"/>
      <c r="DR28" s="15"/>
      <c r="DS28" s="15"/>
      <c r="DT28" s="15"/>
      <c r="DU28" s="15"/>
    </row>
    <row r="29" spans="1:125" x14ac:dyDescent="0.3">
      <c r="A29" s="14" t="s">
        <v>576</v>
      </c>
      <c r="B29" s="15" t="s">
        <v>148</v>
      </c>
      <c r="C29" s="15" t="s">
        <v>101</v>
      </c>
      <c r="D29" s="15" t="s">
        <v>102</v>
      </c>
      <c r="E29" s="15" t="s">
        <v>149</v>
      </c>
      <c r="F29" s="15" t="s">
        <v>118</v>
      </c>
      <c r="G29" s="15" t="s">
        <v>105</v>
      </c>
      <c r="H29" s="15" t="s">
        <v>105</v>
      </c>
      <c r="I29" s="15" t="s">
        <v>106</v>
      </c>
      <c r="J29" s="16">
        <v>88.81</v>
      </c>
      <c r="K29" s="16">
        <v>77.930000000000007</v>
      </c>
      <c r="L29" s="16">
        <v>94.82</v>
      </c>
      <c r="M29" s="16">
        <v>88.37</v>
      </c>
      <c r="N29" s="16">
        <v>92.18</v>
      </c>
      <c r="O29" s="16">
        <v>87.01</v>
      </c>
      <c r="P29" s="16">
        <v>93.91</v>
      </c>
      <c r="Q29" s="16">
        <v>88.24</v>
      </c>
      <c r="R29" s="16">
        <v>99.22</v>
      </c>
      <c r="S29" s="16">
        <v>66.95</v>
      </c>
      <c r="T29" s="16">
        <v>97.88</v>
      </c>
      <c r="U29" s="16">
        <v>72</v>
      </c>
      <c r="V29" s="16">
        <v>95.12</v>
      </c>
      <c r="W29" s="16">
        <v>96.36</v>
      </c>
      <c r="X29" s="16">
        <v>88.54</v>
      </c>
      <c r="Y29" s="16">
        <v>87.94</v>
      </c>
      <c r="Z29" s="16">
        <v>83.33</v>
      </c>
      <c r="AA29" s="16">
        <v>98.31</v>
      </c>
      <c r="AB29" s="16">
        <v>87.5</v>
      </c>
      <c r="AC29" s="16">
        <v>61.67</v>
      </c>
      <c r="AD29" s="16">
        <v>90.91</v>
      </c>
      <c r="AE29" s="16">
        <v>92.18</v>
      </c>
      <c r="AF29" s="16">
        <v>83.1</v>
      </c>
      <c r="AG29" s="16">
        <v>84.54</v>
      </c>
      <c r="AH29" s="16">
        <v>94.75</v>
      </c>
      <c r="AI29" s="16">
        <v>93.91</v>
      </c>
      <c r="AJ29" s="16">
        <v>87.97</v>
      </c>
      <c r="AK29" s="16">
        <v>100</v>
      </c>
      <c r="AL29" s="16">
        <v>100</v>
      </c>
      <c r="AM29" s="16">
        <v>98.08</v>
      </c>
      <c r="AN29" s="16">
        <v>100</v>
      </c>
      <c r="AO29" s="16">
        <v>69.569999999999993</v>
      </c>
      <c r="AP29" s="16">
        <v>58.62</v>
      </c>
      <c r="AQ29" s="16">
        <v>93.33</v>
      </c>
      <c r="AR29" s="16">
        <v>96.3</v>
      </c>
      <c r="AS29" s="16">
        <v>100</v>
      </c>
      <c r="AT29" s="16">
        <v>83.33</v>
      </c>
      <c r="AU29" s="16">
        <v>94.44</v>
      </c>
      <c r="AV29" s="16">
        <v>84.21</v>
      </c>
      <c r="AW29" s="16">
        <v>91.67</v>
      </c>
      <c r="AX29" s="16">
        <v>66.67</v>
      </c>
      <c r="AY29" s="16">
        <v>97.5</v>
      </c>
      <c r="AZ29" s="16">
        <v>46.15</v>
      </c>
      <c r="BA29" s="16">
        <v>96.51</v>
      </c>
      <c r="BB29" s="16">
        <v>91.43</v>
      </c>
      <c r="BC29" s="16">
        <v>100</v>
      </c>
      <c r="BD29" s="16"/>
      <c r="BE29" s="16">
        <v>59.38</v>
      </c>
      <c r="BF29" s="16">
        <v>94.67</v>
      </c>
      <c r="BG29" s="16">
        <v>100</v>
      </c>
      <c r="BH29" s="16">
        <v>100</v>
      </c>
      <c r="BI29" s="16">
        <v>75</v>
      </c>
      <c r="BJ29" s="16">
        <v>100</v>
      </c>
      <c r="BK29" s="16">
        <v>100</v>
      </c>
      <c r="BL29" s="16">
        <v>50</v>
      </c>
      <c r="BM29" s="16">
        <v>100</v>
      </c>
      <c r="BN29" s="16">
        <v>100</v>
      </c>
      <c r="BO29" s="16">
        <v>95.83</v>
      </c>
      <c r="BP29" s="16">
        <v>88.89</v>
      </c>
      <c r="BQ29" s="16">
        <v>81.48</v>
      </c>
      <c r="BR29" s="16">
        <v>95.83</v>
      </c>
      <c r="BS29" s="16">
        <v>100</v>
      </c>
      <c r="BT29" s="16">
        <v>82.35</v>
      </c>
      <c r="BU29" s="16">
        <v>50</v>
      </c>
      <c r="BV29" s="16">
        <v>100</v>
      </c>
      <c r="BW29" s="16">
        <v>43.75</v>
      </c>
      <c r="BX29" s="16">
        <v>92.31</v>
      </c>
      <c r="BY29" s="16">
        <v>90.48</v>
      </c>
      <c r="BZ29" s="16">
        <v>89.47</v>
      </c>
      <c r="CA29" s="16">
        <v>85.71</v>
      </c>
      <c r="CB29" s="16">
        <v>71.430000000000007</v>
      </c>
      <c r="CC29" s="16">
        <v>96</v>
      </c>
      <c r="CD29" s="16">
        <v>87.5</v>
      </c>
      <c r="CE29" s="16">
        <v>71.2</v>
      </c>
      <c r="CF29" s="16">
        <v>98.37</v>
      </c>
      <c r="CG29" s="16">
        <v>100</v>
      </c>
      <c r="CH29" s="16">
        <v>87.5</v>
      </c>
      <c r="CI29" s="16">
        <v>86.11</v>
      </c>
      <c r="CJ29" s="16">
        <v>54.17</v>
      </c>
      <c r="CK29" s="16">
        <v>50</v>
      </c>
      <c r="CL29" s="16">
        <v>92.98</v>
      </c>
      <c r="CM29" s="16">
        <v>90.32</v>
      </c>
      <c r="CN29" s="16">
        <v>97.4</v>
      </c>
      <c r="CO29" s="16">
        <v>100</v>
      </c>
      <c r="CP29" s="16">
        <v>93.94</v>
      </c>
      <c r="CQ29" s="16">
        <v>92.68</v>
      </c>
      <c r="CR29" s="16">
        <v>100</v>
      </c>
      <c r="CS29" s="16">
        <v>82.22</v>
      </c>
      <c r="CT29" s="16">
        <v>75.819999999999993</v>
      </c>
      <c r="CU29" s="16">
        <v>70</v>
      </c>
      <c r="CV29" s="16">
        <v>80.56</v>
      </c>
      <c r="CW29" s="16">
        <v>95.87</v>
      </c>
      <c r="CX29" s="16">
        <v>93.88</v>
      </c>
      <c r="CY29" s="16">
        <v>95.89</v>
      </c>
      <c r="CZ29" s="15"/>
      <c r="DA29" s="15"/>
      <c r="DB29" s="15"/>
      <c r="DC29" s="15"/>
      <c r="DD29" s="15"/>
      <c r="DE29" s="15"/>
      <c r="DF29" s="15"/>
      <c r="DG29" s="15"/>
      <c r="DH29" s="15"/>
      <c r="DI29" s="15"/>
      <c r="DJ29" s="15"/>
      <c r="DK29" s="15"/>
      <c r="DL29" s="15"/>
      <c r="DM29" s="15"/>
      <c r="DN29" s="15"/>
      <c r="DO29" s="15"/>
      <c r="DP29" s="15"/>
      <c r="DQ29" s="15"/>
      <c r="DR29" s="15"/>
      <c r="DS29" s="15"/>
      <c r="DT29" s="15"/>
      <c r="DU29" s="15"/>
    </row>
    <row r="30" spans="1:125" x14ac:dyDescent="0.3">
      <c r="A30" s="14" t="s">
        <v>576</v>
      </c>
      <c r="B30" s="15" t="s">
        <v>150</v>
      </c>
      <c r="C30" s="15" t="s">
        <v>101</v>
      </c>
      <c r="D30" s="15" t="s">
        <v>102</v>
      </c>
      <c r="E30" s="15" t="s">
        <v>149</v>
      </c>
      <c r="F30" s="15" t="s">
        <v>151</v>
      </c>
      <c r="G30" s="15" t="s">
        <v>105</v>
      </c>
      <c r="H30" s="15" t="s">
        <v>105</v>
      </c>
      <c r="I30" s="15" t="s">
        <v>106</v>
      </c>
      <c r="J30" s="16">
        <v>80.290000000000006</v>
      </c>
      <c r="K30" s="16">
        <v>97.8</v>
      </c>
      <c r="L30" s="16">
        <v>81.87</v>
      </c>
      <c r="M30" s="16">
        <v>76.87</v>
      </c>
      <c r="N30" s="16">
        <v>82.32</v>
      </c>
      <c r="O30" s="16">
        <v>75.45</v>
      </c>
      <c r="P30" s="16">
        <v>84.49</v>
      </c>
      <c r="Q30" s="16">
        <v>91.76</v>
      </c>
      <c r="R30" s="16">
        <v>98.51</v>
      </c>
      <c r="S30" s="16">
        <v>97.46</v>
      </c>
      <c r="T30" s="16">
        <v>88.12</v>
      </c>
      <c r="U30" s="16">
        <v>70.67</v>
      </c>
      <c r="V30" s="16">
        <v>58.54</v>
      </c>
      <c r="W30" s="16">
        <v>100</v>
      </c>
      <c r="X30" s="16">
        <v>77.959999999999994</v>
      </c>
      <c r="Y30" s="16">
        <v>81.58</v>
      </c>
      <c r="Z30" s="16">
        <v>95.24</v>
      </c>
      <c r="AA30" s="16">
        <v>75.66</v>
      </c>
      <c r="AB30" s="16">
        <v>69.05</v>
      </c>
      <c r="AC30" s="16">
        <v>56.06</v>
      </c>
      <c r="AD30" s="16">
        <v>82.22</v>
      </c>
      <c r="AE30" s="16">
        <v>82.32</v>
      </c>
      <c r="AF30" s="16">
        <v>97.69</v>
      </c>
      <c r="AG30" s="16">
        <v>65.459999999999994</v>
      </c>
      <c r="AH30" s="16">
        <v>45.05</v>
      </c>
      <c r="AI30" s="16">
        <v>84.49</v>
      </c>
      <c r="AJ30" s="16">
        <v>91.78</v>
      </c>
      <c r="AK30" s="16">
        <v>97.92</v>
      </c>
      <c r="AL30" s="16">
        <v>100</v>
      </c>
      <c r="AM30" s="16">
        <v>98.15</v>
      </c>
      <c r="AN30" s="16">
        <v>100</v>
      </c>
      <c r="AO30" s="16">
        <v>100</v>
      </c>
      <c r="AP30" s="16">
        <v>100</v>
      </c>
      <c r="AQ30" s="16">
        <v>80</v>
      </c>
      <c r="AR30" s="16">
        <v>55.56</v>
      </c>
      <c r="AS30" s="16">
        <v>81.819999999999993</v>
      </c>
      <c r="AT30" s="16">
        <v>83.33</v>
      </c>
      <c r="AU30" s="16">
        <v>75</v>
      </c>
      <c r="AV30" s="16">
        <v>81.819999999999993</v>
      </c>
      <c r="AW30" s="16">
        <v>94.44</v>
      </c>
      <c r="AX30" s="16"/>
      <c r="AY30" s="16">
        <v>80</v>
      </c>
      <c r="AZ30" s="16">
        <v>64.709999999999994</v>
      </c>
      <c r="BA30" s="16">
        <v>88.37</v>
      </c>
      <c r="BB30" s="16">
        <v>60</v>
      </c>
      <c r="BC30" s="16">
        <v>100</v>
      </c>
      <c r="BD30" s="16"/>
      <c r="BE30" s="16">
        <v>88.89</v>
      </c>
      <c r="BF30" s="16">
        <v>75</v>
      </c>
      <c r="BG30" s="16">
        <v>100</v>
      </c>
      <c r="BH30" s="16">
        <v>100</v>
      </c>
      <c r="BI30" s="16">
        <v>100</v>
      </c>
      <c r="BJ30" s="16">
        <v>100</v>
      </c>
      <c r="BK30" s="16">
        <v>100</v>
      </c>
      <c r="BL30" s="16">
        <v>80</v>
      </c>
      <c r="BM30" s="16">
        <v>90.91</v>
      </c>
      <c r="BN30" s="16">
        <v>90</v>
      </c>
      <c r="BO30" s="16">
        <v>59.38</v>
      </c>
      <c r="BP30" s="16">
        <v>67.650000000000006</v>
      </c>
      <c r="BQ30" s="16">
        <v>62.96</v>
      </c>
      <c r="BR30" s="16">
        <v>75</v>
      </c>
      <c r="BS30" s="16">
        <v>84.62</v>
      </c>
      <c r="BT30" s="16">
        <v>65.52</v>
      </c>
      <c r="BU30" s="16">
        <v>100</v>
      </c>
      <c r="BV30" s="16">
        <v>50</v>
      </c>
      <c r="BW30" s="16">
        <v>29.41</v>
      </c>
      <c r="BX30" s="16">
        <v>80</v>
      </c>
      <c r="BY30" s="16">
        <v>90.2</v>
      </c>
      <c r="BZ30" s="16">
        <v>73.680000000000007</v>
      </c>
      <c r="CA30" s="16">
        <v>64.290000000000006</v>
      </c>
      <c r="CB30" s="16">
        <v>53.57</v>
      </c>
      <c r="CC30" s="16">
        <v>68</v>
      </c>
      <c r="CD30" s="16">
        <v>76.790000000000006</v>
      </c>
      <c r="CE30" s="16">
        <v>100</v>
      </c>
      <c r="CF30" s="16">
        <v>94.57</v>
      </c>
      <c r="CG30" s="16">
        <v>76.67</v>
      </c>
      <c r="CH30" s="16">
        <v>62.5</v>
      </c>
      <c r="CI30" s="16">
        <v>63.89</v>
      </c>
      <c r="CJ30" s="16">
        <v>58.33</v>
      </c>
      <c r="CK30" s="16">
        <v>50</v>
      </c>
      <c r="CL30" s="16">
        <v>62.28</v>
      </c>
      <c r="CM30" s="16">
        <v>5.88</v>
      </c>
      <c r="CN30" s="16">
        <v>45.21</v>
      </c>
      <c r="CO30" s="16">
        <v>87.5</v>
      </c>
      <c r="CP30" s="16">
        <v>69.7</v>
      </c>
      <c r="CQ30" s="16">
        <v>100</v>
      </c>
      <c r="CR30" s="16">
        <v>100</v>
      </c>
      <c r="CS30" s="16">
        <v>94.81</v>
      </c>
      <c r="CT30" s="16">
        <v>95.6</v>
      </c>
      <c r="CU30" s="16">
        <v>100</v>
      </c>
      <c r="CV30" s="16">
        <v>97.22</v>
      </c>
      <c r="CW30" s="16">
        <v>91.24</v>
      </c>
      <c r="CX30" s="16">
        <v>80.95</v>
      </c>
      <c r="CY30" s="16">
        <v>93.15</v>
      </c>
      <c r="CZ30" s="15"/>
      <c r="DA30" s="15"/>
      <c r="DB30" s="15"/>
      <c r="DC30" s="15"/>
      <c r="DD30" s="15"/>
      <c r="DE30" s="15"/>
      <c r="DF30" s="15"/>
      <c r="DG30" s="15"/>
      <c r="DH30" s="15"/>
      <c r="DI30" s="15"/>
      <c r="DJ30" s="15"/>
      <c r="DK30" s="15"/>
      <c r="DL30" s="15"/>
      <c r="DM30" s="15"/>
      <c r="DN30" s="15"/>
      <c r="DO30" s="15"/>
      <c r="DP30" s="15"/>
      <c r="DQ30" s="15"/>
      <c r="DR30" s="15"/>
      <c r="DS30" s="15"/>
      <c r="DT30" s="15"/>
      <c r="DU30" s="15"/>
    </row>
    <row r="31" spans="1:125" x14ac:dyDescent="0.3">
      <c r="A31" s="14" t="s">
        <v>576</v>
      </c>
      <c r="B31" s="15" t="s">
        <v>152</v>
      </c>
      <c r="C31" s="15" t="s">
        <v>101</v>
      </c>
      <c r="D31" s="15" t="s">
        <v>102</v>
      </c>
      <c r="E31" s="15" t="s">
        <v>147</v>
      </c>
      <c r="F31" s="15" t="s">
        <v>110</v>
      </c>
      <c r="G31" s="15" t="s">
        <v>105</v>
      </c>
      <c r="H31" s="15" t="s">
        <v>105</v>
      </c>
      <c r="I31" s="15" t="s">
        <v>106</v>
      </c>
      <c r="J31" s="16">
        <v>84.88</v>
      </c>
      <c r="K31" s="16">
        <v>83.24</v>
      </c>
      <c r="L31" s="16">
        <v>91.55</v>
      </c>
      <c r="M31" s="16">
        <v>83.18</v>
      </c>
      <c r="N31" s="16">
        <v>83.11</v>
      </c>
      <c r="O31" s="16">
        <v>85.98</v>
      </c>
      <c r="P31" s="16">
        <v>70.34</v>
      </c>
      <c r="Q31" s="16">
        <v>90.68</v>
      </c>
      <c r="R31" s="16">
        <v>91.79</v>
      </c>
      <c r="S31" s="16">
        <v>78.81</v>
      </c>
      <c r="T31" s="16">
        <v>95.83</v>
      </c>
      <c r="U31" s="16">
        <v>70.67</v>
      </c>
      <c r="V31" s="16">
        <v>85.37</v>
      </c>
      <c r="W31" s="16">
        <v>95.45</v>
      </c>
      <c r="X31" s="16">
        <v>80.540000000000006</v>
      </c>
      <c r="Y31" s="16">
        <v>65.05</v>
      </c>
      <c r="Z31" s="16">
        <v>97.62</v>
      </c>
      <c r="AA31" s="16"/>
      <c r="AB31" s="16">
        <v>86.13</v>
      </c>
      <c r="AC31" s="16">
        <v>69.7</v>
      </c>
      <c r="AD31" s="16">
        <v>91.29</v>
      </c>
      <c r="AE31" s="16">
        <v>83.11</v>
      </c>
      <c r="AF31" s="16">
        <v>87.96</v>
      </c>
      <c r="AG31" s="16">
        <v>82.84</v>
      </c>
      <c r="AH31" s="16"/>
      <c r="AI31" s="16">
        <v>70.34</v>
      </c>
      <c r="AJ31" s="16">
        <v>90.46</v>
      </c>
      <c r="AK31" s="16">
        <v>95.83</v>
      </c>
      <c r="AL31" s="16">
        <v>90</v>
      </c>
      <c r="AM31" s="16">
        <v>94.44</v>
      </c>
      <c r="AN31" s="16">
        <v>71.430000000000007</v>
      </c>
      <c r="AO31" s="16">
        <v>82.61</v>
      </c>
      <c r="AP31" s="16">
        <v>82.76</v>
      </c>
      <c r="AQ31" s="16">
        <v>86.67</v>
      </c>
      <c r="AR31" s="16">
        <v>88.89</v>
      </c>
      <c r="AS31" s="16">
        <v>81.819999999999993</v>
      </c>
      <c r="AT31" s="16">
        <v>77.78</v>
      </c>
      <c r="AU31" s="16">
        <v>70.83</v>
      </c>
      <c r="AV31" s="16">
        <v>73.680000000000007</v>
      </c>
      <c r="AW31" s="16">
        <v>72.73</v>
      </c>
      <c r="AX31" s="16">
        <v>19.05</v>
      </c>
      <c r="AY31" s="16">
        <v>100</v>
      </c>
      <c r="AZ31" s="16">
        <v>76.47</v>
      </c>
      <c r="BA31" s="16">
        <v>95.35</v>
      </c>
      <c r="BB31" s="16">
        <v>68.569999999999993</v>
      </c>
      <c r="BC31" s="16">
        <v>77.78</v>
      </c>
      <c r="BD31" s="16"/>
      <c r="BE31" s="16">
        <v>47.62</v>
      </c>
      <c r="BF31" s="16">
        <v>68.06</v>
      </c>
      <c r="BG31" s="16">
        <v>75</v>
      </c>
      <c r="BH31" s="16">
        <v>100</v>
      </c>
      <c r="BI31" s="16">
        <v>91.67</v>
      </c>
      <c r="BJ31" s="16">
        <v>100</v>
      </c>
      <c r="BK31" s="16">
        <v>100</v>
      </c>
      <c r="BL31" s="16">
        <v>100</v>
      </c>
      <c r="BM31" s="16"/>
      <c r="BN31" s="16"/>
      <c r="BO31" s="16"/>
      <c r="BP31" s="16">
        <v>88.89</v>
      </c>
      <c r="BQ31" s="16">
        <v>88.89</v>
      </c>
      <c r="BR31" s="16">
        <v>95.83</v>
      </c>
      <c r="BS31" s="16">
        <v>76.92</v>
      </c>
      <c r="BT31" s="16">
        <v>75.86</v>
      </c>
      <c r="BU31" s="16">
        <v>100</v>
      </c>
      <c r="BV31" s="16">
        <v>83.33</v>
      </c>
      <c r="BW31" s="16">
        <v>64.709999999999994</v>
      </c>
      <c r="BX31" s="16">
        <v>53.33</v>
      </c>
      <c r="BY31" s="16">
        <v>90.48</v>
      </c>
      <c r="BZ31" s="16">
        <v>100</v>
      </c>
      <c r="CA31" s="16">
        <v>78.569999999999993</v>
      </c>
      <c r="CB31" s="16">
        <v>71.430000000000007</v>
      </c>
      <c r="CC31" s="16">
        <v>96</v>
      </c>
      <c r="CD31" s="16">
        <v>88.48</v>
      </c>
      <c r="CE31" s="16">
        <v>83.2</v>
      </c>
      <c r="CF31" s="16">
        <v>94.57</v>
      </c>
      <c r="CG31" s="16">
        <v>93.33</v>
      </c>
      <c r="CH31" s="16">
        <v>87.5</v>
      </c>
      <c r="CI31" s="16">
        <v>80.88</v>
      </c>
      <c r="CJ31" s="16">
        <v>75</v>
      </c>
      <c r="CK31" s="16">
        <v>50</v>
      </c>
      <c r="CL31" s="16"/>
      <c r="CM31" s="16"/>
      <c r="CN31" s="16"/>
      <c r="CO31" s="16">
        <v>100</v>
      </c>
      <c r="CP31" s="16">
        <v>41.94</v>
      </c>
      <c r="CQ31" s="16">
        <v>90.24</v>
      </c>
      <c r="CR31" s="16">
        <v>90.91</v>
      </c>
      <c r="CS31" s="16">
        <v>88.15</v>
      </c>
      <c r="CT31" s="16">
        <v>89.01</v>
      </c>
      <c r="CU31" s="16">
        <v>90.5</v>
      </c>
      <c r="CV31" s="16">
        <v>88.89</v>
      </c>
      <c r="CW31" s="16">
        <v>92.02</v>
      </c>
      <c r="CX31" s="16">
        <v>87.87</v>
      </c>
      <c r="CY31" s="16">
        <v>95.21</v>
      </c>
      <c r="CZ31" s="15"/>
      <c r="DA31" s="15"/>
      <c r="DB31" s="15"/>
      <c r="DC31" s="15"/>
      <c r="DD31" s="15"/>
      <c r="DE31" s="15"/>
      <c r="DF31" s="15"/>
      <c r="DG31" s="15"/>
      <c r="DH31" s="15"/>
      <c r="DI31" s="15"/>
      <c r="DJ31" s="15"/>
      <c r="DK31" s="15"/>
      <c r="DL31" s="15"/>
      <c r="DM31" s="15"/>
      <c r="DN31" s="15"/>
      <c r="DO31" s="15"/>
      <c r="DP31" s="15"/>
      <c r="DQ31" s="15"/>
      <c r="DR31" s="15"/>
      <c r="DS31" s="15"/>
      <c r="DT31" s="15"/>
      <c r="DU31" s="15"/>
    </row>
    <row r="32" spans="1:125" x14ac:dyDescent="0.3">
      <c r="A32" s="14" t="s">
        <v>576</v>
      </c>
      <c r="B32" s="15" t="s">
        <v>153</v>
      </c>
      <c r="C32" s="15" t="s">
        <v>101</v>
      </c>
      <c r="D32" s="15" t="s">
        <v>102</v>
      </c>
      <c r="E32" s="15" t="s">
        <v>147</v>
      </c>
      <c r="F32" s="15" t="s">
        <v>110</v>
      </c>
      <c r="G32" s="15" t="s">
        <v>105</v>
      </c>
      <c r="H32" s="15" t="s">
        <v>105</v>
      </c>
      <c r="I32" s="15" t="s">
        <v>106</v>
      </c>
      <c r="J32" s="16">
        <v>87.9</v>
      </c>
      <c r="K32" s="16">
        <v>79.67</v>
      </c>
      <c r="L32" s="16">
        <v>88.83</v>
      </c>
      <c r="M32" s="16">
        <v>87.07</v>
      </c>
      <c r="N32" s="16">
        <v>96.62</v>
      </c>
      <c r="O32" s="16">
        <v>90.28</v>
      </c>
      <c r="P32" s="16">
        <v>83.83</v>
      </c>
      <c r="Q32" s="16">
        <v>91.89</v>
      </c>
      <c r="R32" s="16">
        <v>88.06</v>
      </c>
      <c r="S32" s="16">
        <v>74.58</v>
      </c>
      <c r="T32" s="16">
        <v>97.35</v>
      </c>
      <c r="U32" s="16">
        <v>72</v>
      </c>
      <c r="V32" s="16">
        <v>68.290000000000006</v>
      </c>
      <c r="W32" s="16">
        <v>99.09</v>
      </c>
      <c r="X32" s="16">
        <v>75.489999999999995</v>
      </c>
      <c r="Y32" s="16">
        <v>89.32</v>
      </c>
      <c r="Z32" s="16">
        <v>95.24</v>
      </c>
      <c r="AA32" s="16"/>
      <c r="AB32" s="16">
        <v>95.14</v>
      </c>
      <c r="AC32" s="16">
        <v>69.7</v>
      </c>
      <c r="AD32" s="16">
        <v>95.89</v>
      </c>
      <c r="AE32" s="16">
        <v>96.62</v>
      </c>
      <c r="AF32" s="16">
        <v>89.71</v>
      </c>
      <c r="AG32" s="16">
        <v>93.36</v>
      </c>
      <c r="AH32" s="16"/>
      <c r="AI32" s="16">
        <v>83.83</v>
      </c>
      <c r="AJ32" s="16">
        <v>91.77</v>
      </c>
      <c r="AK32" s="16">
        <v>87.5</v>
      </c>
      <c r="AL32" s="16">
        <v>95</v>
      </c>
      <c r="AM32" s="16">
        <v>87.04</v>
      </c>
      <c r="AN32" s="16">
        <v>85.71</v>
      </c>
      <c r="AO32" s="16">
        <v>69.569999999999993</v>
      </c>
      <c r="AP32" s="16">
        <v>72.41</v>
      </c>
      <c r="AQ32" s="16">
        <v>93.33</v>
      </c>
      <c r="AR32" s="16">
        <v>59.26</v>
      </c>
      <c r="AS32" s="16">
        <v>81.819999999999993</v>
      </c>
      <c r="AT32" s="16">
        <v>88.89</v>
      </c>
      <c r="AU32" s="16">
        <v>62.5</v>
      </c>
      <c r="AV32" s="16">
        <v>65.08</v>
      </c>
      <c r="AW32" s="16">
        <v>87.82</v>
      </c>
      <c r="AX32" s="16">
        <v>28.57</v>
      </c>
      <c r="AY32" s="16">
        <v>80</v>
      </c>
      <c r="AZ32" s="16">
        <v>29.41</v>
      </c>
      <c r="BA32" s="16">
        <v>93.6</v>
      </c>
      <c r="BB32" s="16">
        <v>71.430000000000007</v>
      </c>
      <c r="BC32" s="16"/>
      <c r="BD32" s="16"/>
      <c r="BE32" s="16">
        <v>83.33</v>
      </c>
      <c r="BF32" s="16">
        <v>93.33</v>
      </c>
      <c r="BG32" s="16">
        <v>80</v>
      </c>
      <c r="BH32" s="16">
        <v>100</v>
      </c>
      <c r="BI32" s="16">
        <v>100</v>
      </c>
      <c r="BJ32" s="16">
        <v>100</v>
      </c>
      <c r="BK32" s="16">
        <v>100</v>
      </c>
      <c r="BL32" s="16">
        <v>80</v>
      </c>
      <c r="BM32" s="16"/>
      <c r="BN32" s="16"/>
      <c r="BO32" s="16"/>
      <c r="BP32" s="16">
        <v>97.78</v>
      </c>
      <c r="BQ32" s="16">
        <v>96.3</v>
      </c>
      <c r="BR32" s="16">
        <v>100</v>
      </c>
      <c r="BS32" s="16">
        <v>100</v>
      </c>
      <c r="BT32" s="16">
        <v>85.29</v>
      </c>
      <c r="BU32" s="16">
        <v>75</v>
      </c>
      <c r="BV32" s="16">
        <v>33.33</v>
      </c>
      <c r="BW32" s="16">
        <v>70.59</v>
      </c>
      <c r="BX32" s="16">
        <v>73.33</v>
      </c>
      <c r="BY32" s="16">
        <v>98.21</v>
      </c>
      <c r="BZ32" s="16">
        <v>94.74</v>
      </c>
      <c r="CA32" s="16">
        <v>100</v>
      </c>
      <c r="CB32" s="16">
        <v>71.430000000000007</v>
      </c>
      <c r="CC32" s="16">
        <v>96</v>
      </c>
      <c r="CD32" s="16">
        <v>94.44</v>
      </c>
      <c r="CE32" s="16">
        <v>87.6</v>
      </c>
      <c r="CF32" s="16">
        <v>91.76</v>
      </c>
      <c r="CG32" s="16">
        <v>100</v>
      </c>
      <c r="CH32" s="16">
        <v>100</v>
      </c>
      <c r="CI32" s="16">
        <v>89.14</v>
      </c>
      <c r="CJ32" s="16">
        <v>66.67</v>
      </c>
      <c r="CK32" s="16">
        <v>100</v>
      </c>
      <c r="CL32" s="16"/>
      <c r="CM32" s="16"/>
      <c r="CN32" s="16"/>
      <c r="CO32" s="16">
        <v>95.83</v>
      </c>
      <c r="CP32" s="16">
        <v>63.64</v>
      </c>
      <c r="CQ32" s="16">
        <v>97.56</v>
      </c>
      <c r="CR32" s="16">
        <v>100</v>
      </c>
      <c r="CS32" s="16">
        <v>87.41</v>
      </c>
      <c r="CT32" s="16">
        <v>93.41</v>
      </c>
      <c r="CU32" s="16">
        <v>90</v>
      </c>
      <c r="CV32" s="16">
        <v>97.22</v>
      </c>
      <c r="CW32" s="16">
        <v>92.02</v>
      </c>
      <c r="CX32" s="16">
        <v>86.17</v>
      </c>
      <c r="CY32" s="16">
        <v>94.52</v>
      </c>
      <c r="CZ32" s="15"/>
      <c r="DA32" s="15"/>
      <c r="DB32" s="15"/>
      <c r="DC32" s="15"/>
      <c r="DD32" s="15"/>
      <c r="DE32" s="15"/>
      <c r="DF32" s="15"/>
      <c r="DG32" s="15"/>
      <c r="DH32" s="15"/>
      <c r="DI32" s="15"/>
      <c r="DJ32" s="15"/>
      <c r="DK32" s="15"/>
      <c r="DL32" s="15"/>
      <c r="DM32" s="15"/>
      <c r="DN32" s="15"/>
      <c r="DO32" s="15"/>
      <c r="DP32" s="15"/>
      <c r="DQ32" s="15"/>
      <c r="DR32" s="15"/>
      <c r="DS32" s="15"/>
      <c r="DT32" s="15"/>
      <c r="DU32" s="15"/>
    </row>
    <row r="33" spans="1:125" x14ac:dyDescent="0.3">
      <c r="A33" s="14" t="s">
        <v>576</v>
      </c>
      <c r="B33" s="15" t="s">
        <v>154</v>
      </c>
      <c r="C33" s="15" t="s">
        <v>101</v>
      </c>
      <c r="D33" s="15" t="s">
        <v>102</v>
      </c>
      <c r="E33" s="15" t="s">
        <v>147</v>
      </c>
      <c r="F33" s="15" t="s">
        <v>110</v>
      </c>
      <c r="G33" s="15" t="s">
        <v>105</v>
      </c>
      <c r="H33" s="15" t="s">
        <v>105</v>
      </c>
      <c r="I33" s="15" t="s">
        <v>106</v>
      </c>
      <c r="J33" s="16">
        <v>81.319999999999993</v>
      </c>
      <c r="K33" s="16">
        <v>77.930000000000007</v>
      </c>
      <c r="L33" s="16">
        <v>93.21</v>
      </c>
      <c r="M33" s="16">
        <v>79.61</v>
      </c>
      <c r="N33" s="16">
        <v>78.62</v>
      </c>
      <c r="O33" s="16">
        <v>79.61</v>
      </c>
      <c r="P33" s="16">
        <v>74</v>
      </c>
      <c r="Q33" s="16">
        <v>84.18</v>
      </c>
      <c r="R33" s="16">
        <v>92.29</v>
      </c>
      <c r="S33" s="16">
        <v>70.34</v>
      </c>
      <c r="T33" s="16">
        <v>96.15</v>
      </c>
      <c r="U33" s="16">
        <v>78.67</v>
      </c>
      <c r="V33" s="16">
        <v>90.24</v>
      </c>
      <c r="W33" s="16">
        <v>96.36</v>
      </c>
      <c r="X33" s="16">
        <v>72.11</v>
      </c>
      <c r="Y33" s="16">
        <v>61.9</v>
      </c>
      <c r="Z33" s="16">
        <v>88.1</v>
      </c>
      <c r="AA33" s="16"/>
      <c r="AB33" s="16">
        <v>85.42</v>
      </c>
      <c r="AC33" s="16">
        <v>49.24</v>
      </c>
      <c r="AD33" s="16">
        <v>94.17</v>
      </c>
      <c r="AE33" s="16">
        <v>78.62</v>
      </c>
      <c r="AF33" s="16">
        <v>81.33</v>
      </c>
      <c r="AG33" s="16">
        <v>70.900000000000006</v>
      </c>
      <c r="AH33" s="16"/>
      <c r="AI33" s="16">
        <v>74</v>
      </c>
      <c r="AJ33" s="16">
        <v>83.81</v>
      </c>
      <c r="AK33" s="16">
        <v>95.83</v>
      </c>
      <c r="AL33" s="16">
        <v>76.67</v>
      </c>
      <c r="AM33" s="16">
        <v>93.21</v>
      </c>
      <c r="AN33" s="16">
        <v>100</v>
      </c>
      <c r="AO33" s="16">
        <v>56.52</v>
      </c>
      <c r="AP33" s="16">
        <v>79.31</v>
      </c>
      <c r="AQ33" s="16">
        <v>86.67</v>
      </c>
      <c r="AR33" s="16">
        <v>92.59</v>
      </c>
      <c r="AS33" s="16">
        <v>90.91</v>
      </c>
      <c r="AT33" s="16">
        <v>58.33</v>
      </c>
      <c r="AU33" s="16">
        <v>0</v>
      </c>
      <c r="AV33" s="16">
        <v>66.67</v>
      </c>
      <c r="AW33" s="16">
        <v>64.39</v>
      </c>
      <c r="AX33" s="16"/>
      <c r="AY33" s="16">
        <v>53.33</v>
      </c>
      <c r="AZ33" s="16">
        <v>35.29</v>
      </c>
      <c r="BA33" s="16">
        <v>96.51</v>
      </c>
      <c r="BB33" s="16">
        <v>60</v>
      </c>
      <c r="BC33" s="16">
        <v>55.56</v>
      </c>
      <c r="BD33" s="16"/>
      <c r="BE33" s="16">
        <v>59.52</v>
      </c>
      <c r="BF33" s="16">
        <v>58.7</v>
      </c>
      <c r="BG33" s="16">
        <v>80</v>
      </c>
      <c r="BH33" s="16">
        <v>100</v>
      </c>
      <c r="BI33" s="16">
        <v>91.67</v>
      </c>
      <c r="BJ33" s="16">
        <v>100</v>
      </c>
      <c r="BK33" s="16">
        <v>100</v>
      </c>
      <c r="BL33" s="16">
        <v>50</v>
      </c>
      <c r="BM33" s="16"/>
      <c r="BN33" s="16"/>
      <c r="BO33" s="16"/>
      <c r="BP33" s="16">
        <v>84.44</v>
      </c>
      <c r="BQ33" s="16">
        <v>88.89</v>
      </c>
      <c r="BR33" s="16">
        <v>95.83</v>
      </c>
      <c r="BS33" s="16">
        <v>69.23</v>
      </c>
      <c r="BT33" s="16">
        <v>82.35</v>
      </c>
      <c r="BU33" s="16">
        <v>87.5</v>
      </c>
      <c r="BV33" s="16">
        <v>66.67</v>
      </c>
      <c r="BW33" s="16">
        <v>38.24</v>
      </c>
      <c r="BX33" s="16">
        <v>36.67</v>
      </c>
      <c r="BY33" s="16">
        <v>91.53</v>
      </c>
      <c r="BZ33" s="16">
        <v>94.74</v>
      </c>
      <c r="CA33" s="16">
        <v>92.86</v>
      </c>
      <c r="CB33" s="16">
        <v>96.43</v>
      </c>
      <c r="CC33" s="16">
        <v>96</v>
      </c>
      <c r="CD33" s="16">
        <v>95.76</v>
      </c>
      <c r="CE33" s="16">
        <v>69.33</v>
      </c>
      <c r="CF33" s="16">
        <v>97.83</v>
      </c>
      <c r="CG33" s="16">
        <v>80</v>
      </c>
      <c r="CH33" s="16">
        <v>87.5</v>
      </c>
      <c r="CI33" s="16">
        <v>66.16</v>
      </c>
      <c r="CJ33" s="16">
        <v>0</v>
      </c>
      <c r="CK33" s="16">
        <v>50</v>
      </c>
      <c r="CL33" s="16"/>
      <c r="CM33" s="16"/>
      <c r="CN33" s="16"/>
      <c r="CO33" s="16">
        <v>100</v>
      </c>
      <c r="CP33" s="16">
        <v>71.88</v>
      </c>
      <c r="CQ33" s="16">
        <v>70.73</v>
      </c>
      <c r="CR33" s="16">
        <v>90.91</v>
      </c>
      <c r="CS33" s="16">
        <v>77.040000000000006</v>
      </c>
      <c r="CT33" s="16">
        <v>80</v>
      </c>
      <c r="CU33" s="16">
        <v>76.319999999999993</v>
      </c>
      <c r="CV33" s="16">
        <v>91.67</v>
      </c>
      <c r="CW33" s="16">
        <v>89.81</v>
      </c>
      <c r="CX33" s="16">
        <v>82.31</v>
      </c>
      <c r="CY33" s="16">
        <v>89.29</v>
      </c>
      <c r="CZ33" s="15"/>
      <c r="DA33" s="15"/>
      <c r="DB33" s="15"/>
      <c r="DC33" s="15"/>
      <c r="DD33" s="15"/>
      <c r="DE33" s="15"/>
      <c r="DF33" s="15"/>
      <c r="DG33" s="15"/>
      <c r="DH33" s="15"/>
      <c r="DI33" s="15"/>
      <c r="DJ33" s="15"/>
      <c r="DK33" s="15"/>
      <c r="DL33" s="15"/>
      <c r="DM33" s="15"/>
      <c r="DN33" s="15"/>
      <c r="DO33" s="15"/>
      <c r="DP33" s="15"/>
      <c r="DQ33" s="15"/>
      <c r="DR33" s="15"/>
      <c r="DS33" s="15"/>
      <c r="DT33" s="15"/>
      <c r="DU33" s="15"/>
    </row>
    <row r="34" spans="1:125" x14ac:dyDescent="0.3">
      <c r="A34" s="14" t="s">
        <v>576</v>
      </c>
      <c r="B34" s="15" t="s">
        <v>155</v>
      </c>
      <c r="C34" s="15" t="s">
        <v>101</v>
      </c>
      <c r="D34" s="15" t="s">
        <v>102</v>
      </c>
      <c r="E34" s="15" t="s">
        <v>147</v>
      </c>
      <c r="F34" s="15" t="s">
        <v>131</v>
      </c>
      <c r="G34" s="15" t="s">
        <v>105</v>
      </c>
      <c r="H34" s="15" t="s">
        <v>105</v>
      </c>
      <c r="I34" s="15" t="s">
        <v>106</v>
      </c>
      <c r="J34" s="16">
        <v>87.6</v>
      </c>
      <c r="K34" s="16">
        <v>85.67</v>
      </c>
      <c r="L34" s="16">
        <v>95.4</v>
      </c>
      <c r="M34" s="16">
        <v>82.15</v>
      </c>
      <c r="N34" s="16">
        <v>87.02</v>
      </c>
      <c r="O34" s="16">
        <v>88.88</v>
      </c>
      <c r="P34" s="16">
        <v>94.06</v>
      </c>
      <c r="Q34" s="16">
        <v>91.62</v>
      </c>
      <c r="R34" s="16">
        <v>93.91</v>
      </c>
      <c r="S34" s="16">
        <v>81.36</v>
      </c>
      <c r="T34" s="16">
        <v>97.87</v>
      </c>
      <c r="U34" s="16">
        <v>77.33</v>
      </c>
      <c r="V34" s="16">
        <v>95.12</v>
      </c>
      <c r="W34" s="16">
        <v>99.55</v>
      </c>
      <c r="X34" s="16">
        <v>75.52</v>
      </c>
      <c r="Y34" s="16">
        <v>79.06</v>
      </c>
      <c r="Z34" s="16">
        <v>97.62</v>
      </c>
      <c r="AA34" s="16"/>
      <c r="AB34" s="16">
        <v>81.25</v>
      </c>
      <c r="AC34" s="16">
        <v>78.03</v>
      </c>
      <c r="AD34" s="16">
        <v>86.42</v>
      </c>
      <c r="AE34" s="16">
        <v>87.02</v>
      </c>
      <c r="AF34" s="16">
        <v>92.13</v>
      </c>
      <c r="AG34" s="16">
        <v>88.64</v>
      </c>
      <c r="AH34" s="16">
        <v>84.87</v>
      </c>
      <c r="AI34" s="16">
        <v>94.06</v>
      </c>
      <c r="AJ34" s="16">
        <v>91.42</v>
      </c>
      <c r="AK34" s="16">
        <v>94.79</v>
      </c>
      <c r="AL34" s="16">
        <v>96.67</v>
      </c>
      <c r="AM34" s="16">
        <v>90.74</v>
      </c>
      <c r="AN34" s="16">
        <v>100</v>
      </c>
      <c r="AO34" s="16">
        <v>56.52</v>
      </c>
      <c r="AP34" s="16">
        <v>87.93</v>
      </c>
      <c r="AQ34" s="16">
        <v>93.33</v>
      </c>
      <c r="AR34" s="16">
        <v>96.3</v>
      </c>
      <c r="AS34" s="16">
        <v>100</v>
      </c>
      <c r="AT34" s="16">
        <v>100</v>
      </c>
      <c r="AU34" s="16">
        <v>0</v>
      </c>
      <c r="AV34" s="16">
        <v>77.78</v>
      </c>
      <c r="AW34" s="16">
        <v>72.44</v>
      </c>
      <c r="AX34" s="16"/>
      <c r="AY34" s="16">
        <v>83.33</v>
      </c>
      <c r="AZ34" s="16">
        <v>70.59</v>
      </c>
      <c r="BA34" s="16">
        <v>86.05</v>
      </c>
      <c r="BB34" s="16">
        <v>68.569999999999993</v>
      </c>
      <c r="BC34" s="16">
        <v>33.33</v>
      </c>
      <c r="BD34" s="16"/>
      <c r="BE34" s="16">
        <v>64.81</v>
      </c>
      <c r="BF34" s="16">
        <v>84</v>
      </c>
      <c r="BG34" s="16">
        <v>80</v>
      </c>
      <c r="BH34" s="16">
        <v>100</v>
      </c>
      <c r="BI34" s="16">
        <v>91.67</v>
      </c>
      <c r="BJ34" s="16">
        <v>100</v>
      </c>
      <c r="BK34" s="16">
        <v>100</v>
      </c>
      <c r="BL34" s="16">
        <v>90</v>
      </c>
      <c r="BM34" s="16"/>
      <c r="BN34" s="16"/>
      <c r="BO34" s="16"/>
      <c r="BP34" s="16">
        <v>77.78</v>
      </c>
      <c r="BQ34" s="16">
        <v>100</v>
      </c>
      <c r="BR34" s="16">
        <v>75</v>
      </c>
      <c r="BS34" s="16">
        <v>46.15</v>
      </c>
      <c r="BT34" s="16">
        <v>88.24</v>
      </c>
      <c r="BU34" s="16">
        <v>100</v>
      </c>
      <c r="BV34" s="16">
        <v>66.67</v>
      </c>
      <c r="BW34" s="16">
        <v>64.709999999999994</v>
      </c>
      <c r="BX34" s="16">
        <v>90</v>
      </c>
      <c r="BY34" s="16">
        <v>84.13</v>
      </c>
      <c r="BZ34" s="16">
        <v>100</v>
      </c>
      <c r="CA34" s="16">
        <v>85.71</v>
      </c>
      <c r="CB34" s="16">
        <v>82.14</v>
      </c>
      <c r="CC34" s="16">
        <v>76</v>
      </c>
      <c r="CD34" s="16">
        <v>86.3</v>
      </c>
      <c r="CE34" s="16">
        <v>86.4</v>
      </c>
      <c r="CF34" s="16">
        <v>100</v>
      </c>
      <c r="CG34" s="16">
        <v>100</v>
      </c>
      <c r="CH34" s="16">
        <v>87.5</v>
      </c>
      <c r="CI34" s="16">
        <v>85.35</v>
      </c>
      <c r="CJ34" s="16">
        <v>91.67</v>
      </c>
      <c r="CK34" s="16">
        <v>50</v>
      </c>
      <c r="CL34" s="16">
        <v>93.86</v>
      </c>
      <c r="CM34" s="16">
        <v>85.48</v>
      </c>
      <c r="CN34" s="16">
        <v>80.19</v>
      </c>
      <c r="CO34" s="16">
        <v>100</v>
      </c>
      <c r="CP34" s="16">
        <v>96.97</v>
      </c>
      <c r="CQ34" s="16">
        <v>92.68</v>
      </c>
      <c r="CR34" s="16">
        <v>90.91</v>
      </c>
      <c r="CS34" s="16">
        <v>85.93</v>
      </c>
      <c r="CT34" s="16">
        <v>88.64</v>
      </c>
      <c r="CU34" s="16">
        <v>85.33</v>
      </c>
      <c r="CV34" s="16">
        <v>88.89</v>
      </c>
      <c r="CW34" s="16">
        <v>95.04</v>
      </c>
      <c r="CX34" s="16">
        <v>88.44</v>
      </c>
      <c r="CY34" s="16">
        <v>89.04</v>
      </c>
      <c r="CZ34" s="15"/>
      <c r="DA34" s="15"/>
      <c r="DB34" s="15"/>
      <c r="DC34" s="15"/>
      <c r="DD34" s="15"/>
      <c r="DE34" s="15"/>
      <c r="DF34" s="15"/>
      <c r="DG34" s="15"/>
      <c r="DH34" s="15"/>
      <c r="DI34" s="15"/>
      <c r="DJ34" s="15"/>
      <c r="DK34" s="15"/>
      <c r="DL34" s="15"/>
      <c r="DM34" s="15"/>
      <c r="DN34" s="15"/>
      <c r="DO34" s="15"/>
      <c r="DP34" s="15"/>
      <c r="DQ34" s="15"/>
      <c r="DR34" s="15"/>
      <c r="DS34" s="15"/>
      <c r="DT34" s="15"/>
      <c r="DU34" s="15"/>
    </row>
    <row r="35" spans="1:125" x14ac:dyDescent="0.3">
      <c r="A35" s="14" t="s">
        <v>576</v>
      </c>
      <c r="B35" s="15" t="s">
        <v>156</v>
      </c>
      <c r="C35" s="15" t="s">
        <v>101</v>
      </c>
      <c r="D35" s="15" t="s">
        <v>102</v>
      </c>
      <c r="E35" s="15" t="s">
        <v>147</v>
      </c>
      <c r="F35" s="15" t="s">
        <v>110</v>
      </c>
      <c r="G35" s="15" t="s">
        <v>105</v>
      </c>
      <c r="H35" s="15" t="s">
        <v>105</v>
      </c>
      <c r="I35" s="15" t="s">
        <v>106</v>
      </c>
      <c r="J35" s="16">
        <v>69.61</v>
      </c>
      <c r="K35" s="16">
        <v>58.76</v>
      </c>
      <c r="L35" s="16">
        <v>78.02</v>
      </c>
      <c r="M35" s="16">
        <v>70.260000000000005</v>
      </c>
      <c r="N35" s="16">
        <v>74.209999999999994</v>
      </c>
      <c r="O35" s="16">
        <v>66.430000000000007</v>
      </c>
      <c r="P35" s="16">
        <v>47.37</v>
      </c>
      <c r="Q35" s="16">
        <v>71.66</v>
      </c>
      <c r="R35" s="16">
        <v>82.09</v>
      </c>
      <c r="S35" s="16">
        <v>45.13</v>
      </c>
      <c r="T35" s="16">
        <v>80.67</v>
      </c>
      <c r="U35" s="16">
        <v>69.44</v>
      </c>
      <c r="V35" s="16">
        <v>74.39</v>
      </c>
      <c r="W35" s="16">
        <v>90.91</v>
      </c>
      <c r="X35" s="16">
        <v>68.67</v>
      </c>
      <c r="Y35" s="16">
        <v>71.510000000000005</v>
      </c>
      <c r="Z35" s="16">
        <v>90.48</v>
      </c>
      <c r="AA35" s="16"/>
      <c r="AB35" s="16">
        <v>58.82</v>
      </c>
      <c r="AC35" s="16">
        <v>38.46</v>
      </c>
      <c r="AD35" s="16">
        <v>72.28</v>
      </c>
      <c r="AE35" s="16">
        <v>74.209999999999994</v>
      </c>
      <c r="AF35" s="16">
        <v>67.34</v>
      </c>
      <c r="AG35" s="16">
        <v>60.63</v>
      </c>
      <c r="AH35" s="16"/>
      <c r="AI35" s="16">
        <v>47.37</v>
      </c>
      <c r="AJ35" s="16">
        <v>71.2</v>
      </c>
      <c r="AK35" s="16">
        <v>77.08</v>
      </c>
      <c r="AL35" s="16">
        <v>90</v>
      </c>
      <c r="AM35" s="16">
        <v>87.04</v>
      </c>
      <c r="AN35" s="16">
        <v>71.430000000000007</v>
      </c>
      <c r="AO35" s="16">
        <v>36.36</v>
      </c>
      <c r="AP35" s="16">
        <v>44.83</v>
      </c>
      <c r="AQ35" s="16">
        <v>86.67</v>
      </c>
      <c r="AR35" s="16">
        <v>74.069999999999993</v>
      </c>
      <c r="AS35" s="16">
        <v>68.180000000000007</v>
      </c>
      <c r="AT35" s="16">
        <v>77.78</v>
      </c>
      <c r="AU35" s="16">
        <v>0</v>
      </c>
      <c r="AV35" s="16">
        <v>71.430000000000007</v>
      </c>
      <c r="AW35" s="16">
        <v>96.97</v>
      </c>
      <c r="AX35" s="16">
        <v>0</v>
      </c>
      <c r="AY35" s="16">
        <v>56.67</v>
      </c>
      <c r="AZ35" s="16">
        <v>54.55</v>
      </c>
      <c r="BA35" s="16">
        <v>79.63</v>
      </c>
      <c r="BB35" s="16">
        <v>51.43</v>
      </c>
      <c r="BC35" s="16"/>
      <c r="BD35" s="16"/>
      <c r="BE35" s="16">
        <v>62.5</v>
      </c>
      <c r="BF35" s="16">
        <v>69.44</v>
      </c>
      <c r="BG35" s="16">
        <v>93.33</v>
      </c>
      <c r="BH35" s="16">
        <v>100</v>
      </c>
      <c r="BI35" s="16">
        <v>100</v>
      </c>
      <c r="BJ35" s="16">
        <v>100</v>
      </c>
      <c r="BK35" s="16">
        <v>100</v>
      </c>
      <c r="BL35" s="16">
        <v>60</v>
      </c>
      <c r="BM35" s="16"/>
      <c r="BN35" s="16"/>
      <c r="BO35" s="16"/>
      <c r="BP35" s="16">
        <v>54.29</v>
      </c>
      <c r="BQ35" s="16">
        <v>33.33</v>
      </c>
      <c r="BR35" s="16">
        <v>66.67</v>
      </c>
      <c r="BS35" s="16">
        <v>69.23</v>
      </c>
      <c r="BT35" s="16">
        <v>67.650000000000006</v>
      </c>
      <c r="BU35" s="16">
        <v>28.57</v>
      </c>
      <c r="BV35" s="16">
        <v>66.67</v>
      </c>
      <c r="BW35" s="16"/>
      <c r="BX35" s="16">
        <v>33.33</v>
      </c>
      <c r="BY35" s="16">
        <v>61.4</v>
      </c>
      <c r="BZ35" s="16">
        <v>64.290000000000006</v>
      </c>
      <c r="CA35" s="16">
        <v>69.23</v>
      </c>
      <c r="CB35" s="16">
        <v>57.14</v>
      </c>
      <c r="CC35" s="16">
        <v>75</v>
      </c>
      <c r="CD35" s="16">
        <v>83.27</v>
      </c>
      <c r="CE35" s="16">
        <v>54.47</v>
      </c>
      <c r="CF35" s="16">
        <v>84.77</v>
      </c>
      <c r="CG35" s="16">
        <v>70</v>
      </c>
      <c r="CH35" s="16">
        <v>12.5</v>
      </c>
      <c r="CI35" s="16">
        <v>71.3</v>
      </c>
      <c r="CJ35" s="16">
        <v>45.83</v>
      </c>
      <c r="CK35" s="16">
        <v>50</v>
      </c>
      <c r="CL35" s="16"/>
      <c r="CM35" s="16"/>
      <c r="CN35" s="16"/>
      <c r="CO35" s="16">
        <v>62.5</v>
      </c>
      <c r="CP35" s="16">
        <v>18.75</v>
      </c>
      <c r="CQ35" s="16">
        <v>58.54</v>
      </c>
      <c r="CR35" s="16">
        <v>45.45</v>
      </c>
      <c r="CS35" s="16">
        <v>57.69</v>
      </c>
      <c r="CT35" s="16">
        <v>68.86</v>
      </c>
      <c r="CU35" s="16">
        <v>64.33</v>
      </c>
      <c r="CV35" s="16">
        <v>69.44</v>
      </c>
      <c r="CW35" s="16">
        <v>87.86</v>
      </c>
      <c r="CX35" s="16">
        <v>74.83</v>
      </c>
      <c r="CY35" s="16">
        <v>72.58</v>
      </c>
      <c r="CZ35" s="15"/>
      <c r="DA35" s="15"/>
      <c r="DB35" s="15"/>
      <c r="DC35" s="15"/>
      <c r="DD35" s="15"/>
      <c r="DE35" s="15"/>
      <c r="DF35" s="15"/>
      <c r="DG35" s="15"/>
      <c r="DH35" s="15"/>
      <c r="DI35" s="15"/>
      <c r="DJ35" s="15"/>
      <c r="DK35" s="15"/>
      <c r="DL35" s="15"/>
      <c r="DM35" s="15"/>
      <c r="DN35" s="15"/>
      <c r="DO35" s="15"/>
      <c r="DP35" s="15"/>
      <c r="DQ35" s="15"/>
      <c r="DR35" s="15"/>
      <c r="DS35" s="15"/>
      <c r="DT35" s="15"/>
      <c r="DU35" s="15"/>
    </row>
    <row r="36" spans="1:125" x14ac:dyDescent="0.3">
      <c r="A36" s="14" t="s">
        <v>576</v>
      </c>
      <c r="B36" s="15" t="s">
        <v>157</v>
      </c>
      <c r="C36" s="15" t="s">
        <v>101</v>
      </c>
      <c r="D36" s="15" t="s">
        <v>102</v>
      </c>
      <c r="E36" s="15" t="s">
        <v>158</v>
      </c>
      <c r="F36" s="15" t="s">
        <v>108</v>
      </c>
      <c r="G36" s="15" t="s">
        <v>105</v>
      </c>
      <c r="H36" s="15" t="s">
        <v>105</v>
      </c>
      <c r="I36" s="15" t="s">
        <v>106</v>
      </c>
      <c r="J36" s="16">
        <v>89.26</v>
      </c>
      <c r="K36" s="16">
        <v>93.04</v>
      </c>
      <c r="L36" s="16">
        <v>97.3</v>
      </c>
      <c r="M36" s="16">
        <v>86.23</v>
      </c>
      <c r="N36" s="16">
        <v>92.99</v>
      </c>
      <c r="O36" s="16">
        <v>86.74</v>
      </c>
      <c r="P36" s="16">
        <v>90.58</v>
      </c>
      <c r="Q36" s="16">
        <v>95.11</v>
      </c>
      <c r="R36" s="16"/>
      <c r="S36" s="16">
        <v>93.04</v>
      </c>
      <c r="T36" s="16">
        <v>97.28</v>
      </c>
      <c r="U36" s="16"/>
      <c r="V36" s="16">
        <v>94.29</v>
      </c>
      <c r="W36" s="16">
        <v>98.15</v>
      </c>
      <c r="X36" s="16">
        <v>78.7</v>
      </c>
      <c r="Y36" s="16">
        <v>94.44</v>
      </c>
      <c r="Z36" s="16">
        <v>83.33</v>
      </c>
      <c r="AA36" s="16"/>
      <c r="AB36" s="16">
        <v>93.06</v>
      </c>
      <c r="AC36" s="16">
        <v>57.38</v>
      </c>
      <c r="AD36" s="16">
        <v>96.4</v>
      </c>
      <c r="AE36" s="16">
        <v>92.99</v>
      </c>
      <c r="AF36" s="16">
        <v>97.22</v>
      </c>
      <c r="AG36" s="16">
        <v>84.97</v>
      </c>
      <c r="AH36" s="16">
        <v>72.34</v>
      </c>
      <c r="AI36" s="16">
        <v>90.58</v>
      </c>
      <c r="AJ36" s="16">
        <v>95.06</v>
      </c>
      <c r="AK36" s="16"/>
      <c r="AL36" s="16"/>
      <c r="AM36" s="16"/>
      <c r="AN36" s="16"/>
      <c r="AO36" s="16">
        <v>100</v>
      </c>
      <c r="AP36" s="16">
        <v>91.38</v>
      </c>
      <c r="AQ36" s="16">
        <v>93.33</v>
      </c>
      <c r="AR36" s="16">
        <v>100</v>
      </c>
      <c r="AS36" s="16">
        <v>83.33</v>
      </c>
      <c r="AT36" s="16">
        <v>46.67</v>
      </c>
      <c r="AU36" s="16">
        <v>0</v>
      </c>
      <c r="AV36" s="16">
        <v>78.069999999999993</v>
      </c>
      <c r="AW36" s="16">
        <v>92.31</v>
      </c>
      <c r="AX36" s="16"/>
      <c r="AY36" s="16">
        <v>82.5</v>
      </c>
      <c r="AZ36" s="16">
        <v>7.69</v>
      </c>
      <c r="BA36" s="16">
        <v>98.84</v>
      </c>
      <c r="BB36" s="16">
        <v>71.430000000000007</v>
      </c>
      <c r="BC36" s="16">
        <v>88.89</v>
      </c>
      <c r="BD36" s="16"/>
      <c r="BE36" s="16">
        <v>96.3</v>
      </c>
      <c r="BF36" s="16">
        <v>92.67</v>
      </c>
      <c r="BG36" s="16">
        <v>100</v>
      </c>
      <c r="BH36" s="16">
        <v>93.75</v>
      </c>
      <c r="BI36" s="16">
        <v>100</v>
      </c>
      <c r="BJ36" s="16">
        <v>0</v>
      </c>
      <c r="BK36" s="16">
        <v>100</v>
      </c>
      <c r="BL36" s="16">
        <v>60</v>
      </c>
      <c r="BM36" s="16"/>
      <c r="BN36" s="16"/>
      <c r="BO36" s="16"/>
      <c r="BP36" s="16">
        <v>97.78</v>
      </c>
      <c r="BQ36" s="16">
        <v>92.59</v>
      </c>
      <c r="BR36" s="16">
        <v>87.5</v>
      </c>
      <c r="BS36" s="16">
        <v>92.31</v>
      </c>
      <c r="BT36" s="16">
        <v>91.18</v>
      </c>
      <c r="BU36" s="16">
        <v>62.5</v>
      </c>
      <c r="BV36" s="16">
        <v>50</v>
      </c>
      <c r="BW36" s="16">
        <v>42.42</v>
      </c>
      <c r="BX36" s="16">
        <v>84.62</v>
      </c>
      <c r="BY36" s="16">
        <v>95.24</v>
      </c>
      <c r="BZ36" s="16">
        <v>100</v>
      </c>
      <c r="CA36" s="16">
        <v>92.86</v>
      </c>
      <c r="CB36" s="16">
        <v>80</v>
      </c>
      <c r="CC36" s="16">
        <v>96</v>
      </c>
      <c r="CD36" s="16"/>
      <c r="CE36" s="16">
        <v>95.2</v>
      </c>
      <c r="CF36" s="16">
        <v>100</v>
      </c>
      <c r="CG36" s="16">
        <v>100</v>
      </c>
      <c r="CH36" s="16">
        <v>100</v>
      </c>
      <c r="CI36" s="16">
        <v>73.989999999999995</v>
      </c>
      <c r="CJ36" s="16">
        <v>83.33</v>
      </c>
      <c r="CK36" s="16">
        <v>100</v>
      </c>
      <c r="CL36" s="16">
        <v>75.680000000000007</v>
      </c>
      <c r="CM36" s="16">
        <v>67.739999999999995</v>
      </c>
      <c r="CN36" s="16">
        <v>72.599999999999994</v>
      </c>
      <c r="CO36" s="16">
        <v>85.83</v>
      </c>
      <c r="CP36" s="16">
        <v>87.88</v>
      </c>
      <c r="CQ36" s="16">
        <v>92.68</v>
      </c>
      <c r="CR36" s="16">
        <v>100</v>
      </c>
      <c r="CS36" s="16">
        <v>90</v>
      </c>
      <c r="CT36" s="16">
        <v>94.51</v>
      </c>
      <c r="CU36" s="16">
        <v>91.84</v>
      </c>
      <c r="CV36" s="16">
        <v>94.44</v>
      </c>
      <c r="CW36" s="16">
        <v>97.52</v>
      </c>
      <c r="CX36" s="16">
        <v>95.92</v>
      </c>
      <c r="CY36" s="16">
        <v>97.26</v>
      </c>
      <c r="CZ36" s="15"/>
      <c r="DA36" s="15"/>
      <c r="DB36" s="15"/>
      <c r="DC36" s="15"/>
      <c r="DD36" s="15"/>
      <c r="DE36" s="15"/>
      <c r="DF36" s="15"/>
      <c r="DG36" s="15"/>
      <c r="DH36" s="15"/>
      <c r="DI36" s="15"/>
      <c r="DJ36" s="15"/>
      <c r="DK36" s="15"/>
      <c r="DL36" s="15"/>
      <c r="DM36" s="15"/>
      <c r="DN36" s="15"/>
      <c r="DO36" s="15"/>
      <c r="DP36" s="15"/>
      <c r="DQ36" s="15"/>
      <c r="DR36" s="15"/>
      <c r="DS36" s="15"/>
      <c r="DT36" s="15"/>
      <c r="DU36" s="15"/>
    </row>
    <row r="37" spans="1:125" x14ac:dyDescent="0.3">
      <c r="A37" s="14" t="s">
        <v>576</v>
      </c>
      <c r="B37" s="15" t="s">
        <v>159</v>
      </c>
      <c r="C37" s="15" t="s">
        <v>101</v>
      </c>
      <c r="D37" s="15" t="s">
        <v>102</v>
      </c>
      <c r="E37" s="15" t="s">
        <v>158</v>
      </c>
      <c r="F37" s="15" t="s">
        <v>108</v>
      </c>
      <c r="G37" s="15" t="s">
        <v>105</v>
      </c>
      <c r="H37" s="15" t="s">
        <v>105</v>
      </c>
      <c r="I37" s="15" t="s">
        <v>106</v>
      </c>
      <c r="J37" s="16">
        <v>89.51</v>
      </c>
      <c r="K37" s="16">
        <v>88.7</v>
      </c>
      <c r="L37" s="16">
        <v>93.17</v>
      </c>
      <c r="M37" s="16">
        <v>89.01</v>
      </c>
      <c r="N37" s="16">
        <v>91.72</v>
      </c>
      <c r="O37" s="16">
        <v>83.94</v>
      </c>
      <c r="P37" s="16">
        <v>90.53</v>
      </c>
      <c r="Q37" s="16">
        <v>95.91</v>
      </c>
      <c r="R37" s="16"/>
      <c r="S37" s="16">
        <v>88.7</v>
      </c>
      <c r="T37" s="16">
        <v>93.45</v>
      </c>
      <c r="U37" s="16"/>
      <c r="V37" s="16">
        <v>85.71</v>
      </c>
      <c r="W37" s="16">
        <v>94.44</v>
      </c>
      <c r="X37" s="16">
        <v>87.13</v>
      </c>
      <c r="Y37" s="16">
        <v>92.98</v>
      </c>
      <c r="Z37" s="16">
        <v>76.19</v>
      </c>
      <c r="AA37" s="16"/>
      <c r="AB37" s="16">
        <v>93.62</v>
      </c>
      <c r="AC37" s="16"/>
      <c r="AD37" s="16">
        <v>94.16</v>
      </c>
      <c r="AE37" s="16">
        <v>91.72</v>
      </c>
      <c r="AF37" s="16">
        <v>90.57</v>
      </c>
      <c r="AG37" s="16">
        <v>88.89</v>
      </c>
      <c r="AH37" s="16">
        <v>73.099999999999994</v>
      </c>
      <c r="AI37" s="16">
        <v>90.53</v>
      </c>
      <c r="AJ37" s="16">
        <v>95.82</v>
      </c>
      <c r="AK37" s="16"/>
      <c r="AL37" s="16"/>
      <c r="AM37" s="16"/>
      <c r="AN37" s="16"/>
      <c r="AO37" s="16">
        <v>86.96</v>
      </c>
      <c r="AP37" s="16">
        <v>93.1</v>
      </c>
      <c r="AQ37" s="16">
        <v>86.67</v>
      </c>
      <c r="AR37" s="16">
        <v>92.31</v>
      </c>
      <c r="AS37" s="16">
        <v>83.33</v>
      </c>
      <c r="AT37" s="16">
        <v>80</v>
      </c>
      <c r="AU37" s="16">
        <v>0</v>
      </c>
      <c r="AV37" s="16">
        <v>92.11</v>
      </c>
      <c r="AW37" s="16">
        <v>94.44</v>
      </c>
      <c r="AX37" s="16">
        <v>0</v>
      </c>
      <c r="AY37" s="16">
        <v>83.33</v>
      </c>
      <c r="AZ37" s="16"/>
      <c r="BA37" s="16">
        <v>94.64</v>
      </c>
      <c r="BB37" s="16">
        <v>88.57</v>
      </c>
      <c r="BC37" s="16">
        <v>77.78</v>
      </c>
      <c r="BD37" s="16"/>
      <c r="BE37" s="16">
        <v>87.04</v>
      </c>
      <c r="BF37" s="16">
        <v>97.92</v>
      </c>
      <c r="BG37" s="16">
        <v>80</v>
      </c>
      <c r="BH37" s="16">
        <v>100</v>
      </c>
      <c r="BI37" s="16">
        <v>100</v>
      </c>
      <c r="BJ37" s="16">
        <v>0</v>
      </c>
      <c r="BK37" s="16">
        <v>50</v>
      </c>
      <c r="BL37" s="16">
        <v>40</v>
      </c>
      <c r="BM37" s="16"/>
      <c r="BN37" s="16"/>
      <c r="BO37" s="16"/>
      <c r="BP37" s="16">
        <v>97.67</v>
      </c>
      <c r="BQ37" s="16">
        <v>92.59</v>
      </c>
      <c r="BR37" s="16">
        <v>91.3</v>
      </c>
      <c r="BS37" s="16">
        <v>92.31</v>
      </c>
      <c r="BT37" s="16">
        <v>91.18</v>
      </c>
      <c r="BU37" s="16"/>
      <c r="BV37" s="16"/>
      <c r="BW37" s="16"/>
      <c r="BX37" s="16"/>
      <c r="BY37" s="16">
        <v>98.39</v>
      </c>
      <c r="BZ37" s="16">
        <v>88.89</v>
      </c>
      <c r="CA37" s="16">
        <v>78.569999999999993</v>
      </c>
      <c r="CB37" s="16">
        <v>100</v>
      </c>
      <c r="CC37" s="16">
        <v>91.67</v>
      </c>
      <c r="CD37" s="16"/>
      <c r="CE37" s="16">
        <v>88.62</v>
      </c>
      <c r="CF37" s="16">
        <v>93.33</v>
      </c>
      <c r="CG37" s="16">
        <v>100</v>
      </c>
      <c r="CH37" s="16">
        <v>87.5</v>
      </c>
      <c r="CI37" s="16">
        <v>89.9</v>
      </c>
      <c r="CJ37" s="16">
        <v>46.67</v>
      </c>
      <c r="CK37" s="16">
        <v>100</v>
      </c>
      <c r="CL37" s="16">
        <v>89.19</v>
      </c>
      <c r="CM37" s="16">
        <v>41.94</v>
      </c>
      <c r="CN37" s="16">
        <v>77.92</v>
      </c>
      <c r="CO37" s="16">
        <v>100</v>
      </c>
      <c r="CP37" s="16">
        <v>75</v>
      </c>
      <c r="CQ37" s="16">
        <v>100</v>
      </c>
      <c r="CR37" s="16">
        <v>100</v>
      </c>
      <c r="CS37" s="16">
        <v>95.83</v>
      </c>
      <c r="CT37" s="16">
        <v>95.6</v>
      </c>
      <c r="CU37" s="16">
        <v>91.84</v>
      </c>
      <c r="CV37" s="16">
        <v>88.89</v>
      </c>
      <c r="CW37" s="16">
        <v>99.17</v>
      </c>
      <c r="CX37" s="16">
        <v>96.26</v>
      </c>
      <c r="CY37" s="16">
        <v>100</v>
      </c>
      <c r="CZ37" s="15"/>
      <c r="DA37" s="15"/>
      <c r="DB37" s="15"/>
      <c r="DC37" s="15"/>
      <c r="DD37" s="15"/>
      <c r="DE37" s="15"/>
      <c r="DF37" s="15"/>
      <c r="DG37" s="15"/>
      <c r="DH37" s="15"/>
      <c r="DI37" s="15"/>
      <c r="DJ37" s="15"/>
      <c r="DK37" s="15"/>
      <c r="DL37" s="15"/>
      <c r="DM37" s="15"/>
      <c r="DN37" s="15"/>
      <c r="DO37" s="15"/>
      <c r="DP37" s="15"/>
      <c r="DQ37" s="15"/>
      <c r="DR37" s="15"/>
      <c r="DS37" s="15"/>
      <c r="DT37" s="15"/>
      <c r="DU37" s="15"/>
    </row>
    <row r="38" spans="1:125" x14ac:dyDescent="0.3">
      <c r="A38" s="14" t="s">
        <v>576</v>
      </c>
      <c r="B38" s="15" t="s">
        <v>160</v>
      </c>
      <c r="C38" s="15" t="s">
        <v>101</v>
      </c>
      <c r="D38" s="15" t="s">
        <v>102</v>
      </c>
      <c r="E38" s="15" t="s">
        <v>161</v>
      </c>
      <c r="F38" s="15" t="s">
        <v>138</v>
      </c>
      <c r="G38" s="15" t="s">
        <v>162</v>
      </c>
      <c r="H38" s="15" t="s">
        <v>163</v>
      </c>
      <c r="I38" s="15" t="s">
        <v>106</v>
      </c>
      <c r="J38" s="16">
        <v>82.18</v>
      </c>
      <c r="K38" s="16">
        <v>73.650000000000006</v>
      </c>
      <c r="L38" s="16">
        <v>89.58</v>
      </c>
      <c r="M38" s="16">
        <v>78.3</v>
      </c>
      <c r="N38" s="16">
        <v>82.11</v>
      </c>
      <c r="O38" s="16">
        <v>82.79</v>
      </c>
      <c r="P38" s="16">
        <v>80.17</v>
      </c>
      <c r="Q38" s="16">
        <v>89.18</v>
      </c>
      <c r="R38" s="16">
        <v>88.8</v>
      </c>
      <c r="S38" s="16">
        <v>66.099999999999994</v>
      </c>
      <c r="T38" s="16">
        <v>94.23</v>
      </c>
      <c r="U38" s="16"/>
      <c r="V38" s="16">
        <v>71.430000000000007</v>
      </c>
      <c r="W38" s="16">
        <v>100</v>
      </c>
      <c r="X38" s="16">
        <v>66.540000000000006</v>
      </c>
      <c r="Y38" s="16">
        <v>67.97</v>
      </c>
      <c r="Z38" s="16">
        <v>85.71</v>
      </c>
      <c r="AA38" s="16"/>
      <c r="AB38" s="16">
        <v>88.32</v>
      </c>
      <c r="AC38" s="16">
        <v>64.62</v>
      </c>
      <c r="AD38" s="16">
        <v>87.81</v>
      </c>
      <c r="AE38" s="16">
        <v>82.11</v>
      </c>
      <c r="AF38" s="16">
        <v>86.11</v>
      </c>
      <c r="AG38" s="16">
        <v>73.41</v>
      </c>
      <c r="AH38" s="16"/>
      <c r="AI38" s="16">
        <v>80.17</v>
      </c>
      <c r="AJ38" s="16">
        <v>89.07</v>
      </c>
      <c r="AK38" s="16">
        <v>87.5</v>
      </c>
      <c r="AL38" s="16">
        <v>66.67</v>
      </c>
      <c r="AM38" s="16">
        <v>94.23</v>
      </c>
      <c r="AN38" s="16">
        <v>100</v>
      </c>
      <c r="AO38" s="16">
        <v>39.130000000000003</v>
      </c>
      <c r="AP38" s="16">
        <v>77.59</v>
      </c>
      <c r="AQ38" s="16">
        <v>93.33</v>
      </c>
      <c r="AR38" s="16">
        <v>69.23</v>
      </c>
      <c r="AS38" s="16">
        <v>66.67</v>
      </c>
      <c r="AT38" s="16">
        <v>61.11</v>
      </c>
      <c r="AU38" s="16">
        <v>0</v>
      </c>
      <c r="AV38" s="16">
        <v>63.16</v>
      </c>
      <c r="AW38" s="16">
        <v>46.21</v>
      </c>
      <c r="AX38" s="16">
        <v>0</v>
      </c>
      <c r="AY38" s="16">
        <v>0</v>
      </c>
      <c r="AZ38" s="16">
        <v>35.29</v>
      </c>
      <c r="BA38" s="16">
        <v>97.44</v>
      </c>
      <c r="BB38" s="16">
        <v>54.29</v>
      </c>
      <c r="BC38" s="16"/>
      <c r="BD38" s="16"/>
      <c r="BE38" s="16">
        <v>60.42</v>
      </c>
      <c r="BF38" s="16">
        <v>67.39</v>
      </c>
      <c r="BG38" s="16">
        <v>76.67</v>
      </c>
      <c r="BH38" s="16">
        <v>87.5</v>
      </c>
      <c r="BI38" s="16">
        <v>100</v>
      </c>
      <c r="BJ38" s="16">
        <v>100</v>
      </c>
      <c r="BK38" s="16">
        <v>100</v>
      </c>
      <c r="BL38" s="16">
        <v>60</v>
      </c>
      <c r="BM38" s="16"/>
      <c r="BN38" s="16"/>
      <c r="BO38" s="16"/>
      <c r="BP38" s="16">
        <v>95.56</v>
      </c>
      <c r="BQ38" s="16">
        <v>96.3</v>
      </c>
      <c r="BR38" s="16">
        <v>79.17</v>
      </c>
      <c r="BS38" s="16">
        <v>92.31</v>
      </c>
      <c r="BT38" s="16">
        <v>75.86</v>
      </c>
      <c r="BU38" s="16">
        <v>75</v>
      </c>
      <c r="BV38" s="16">
        <v>66.67</v>
      </c>
      <c r="BW38" s="16">
        <v>61.76</v>
      </c>
      <c r="BX38" s="16">
        <v>57.14</v>
      </c>
      <c r="BY38" s="16">
        <v>90.48</v>
      </c>
      <c r="BZ38" s="16">
        <v>94.74</v>
      </c>
      <c r="CA38" s="16">
        <v>66.67</v>
      </c>
      <c r="CB38" s="16">
        <v>71.430000000000007</v>
      </c>
      <c r="CC38" s="16">
        <v>88</v>
      </c>
      <c r="CD38" s="16">
        <v>82.67</v>
      </c>
      <c r="CE38" s="16">
        <v>78.400000000000006</v>
      </c>
      <c r="CF38" s="16">
        <v>95.65</v>
      </c>
      <c r="CG38" s="16">
        <v>96.67</v>
      </c>
      <c r="CH38" s="16">
        <v>75</v>
      </c>
      <c r="CI38" s="16">
        <v>65.91</v>
      </c>
      <c r="CJ38" s="16">
        <v>60</v>
      </c>
      <c r="CK38" s="16">
        <v>50</v>
      </c>
      <c r="CL38" s="16"/>
      <c r="CM38" s="16"/>
      <c r="CN38" s="16"/>
      <c r="CO38" s="16">
        <v>44.17</v>
      </c>
      <c r="CP38" s="16">
        <v>70.59</v>
      </c>
      <c r="CQ38" s="16">
        <v>92.68</v>
      </c>
      <c r="CR38" s="16">
        <v>100</v>
      </c>
      <c r="CS38" s="16">
        <v>82.22</v>
      </c>
      <c r="CT38" s="16">
        <v>86.45</v>
      </c>
      <c r="CU38" s="16">
        <v>88.61</v>
      </c>
      <c r="CV38" s="16">
        <v>97.22</v>
      </c>
      <c r="CW38" s="16">
        <v>91.74</v>
      </c>
      <c r="CX38" s="16">
        <v>92.52</v>
      </c>
      <c r="CY38" s="16">
        <v>97.26</v>
      </c>
      <c r="CZ38" s="15"/>
      <c r="DA38" s="15"/>
      <c r="DB38" s="15"/>
      <c r="DC38" s="15"/>
      <c r="DD38" s="15"/>
      <c r="DE38" s="15"/>
      <c r="DF38" s="15"/>
      <c r="DG38" s="15"/>
      <c r="DH38" s="15"/>
      <c r="DI38" s="15"/>
      <c r="DJ38" s="15"/>
      <c r="DK38" s="15"/>
      <c r="DL38" s="15"/>
      <c r="DM38" s="15"/>
      <c r="DN38" s="15"/>
      <c r="DO38" s="15"/>
      <c r="DP38" s="15"/>
      <c r="DQ38" s="15"/>
      <c r="DR38" s="15"/>
      <c r="DS38" s="15"/>
      <c r="DT38" s="15"/>
      <c r="DU38" s="15"/>
    </row>
    <row r="39" spans="1:125" x14ac:dyDescent="0.3">
      <c r="A39" s="14" t="s">
        <v>576</v>
      </c>
      <c r="B39" s="15" t="s">
        <v>164</v>
      </c>
      <c r="C39" s="15" t="s">
        <v>101</v>
      </c>
      <c r="D39" s="15" t="s">
        <v>102</v>
      </c>
      <c r="E39" s="15" t="s">
        <v>161</v>
      </c>
      <c r="F39" s="15" t="s">
        <v>138</v>
      </c>
      <c r="G39" s="15" t="s">
        <v>165</v>
      </c>
      <c r="H39" s="15" t="s">
        <v>166</v>
      </c>
      <c r="I39" s="15" t="s">
        <v>106</v>
      </c>
      <c r="J39" s="16">
        <v>87.24</v>
      </c>
      <c r="K39" s="16">
        <v>87.8</v>
      </c>
      <c r="L39" s="16">
        <v>91.67</v>
      </c>
      <c r="M39" s="16">
        <v>81.680000000000007</v>
      </c>
      <c r="N39" s="16">
        <v>93.95</v>
      </c>
      <c r="O39" s="16">
        <v>88.22</v>
      </c>
      <c r="P39" s="16">
        <v>95.83</v>
      </c>
      <c r="Q39" s="16">
        <v>95.49</v>
      </c>
      <c r="R39" s="16">
        <v>87.76</v>
      </c>
      <c r="S39" s="16">
        <v>88.14</v>
      </c>
      <c r="T39" s="16">
        <v>98.08</v>
      </c>
      <c r="U39" s="16"/>
      <c r="V39" s="16">
        <v>62.86</v>
      </c>
      <c r="W39" s="16">
        <v>97.27</v>
      </c>
      <c r="X39" s="16">
        <v>67.180000000000007</v>
      </c>
      <c r="Y39" s="16">
        <v>75.709999999999994</v>
      </c>
      <c r="Z39" s="16">
        <v>85.71</v>
      </c>
      <c r="AA39" s="16"/>
      <c r="AB39" s="16">
        <v>91.24</v>
      </c>
      <c r="AC39" s="16">
        <v>75</v>
      </c>
      <c r="AD39" s="16">
        <v>94.77</v>
      </c>
      <c r="AE39" s="16">
        <v>93.95</v>
      </c>
      <c r="AF39" s="16">
        <v>90.51</v>
      </c>
      <c r="AG39" s="16">
        <v>83.59</v>
      </c>
      <c r="AH39" s="16"/>
      <c r="AI39" s="16">
        <v>95.83</v>
      </c>
      <c r="AJ39" s="16">
        <v>95.52</v>
      </c>
      <c r="AK39" s="16">
        <v>95.83</v>
      </c>
      <c r="AL39" s="16">
        <v>58.33</v>
      </c>
      <c r="AM39" s="16">
        <v>86.54</v>
      </c>
      <c r="AN39" s="16">
        <v>100</v>
      </c>
      <c r="AO39" s="16">
        <v>82.61</v>
      </c>
      <c r="AP39" s="16">
        <v>91.38</v>
      </c>
      <c r="AQ39" s="16">
        <v>93.33</v>
      </c>
      <c r="AR39" s="16">
        <v>57.69</v>
      </c>
      <c r="AS39" s="16">
        <v>66.67</v>
      </c>
      <c r="AT39" s="16">
        <v>77.78</v>
      </c>
      <c r="AU39" s="16">
        <v>77.78</v>
      </c>
      <c r="AV39" s="16">
        <v>71.11</v>
      </c>
      <c r="AW39" s="16">
        <v>77.27</v>
      </c>
      <c r="AX39" s="16">
        <v>0</v>
      </c>
      <c r="AY39" s="16">
        <v>53.33</v>
      </c>
      <c r="AZ39" s="16">
        <v>46.15</v>
      </c>
      <c r="BA39" s="16">
        <v>70.930000000000007</v>
      </c>
      <c r="BB39" s="16">
        <v>71.430000000000007</v>
      </c>
      <c r="BC39" s="16">
        <v>66.67</v>
      </c>
      <c r="BD39" s="16"/>
      <c r="BE39" s="16">
        <v>42.86</v>
      </c>
      <c r="BF39" s="16">
        <v>80.430000000000007</v>
      </c>
      <c r="BG39" s="16">
        <v>100</v>
      </c>
      <c r="BH39" s="16">
        <v>87.5</v>
      </c>
      <c r="BI39" s="16">
        <v>100</v>
      </c>
      <c r="BJ39" s="16">
        <v>100</v>
      </c>
      <c r="BK39" s="16">
        <v>100</v>
      </c>
      <c r="BL39" s="16">
        <v>60</v>
      </c>
      <c r="BM39" s="16"/>
      <c r="BN39" s="16"/>
      <c r="BO39" s="16"/>
      <c r="BP39" s="16">
        <v>93.33</v>
      </c>
      <c r="BQ39" s="16">
        <v>96.3</v>
      </c>
      <c r="BR39" s="16">
        <v>91.67</v>
      </c>
      <c r="BS39" s="16">
        <v>100</v>
      </c>
      <c r="BT39" s="16">
        <v>79.31</v>
      </c>
      <c r="BU39" s="16">
        <v>62.5</v>
      </c>
      <c r="BV39" s="16">
        <v>100</v>
      </c>
      <c r="BW39" s="16">
        <v>65.62</v>
      </c>
      <c r="BX39" s="16">
        <v>92.31</v>
      </c>
      <c r="BY39" s="16">
        <v>93.65</v>
      </c>
      <c r="BZ39" s="16">
        <v>100</v>
      </c>
      <c r="CA39" s="16">
        <v>100</v>
      </c>
      <c r="CB39" s="16">
        <v>85.71</v>
      </c>
      <c r="CC39" s="16">
        <v>96</v>
      </c>
      <c r="CD39" s="16">
        <v>94.55</v>
      </c>
      <c r="CE39" s="16">
        <v>88.8</v>
      </c>
      <c r="CF39" s="16">
        <v>92.93</v>
      </c>
      <c r="CG39" s="16">
        <v>92.86</v>
      </c>
      <c r="CH39" s="16">
        <v>87.5</v>
      </c>
      <c r="CI39" s="16">
        <v>75.760000000000005</v>
      </c>
      <c r="CJ39" s="16">
        <v>91.67</v>
      </c>
      <c r="CK39" s="16">
        <v>100</v>
      </c>
      <c r="CL39" s="16"/>
      <c r="CM39" s="16"/>
      <c r="CN39" s="16"/>
      <c r="CO39" s="16">
        <v>91.67</v>
      </c>
      <c r="CP39" s="16">
        <v>100</v>
      </c>
      <c r="CQ39" s="16">
        <v>97.56</v>
      </c>
      <c r="CR39" s="16">
        <v>100</v>
      </c>
      <c r="CS39" s="16">
        <v>91.85</v>
      </c>
      <c r="CT39" s="16">
        <v>97.44</v>
      </c>
      <c r="CU39" s="16">
        <v>97.28</v>
      </c>
      <c r="CV39" s="16">
        <v>97.22</v>
      </c>
      <c r="CW39" s="16">
        <v>97.36</v>
      </c>
      <c r="CX39" s="16">
        <v>95.92</v>
      </c>
      <c r="CY39" s="16">
        <v>97.26</v>
      </c>
      <c r="CZ39" s="15"/>
      <c r="DA39" s="15"/>
      <c r="DB39" s="15"/>
      <c r="DC39" s="15"/>
      <c r="DD39" s="15"/>
      <c r="DE39" s="15"/>
      <c r="DF39" s="15"/>
      <c r="DG39" s="15"/>
      <c r="DH39" s="15"/>
      <c r="DI39" s="15"/>
      <c r="DJ39" s="15"/>
      <c r="DK39" s="15"/>
      <c r="DL39" s="15"/>
      <c r="DM39" s="15"/>
      <c r="DN39" s="15"/>
      <c r="DO39" s="15"/>
      <c r="DP39" s="15"/>
      <c r="DQ39" s="15"/>
      <c r="DR39" s="15"/>
      <c r="DS39" s="15"/>
      <c r="DT39" s="15"/>
      <c r="DU39" s="15"/>
    </row>
    <row r="40" spans="1:125" x14ac:dyDescent="0.3">
      <c r="A40" s="14" t="s">
        <v>576</v>
      </c>
      <c r="B40" s="15" t="s">
        <v>167</v>
      </c>
      <c r="C40" s="15" t="s">
        <v>101</v>
      </c>
      <c r="D40" s="15" t="s">
        <v>102</v>
      </c>
      <c r="E40" s="15" t="s">
        <v>147</v>
      </c>
      <c r="F40" s="15" t="s">
        <v>127</v>
      </c>
      <c r="G40" s="15" t="s">
        <v>105</v>
      </c>
      <c r="H40" s="15" t="s">
        <v>105</v>
      </c>
      <c r="I40" s="15" t="s">
        <v>106</v>
      </c>
      <c r="J40" s="16">
        <v>88.89</v>
      </c>
      <c r="K40" s="16">
        <v>95.42</v>
      </c>
      <c r="L40" s="16">
        <v>94.52</v>
      </c>
      <c r="M40" s="16">
        <v>84.87</v>
      </c>
      <c r="N40" s="16">
        <v>88.97</v>
      </c>
      <c r="O40" s="16">
        <v>88.49</v>
      </c>
      <c r="P40" s="16">
        <v>95.51</v>
      </c>
      <c r="Q40" s="16">
        <v>94.52</v>
      </c>
      <c r="R40" s="16">
        <v>90.55</v>
      </c>
      <c r="S40" s="16">
        <v>98.31</v>
      </c>
      <c r="T40" s="16">
        <v>97.27</v>
      </c>
      <c r="U40" s="16">
        <v>77.33</v>
      </c>
      <c r="V40" s="16">
        <v>92.68</v>
      </c>
      <c r="W40" s="16">
        <v>100</v>
      </c>
      <c r="X40" s="16">
        <v>76.7</v>
      </c>
      <c r="Y40" s="16">
        <v>43.14</v>
      </c>
      <c r="Z40" s="16">
        <v>95.24</v>
      </c>
      <c r="AA40" s="16">
        <v>90.94</v>
      </c>
      <c r="AB40" s="16">
        <v>87.5</v>
      </c>
      <c r="AC40" s="16">
        <v>81.09</v>
      </c>
      <c r="AD40" s="16">
        <v>93.51</v>
      </c>
      <c r="AE40" s="16">
        <v>88.97</v>
      </c>
      <c r="AF40" s="16">
        <v>93.17</v>
      </c>
      <c r="AG40" s="16">
        <v>86.71</v>
      </c>
      <c r="AH40" s="16">
        <v>83.11</v>
      </c>
      <c r="AI40" s="16">
        <v>95.51</v>
      </c>
      <c r="AJ40" s="16">
        <v>94.54</v>
      </c>
      <c r="AK40" s="16">
        <v>100</v>
      </c>
      <c r="AL40" s="16">
        <v>78.33</v>
      </c>
      <c r="AM40" s="16">
        <v>84.57</v>
      </c>
      <c r="AN40" s="16">
        <v>100</v>
      </c>
      <c r="AO40" s="16">
        <v>100</v>
      </c>
      <c r="AP40" s="16">
        <v>98.28</v>
      </c>
      <c r="AQ40" s="16">
        <v>86.67</v>
      </c>
      <c r="AR40" s="16">
        <v>96.3</v>
      </c>
      <c r="AS40" s="16">
        <v>90.91</v>
      </c>
      <c r="AT40" s="16">
        <v>72.22</v>
      </c>
      <c r="AU40" s="16">
        <v>94.44</v>
      </c>
      <c r="AV40" s="16">
        <v>66.67</v>
      </c>
      <c r="AW40" s="16">
        <v>58.33</v>
      </c>
      <c r="AX40" s="16">
        <v>29.17</v>
      </c>
      <c r="AY40" s="16">
        <v>95</v>
      </c>
      <c r="AZ40" s="16">
        <v>58.82</v>
      </c>
      <c r="BA40" s="16">
        <v>97.67</v>
      </c>
      <c r="BB40" s="16">
        <v>60</v>
      </c>
      <c r="BC40" s="16"/>
      <c r="BD40" s="16"/>
      <c r="BE40" s="16">
        <v>27.78</v>
      </c>
      <c r="BF40" s="16">
        <v>45.83</v>
      </c>
      <c r="BG40" s="16">
        <v>50</v>
      </c>
      <c r="BH40" s="16">
        <v>100</v>
      </c>
      <c r="BI40" s="16">
        <v>100</v>
      </c>
      <c r="BJ40" s="16">
        <v>100</v>
      </c>
      <c r="BK40" s="16">
        <v>100</v>
      </c>
      <c r="BL40" s="16">
        <v>80</v>
      </c>
      <c r="BM40" s="16">
        <v>87.5</v>
      </c>
      <c r="BN40" s="16">
        <v>98.65</v>
      </c>
      <c r="BO40" s="16">
        <v>86.11</v>
      </c>
      <c r="BP40" s="16">
        <v>86.67</v>
      </c>
      <c r="BQ40" s="16">
        <v>96.3</v>
      </c>
      <c r="BR40" s="16">
        <v>87.5</v>
      </c>
      <c r="BS40" s="16">
        <v>100</v>
      </c>
      <c r="BT40" s="16">
        <v>76.47</v>
      </c>
      <c r="BU40" s="16">
        <v>100</v>
      </c>
      <c r="BV40" s="16">
        <v>83.33</v>
      </c>
      <c r="BW40" s="16">
        <v>80.95</v>
      </c>
      <c r="BX40" s="16">
        <v>66.67</v>
      </c>
      <c r="BY40" s="16">
        <v>95.24</v>
      </c>
      <c r="BZ40" s="16">
        <v>84.21</v>
      </c>
      <c r="CA40" s="16">
        <v>92.86</v>
      </c>
      <c r="CB40" s="16">
        <v>71.430000000000007</v>
      </c>
      <c r="CC40" s="16">
        <v>92</v>
      </c>
      <c r="CD40" s="16">
        <v>91.07</v>
      </c>
      <c r="CE40" s="16">
        <v>91.2</v>
      </c>
      <c r="CF40" s="16">
        <v>95.92</v>
      </c>
      <c r="CG40" s="16">
        <v>100</v>
      </c>
      <c r="CH40" s="16">
        <v>100</v>
      </c>
      <c r="CI40" s="16">
        <v>89.35</v>
      </c>
      <c r="CJ40" s="16">
        <v>33.33</v>
      </c>
      <c r="CK40" s="16">
        <v>100</v>
      </c>
      <c r="CL40" s="16">
        <v>87.72</v>
      </c>
      <c r="CM40" s="16">
        <v>87.1</v>
      </c>
      <c r="CN40" s="16">
        <v>79.22</v>
      </c>
      <c r="CO40" s="16">
        <v>91.67</v>
      </c>
      <c r="CP40" s="16">
        <v>100</v>
      </c>
      <c r="CQ40" s="16">
        <v>92.68</v>
      </c>
      <c r="CR40" s="16">
        <v>100</v>
      </c>
      <c r="CS40" s="16">
        <v>92.59</v>
      </c>
      <c r="CT40" s="16">
        <v>95.6</v>
      </c>
      <c r="CU40" s="16">
        <v>99.49</v>
      </c>
      <c r="CV40" s="16">
        <v>97.22</v>
      </c>
      <c r="CW40" s="16">
        <v>97.91</v>
      </c>
      <c r="CX40" s="16">
        <v>91.27</v>
      </c>
      <c r="CY40" s="16">
        <v>94.52</v>
      </c>
      <c r="CZ40" s="15"/>
      <c r="DA40" s="15"/>
      <c r="DB40" s="15"/>
      <c r="DC40" s="15"/>
      <c r="DD40" s="15"/>
      <c r="DE40" s="15"/>
      <c r="DF40" s="15"/>
      <c r="DG40" s="15"/>
      <c r="DH40" s="15"/>
      <c r="DI40" s="15"/>
      <c r="DJ40" s="15"/>
      <c r="DK40" s="15"/>
      <c r="DL40" s="15"/>
      <c r="DM40" s="15"/>
      <c r="DN40" s="15"/>
      <c r="DO40" s="15"/>
      <c r="DP40" s="15"/>
      <c r="DQ40" s="15"/>
      <c r="DR40" s="15"/>
      <c r="DS40" s="15"/>
      <c r="DT40" s="15"/>
      <c r="DU40" s="15"/>
    </row>
    <row r="41" spans="1:125" x14ac:dyDescent="0.3">
      <c r="A41" s="14" t="s">
        <v>576</v>
      </c>
      <c r="B41" s="15" t="s">
        <v>168</v>
      </c>
      <c r="C41" s="15" t="s">
        <v>101</v>
      </c>
      <c r="D41" s="15" t="s">
        <v>102</v>
      </c>
      <c r="E41" s="15" t="s">
        <v>147</v>
      </c>
      <c r="F41" s="15" t="s">
        <v>112</v>
      </c>
      <c r="G41" s="15" t="s">
        <v>105</v>
      </c>
      <c r="H41" s="15" t="s">
        <v>105</v>
      </c>
      <c r="I41" s="15" t="s">
        <v>106</v>
      </c>
      <c r="J41" s="16">
        <v>73.03</v>
      </c>
      <c r="K41" s="16">
        <v>68.349999999999994</v>
      </c>
      <c r="L41" s="16">
        <v>83.67</v>
      </c>
      <c r="M41" s="16">
        <v>71.430000000000007</v>
      </c>
      <c r="N41" s="16">
        <v>73.989999999999995</v>
      </c>
      <c r="O41" s="16">
        <v>77.73</v>
      </c>
      <c r="P41" s="16">
        <v>58.17</v>
      </c>
      <c r="Q41" s="16">
        <v>72.040000000000006</v>
      </c>
      <c r="R41" s="16">
        <v>83.08</v>
      </c>
      <c r="S41" s="16">
        <v>60.53</v>
      </c>
      <c r="T41" s="16">
        <v>83.48</v>
      </c>
      <c r="U41" s="16">
        <v>84</v>
      </c>
      <c r="V41" s="16">
        <v>87.8</v>
      </c>
      <c r="W41" s="16">
        <v>83.18</v>
      </c>
      <c r="X41" s="16">
        <v>71.28</v>
      </c>
      <c r="Y41" s="16">
        <v>60.81</v>
      </c>
      <c r="Z41" s="16">
        <v>66.67</v>
      </c>
      <c r="AA41" s="16">
        <v>61.57</v>
      </c>
      <c r="AB41" s="16">
        <v>68.94</v>
      </c>
      <c r="AC41" s="16">
        <v>46.97</v>
      </c>
      <c r="AD41" s="16">
        <v>90.56</v>
      </c>
      <c r="AE41" s="16">
        <v>73.989999999999995</v>
      </c>
      <c r="AF41" s="16">
        <v>84.93</v>
      </c>
      <c r="AG41" s="16">
        <v>89.49</v>
      </c>
      <c r="AH41" s="16">
        <v>62.32</v>
      </c>
      <c r="AI41" s="16">
        <v>58.17</v>
      </c>
      <c r="AJ41" s="16">
        <v>71.39</v>
      </c>
      <c r="AK41" s="16">
        <v>95.83</v>
      </c>
      <c r="AL41" s="16">
        <v>85</v>
      </c>
      <c r="AM41" s="16">
        <v>85.8</v>
      </c>
      <c r="AN41" s="16">
        <v>28.57</v>
      </c>
      <c r="AO41" s="16">
        <v>52.17</v>
      </c>
      <c r="AP41" s="16">
        <v>65.52</v>
      </c>
      <c r="AQ41" s="16">
        <v>86.67</v>
      </c>
      <c r="AR41" s="16">
        <v>85.19</v>
      </c>
      <c r="AS41" s="16">
        <v>90.91</v>
      </c>
      <c r="AT41" s="16">
        <v>55.56</v>
      </c>
      <c r="AU41" s="16">
        <v>88.89</v>
      </c>
      <c r="AV41" s="16">
        <v>84.21</v>
      </c>
      <c r="AW41" s="16">
        <v>79.55</v>
      </c>
      <c r="AX41" s="16">
        <v>19.05</v>
      </c>
      <c r="AY41" s="16">
        <v>91.25</v>
      </c>
      <c r="AZ41" s="16">
        <v>11.76</v>
      </c>
      <c r="BA41" s="16">
        <v>94.19</v>
      </c>
      <c r="BB41" s="16">
        <v>34.29</v>
      </c>
      <c r="BC41" s="16">
        <v>77.78</v>
      </c>
      <c r="BD41" s="16"/>
      <c r="BE41" s="16">
        <v>58.33</v>
      </c>
      <c r="BF41" s="16">
        <v>57.64</v>
      </c>
      <c r="BG41" s="16">
        <v>80</v>
      </c>
      <c r="BH41" s="16">
        <v>87.5</v>
      </c>
      <c r="BI41" s="16">
        <v>58.33</v>
      </c>
      <c r="BJ41" s="16">
        <v>50</v>
      </c>
      <c r="BK41" s="16">
        <v>100</v>
      </c>
      <c r="BL41" s="16">
        <v>30</v>
      </c>
      <c r="BM41" s="16">
        <v>50</v>
      </c>
      <c r="BN41" s="16">
        <v>69.849999999999994</v>
      </c>
      <c r="BO41" s="16">
        <v>69.569999999999993</v>
      </c>
      <c r="BP41" s="16">
        <v>77.78</v>
      </c>
      <c r="BQ41" s="16">
        <v>85.19</v>
      </c>
      <c r="BR41" s="16">
        <v>73.680000000000007</v>
      </c>
      <c r="BS41" s="16">
        <v>30.77</v>
      </c>
      <c r="BT41" s="16">
        <v>55.17</v>
      </c>
      <c r="BU41" s="16">
        <v>75</v>
      </c>
      <c r="BV41" s="16">
        <v>33.33</v>
      </c>
      <c r="BW41" s="16">
        <v>41.18</v>
      </c>
      <c r="BX41" s="16">
        <v>53.33</v>
      </c>
      <c r="BY41" s="16">
        <v>88.89</v>
      </c>
      <c r="BZ41" s="16">
        <v>89.47</v>
      </c>
      <c r="CA41" s="16">
        <v>100</v>
      </c>
      <c r="CB41" s="16">
        <v>82.14</v>
      </c>
      <c r="CC41" s="16">
        <v>79.17</v>
      </c>
      <c r="CD41" s="16">
        <v>94.29</v>
      </c>
      <c r="CE41" s="16">
        <v>77.34</v>
      </c>
      <c r="CF41" s="16">
        <v>94.57</v>
      </c>
      <c r="CG41" s="16">
        <v>80</v>
      </c>
      <c r="CH41" s="16">
        <v>100</v>
      </c>
      <c r="CI41" s="16">
        <v>90.05</v>
      </c>
      <c r="CJ41" s="16">
        <v>91.67</v>
      </c>
      <c r="CK41" s="16">
        <v>100</v>
      </c>
      <c r="CL41" s="16">
        <v>57.89</v>
      </c>
      <c r="CM41" s="16">
        <v>66.13</v>
      </c>
      <c r="CN41" s="16">
        <v>63.01</v>
      </c>
      <c r="CO41" s="16">
        <v>75</v>
      </c>
      <c r="CP41" s="16">
        <v>46.97</v>
      </c>
      <c r="CQ41" s="16">
        <v>63.41</v>
      </c>
      <c r="CR41" s="16">
        <v>45.45</v>
      </c>
      <c r="CS41" s="16">
        <v>66.41</v>
      </c>
      <c r="CT41" s="16">
        <v>80.22</v>
      </c>
      <c r="CU41" s="16">
        <v>76</v>
      </c>
      <c r="CV41" s="16">
        <v>75</v>
      </c>
      <c r="CW41" s="16">
        <v>72.989999999999995</v>
      </c>
      <c r="CX41" s="16">
        <v>60.54</v>
      </c>
      <c r="CY41" s="16">
        <v>76.03</v>
      </c>
      <c r="CZ41" s="15"/>
      <c r="DA41" s="15"/>
      <c r="DB41" s="15"/>
      <c r="DC41" s="15"/>
      <c r="DD41" s="15"/>
      <c r="DE41" s="15"/>
      <c r="DF41" s="15"/>
      <c r="DG41" s="15"/>
      <c r="DH41" s="15"/>
      <c r="DI41" s="15"/>
      <c r="DJ41" s="15"/>
      <c r="DK41" s="15"/>
      <c r="DL41" s="15"/>
      <c r="DM41" s="15"/>
      <c r="DN41" s="15"/>
      <c r="DO41" s="15"/>
      <c r="DP41" s="15"/>
      <c r="DQ41" s="15"/>
      <c r="DR41" s="15"/>
      <c r="DS41" s="15"/>
      <c r="DT41" s="15"/>
      <c r="DU41" s="15"/>
    </row>
    <row r="42" spans="1:125" x14ac:dyDescent="0.3">
      <c r="A42" s="14" t="s">
        <v>576</v>
      </c>
      <c r="B42" s="15" t="s">
        <v>169</v>
      </c>
      <c r="C42" s="15" t="s">
        <v>101</v>
      </c>
      <c r="D42" s="15" t="s">
        <v>102</v>
      </c>
      <c r="E42" s="15" t="s">
        <v>147</v>
      </c>
      <c r="F42" s="15" t="s">
        <v>170</v>
      </c>
      <c r="G42" s="15" t="s">
        <v>105</v>
      </c>
      <c r="H42" s="15" t="s">
        <v>105</v>
      </c>
      <c r="I42" s="15" t="s">
        <v>106</v>
      </c>
      <c r="J42" s="16">
        <v>91.53</v>
      </c>
      <c r="K42" s="16">
        <v>95.15</v>
      </c>
      <c r="L42" s="16">
        <v>94.44</v>
      </c>
      <c r="M42" s="16">
        <v>89.68</v>
      </c>
      <c r="N42" s="16">
        <v>92.56</v>
      </c>
      <c r="O42" s="16">
        <v>88.5</v>
      </c>
      <c r="P42" s="16">
        <v>91.23</v>
      </c>
      <c r="Q42" s="16">
        <v>98.99</v>
      </c>
      <c r="R42" s="16">
        <v>98.76</v>
      </c>
      <c r="S42" s="16">
        <v>93.22</v>
      </c>
      <c r="T42" s="16">
        <v>98.79</v>
      </c>
      <c r="U42" s="16">
        <v>82.67</v>
      </c>
      <c r="V42" s="16">
        <v>85.37</v>
      </c>
      <c r="W42" s="16">
        <v>98.18</v>
      </c>
      <c r="X42" s="16">
        <v>86.47</v>
      </c>
      <c r="Y42" s="16">
        <v>82.21</v>
      </c>
      <c r="Z42" s="16">
        <v>100</v>
      </c>
      <c r="AA42" s="16">
        <v>77.5</v>
      </c>
      <c r="AB42" s="16">
        <v>93.75</v>
      </c>
      <c r="AC42" s="16">
        <v>80.3</v>
      </c>
      <c r="AD42" s="16">
        <v>95.32</v>
      </c>
      <c r="AE42" s="16">
        <v>92.56</v>
      </c>
      <c r="AF42" s="16">
        <v>92.69</v>
      </c>
      <c r="AG42" s="16">
        <v>79.7</v>
      </c>
      <c r="AH42" s="16">
        <v>86.64</v>
      </c>
      <c r="AI42" s="16">
        <v>91.23</v>
      </c>
      <c r="AJ42" s="16">
        <v>98.96</v>
      </c>
      <c r="AK42" s="16">
        <v>100</v>
      </c>
      <c r="AL42" s="16">
        <v>100</v>
      </c>
      <c r="AM42" s="16">
        <v>96.91</v>
      </c>
      <c r="AN42" s="16">
        <v>100</v>
      </c>
      <c r="AO42" s="16">
        <v>91.3</v>
      </c>
      <c r="AP42" s="16">
        <v>94.83</v>
      </c>
      <c r="AQ42" s="16">
        <v>93.33</v>
      </c>
      <c r="AR42" s="16">
        <v>85.19</v>
      </c>
      <c r="AS42" s="16">
        <v>90.91</v>
      </c>
      <c r="AT42" s="16">
        <v>75</v>
      </c>
      <c r="AU42" s="16">
        <v>37.5</v>
      </c>
      <c r="AV42" s="16">
        <v>87.5</v>
      </c>
      <c r="AW42" s="16">
        <v>97.22</v>
      </c>
      <c r="AX42" s="16">
        <v>57.14</v>
      </c>
      <c r="AY42" s="16">
        <v>83.33</v>
      </c>
      <c r="AZ42" s="16">
        <v>35.29</v>
      </c>
      <c r="BA42" s="16">
        <v>97.67</v>
      </c>
      <c r="BB42" s="16">
        <v>97.14</v>
      </c>
      <c r="BC42" s="16">
        <v>88.89</v>
      </c>
      <c r="BD42" s="16"/>
      <c r="BE42" s="16">
        <v>60.71</v>
      </c>
      <c r="BF42" s="16">
        <v>88.67</v>
      </c>
      <c r="BG42" s="16">
        <v>80</v>
      </c>
      <c r="BH42" s="16">
        <v>100</v>
      </c>
      <c r="BI42" s="16">
        <v>100</v>
      </c>
      <c r="BJ42" s="16">
        <v>100</v>
      </c>
      <c r="BK42" s="16">
        <v>100</v>
      </c>
      <c r="BL42" s="16">
        <v>100</v>
      </c>
      <c r="BM42" s="16">
        <v>83.33</v>
      </c>
      <c r="BN42" s="16">
        <v>85.14</v>
      </c>
      <c r="BO42" s="16">
        <v>72.22</v>
      </c>
      <c r="BP42" s="16">
        <v>93.33</v>
      </c>
      <c r="BQ42" s="16">
        <v>96.3</v>
      </c>
      <c r="BR42" s="16">
        <v>100</v>
      </c>
      <c r="BS42" s="16">
        <v>100</v>
      </c>
      <c r="BT42" s="16">
        <v>85.29</v>
      </c>
      <c r="BU42" s="16">
        <v>87.5</v>
      </c>
      <c r="BV42" s="16">
        <v>50</v>
      </c>
      <c r="BW42" s="16">
        <v>82.35</v>
      </c>
      <c r="BX42" s="16">
        <v>80</v>
      </c>
      <c r="BY42" s="16">
        <v>92.06</v>
      </c>
      <c r="BZ42" s="16">
        <v>100</v>
      </c>
      <c r="CA42" s="16">
        <v>100</v>
      </c>
      <c r="CB42" s="16">
        <v>71.430000000000007</v>
      </c>
      <c r="CC42" s="16">
        <v>100</v>
      </c>
      <c r="CD42" s="16">
        <v>96.07</v>
      </c>
      <c r="CE42" s="16">
        <v>88.28</v>
      </c>
      <c r="CF42" s="16">
        <v>98.91</v>
      </c>
      <c r="CG42" s="16">
        <v>70</v>
      </c>
      <c r="CH42" s="16">
        <v>62.5</v>
      </c>
      <c r="CI42" s="16">
        <v>88.66</v>
      </c>
      <c r="CJ42" s="16">
        <v>0</v>
      </c>
      <c r="CK42" s="16">
        <v>100</v>
      </c>
      <c r="CL42" s="16">
        <v>89.47</v>
      </c>
      <c r="CM42" s="16">
        <v>87.1</v>
      </c>
      <c r="CN42" s="16">
        <v>85.06</v>
      </c>
      <c r="CO42" s="16">
        <v>97.5</v>
      </c>
      <c r="CP42" s="16">
        <v>84.85</v>
      </c>
      <c r="CQ42" s="16">
        <v>95.12</v>
      </c>
      <c r="CR42" s="16">
        <v>100</v>
      </c>
      <c r="CS42" s="16">
        <v>98.52</v>
      </c>
      <c r="CT42" s="16">
        <v>97.8</v>
      </c>
      <c r="CU42" s="16">
        <v>98</v>
      </c>
      <c r="CV42" s="16">
        <v>97.22</v>
      </c>
      <c r="CW42" s="16">
        <v>100</v>
      </c>
      <c r="CX42" s="16">
        <v>100</v>
      </c>
      <c r="CY42" s="16">
        <v>100</v>
      </c>
      <c r="CZ42" s="15"/>
      <c r="DA42" s="15"/>
      <c r="DB42" s="15"/>
      <c r="DC42" s="15"/>
      <c r="DD42" s="15"/>
      <c r="DE42" s="15"/>
      <c r="DF42" s="15"/>
      <c r="DG42" s="15"/>
      <c r="DH42" s="15"/>
      <c r="DI42" s="15"/>
      <c r="DJ42" s="15"/>
      <c r="DK42" s="15"/>
      <c r="DL42" s="15"/>
      <c r="DM42" s="15"/>
      <c r="DN42" s="15"/>
      <c r="DO42" s="15"/>
      <c r="DP42" s="15"/>
      <c r="DQ42" s="15"/>
      <c r="DR42" s="15"/>
      <c r="DS42" s="15"/>
      <c r="DT42" s="15"/>
      <c r="DU42" s="15"/>
    </row>
    <row r="43" spans="1:125" x14ac:dyDescent="0.3">
      <c r="A43" s="14" t="s">
        <v>576</v>
      </c>
      <c r="B43" s="15" t="s">
        <v>171</v>
      </c>
      <c r="C43" s="15" t="s">
        <v>101</v>
      </c>
      <c r="D43" s="15" t="s">
        <v>102</v>
      </c>
      <c r="E43" s="15" t="s">
        <v>161</v>
      </c>
      <c r="F43" s="15" t="s">
        <v>138</v>
      </c>
      <c r="G43" s="15" t="s">
        <v>105</v>
      </c>
      <c r="H43" s="15" t="s">
        <v>105</v>
      </c>
      <c r="I43" s="15" t="s">
        <v>106</v>
      </c>
      <c r="J43" s="16">
        <v>81.59</v>
      </c>
      <c r="K43" s="16">
        <v>74.22</v>
      </c>
      <c r="L43" s="16">
        <v>84.16</v>
      </c>
      <c r="M43" s="16">
        <v>76.44</v>
      </c>
      <c r="N43" s="16">
        <v>80</v>
      </c>
      <c r="O43" s="16">
        <v>77.78</v>
      </c>
      <c r="P43" s="16">
        <v>78.849999999999994</v>
      </c>
      <c r="Q43" s="16">
        <v>89.73</v>
      </c>
      <c r="R43" s="16">
        <v>83.71</v>
      </c>
      <c r="S43" s="16">
        <v>68.64</v>
      </c>
      <c r="T43" s="16">
        <v>84.15</v>
      </c>
      <c r="U43" s="16"/>
      <c r="V43" s="16">
        <v>85.71</v>
      </c>
      <c r="W43" s="16">
        <v>95.91</v>
      </c>
      <c r="X43" s="16">
        <v>79.17</v>
      </c>
      <c r="Y43" s="16">
        <v>87.18</v>
      </c>
      <c r="Z43" s="16">
        <v>85.71</v>
      </c>
      <c r="AA43" s="16"/>
      <c r="AB43" s="16">
        <v>57.25</v>
      </c>
      <c r="AC43" s="16">
        <v>62.63</v>
      </c>
      <c r="AD43" s="16">
        <v>76.67</v>
      </c>
      <c r="AE43" s="16">
        <v>80</v>
      </c>
      <c r="AF43" s="16">
        <v>82.64</v>
      </c>
      <c r="AG43" s="16">
        <v>86.59</v>
      </c>
      <c r="AH43" s="16">
        <v>67.81</v>
      </c>
      <c r="AI43" s="16">
        <v>78.849999999999994</v>
      </c>
      <c r="AJ43" s="16">
        <v>90.12</v>
      </c>
      <c r="AK43" s="16">
        <v>76.040000000000006</v>
      </c>
      <c r="AL43" s="16">
        <v>91.67</v>
      </c>
      <c r="AM43" s="16">
        <v>91.36</v>
      </c>
      <c r="AN43" s="16">
        <v>71.430000000000007</v>
      </c>
      <c r="AO43" s="16">
        <v>65.22</v>
      </c>
      <c r="AP43" s="16">
        <v>70.69</v>
      </c>
      <c r="AQ43" s="16">
        <v>93.33</v>
      </c>
      <c r="AR43" s="16">
        <v>88.46</v>
      </c>
      <c r="AS43" s="16">
        <v>83.33</v>
      </c>
      <c r="AT43" s="16">
        <v>61.11</v>
      </c>
      <c r="AU43" s="16">
        <v>100</v>
      </c>
      <c r="AV43" s="16">
        <v>97.37</v>
      </c>
      <c r="AW43" s="16">
        <v>91.03</v>
      </c>
      <c r="AX43" s="16">
        <v>33.33</v>
      </c>
      <c r="AY43" s="16">
        <v>76.67</v>
      </c>
      <c r="AZ43" s="16">
        <v>35.29</v>
      </c>
      <c r="BA43" s="16">
        <v>91.28</v>
      </c>
      <c r="BB43" s="16">
        <v>57.14</v>
      </c>
      <c r="BC43" s="16">
        <v>88.89</v>
      </c>
      <c r="BD43" s="16"/>
      <c r="BE43" s="16">
        <v>79.63</v>
      </c>
      <c r="BF43" s="16">
        <v>87.33</v>
      </c>
      <c r="BG43" s="16">
        <v>100</v>
      </c>
      <c r="BH43" s="16">
        <v>75</v>
      </c>
      <c r="BI43" s="16">
        <v>100</v>
      </c>
      <c r="BJ43" s="16">
        <v>100</v>
      </c>
      <c r="BK43" s="16">
        <v>100</v>
      </c>
      <c r="BL43" s="16">
        <v>80</v>
      </c>
      <c r="BM43" s="16"/>
      <c r="BN43" s="16"/>
      <c r="BO43" s="16"/>
      <c r="BP43" s="16">
        <v>43.24</v>
      </c>
      <c r="BQ43" s="16">
        <v>37.04</v>
      </c>
      <c r="BR43" s="16">
        <v>68.42</v>
      </c>
      <c r="BS43" s="16">
        <v>23.08</v>
      </c>
      <c r="BT43" s="16">
        <v>91.18</v>
      </c>
      <c r="BU43" s="16">
        <v>75</v>
      </c>
      <c r="BV43" s="16">
        <v>50</v>
      </c>
      <c r="BW43" s="16">
        <v>71.569999999999993</v>
      </c>
      <c r="BX43" s="16">
        <v>33.33</v>
      </c>
      <c r="BY43" s="16">
        <v>58.62</v>
      </c>
      <c r="BZ43" s="16">
        <v>64.290000000000006</v>
      </c>
      <c r="CA43" s="16">
        <v>78.569999999999993</v>
      </c>
      <c r="CB43" s="16">
        <v>85.71</v>
      </c>
      <c r="CC43" s="16">
        <v>92</v>
      </c>
      <c r="CD43" s="16">
        <v>91.76</v>
      </c>
      <c r="CE43" s="16">
        <v>75.2</v>
      </c>
      <c r="CF43" s="16">
        <v>91.85</v>
      </c>
      <c r="CG43" s="16">
        <v>93.33</v>
      </c>
      <c r="CH43" s="16">
        <v>87.5</v>
      </c>
      <c r="CI43" s="16">
        <v>87.27</v>
      </c>
      <c r="CJ43" s="16">
        <v>79.17</v>
      </c>
      <c r="CK43" s="16">
        <v>50</v>
      </c>
      <c r="CL43" s="16">
        <v>73.680000000000007</v>
      </c>
      <c r="CM43" s="16">
        <v>75.81</v>
      </c>
      <c r="CN43" s="16">
        <v>61.69</v>
      </c>
      <c r="CO43" s="16">
        <v>87.5</v>
      </c>
      <c r="CP43" s="16">
        <v>87.88</v>
      </c>
      <c r="CQ43" s="16">
        <v>78.05</v>
      </c>
      <c r="CR43" s="16">
        <v>72.73</v>
      </c>
      <c r="CS43" s="16">
        <v>80.739999999999995</v>
      </c>
      <c r="CT43" s="16">
        <v>87.55</v>
      </c>
      <c r="CU43" s="16">
        <v>87.07</v>
      </c>
      <c r="CV43" s="16">
        <v>86.11</v>
      </c>
      <c r="CW43" s="16">
        <v>95.7</v>
      </c>
      <c r="CX43" s="16">
        <v>100</v>
      </c>
      <c r="CY43" s="16">
        <v>98.63</v>
      </c>
      <c r="CZ43" s="15"/>
      <c r="DA43" s="15"/>
      <c r="DB43" s="15"/>
      <c r="DC43" s="15"/>
      <c r="DD43" s="15"/>
      <c r="DE43" s="15"/>
      <c r="DF43" s="15"/>
      <c r="DG43" s="15"/>
      <c r="DH43" s="15"/>
      <c r="DI43" s="15"/>
      <c r="DJ43" s="15"/>
      <c r="DK43" s="15"/>
      <c r="DL43" s="15"/>
      <c r="DM43" s="15"/>
      <c r="DN43" s="15"/>
      <c r="DO43" s="15"/>
      <c r="DP43" s="15"/>
      <c r="DQ43" s="15"/>
      <c r="DR43" s="15"/>
      <c r="DS43" s="15"/>
      <c r="DT43" s="15"/>
      <c r="DU43" s="15"/>
    </row>
    <row r="44" spans="1:125" x14ac:dyDescent="0.3">
      <c r="A44" s="14" t="s">
        <v>576</v>
      </c>
      <c r="B44" s="15" t="s">
        <v>172</v>
      </c>
      <c r="C44" s="15" t="s">
        <v>101</v>
      </c>
      <c r="D44" s="15" t="s">
        <v>102</v>
      </c>
      <c r="E44" s="15" t="s">
        <v>173</v>
      </c>
      <c r="F44" s="15" t="s">
        <v>138</v>
      </c>
      <c r="G44" s="15" t="s">
        <v>105</v>
      </c>
      <c r="H44" s="15" t="s">
        <v>105</v>
      </c>
      <c r="I44" s="15" t="s">
        <v>106</v>
      </c>
      <c r="J44" s="16">
        <v>76.45</v>
      </c>
      <c r="K44" s="16">
        <v>57.28</v>
      </c>
      <c r="L44" s="16">
        <v>84.34</v>
      </c>
      <c r="M44" s="16">
        <v>71.44</v>
      </c>
      <c r="N44" s="16">
        <v>84.36</v>
      </c>
      <c r="O44" s="16">
        <v>76.45</v>
      </c>
      <c r="P44" s="16">
        <v>72</v>
      </c>
      <c r="Q44" s="16">
        <v>78.650000000000006</v>
      </c>
      <c r="R44" s="16">
        <v>85.07</v>
      </c>
      <c r="S44" s="16">
        <v>42.58</v>
      </c>
      <c r="T44" s="16">
        <v>85.01</v>
      </c>
      <c r="U44" s="16">
        <v>80</v>
      </c>
      <c r="V44" s="16">
        <v>87.8</v>
      </c>
      <c r="W44" s="16">
        <v>94.55</v>
      </c>
      <c r="X44" s="16">
        <v>74.19</v>
      </c>
      <c r="Y44" s="16">
        <v>71.709999999999994</v>
      </c>
      <c r="Z44" s="16">
        <v>95.24</v>
      </c>
      <c r="AA44" s="16"/>
      <c r="AB44" s="16">
        <v>51.16</v>
      </c>
      <c r="AC44" s="16">
        <v>60.47</v>
      </c>
      <c r="AD44" s="16">
        <v>73.2</v>
      </c>
      <c r="AE44" s="16">
        <v>84.36</v>
      </c>
      <c r="AF44" s="16">
        <v>75.459999999999994</v>
      </c>
      <c r="AG44" s="16">
        <v>90.4</v>
      </c>
      <c r="AH44" s="16">
        <v>73.06</v>
      </c>
      <c r="AI44" s="16">
        <v>72</v>
      </c>
      <c r="AJ44" s="16">
        <v>79.62</v>
      </c>
      <c r="AK44" s="16">
        <v>89.58</v>
      </c>
      <c r="AL44" s="16">
        <v>86.67</v>
      </c>
      <c r="AM44" s="16">
        <v>91.98</v>
      </c>
      <c r="AN44" s="16">
        <v>42.86</v>
      </c>
      <c r="AO44" s="16">
        <v>27.17</v>
      </c>
      <c r="AP44" s="16">
        <v>48.28</v>
      </c>
      <c r="AQ44" s="16">
        <v>93.33</v>
      </c>
      <c r="AR44" s="16">
        <v>88.89</v>
      </c>
      <c r="AS44" s="16">
        <v>90.91</v>
      </c>
      <c r="AT44" s="16">
        <v>72.22</v>
      </c>
      <c r="AU44" s="16">
        <v>0</v>
      </c>
      <c r="AV44" s="16">
        <v>62.5</v>
      </c>
      <c r="AW44" s="16">
        <v>31.94</v>
      </c>
      <c r="AX44" s="16">
        <v>0</v>
      </c>
      <c r="AY44" s="16">
        <v>80</v>
      </c>
      <c r="AZ44" s="16">
        <v>76.47</v>
      </c>
      <c r="BA44" s="16">
        <v>95.35</v>
      </c>
      <c r="BB44" s="16">
        <v>65.709999999999994</v>
      </c>
      <c r="BC44" s="16"/>
      <c r="BD44" s="16"/>
      <c r="BE44" s="16">
        <v>72.92</v>
      </c>
      <c r="BF44" s="16">
        <v>74.67</v>
      </c>
      <c r="BG44" s="16">
        <v>55</v>
      </c>
      <c r="BH44" s="16">
        <v>100</v>
      </c>
      <c r="BI44" s="16">
        <v>100</v>
      </c>
      <c r="BJ44" s="16">
        <v>100</v>
      </c>
      <c r="BK44" s="16">
        <v>100</v>
      </c>
      <c r="BL44" s="16">
        <v>80</v>
      </c>
      <c r="BM44" s="16"/>
      <c r="BN44" s="16"/>
      <c r="BO44" s="16"/>
      <c r="BP44" s="16">
        <v>54.81</v>
      </c>
      <c r="BQ44" s="16">
        <v>51.85</v>
      </c>
      <c r="BR44" s="16">
        <v>70.83</v>
      </c>
      <c r="BS44" s="16">
        <v>46.15</v>
      </c>
      <c r="BT44" s="16">
        <v>32.35</v>
      </c>
      <c r="BU44" s="16">
        <v>87.5</v>
      </c>
      <c r="BV44" s="16">
        <v>66.67</v>
      </c>
      <c r="BW44" s="16">
        <v>36.36</v>
      </c>
      <c r="BX44" s="16">
        <v>46.67</v>
      </c>
      <c r="BY44" s="16">
        <v>63.49</v>
      </c>
      <c r="BZ44" s="16">
        <v>68.42</v>
      </c>
      <c r="CA44" s="16">
        <v>78.569999999999993</v>
      </c>
      <c r="CB44" s="16">
        <v>71.430000000000007</v>
      </c>
      <c r="CC44" s="16">
        <v>64</v>
      </c>
      <c r="CD44" s="16">
        <v>81.819999999999993</v>
      </c>
      <c r="CE44" s="16">
        <v>61.6</v>
      </c>
      <c r="CF44" s="16">
        <v>94.57</v>
      </c>
      <c r="CG44" s="16">
        <v>100</v>
      </c>
      <c r="CH44" s="16">
        <v>100</v>
      </c>
      <c r="CI44" s="16">
        <v>87.96</v>
      </c>
      <c r="CJ44" s="16">
        <v>60</v>
      </c>
      <c r="CK44" s="16">
        <v>100</v>
      </c>
      <c r="CL44" s="16">
        <v>75.44</v>
      </c>
      <c r="CM44" s="16">
        <v>43.55</v>
      </c>
      <c r="CN44" s="16">
        <v>83.77</v>
      </c>
      <c r="CO44" s="16">
        <v>87.5</v>
      </c>
      <c r="CP44" s="16">
        <v>81.819999999999993</v>
      </c>
      <c r="CQ44" s="16">
        <v>73.17</v>
      </c>
      <c r="CR44" s="16">
        <v>63.64</v>
      </c>
      <c r="CS44" s="16">
        <v>58.7</v>
      </c>
      <c r="CT44" s="16">
        <v>67.03</v>
      </c>
      <c r="CU44" s="16">
        <v>59</v>
      </c>
      <c r="CV44" s="16">
        <v>88.89</v>
      </c>
      <c r="CW44" s="16">
        <v>99.17</v>
      </c>
      <c r="CX44" s="16">
        <v>90.48</v>
      </c>
      <c r="CY44" s="16">
        <v>90.41</v>
      </c>
      <c r="CZ44" s="15"/>
      <c r="DA44" s="15"/>
      <c r="DB44" s="15"/>
      <c r="DC44" s="15"/>
      <c r="DD44" s="15"/>
      <c r="DE44" s="15"/>
      <c r="DF44" s="15"/>
      <c r="DG44" s="15"/>
      <c r="DH44" s="15"/>
      <c r="DI44" s="15"/>
      <c r="DJ44" s="15"/>
      <c r="DK44" s="15"/>
      <c r="DL44" s="15"/>
      <c r="DM44" s="15"/>
      <c r="DN44" s="15"/>
      <c r="DO44" s="15"/>
      <c r="DP44" s="15"/>
      <c r="DQ44" s="15"/>
      <c r="DR44" s="15"/>
      <c r="DS44" s="15"/>
      <c r="DT44" s="15"/>
      <c r="DU44" s="15"/>
    </row>
    <row r="45" spans="1:125" x14ac:dyDescent="0.3">
      <c r="A45" s="14" t="s">
        <v>576</v>
      </c>
      <c r="B45" s="17" t="s">
        <v>174</v>
      </c>
      <c r="C45" s="17" t="s">
        <v>101</v>
      </c>
      <c r="D45" s="17" t="s">
        <v>102</v>
      </c>
      <c r="E45" s="17" t="s">
        <v>147</v>
      </c>
      <c r="F45" s="17" t="s">
        <v>122</v>
      </c>
      <c r="G45" s="17" t="s">
        <v>105</v>
      </c>
      <c r="H45" s="17" t="s">
        <v>105</v>
      </c>
      <c r="I45" s="17" t="s">
        <v>106</v>
      </c>
      <c r="J45" s="19">
        <v>87.1</v>
      </c>
      <c r="K45" s="19">
        <v>91.94</v>
      </c>
      <c r="L45" s="19">
        <v>90.72</v>
      </c>
      <c r="M45" s="19">
        <v>85.73</v>
      </c>
      <c r="N45" s="19">
        <v>90.7</v>
      </c>
      <c r="O45" s="19">
        <v>81.75</v>
      </c>
      <c r="P45" s="19">
        <v>94.39</v>
      </c>
      <c r="Q45" s="19">
        <v>94.18</v>
      </c>
      <c r="R45" s="19">
        <v>88.56</v>
      </c>
      <c r="S45" s="19">
        <v>94.07</v>
      </c>
      <c r="T45" s="19">
        <v>94.21</v>
      </c>
      <c r="U45" s="19">
        <v>80</v>
      </c>
      <c r="V45" s="19">
        <v>82.93</v>
      </c>
      <c r="W45" s="19">
        <v>95.45</v>
      </c>
      <c r="X45" s="19">
        <v>75.510000000000005</v>
      </c>
      <c r="Y45" s="19">
        <v>71.06</v>
      </c>
      <c r="Z45" s="19">
        <v>100</v>
      </c>
      <c r="AA45" s="19"/>
      <c r="AB45" s="19">
        <v>94.44</v>
      </c>
      <c r="AC45" s="19">
        <v>69.7</v>
      </c>
      <c r="AD45" s="19">
        <v>95.95</v>
      </c>
      <c r="AE45" s="19">
        <v>90.7</v>
      </c>
      <c r="AF45" s="19">
        <v>96.76</v>
      </c>
      <c r="AG45" s="19">
        <v>89.02</v>
      </c>
      <c r="AH45" s="19">
        <v>54.8</v>
      </c>
      <c r="AI45" s="19">
        <v>94.39</v>
      </c>
      <c r="AJ45" s="19">
        <v>94.15</v>
      </c>
      <c r="AK45" s="19">
        <v>95.83</v>
      </c>
      <c r="AL45" s="19">
        <v>76.67</v>
      </c>
      <c r="AM45" s="19">
        <v>83.95</v>
      </c>
      <c r="AN45" s="19">
        <v>100</v>
      </c>
      <c r="AO45" s="19">
        <v>100</v>
      </c>
      <c r="AP45" s="19">
        <v>93.1</v>
      </c>
      <c r="AQ45" s="19">
        <v>93.33</v>
      </c>
      <c r="AR45" s="19">
        <v>81.48</v>
      </c>
      <c r="AS45" s="19">
        <v>90.91</v>
      </c>
      <c r="AT45" s="19">
        <v>75</v>
      </c>
      <c r="AU45" s="19">
        <v>55.56</v>
      </c>
      <c r="AV45" s="19">
        <v>72.38</v>
      </c>
      <c r="AW45" s="19">
        <v>86.67</v>
      </c>
      <c r="AX45" s="19"/>
      <c r="AY45" s="19">
        <v>83.33</v>
      </c>
      <c r="AZ45" s="19">
        <v>17.649999999999999</v>
      </c>
      <c r="BA45" s="19">
        <v>96.51</v>
      </c>
      <c r="BB45" s="19">
        <v>71.430000000000007</v>
      </c>
      <c r="BC45" s="19">
        <v>100</v>
      </c>
      <c r="BD45" s="19"/>
      <c r="BE45" s="19">
        <v>54.17</v>
      </c>
      <c r="BF45" s="19">
        <v>71.739999999999995</v>
      </c>
      <c r="BG45" s="19">
        <v>95</v>
      </c>
      <c r="BH45" s="19">
        <v>100</v>
      </c>
      <c r="BI45" s="19">
        <v>100</v>
      </c>
      <c r="BJ45" s="19">
        <v>100</v>
      </c>
      <c r="BK45" s="19">
        <v>100</v>
      </c>
      <c r="BL45" s="19">
        <v>100</v>
      </c>
      <c r="BM45" s="19"/>
      <c r="BN45" s="19"/>
      <c r="BO45" s="19"/>
      <c r="BP45" s="19">
        <v>97.78</v>
      </c>
      <c r="BQ45" s="19">
        <v>100</v>
      </c>
      <c r="BR45" s="19">
        <v>95.83</v>
      </c>
      <c r="BS45" s="19">
        <v>92.31</v>
      </c>
      <c r="BT45" s="19">
        <v>91.18</v>
      </c>
      <c r="BU45" s="19">
        <v>100</v>
      </c>
      <c r="BV45" s="19">
        <v>33.33</v>
      </c>
      <c r="BW45" s="19">
        <v>67.650000000000006</v>
      </c>
      <c r="BX45" s="19">
        <v>60</v>
      </c>
      <c r="BY45" s="19">
        <v>100</v>
      </c>
      <c r="BZ45" s="19">
        <v>100</v>
      </c>
      <c r="CA45" s="19">
        <v>92.86</v>
      </c>
      <c r="CB45" s="19">
        <v>100</v>
      </c>
      <c r="CC45" s="19">
        <v>88</v>
      </c>
      <c r="CD45" s="19">
        <v>92.36</v>
      </c>
      <c r="CE45" s="19">
        <v>96</v>
      </c>
      <c r="CF45" s="19">
        <v>97.83</v>
      </c>
      <c r="CG45" s="19">
        <v>93.33</v>
      </c>
      <c r="CH45" s="19">
        <v>100</v>
      </c>
      <c r="CI45" s="19">
        <v>88.19</v>
      </c>
      <c r="CJ45" s="19">
        <v>60</v>
      </c>
      <c r="CK45" s="19">
        <v>100</v>
      </c>
      <c r="CL45" s="19">
        <v>77.19</v>
      </c>
      <c r="CM45" s="19">
        <v>0</v>
      </c>
      <c r="CN45" s="19">
        <v>55.84</v>
      </c>
      <c r="CO45" s="19">
        <v>100</v>
      </c>
      <c r="CP45" s="19">
        <v>96.97</v>
      </c>
      <c r="CQ45" s="19">
        <v>95.12</v>
      </c>
      <c r="CR45" s="19">
        <v>100</v>
      </c>
      <c r="CS45" s="19">
        <v>94.07</v>
      </c>
      <c r="CT45" s="19">
        <v>97.99</v>
      </c>
      <c r="CU45" s="19">
        <v>96.33</v>
      </c>
      <c r="CV45" s="19">
        <v>100</v>
      </c>
      <c r="CW45" s="19">
        <v>92.67</v>
      </c>
      <c r="CX45" s="19">
        <v>87.41</v>
      </c>
      <c r="CY45" s="19">
        <v>95.89</v>
      </c>
      <c r="CZ45" s="15"/>
      <c r="DA45" s="15"/>
      <c r="DB45" s="15"/>
      <c r="DC45" s="15"/>
      <c r="DD45" s="15"/>
      <c r="DE45" s="15"/>
      <c r="DF45" s="15"/>
      <c r="DG45" s="15"/>
      <c r="DH45" s="15"/>
      <c r="DI45" s="15"/>
      <c r="DJ45" s="15"/>
      <c r="DK45" s="15"/>
      <c r="DL45" s="15"/>
      <c r="DM45" s="15"/>
      <c r="DN45" s="15"/>
      <c r="DO45" s="15"/>
      <c r="DP45" s="15"/>
      <c r="DQ45" s="15"/>
      <c r="DR45" s="15"/>
      <c r="DS45" s="15"/>
      <c r="DT45" s="15"/>
      <c r="DU45" s="15"/>
    </row>
    <row r="46" spans="1:125" x14ac:dyDescent="0.3">
      <c r="A46" s="14" t="s">
        <v>576</v>
      </c>
      <c r="B46" s="15" t="s">
        <v>175</v>
      </c>
      <c r="C46" s="15" t="s">
        <v>101</v>
      </c>
      <c r="D46" s="15" t="s">
        <v>102</v>
      </c>
      <c r="E46" s="15" t="s">
        <v>176</v>
      </c>
      <c r="F46" s="15" t="s">
        <v>116</v>
      </c>
      <c r="G46" s="15" t="s">
        <v>105</v>
      </c>
      <c r="H46" s="15" t="s">
        <v>105</v>
      </c>
      <c r="I46" s="15" t="s">
        <v>106</v>
      </c>
      <c r="J46" s="16">
        <v>85.88</v>
      </c>
      <c r="K46" s="16">
        <v>73.53</v>
      </c>
      <c r="L46" s="16">
        <v>90.98</v>
      </c>
      <c r="M46" s="16">
        <v>85.19</v>
      </c>
      <c r="N46" s="16">
        <v>85.19</v>
      </c>
      <c r="O46" s="16">
        <v>78.900000000000006</v>
      </c>
      <c r="P46" s="16">
        <v>86.06</v>
      </c>
      <c r="Q46" s="16">
        <v>89.25</v>
      </c>
      <c r="R46" s="16">
        <v>95.27</v>
      </c>
      <c r="S46" s="16">
        <v>61.86</v>
      </c>
      <c r="T46" s="16">
        <v>92.42</v>
      </c>
      <c r="U46" s="16"/>
      <c r="V46" s="16">
        <v>78.38</v>
      </c>
      <c r="W46" s="16">
        <v>98.18</v>
      </c>
      <c r="X46" s="16">
        <v>87.8</v>
      </c>
      <c r="Y46" s="16">
        <v>88.46</v>
      </c>
      <c r="Z46" s="16">
        <v>95.24</v>
      </c>
      <c r="AA46" s="16">
        <v>86.11</v>
      </c>
      <c r="AB46" s="16">
        <v>81.94</v>
      </c>
      <c r="AC46" s="16">
        <v>66.67</v>
      </c>
      <c r="AD46" s="16">
        <v>81.44</v>
      </c>
      <c r="AE46" s="16">
        <v>85.19</v>
      </c>
      <c r="AF46" s="16">
        <v>75</v>
      </c>
      <c r="AG46" s="16">
        <v>87.75</v>
      </c>
      <c r="AH46" s="16">
        <v>81.849999999999994</v>
      </c>
      <c r="AI46" s="16">
        <v>86.06</v>
      </c>
      <c r="AJ46" s="16">
        <v>89</v>
      </c>
      <c r="AK46" s="16">
        <v>95.83</v>
      </c>
      <c r="AL46" s="16">
        <v>71.67</v>
      </c>
      <c r="AM46" s="16">
        <v>98.77</v>
      </c>
      <c r="AN46" s="16">
        <v>100</v>
      </c>
      <c r="AO46" s="16">
        <v>60.87</v>
      </c>
      <c r="AP46" s="16">
        <v>58.62</v>
      </c>
      <c r="AQ46" s="16">
        <v>80</v>
      </c>
      <c r="AR46" s="16">
        <v>88.89</v>
      </c>
      <c r="AS46" s="16">
        <v>71.430000000000007</v>
      </c>
      <c r="AT46" s="16">
        <v>94.44</v>
      </c>
      <c r="AU46" s="16">
        <v>94.44</v>
      </c>
      <c r="AV46" s="16">
        <v>97.37</v>
      </c>
      <c r="AW46" s="16">
        <v>91.03</v>
      </c>
      <c r="AX46" s="16">
        <v>14.29</v>
      </c>
      <c r="AY46" s="16">
        <v>100</v>
      </c>
      <c r="AZ46" s="16">
        <v>52.94</v>
      </c>
      <c r="BA46" s="16">
        <v>96.51</v>
      </c>
      <c r="BB46" s="16">
        <v>82.86</v>
      </c>
      <c r="BC46" s="16">
        <v>100</v>
      </c>
      <c r="BD46" s="16"/>
      <c r="BE46" s="16">
        <v>62.96</v>
      </c>
      <c r="BF46" s="16">
        <v>96.67</v>
      </c>
      <c r="BG46" s="16">
        <v>93.33</v>
      </c>
      <c r="BH46" s="16">
        <v>87.5</v>
      </c>
      <c r="BI46" s="16">
        <v>100</v>
      </c>
      <c r="BJ46" s="16">
        <v>100</v>
      </c>
      <c r="BK46" s="16">
        <v>100</v>
      </c>
      <c r="BL46" s="16">
        <v>100</v>
      </c>
      <c r="BM46" s="16">
        <v>85.71</v>
      </c>
      <c r="BN46" s="16">
        <v>90.44</v>
      </c>
      <c r="BO46" s="16">
        <v>93.06</v>
      </c>
      <c r="BP46" s="16">
        <v>82.22</v>
      </c>
      <c r="BQ46" s="16">
        <v>70.37</v>
      </c>
      <c r="BR46" s="16">
        <v>91.67</v>
      </c>
      <c r="BS46" s="16">
        <v>100</v>
      </c>
      <c r="BT46" s="16">
        <v>76.47</v>
      </c>
      <c r="BU46" s="16">
        <v>87.5</v>
      </c>
      <c r="BV46" s="16">
        <v>66.67</v>
      </c>
      <c r="BW46" s="16">
        <v>50</v>
      </c>
      <c r="BX46" s="16">
        <v>86.67</v>
      </c>
      <c r="BY46" s="16">
        <v>80.95</v>
      </c>
      <c r="BZ46" s="16">
        <v>89.47</v>
      </c>
      <c r="CA46" s="16">
        <v>76.19</v>
      </c>
      <c r="CB46" s="16">
        <v>53.57</v>
      </c>
      <c r="CC46" s="16">
        <v>80</v>
      </c>
      <c r="CD46" s="16">
        <v>77.98</v>
      </c>
      <c r="CE46" s="16">
        <v>62.4</v>
      </c>
      <c r="CF46" s="16">
        <v>92.39</v>
      </c>
      <c r="CG46" s="16">
        <v>85.71</v>
      </c>
      <c r="CH46" s="16">
        <v>100</v>
      </c>
      <c r="CI46" s="16">
        <v>87.96</v>
      </c>
      <c r="CJ46" s="16">
        <v>75</v>
      </c>
      <c r="CK46" s="16">
        <v>100</v>
      </c>
      <c r="CL46" s="16">
        <v>81.58</v>
      </c>
      <c r="CM46" s="16">
        <v>79.03</v>
      </c>
      <c r="CN46" s="16">
        <v>83.12</v>
      </c>
      <c r="CO46" s="16">
        <v>75</v>
      </c>
      <c r="CP46" s="16">
        <v>86.36</v>
      </c>
      <c r="CQ46" s="16">
        <v>85.37</v>
      </c>
      <c r="CR46" s="16">
        <v>81.819999999999993</v>
      </c>
      <c r="CS46" s="16">
        <v>77.78</v>
      </c>
      <c r="CT46" s="16">
        <v>83.52</v>
      </c>
      <c r="CU46" s="16">
        <v>80</v>
      </c>
      <c r="CV46" s="16">
        <v>88.89</v>
      </c>
      <c r="CW46" s="16">
        <v>99.17</v>
      </c>
      <c r="CX46" s="16">
        <v>95.92</v>
      </c>
      <c r="CY46" s="16">
        <v>97.26</v>
      </c>
      <c r="CZ46" s="15"/>
      <c r="DA46" s="15"/>
      <c r="DB46" s="15"/>
      <c r="DC46" s="15"/>
      <c r="DD46" s="15"/>
      <c r="DE46" s="15"/>
      <c r="DF46" s="15"/>
      <c r="DG46" s="15"/>
      <c r="DH46" s="15"/>
      <c r="DI46" s="15"/>
      <c r="DJ46" s="15"/>
      <c r="DK46" s="15"/>
      <c r="DL46" s="15"/>
      <c r="DM46" s="15"/>
      <c r="DN46" s="15"/>
      <c r="DO46" s="15"/>
      <c r="DP46" s="15"/>
      <c r="DQ46" s="15"/>
      <c r="DR46" s="15"/>
      <c r="DS46" s="15"/>
      <c r="DT46" s="15"/>
      <c r="DU46" s="15"/>
    </row>
    <row r="47" spans="1:125" x14ac:dyDescent="0.3">
      <c r="A47" s="14" t="s">
        <v>576</v>
      </c>
      <c r="B47" s="15" t="s">
        <v>177</v>
      </c>
      <c r="C47" s="15" t="s">
        <v>101</v>
      </c>
      <c r="D47" s="15" t="s">
        <v>102</v>
      </c>
      <c r="E47" s="15" t="s">
        <v>147</v>
      </c>
      <c r="F47" s="15" t="s">
        <v>116</v>
      </c>
      <c r="G47" s="15" t="s">
        <v>105</v>
      </c>
      <c r="H47" s="15" t="s">
        <v>105</v>
      </c>
      <c r="I47" s="15" t="s">
        <v>106</v>
      </c>
      <c r="J47" s="16">
        <v>86.58</v>
      </c>
      <c r="K47" s="16">
        <v>82.97</v>
      </c>
      <c r="L47" s="16">
        <v>94.09</v>
      </c>
      <c r="M47" s="16">
        <v>88.37</v>
      </c>
      <c r="N47" s="16">
        <v>94.76</v>
      </c>
      <c r="O47" s="16">
        <v>82.03</v>
      </c>
      <c r="P47" s="16">
        <v>92.37</v>
      </c>
      <c r="Q47" s="16">
        <v>86.54</v>
      </c>
      <c r="R47" s="16">
        <v>98.51</v>
      </c>
      <c r="S47" s="16">
        <v>74.58</v>
      </c>
      <c r="T47" s="16">
        <v>97.55</v>
      </c>
      <c r="U47" s="16">
        <v>84</v>
      </c>
      <c r="V47" s="16">
        <v>85.37</v>
      </c>
      <c r="W47" s="16">
        <v>100</v>
      </c>
      <c r="X47" s="16">
        <v>84.66</v>
      </c>
      <c r="Y47" s="16">
        <v>84.49</v>
      </c>
      <c r="Z47" s="16">
        <v>83.33</v>
      </c>
      <c r="AA47" s="16"/>
      <c r="AB47" s="16">
        <v>91.91</v>
      </c>
      <c r="AC47" s="16">
        <v>66.67</v>
      </c>
      <c r="AD47" s="16">
        <v>96.69</v>
      </c>
      <c r="AE47" s="16">
        <v>94.76</v>
      </c>
      <c r="AF47" s="16">
        <v>90.61</v>
      </c>
      <c r="AG47" s="16">
        <v>83.62</v>
      </c>
      <c r="AH47" s="16">
        <v>69.98</v>
      </c>
      <c r="AI47" s="16">
        <v>92.37</v>
      </c>
      <c r="AJ47" s="16">
        <v>86.24</v>
      </c>
      <c r="AK47" s="16">
        <v>95.83</v>
      </c>
      <c r="AL47" s="16">
        <v>100</v>
      </c>
      <c r="AM47" s="16">
        <v>100</v>
      </c>
      <c r="AN47" s="16">
        <v>100</v>
      </c>
      <c r="AO47" s="16">
        <v>91.3</v>
      </c>
      <c r="AP47" s="16">
        <v>72.41</v>
      </c>
      <c r="AQ47" s="16">
        <v>93.33</v>
      </c>
      <c r="AR47" s="16">
        <v>85.19</v>
      </c>
      <c r="AS47" s="16">
        <v>90.91</v>
      </c>
      <c r="AT47" s="16">
        <v>83.33</v>
      </c>
      <c r="AU47" s="16">
        <v>80.56</v>
      </c>
      <c r="AV47" s="16">
        <v>89.47</v>
      </c>
      <c r="AW47" s="16">
        <v>83.33</v>
      </c>
      <c r="AX47" s="16">
        <v>0</v>
      </c>
      <c r="AY47" s="16">
        <v>92.5</v>
      </c>
      <c r="AZ47" s="16">
        <v>54.55</v>
      </c>
      <c r="BA47" s="16">
        <v>96.47</v>
      </c>
      <c r="BB47" s="16">
        <v>65.709999999999994</v>
      </c>
      <c r="BC47" s="16">
        <v>100</v>
      </c>
      <c r="BD47" s="16"/>
      <c r="BE47" s="16">
        <v>65.48</v>
      </c>
      <c r="BF47" s="16">
        <v>86.81</v>
      </c>
      <c r="BG47" s="16">
        <v>100</v>
      </c>
      <c r="BH47" s="16">
        <v>100</v>
      </c>
      <c r="BI47" s="16">
        <v>91.67</v>
      </c>
      <c r="BJ47" s="16">
        <v>0</v>
      </c>
      <c r="BK47" s="16">
        <v>100</v>
      </c>
      <c r="BL47" s="16">
        <v>50</v>
      </c>
      <c r="BM47" s="16"/>
      <c r="BN47" s="16"/>
      <c r="BO47" s="16"/>
      <c r="BP47" s="16">
        <v>95.35</v>
      </c>
      <c r="BQ47" s="16">
        <v>85.19</v>
      </c>
      <c r="BR47" s="16">
        <v>94.44</v>
      </c>
      <c r="BS47" s="16">
        <v>100</v>
      </c>
      <c r="BT47" s="16">
        <v>88.24</v>
      </c>
      <c r="BU47" s="16">
        <v>57.14</v>
      </c>
      <c r="BV47" s="16">
        <v>100</v>
      </c>
      <c r="BW47" s="16">
        <v>57.14</v>
      </c>
      <c r="BX47" s="16">
        <v>80</v>
      </c>
      <c r="BY47" s="16">
        <v>96.77</v>
      </c>
      <c r="BZ47" s="16">
        <v>100</v>
      </c>
      <c r="CA47" s="16">
        <v>92.86</v>
      </c>
      <c r="CB47" s="16">
        <v>85.71</v>
      </c>
      <c r="CC47" s="16">
        <v>100</v>
      </c>
      <c r="CD47" s="16">
        <v>94.55</v>
      </c>
      <c r="CE47" s="16">
        <v>83.74</v>
      </c>
      <c r="CF47" s="16">
        <v>98.9</v>
      </c>
      <c r="CG47" s="16">
        <v>100</v>
      </c>
      <c r="CH47" s="16">
        <v>100</v>
      </c>
      <c r="CI47" s="16">
        <v>73.739999999999995</v>
      </c>
      <c r="CJ47" s="16">
        <v>100</v>
      </c>
      <c r="CK47" s="16">
        <v>50</v>
      </c>
      <c r="CL47" s="16">
        <v>83.33</v>
      </c>
      <c r="CM47" s="16">
        <v>59.68</v>
      </c>
      <c r="CN47" s="16">
        <v>67.53</v>
      </c>
      <c r="CO47" s="16">
        <v>92.5</v>
      </c>
      <c r="CP47" s="16">
        <v>90.91</v>
      </c>
      <c r="CQ47" s="16">
        <v>97.56</v>
      </c>
      <c r="CR47" s="16">
        <v>100</v>
      </c>
      <c r="CS47" s="16">
        <v>88.15</v>
      </c>
      <c r="CT47" s="16">
        <v>83.52</v>
      </c>
      <c r="CU47" s="16">
        <v>78</v>
      </c>
      <c r="CV47" s="16">
        <v>94.44</v>
      </c>
      <c r="CW47" s="16">
        <v>86.09</v>
      </c>
      <c r="CX47" s="16">
        <v>72.790000000000006</v>
      </c>
      <c r="CY47" s="16">
        <v>89.04</v>
      </c>
      <c r="CZ47" s="15"/>
      <c r="DA47" s="15"/>
      <c r="DB47" s="15"/>
      <c r="DC47" s="15"/>
      <c r="DD47" s="15"/>
      <c r="DE47" s="15"/>
      <c r="DF47" s="15"/>
      <c r="DG47" s="15"/>
      <c r="DH47" s="15"/>
      <c r="DI47" s="15"/>
      <c r="DJ47" s="15"/>
      <c r="DK47" s="15"/>
      <c r="DL47" s="15"/>
      <c r="DM47" s="15"/>
      <c r="DN47" s="15"/>
      <c r="DO47" s="15"/>
      <c r="DP47" s="15"/>
      <c r="DQ47" s="15"/>
      <c r="DR47" s="15"/>
      <c r="DS47" s="15"/>
      <c r="DT47" s="15"/>
      <c r="DU47" s="15"/>
    </row>
    <row r="48" spans="1:125" x14ac:dyDescent="0.3">
      <c r="A48" s="14" t="s">
        <v>576</v>
      </c>
      <c r="B48" s="15" t="s">
        <v>178</v>
      </c>
      <c r="C48" s="15" t="s">
        <v>101</v>
      </c>
      <c r="D48" s="15" t="s">
        <v>102</v>
      </c>
      <c r="E48" s="15" t="s">
        <v>147</v>
      </c>
      <c r="F48" s="15" t="s">
        <v>116</v>
      </c>
      <c r="G48" s="15" t="s">
        <v>105</v>
      </c>
      <c r="H48" s="15" t="s">
        <v>105</v>
      </c>
      <c r="I48" s="15" t="s">
        <v>106</v>
      </c>
      <c r="J48" s="16">
        <v>82.81</v>
      </c>
      <c r="K48" s="16">
        <v>77.290000000000006</v>
      </c>
      <c r="L48" s="16">
        <v>97.29</v>
      </c>
      <c r="M48" s="16">
        <v>86.7</v>
      </c>
      <c r="N48" s="16">
        <v>89.3</v>
      </c>
      <c r="O48" s="16">
        <v>73.12</v>
      </c>
      <c r="P48" s="16">
        <v>70.989999999999995</v>
      </c>
      <c r="Q48" s="16">
        <v>88.71</v>
      </c>
      <c r="R48" s="16">
        <v>92.04</v>
      </c>
      <c r="S48" s="16">
        <v>69.489999999999995</v>
      </c>
      <c r="T48" s="16">
        <v>99.39</v>
      </c>
      <c r="U48" s="16">
        <v>88</v>
      </c>
      <c r="V48" s="16">
        <v>92.68</v>
      </c>
      <c r="W48" s="16">
        <v>96.36</v>
      </c>
      <c r="X48" s="16">
        <v>78.42</v>
      </c>
      <c r="Y48" s="16">
        <v>57.68</v>
      </c>
      <c r="Z48" s="16">
        <v>88.1</v>
      </c>
      <c r="AA48" s="16"/>
      <c r="AB48" s="16">
        <v>99.31</v>
      </c>
      <c r="AC48" s="16">
        <v>74.239999999999995</v>
      </c>
      <c r="AD48" s="16">
        <v>96.73</v>
      </c>
      <c r="AE48" s="16">
        <v>89.3</v>
      </c>
      <c r="AF48" s="16">
        <v>85.19</v>
      </c>
      <c r="AG48" s="16">
        <v>72.22</v>
      </c>
      <c r="AH48" s="16">
        <v>57.31</v>
      </c>
      <c r="AI48" s="16">
        <v>70.989999999999995</v>
      </c>
      <c r="AJ48" s="16">
        <v>88.59</v>
      </c>
      <c r="AK48" s="16">
        <v>93.75</v>
      </c>
      <c r="AL48" s="16">
        <v>90</v>
      </c>
      <c r="AM48" s="16">
        <v>89.51</v>
      </c>
      <c r="AN48" s="16">
        <v>100</v>
      </c>
      <c r="AO48" s="16">
        <v>39.130000000000003</v>
      </c>
      <c r="AP48" s="16">
        <v>81.03</v>
      </c>
      <c r="AQ48" s="16">
        <v>93.33</v>
      </c>
      <c r="AR48" s="16">
        <v>96.3</v>
      </c>
      <c r="AS48" s="16">
        <v>90.91</v>
      </c>
      <c r="AT48" s="16">
        <v>83.33</v>
      </c>
      <c r="AU48" s="16">
        <v>75</v>
      </c>
      <c r="AV48" s="16">
        <v>100</v>
      </c>
      <c r="AW48" s="16">
        <v>64.58</v>
      </c>
      <c r="AX48" s="16"/>
      <c r="AY48" s="16">
        <v>93.75</v>
      </c>
      <c r="AZ48" s="16">
        <v>64.709999999999994</v>
      </c>
      <c r="BA48" s="16">
        <v>83.72</v>
      </c>
      <c r="BB48" s="16">
        <v>74.290000000000006</v>
      </c>
      <c r="BC48" s="16"/>
      <c r="BD48" s="16"/>
      <c r="BE48" s="16">
        <v>48.96</v>
      </c>
      <c r="BF48" s="16">
        <v>56</v>
      </c>
      <c r="BG48" s="16">
        <v>80</v>
      </c>
      <c r="BH48" s="16">
        <v>100</v>
      </c>
      <c r="BI48" s="16">
        <v>91.67</v>
      </c>
      <c r="BJ48" s="16">
        <v>100</v>
      </c>
      <c r="BK48" s="16">
        <v>100</v>
      </c>
      <c r="BL48" s="16">
        <v>50</v>
      </c>
      <c r="BM48" s="16"/>
      <c r="BN48" s="16"/>
      <c r="BO48" s="16"/>
      <c r="BP48" s="16">
        <v>100</v>
      </c>
      <c r="BQ48" s="16">
        <v>96.3</v>
      </c>
      <c r="BR48" s="16">
        <v>100</v>
      </c>
      <c r="BS48" s="16">
        <v>100</v>
      </c>
      <c r="BT48" s="16">
        <v>100</v>
      </c>
      <c r="BU48" s="16">
        <v>100</v>
      </c>
      <c r="BV48" s="16">
        <v>100</v>
      </c>
      <c r="BW48" s="16">
        <v>58.82</v>
      </c>
      <c r="BX48" s="16">
        <v>80</v>
      </c>
      <c r="BY48" s="16">
        <v>100</v>
      </c>
      <c r="BZ48" s="16">
        <v>100</v>
      </c>
      <c r="CA48" s="16">
        <v>100</v>
      </c>
      <c r="CB48" s="16">
        <v>100</v>
      </c>
      <c r="CC48" s="16">
        <v>88</v>
      </c>
      <c r="CD48" s="16">
        <v>96.36</v>
      </c>
      <c r="CE48" s="16">
        <v>74.400000000000006</v>
      </c>
      <c r="CF48" s="16">
        <v>98.91</v>
      </c>
      <c r="CG48" s="16">
        <v>76.67</v>
      </c>
      <c r="CH48" s="16">
        <v>100</v>
      </c>
      <c r="CI48" s="16">
        <v>67.680000000000007</v>
      </c>
      <c r="CJ48" s="16">
        <v>33.33</v>
      </c>
      <c r="CK48" s="16">
        <v>100</v>
      </c>
      <c r="CL48" s="16">
        <v>83.33</v>
      </c>
      <c r="CM48" s="16">
        <v>25.81</v>
      </c>
      <c r="CN48" s="16">
        <v>57.14</v>
      </c>
      <c r="CO48" s="16">
        <v>91.67</v>
      </c>
      <c r="CP48" s="16">
        <v>48.48</v>
      </c>
      <c r="CQ48" s="16">
        <v>82.93</v>
      </c>
      <c r="CR48" s="16">
        <v>100</v>
      </c>
      <c r="CS48" s="16">
        <v>75.56</v>
      </c>
      <c r="CT48" s="16">
        <v>90.11</v>
      </c>
      <c r="CU48" s="16">
        <v>92</v>
      </c>
      <c r="CV48" s="16">
        <v>86.11</v>
      </c>
      <c r="CW48" s="16">
        <v>95.87</v>
      </c>
      <c r="CX48" s="16">
        <v>93.2</v>
      </c>
      <c r="CY48" s="16">
        <v>93.15</v>
      </c>
      <c r="CZ48" s="15"/>
      <c r="DA48" s="15"/>
      <c r="DB48" s="15"/>
      <c r="DC48" s="15"/>
      <c r="DD48" s="15"/>
      <c r="DE48" s="15"/>
      <c r="DF48" s="15"/>
      <c r="DG48" s="15"/>
      <c r="DH48" s="15"/>
      <c r="DI48" s="15"/>
      <c r="DJ48" s="15"/>
      <c r="DK48" s="15"/>
      <c r="DL48" s="15"/>
      <c r="DM48" s="15"/>
      <c r="DN48" s="15"/>
      <c r="DO48" s="15"/>
      <c r="DP48" s="15"/>
      <c r="DQ48" s="15"/>
      <c r="DR48" s="15"/>
      <c r="DS48" s="15"/>
      <c r="DT48" s="15"/>
      <c r="DU48" s="15"/>
    </row>
    <row r="49" spans="1:125" x14ac:dyDescent="0.3">
      <c r="A49" s="14" t="s">
        <v>576</v>
      </c>
      <c r="B49" s="15" t="s">
        <v>179</v>
      </c>
      <c r="C49" s="15" t="s">
        <v>101</v>
      </c>
      <c r="D49" s="15" t="s">
        <v>102</v>
      </c>
      <c r="E49" s="15" t="s">
        <v>147</v>
      </c>
      <c r="F49" s="15" t="s">
        <v>136</v>
      </c>
      <c r="G49" s="15" t="s">
        <v>105</v>
      </c>
      <c r="H49" s="15" t="s">
        <v>105</v>
      </c>
      <c r="I49" s="15" t="s">
        <v>106</v>
      </c>
      <c r="J49" s="16">
        <v>93.85</v>
      </c>
      <c r="K49" s="16">
        <v>93.77</v>
      </c>
      <c r="L49" s="16">
        <v>96.53</v>
      </c>
      <c r="M49" s="16">
        <v>92.22</v>
      </c>
      <c r="N49" s="16">
        <v>96.02</v>
      </c>
      <c r="O49" s="16">
        <v>92.41</v>
      </c>
      <c r="P49" s="16">
        <v>99.04</v>
      </c>
      <c r="Q49" s="16">
        <v>96.04</v>
      </c>
      <c r="R49" s="16">
        <v>98.01</v>
      </c>
      <c r="S49" s="16">
        <v>91.53</v>
      </c>
      <c r="T49" s="16">
        <v>98.17</v>
      </c>
      <c r="U49" s="16">
        <v>89.33</v>
      </c>
      <c r="V49" s="16">
        <v>92.68</v>
      </c>
      <c r="W49" s="16">
        <v>99.09</v>
      </c>
      <c r="X49" s="16">
        <v>89.32</v>
      </c>
      <c r="Y49" s="16">
        <v>74.12</v>
      </c>
      <c r="Z49" s="16">
        <v>100</v>
      </c>
      <c r="AA49" s="16"/>
      <c r="AB49" s="16">
        <v>93.75</v>
      </c>
      <c r="AC49" s="16">
        <v>86.57</v>
      </c>
      <c r="AD49" s="16">
        <v>97.25</v>
      </c>
      <c r="AE49" s="16">
        <v>96.02</v>
      </c>
      <c r="AF49" s="16">
        <v>95.66</v>
      </c>
      <c r="AG49" s="16">
        <v>92.15</v>
      </c>
      <c r="AH49" s="16">
        <v>88.13</v>
      </c>
      <c r="AI49" s="16">
        <v>99.04</v>
      </c>
      <c r="AJ49" s="16">
        <v>95.95</v>
      </c>
      <c r="AK49" s="16">
        <v>100</v>
      </c>
      <c r="AL49" s="16">
        <v>86.67</v>
      </c>
      <c r="AM49" s="16">
        <v>100</v>
      </c>
      <c r="AN49" s="16">
        <v>100</v>
      </c>
      <c r="AO49" s="16">
        <v>91.3</v>
      </c>
      <c r="AP49" s="16">
        <v>93.1</v>
      </c>
      <c r="AQ49" s="16">
        <v>93.33</v>
      </c>
      <c r="AR49" s="16">
        <v>92.59</v>
      </c>
      <c r="AS49" s="16">
        <v>100</v>
      </c>
      <c r="AT49" s="16">
        <v>100</v>
      </c>
      <c r="AU49" s="16">
        <v>100</v>
      </c>
      <c r="AV49" s="16">
        <v>100</v>
      </c>
      <c r="AW49" s="16">
        <v>80.56</v>
      </c>
      <c r="AX49" s="16">
        <v>16.670000000000002</v>
      </c>
      <c r="AY49" s="16">
        <v>93.75</v>
      </c>
      <c r="AZ49" s="16">
        <v>94.12</v>
      </c>
      <c r="BA49" s="16">
        <v>93.02</v>
      </c>
      <c r="BB49" s="16">
        <v>82.86</v>
      </c>
      <c r="BC49" s="16">
        <v>100</v>
      </c>
      <c r="BD49" s="16"/>
      <c r="BE49" s="16">
        <v>77.08</v>
      </c>
      <c r="BF49" s="16">
        <v>72</v>
      </c>
      <c r="BG49" s="16">
        <v>80</v>
      </c>
      <c r="BH49" s="16">
        <v>100</v>
      </c>
      <c r="BI49" s="16">
        <v>100</v>
      </c>
      <c r="BJ49" s="16">
        <v>100</v>
      </c>
      <c r="BK49" s="16">
        <v>100</v>
      </c>
      <c r="BL49" s="16">
        <v>100</v>
      </c>
      <c r="BM49" s="16"/>
      <c r="BN49" s="16"/>
      <c r="BO49" s="16"/>
      <c r="BP49" s="16">
        <v>97.78</v>
      </c>
      <c r="BQ49" s="16">
        <v>92.59</v>
      </c>
      <c r="BR49" s="16">
        <v>100</v>
      </c>
      <c r="BS49" s="16">
        <v>100</v>
      </c>
      <c r="BT49" s="16">
        <v>82.35</v>
      </c>
      <c r="BU49" s="16">
        <v>100</v>
      </c>
      <c r="BV49" s="16">
        <v>100</v>
      </c>
      <c r="BW49" s="16">
        <v>80</v>
      </c>
      <c r="BX49" s="16">
        <v>86.67</v>
      </c>
      <c r="BY49" s="16">
        <v>95.24</v>
      </c>
      <c r="BZ49" s="16">
        <v>100</v>
      </c>
      <c r="CA49" s="16">
        <v>100</v>
      </c>
      <c r="CB49" s="16">
        <v>100</v>
      </c>
      <c r="CC49" s="16">
        <v>100</v>
      </c>
      <c r="CD49" s="16">
        <v>97.82</v>
      </c>
      <c r="CE49" s="16">
        <v>93.75</v>
      </c>
      <c r="CF49" s="16">
        <v>97.28</v>
      </c>
      <c r="CG49" s="16">
        <v>100</v>
      </c>
      <c r="CH49" s="16">
        <v>100</v>
      </c>
      <c r="CI49" s="16">
        <v>88.66</v>
      </c>
      <c r="CJ49" s="16">
        <v>83.33</v>
      </c>
      <c r="CK49" s="16">
        <v>100</v>
      </c>
      <c r="CL49" s="16">
        <v>88.6</v>
      </c>
      <c r="CM49" s="16">
        <v>83.87</v>
      </c>
      <c r="CN49" s="16">
        <v>89.61</v>
      </c>
      <c r="CO49" s="16">
        <v>100</v>
      </c>
      <c r="CP49" s="16">
        <v>100</v>
      </c>
      <c r="CQ49" s="16">
        <v>100</v>
      </c>
      <c r="CR49" s="16">
        <v>90.91</v>
      </c>
      <c r="CS49" s="16">
        <v>95.56</v>
      </c>
      <c r="CT49" s="16">
        <v>93.41</v>
      </c>
      <c r="CU49" s="16">
        <v>90</v>
      </c>
      <c r="CV49" s="16">
        <v>100</v>
      </c>
      <c r="CW49" s="16">
        <v>98.35</v>
      </c>
      <c r="CX49" s="16">
        <v>92.86</v>
      </c>
      <c r="CY49" s="16">
        <v>94.52</v>
      </c>
      <c r="CZ49" s="15"/>
      <c r="DA49" s="15"/>
      <c r="DB49" s="15"/>
      <c r="DC49" s="15"/>
      <c r="DD49" s="15"/>
      <c r="DE49" s="15"/>
      <c r="DF49" s="15"/>
      <c r="DG49" s="15"/>
      <c r="DH49" s="15"/>
      <c r="DI49" s="15"/>
      <c r="DJ49" s="15"/>
      <c r="DK49" s="15"/>
      <c r="DL49" s="15"/>
      <c r="DM49" s="15"/>
      <c r="DN49" s="15"/>
      <c r="DO49" s="15"/>
      <c r="DP49" s="15"/>
      <c r="DQ49" s="15"/>
      <c r="DR49" s="15"/>
      <c r="DS49" s="15"/>
      <c r="DT49" s="15"/>
      <c r="DU49" s="15"/>
    </row>
    <row r="50" spans="1:125" x14ac:dyDescent="0.3">
      <c r="A50" s="14" t="s">
        <v>576</v>
      </c>
      <c r="B50" s="15" t="s">
        <v>180</v>
      </c>
      <c r="C50" s="15" t="s">
        <v>101</v>
      </c>
      <c r="D50" s="15" t="s">
        <v>102</v>
      </c>
      <c r="E50" s="15" t="s">
        <v>147</v>
      </c>
      <c r="F50" s="15" t="s">
        <v>138</v>
      </c>
      <c r="G50" s="15" t="s">
        <v>105</v>
      </c>
      <c r="H50" s="15" t="s">
        <v>105</v>
      </c>
      <c r="I50" s="15" t="s">
        <v>106</v>
      </c>
      <c r="J50" s="16">
        <v>84.53</v>
      </c>
      <c r="K50" s="16">
        <v>64.150000000000006</v>
      </c>
      <c r="L50" s="16">
        <v>94.66</v>
      </c>
      <c r="M50" s="16">
        <v>83.46</v>
      </c>
      <c r="N50" s="16">
        <v>93.29</v>
      </c>
      <c r="O50" s="16">
        <v>78.959999999999994</v>
      </c>
      <c r="P50" s="16">
        <v>70.39</v>
      </c>
      <c r="Q50" s="16">
        <v>88.13</v>
      </c>
      <c r="R50" s="16">
        <v>87.24</v>
      </c>
      <c r="S50" s="16">
        <v>52.54</v>
      </c>
      <c r="T50" s="16">
        <v>97.35</v>
      </c>
      <c r="U50" s="16">
        <v>84</v>
      </c>
      <c r="V50" s="16">
        <v>90.24</v>
      </c>
      <c r="W50" s="16">
        <v>100</v>
      </c>
      <c r="X50" s="16">
        <v>73.39</v>
      </c>
      <c r="Y50" s="16">
        <v>89.91</v>
      </c>
      <c r="Z50" s="16">
        <v>95.24</v>
      </c>
      <c r="AA50" s="16"/>
      <c r="AB50" s="16">
        <v>84.56</v>
      </c>
      <c r="AC50" s="16">
        <v>69.05</v>
      </c>
      <c r="AD50" s="16">
        <v>90.23</v>
      </c>
      <c r="AE50" s="16">
        <v>93.29</v>
      </c>
      <c r="AF50" s="16">
        <v>78.7</v>
      </c>
      <c r="AG50" s="16">
        <v>79.099999999999994</v>
      </c>
      <c r="AH50" s="16"/>
      <c r="AI50" s="16">
        <v>70.39</v>
      </c>
      <c r="AJ50" s="16">
        <v>88.07</v>
      </c>
      <c r="AK50" s="16">
        <v>100</v>
      </c>
      <c r="AL50" s="16">
        <v>83.33</v>
      </c>
      <c r="AM50" s="16">
        <v>81.41</v>
      </c>
      <c r="AN50" s="16">
        <v>71.430000000000007</v>
      </c>
      <c r="AO50" s="16">
        <v>43.48</v>
      </c>
      <c r="AP50" s="16">
        <v>46.55</v>
      </c>
      <c r="AQ50" s="16">
        <v>93.33</v>
      </c>
      <c r="AR50" s="16">
        <v>92.59</v>
      </c>
      <c r="AS50" s="16">
        <v>90.91</v>
      </c>
      <c r="AT50" s="16">
        <v>77.78</v>
      </c>
      <c r="AU50" s="16">
        <v>0</v>
      </c>
      <c r="AV50" s="16">
        <v>48.72</v>
      </c>
      <c r="AW50" s="16">
        <v>87.5</v>
      </c>
      <c r="AX50" s="16"/>
      <c r="AY50" s="16">
        <v>70</v>
      </c>
      <c r="AZ50" s="16">
        <v>52.94</v>
      </c>
      <c r="BA50" s="16">
        <v>96.15</v>
      </c>
      <c r="BB50" s="16">
        <v>60</v>
      </c>
      <c r="BC50" s="16">
        <v>22.22</v>
      </c>
      <c r="BD50" s="16"/>
      <c r="BE50" s="16">
        <v>90.74</v>
      </c>
      <c r="BF50" s="16">
        <v>87.5</v>
      </c>
      <c r="BG50" s="16">
        <v>100</v>
      </c>
      <c r="BH50" s="16">
        <v>100</v>
      </c>
      <c r="BI50" s="16">
        <v>100</v>
      </c>
      <c r="BJ50" s="16">
        <v>100</v>
      </c>
      <c r="BK50" s="16">
        <v>100</v>
      </c>
      <c r="BL50" s="16">
        <v>80</v>
      </c>
      <c r="BM50" s="16"/>
      <c r="BN50" s="16"/>
      <c r="BO50" s="16"/>
      <c r="BP50" s="16">
        <v>97.3</v>
      </c>
      <c r="BQ50" s="16">
        <v>85.19</v>
      </c>
      <c r="BR50" s="16">
        <v>79.17</v>
      </c>
      <c r="BS50" s="16">
        <v>92.31</v>
      </c>
      <c r="BT50" s="16">
        <v>70.59</v>
      </c>
      <c r="BU50" s="16">
        <v>100</v>
      </c>
      <c r="BV50" s="16">
        <v>16.670000000000002</v>
      </c>
      <c r="BW50" s="16">
        <v>36.36</v>
      </c>
      <c r="BX50" s="16">
        <v>92.86</v>
      </c>
      <c r="BY50" s="16">
        <v>93.1</v>
      </c>
      <c r="BZ50" s="16">
        <v>100</v>
      </c>
      <c r="CA50" s="16">
        <v>74.36</v>
      </c>
      <c r="CB50" s="16">
        <v>64.290000000000006</v>
      </c>
      <c r="CC50" s="16">
        <v>88</v>
      </c>
      <c r="CD50" s="16">
        <v>83.88</v>
      </c>
      <c r="CE50" s="16">
        <v>68</v>
      </c>
      <c r="CF50" s="16">
        <v>93.48</v>
      </c>
      <c r="CG50" s="16">
        <v>78.569999999999993</v>
      </c>
      <c r="CH50" s="16">
        <v>62.5</v>
      </c>
      <c r="CI50" s="16">
        <v>84.09</v>
      </c>
      <c r="CJ50" s="16">
        <v>83.33</v>
      </c>
      <c r="CK50" s="16">
        <v>50</v>
      </c>
      <c r="CL50" s="16"/>
      <c r="CM50" s="16"/>
      <c r="CN50" s="16"/>
      <c r="CO50" s="16">
        <v>77.5</v>
      </c>
      <c r="CP50" s="16">
        <v>52.94</v>
      </c>
      <c r="CQ50" s="16">
        <v>78.05</v>
      </c>
      <c r="CR50" s="16">
        <v>100</v>
      </c>
      <c r="CS50" s="16">
        <v>80</v>
      </c>
      <c r="CT50" s="16">
        <v>78.569999999999993</v>
      </c>
      <c r="CU50" s="16">
        <v>66</v>
      </c>
      <c r="CV50" s="16">
        <v>83.33</v>
      </c>
      <c r="CW50" s="16">
        <v>98.35</v>
      </c>
      <c r="CX50" s="16">
        <v>96.6</v>
      </c>
      <c r="CY50" s="16">
        <v>98.63</v>
      </c>
      <c r="CZ50" s="15"/>
      <c r="DA50" s="15"/>
      <c r="DB50" s="15"/>
      <c r="DC50" s="15"/>
      <c r="DD50" s="15"/>
      <c r="DE50" s="15"/>
      <c r="DF50" s="15"/>
      <c r="DG50" s="15"/>
      <c r="DH50" s="15"/>
      <c r="DI50" s="15"/>
      <c r="DJ50" s="15"/>
      <c r="DK50" s="15"/>
      <c r="DL50" s="15"/>
      <c r="DM50" s="15"/>
      <c r="DN50" s="15"/>
      <c r="DO50" s="15"/>
      <c r="DP50" s="15"/>
      <c r="DQ50" s="15"/>
      <c r="DR50" s="15"/>
      <c r="DS50" s="15"/>
      <c r="DT50" s="15"/>
      <c r="DU50" s="15"/>
    </row>
    <row r="51" spans="1:125" x14ac:dyDescent="0.3">
      <c r="A51" s="14" t="s">
        <v>576</v>
      </c>
      <c r="B51" s="15" t="s">
        <v>181</v>
      </c>
      <c r="C51" s="15" t="s">
        <v>101</v>
      </c>
      <c r="D51" s="15" t="s">
        <v>102</v>
      </c>
      <c r="E51" s="15" t="s">
        <v>143</v>
      </c>
      <c r="F51" s="15" t="s">
        <v>140</v>
      </c>
      <c r="G51" s="15" t="s">
        <v>105</v>
      </c>
      <c r="H51" s="15" t="s">
        <v>105</v>
      </c>
      <c r="I51" s="15" t="s">
        <v>106</v>
      </c>
      <c r="J51" s="16">
        <v>72.510000000000005</v>
      </c>
      <c r="K51" s="16">
        <v>57.3</v>
      </c>
      <c r="L51" s="16">
        <v>85.67</v>
      </c>
      <c r="M51" s="16">
        <v>72.59</v>
      </c>
      <c r="N51" s="16">
        <v>82.36</v>
      </c>
      <c r="O51" s="16">
        <v>66.5</v>
      </c>
      <c r="P51" s="16">
        <v>45.8</v>
      </c>
      <c r="Q51" s="16">
        <v>78.48</v>
      </c>
      <c r="R51" s="16">
        <v>87.7</v>
      </c>
      <c r="S51" s="16">
        <v>42.16</v>
      </c>
      <c r="T51" s="16">
        <v>88.11</v>
      </c>
      <c r="U51" s="16">
        <v>73.33</v>
      </c>
      <c r="V51" s="16">
        <v>86.59</v>
      </c>
      <c r="W51" s="16">
        <v>85</v>
      </c>
      <c r="X51" s="16">
        <v>77.56</v>
      </c>
      <c r="Y51" s="16">
        <v>58.33</v>
      </c>
      <c r="Z51" s="16">
        <v>90.48</v>
      </c>
      <c r="AA51" s="16"/>
      <c r="AB51" s="16">
        <v>66.91</v>
      </c>
      <c r="AC51" s="16">
        <v>55.81</v>
      </c>
      <c r="AD51" s="16">
        <v>72.930000000000007</v>
      </c>
      <c r="AE51" s="16">
        <v>82.36</v>
      </c>
      <c r="AF51" s="16">
        <v>81.02</v>
      </c>
      <c r="AG51" s="16">
        <v>65.59</v>
      </c>
      <c r="AH51" s="16">
        <v>46.23</v>
      </c>
      <c r="AI51" s="16">
        <v>45.8</v>
      </c>
      <c r="AJ51" s="16">
        <v>78.05</v>
      </c>
      <c r="AK51" s="16">
        <v>94.79</v>
      </c>
      <c r="AL51" s="16">
        <v>28.57</v>
      </c>
      <c r="AM51" s="16">
        <v>98.08</v>
      </c>
      <c r="AN51" s="16">
        <v>85.71</v>
      </c>
      <c r="AO51" s="16">
        <v>46.74</v>
      </c>
      <c r="AP51" s="16">
        <v>34.479999999999997</v>
      </c>
      <c r="AQ51" s="16">
        <v>86.67</v>
      </c>
      <c r="AR51" s="16">
        <v>88.89</v>
      </c>
      <c r="AS51" s="16">
        <v>77.27</v>
      </c>
      <c r="AT51" s="16">
        <v>83.33</v>
      </c>
      <c r="AU51" s="16">
        <v>75</v>
      </c>
      <c r="AV51" s="16">
        <v>78.069999999999993</v>
      </c>
      <c r="AW51" s="16">
        <v>75</v>
      </c>
      <c r="AX51" s="16"/>
      <c r="AY51" s="16">
        <v>70</v>
      </c>
      <c r="AZ51" s="16">
        <v>76.47</v>
      </c>
      <c r="BA51" s="16">
        <v>90.7</v>
      </c>
      <c r="BB51" s="16">
        <v>60</v>
      </c>
      <c r="BC51" s="16">
        <v>100</v>
      </c>
      <c r="BD51" s="16"/>
      <c r="BE51" s="16">
        <v>29.17</v>
      </c>
      <c r="BF51" s="16">
        <v>60.67</v>
      </c>
      <c r="BG51" s="16">
        <v>70</v>
      </c>
      <c r="BH51" s="16">
        <v>100</v>
      </c>
      <c r="BI51" s="16">
        <v>100</v>
      </c>
      <c r="BJ51" s="16">
        <v>100</v>
      </c>
      <c r="BK51" s="16">
        <v>100</v>
      </c>
      <c r="BL51" s="16">
        <v>60</v>
      </c>
      <c r="BM51" s="16"/>
      <c r="BN51" s="16"/>
      <c r="BO51" s="16"/>
      <c r="BP51" s="16">
        <v>68.89</v>
      </c>
      <c r="BQ51" s="16">
        <v>66.67</v>
      </c>
      <c r="BR51" s="16">
        <v>78.95</v>
      </c>
      <c r="BS51" s="16">
        <v>38.46</v>
      </c>
      <c r="BT51" s="16">
        <v>73.53</v>
      </c>
      <c r="BU51" s="16">
        <v>100</v>
      </c>
      <c r="BV51" s="16">
        <v>66.67</v>
      </c>
      <c r="BW51" s="16">
        <v>18.18</v>
      </c>
      <c r="BX51" s="16">
        <v>46.67</v>
      </c>
      <c r="BY51" s="16">
        <v>66.67</v>
      </c>
      <c r="BZ51" s="16">
        <v>78.95</v>
      </c>
      <c r="CA51" s="16">
        <v>54.76</v>
      </c>
      <c r="CB51" s="16">
        <v>46.43</v>
      </c>
      <c r="CC51" s="16">
        <v>72</v>
      </c>
      <c r="CD51" s="16">
        <v>82.42</v>
      </c>
      <c r="CE51" s="16">
        <v>68</v>
      </c>
      <c r="CF51" s="16">
        <v>98.91</v>
      </c>
      <c r="CG51" s="16">
        <v>78.569999999999993</v>
      </c>
      <c r="CH51" s="16">
        <v>87.5</v>
      </c>
      <c r="CI51" s="16">
        <v>62.63</v>
      </c>
      <c r="CJ51" s="16">
        <v>20</v>
      </c>
      <c r="CK51" s="16">
        <v>50</v>
      </c>
      <c r="CL51" s="16">
        <v>50.88</v>
      </c>
      <c r="CM51" s="16">
        <v>35.479999999999997</v>
      </c>
      <c r="CN51" s="16">
        <v>48.53</v>
      </c>
      <c r="CO51" s="16">
        <v>80.83</v>
      </c>
      <c r="CP51" s="16">
        <v>38.71</v>
      </c>
      <c r="CQ51" s="16">
        <v>48.78</v>
      </c>
      <c r="CR51" s="16">
        <v>63.64</v>
      </c>
      <c r="CS51" s="16">
        <v>64.260000000000005</v>
      </c>
      <c r="CT51" s="16">
        <v>76.37</v>
      </c>
      <c r="CU51" s="16">
        <v>60</v>
      </c>
      <c r="CV51" s="16">
        <v>86.11</v>
      </c>
      <c r="CW51" s="16">
        <v>92.53</v>
      </c>
      <c r="CX51" s="16">
        <v>75.17</v>
      </c>
      <c r="CY51" s="16">
        <v>93.15</v>
      </c>
      <c r="CZ51" s="15"/>
      <c r="DA51" s="15"/>
      <c r="DB51" s="15"/>
      <c r="DC51" s="15"/>
      <c r="DD51" s="15"/>
      <c r="DE51" s="15"/>
      <c r="DF51" s="15"/>
      <c r="DG51" s="15"/>
      <c r="DH51" s="15"/>
      <c r="DI51" s="15"/>
      <c r="DJ51" s="15"/>
      <c r="DK51" s="15"/>
      <c r="DL51" s="15"/>
      <c r="DM51" s="15"/>
      <c r="DN51" s="15"/>
      <c r="DO51" s="15"/>
      <c r="DP51" s="15"/>
      <c r="DQ51" s="15"/>
      <c r="DR51" s="15"/>
      <c r="DS51" s="15"/>
      <c r="DT51" s="15"/>
      <c r="DU51" s="15"/>
    </row>
    <row r="52" spans="1:125" x14ac:dyDescent="0.3">
      <c r="A52" s="14" t="s">
        <v>576</v>
      </c>
      <c r="B52" s="15" t="s">
        <v>182</v>
      </c>
      <c r="C52" s="15" t="s">
        <v>101</v>
      </c>
      <c r="D52" s="15" t="s">
        <v>102</v>
      </c>
      <c r="E52" s="15" t="s">
        <v>143</v>
      </c>
      <c r="F52" s="15" t="s">
        <v>120</v>
      </c>
      <c r="G52" s="15" t="s">
        <v>105</v>
      </c>
      <c r="H52" s="15" t="s">
        <v>105</v>
      </c>
      <c r="I52" s="15" t="s">
        <v>106</v>
      </c>
      <c r="J52" s="16">
        <v>83.32</v>
      </c>
      <c r="K52" s="16">
        <v>76.89</v>
      </c>
      <c r="L52" s="16">
        <v>89.86</v>
      </c>
      <c r="M52" s="16">
        <v>84.46</v>
      </c>
      <c r="N52" s="16">
        <v>80.13</v>
      </c>
      <c r="O52" s="16">
        <v>83.44</v>
      </c>
      <c r="P52" s="16">
        <v>79.34</v>
      </c>
      <c r="Q52" s="16">
        <v>84.31</v>
      </c>
      <c r="R52" s="16">
        <v>88.13</v>
      </c>
      <c r="S52" s="16">
        <v>71.19</v>
      </c>
      <c r="T52" s="16">
        <v>91.82</v>
      </c>
      <c r="U52" s="16">
        <v>88</v>
      </c>
      <c r="V52" s="16">
        <v>85.37</v>
      </c>
      <c r="W52" s="16">
        <v>90</v>
      </c>
      <c r="X52" s="16">
        <v>83.59</v>
      </c>
      <c r="Y52" s="16">
        <v>70.39</v>
      </c>
      <c r="Z52" s="16">
        <v>88.1</v>
      </c>
      <c r="AA52" s="16">
        <v>80.22</v>
      </c>
      <c r="AB52" s="16">
        <v>97.22</v>
      </c>
      <c r="AC52" s="16">
        <v>72.97</v>
      </c>
      <c r="AD52" s="16">
        <v>82.82</v>
      </c>
      <c r="AE52" s="16">
        <v>80.13</v>
      </c>
      <c r="AF52" s="16">
        <v>84.38</v>
      </c>
      <c r="AG52" s="16">
        <v>87.63</v>
      </c>
      <c r="AH52" s="16">
        <v>80.86</v>
      </c>
      <c r="AI52" s="16">
        <v>79.34</v>
      </c>
      <c r="AJ52" s="16">
        <v>84.02</v>
      </c>
      <c r="AK52" s="16">
        <v>91.67</v>
      </c>
      <c r="AL52" s="16">
        <v>38.89</v>
      </c>
      <c r="AM52" s="16">
        <v>98.77</v>
      </c>
      <c r="AN52" s="16">
        <v>100</v>
      </c>
      <c r="AO52" s="16">
        <v>73.91</v>
      </c>
      <c r="AP52" s="16">
        <v>75.86</v>
      </c>
      <c r="AQ52" s="16">
        <v>80</v>
      </c>
      <c r="AR52" s="16">
        <v>85.19</v>
      </c>
      <c r="AS52" s="16">
        <v>72.73</v>
      </c>
      <c r="AT52" s="16">
        <v>77.78</v>
      </c>
      <c r="AU52" s="16">
        <v>65.28</v>
      </c>
      <c r="AV52" s="16">
        <v>89.52</v>
      </c>
      <c r="AW52" s="16">
        <v>91.67</v>
      </c>
      <c r="AX52" s="16">
        <v>33.33</v>
      </c>
      <c r="AY52" s="16">
        <v>97.5</v>
      </c>
      <c r="AZ52" s="16">
        <v>53.85</v>
      </c>
      <c r="BA52" s="16">
        <v>96.51</v>
      </c>
      <c r="BB52" s="16">
        <v>65.709999999999994</v>
      </c>
      <c r="BC52" s="16">
        <v>88.89</v>
      </c>
      <c r="BD52" s="16"/>
      <c r="BE52" s="16">
        <v>80.209999999999994</v>
      </c>
      <c r="BF52" s="16">
        <v>61.33</v>
      </c>
      <c r="BG52" s="16">
        <v>100</v>
      </c>
      <c r="BH52" s="16">
        <v>87.5</v>
      </c>
      <c r="BI52" s="16">
        <v>91.67</v>
      </c>
      <c r="BJ52" s="16">
        <v>100</v>
      </c>
      <c r="BK52" s="16">
        <v>100</v>
      </c>
      <c r="BL52" s="16">
        <v>70</v>
      </c>
      <c r="BM52" s="16">
        <v>90.91</v>
      </c>
      <c r="BN52" s="16">
        <v>72.06</v>
      </c>
      <c r="BO52" s="16">
        <v>81.52</v>
      </c>
      <c r="BP52" s="16">
        <v>100</v>
      </c>
      <c r="BQ52" s="16">
        <v>96.3</v>
      </c>
      <c r="BR52" s="16">
        <v>95.83</v>
      </c>
      <c r="BS52" s="16">
        <v>100</v>
      </c>
      <c r="BT52" s="16">
        <v>94.12</v>
      </c>
      <c r="BU52" s="16">
        <v>62.5</v>
      </c>
      <c r="BV52" s="16">
        <v>25</v>
      </c>
      <c r="BW52" s="16">
        <v>66.67</v>
      </c>
      <c r="BX52" s="16">
        <v>84.62</v>
      </c>
      <c r="BY52" s="16">
        <v>96.83</v>
      </c>
      <c r="BZ52" s="16">
        <v>94.74</v>
      </c>
      <c r="CA52" s="16">
        <v>71.430000000000007</v>
      </c>
      <c r="CB52" s="16">
        <v>82.14</v>
      </c>
      <c r="CC52" s="16">
        <v>60</v>
      </c>
      <c r="CD52" s="16">
        <v>71.069999999999993</v>
      </c>
      <c r="CE52" s="16">
        <v>76.400000000000006</v>
      </c>
      <c r="CF52" s="16">
        <v>94.29</v>
      </c>
      <c r="CG52" s="16">
        <v>100</v>
      </c>
      <c r="CH52" s="16">
        <v>100</v>
      </c>
      <c r="CI52" s="16">
        <v>88.38</v>
      </c>
      <c r="CJ52" s="16">
        <v>58.33</v>
      </c>
      <c r="CK52" s="16">
        <v>50</v>
      </c>
      <c r="CL52" s="16">
        <v>84.21</v>
      </c>
      <c r="CM52" s="16">
        <v>64.709999999999994</v>
      </c>
      <c r="CN52" s="16">
        <v>82.88</v>
      </c>
      <c r="CO52" s="16">
        <v>90.83</v>
      </c>
      <c r="CP52" s="16">
        <v>72.73</v>
      </c>
      <c r="CQ52" s="16">
        <v>85.37</v>
      </c>
      <c r="CR52" s="16">
        <v>72.73</v>
      </c>
      <c r="CS52" s="16">
        <v>71.849999999999994</v>
      </c>
      <c r="CT52" s="16">
        <v>81.319999999999993</v>
      </c>
      <c r="CU52" s="16">
        <v>80</v>
      </c>
      <c r="CV52" s="16">
        <v>80.56</v>
      </c>
      <c r="CW52" s="16">
        <v>90.08</v>
      </c>
      <c r="CX52" s="16">
        <v>82.99</v>
      </c>
      <c r="CY52" s="16">
        <v>82.19</v>
      </c>
      <c r="CZ52" s="15"/>
      <c r="DA52" s="15"/>
      <c r="DB52" s="15"/>
      <c r="DC52" s="15"/>
      <c r="DD52" s="15"/>
      <c r="DE52" s="15"/>
      <c r="DF52" s="15"/>
      <c r="DG52" s="15"/>
      <c r="DH52" s="15"/>
      <c r="DI52" s="15"/>
      <c r="DJ52" s="15"/>
      <c r="DK52" s="15"/>
      <c r="DL52" s="15"/>
      <c r="DM52" s="15"/>
      <c r="DN52" s="15"/>
      <c r="DO52" s="15"/>
      <c r="DP52" s="15"/>
      <c r="DQ52" s="15"/>
      <c r="DR52" s="15"/>
      <c r="DS52" s="15"/>
      <c r="DT52" s="15"/>
      <c r="DU52" s="15"/>
    </row>
    <row r="53" spans="1:125" x14ac:dyDescent="0.3">
      <c r="A53" s="14" t="s">
        <v>576</v>
      </c>
      <c r="B53" s="15" t="s">
        <v>183</v>
      </c>
      <c r="C53" s="15" t="s">
        <v>101</v>
      </c>
      <c r="D53" s="15" t="s">
        <v>102</v>
      </c>
      <c r="E53" s="15" t="s">
        <v>176</v>
      </c>
      <c r="F53" s="15" t="s">
        <v>108</v>
      </c>
      <c r="G53" s="15" t="s">
        <v>105</v>
      </c>
      <c r="H53" s="15" t="s">
        <v>105</v>
      </c>
      <c r="I53" s="15" t="s">
        <v>106</v>
      </c>
      <c r="J53" s="16">
        <v>84.83</v>
      </c>
      <c r="K53" s="16">
        <v>67.03</v>
      </c>
      <c r="L53" s="16">
        <v>89.05</v>
      </c>
      <c r="M53" s="16">
        <v>87.06</v>
      </c>
      <c r="N53" s="16">
        <v>87.33</v>
      </c>
      <c r="O53" s="16">
        <v>80.13</v>
      </c>
      <c r="P53" s="16">
        <v>73.400000000000006</v>
      </c>
      <c r="Q53" s="16">
        <v>84.85</v>
      </c>
      <c r="R53" s="16">
        <v>95.52</v>
      </c>
      <c r="S53" s="16">
        <v>51.69</v>
      </c>
      <c r="T53" s="16">
        <v>91.87</v>
      </c>
      <c r="U53" s="16"/>
      <c r="V53" s="16">
        <v>78.38</v>
      </c>
      <c r="W53" s="16">
        <v>98.18</v>
      </c>
      <c r="X53" s="16">
        <v>86.14</v>
      </c>
      <c r="Y53" s="16">
        <v>86.94</v>
      </c>
      <c r="Z53" s="16">
        <v>90.48</v>
      </c>
      <c r="AA53" s="16"/>
      <c r="AB53" s="16">
        <v>81.709999999999994</v>
      </c>
      <c r="AC53" s="16">
        <v>74.239999999999995</v>
      </c>
      <c r="AD53" s="16">
        <v>92.68</v>
      </c>
      <c r="AE53" s="16">
        <v>87.33</v>
      </c>
      <c r="AF53" s="16">
        <v>73.61</v>
      </c>
      <c r="AG53" s="16">
        <v>80.39</v>
      </c>
      <c r="AH53" s="16">
        <v>90.87</v>
      </c>
      <c r="AI53" s="16">
        <v>73.400000000000006</v>
      </c>
      <c r="AJ53" s="16">
        <v>84.85</v>
      </c>
      <c r="AK53" s="16">
        <v>100</v>
      </c>
      <c r="AL53" s="16">
        <v>80</v>
      </c>
      <c r="AM53" s="16">
        <v>96.3</v>
      </c>
      <c r="AN53" s="16">
        <v>100</v>
      </c>
      <c r="AO53" s="16">
        <v>30.43</v>
      </c>
      <c r="AP53" s="16">
        <v>51.72</v>
      </c>
      <c r="AQ53" s="16">
        <v>93.33</v>
      </c>
      <c r="AR53" s="16">
        <v>77.78</v>
      </c>
      <c r="AS53" s="16">
        <v>85.71</v>
      </c>
      <c r="AT53" s="16">
        <v>100</v>
      </c>
      <c r="AU53" s="16">
        <v>100</v>
      </c>
      <c r="AV53" s="16">
        <v>81.58</v>
      </c>
      <c r="AW53" s="16">
        <v>91.67</v>
      </c>
      <c r="AX53" s="16">
        <v>19.05</v>
      </c>
      <c r="AY53" s="16">
        <v>76.67</v>
      </c>
      <c r="AZ53" s="16">
        <v>64.709999999999994</v>
      </c>
      <c r="BA53" s="16">
        <v>94.19</v>
      </c>
      <c r="BB53" s="16">
        <v>91.43</v>
      </c>
      <c r="BC53" s="16">
        <v>100</v>
      </c>
      <c r="BD53" s="16"/>
      <c r="BE53" s="16">
        <v>79.17</v>
      </c>
      <c r="BF53" s="16">
        <v>92.36</v>
      </c>
      <c r="BG53" s="16">
        <v>73.33</v>
      </c>
      <c r="BH53" s="16">
        <v>100</v>
      </c>
      <c r="BI53" s="16">
        <v>100</v>
      </c>
      <c r="BJ53" s="16">
        <v>100</v>
      </c>
      <c r="BK53" s="16">
        <v>100</v>
      </c>
      <c r="BL53" s="16">
        <v>60</v>
      </c>
      <c r="BM53" s="16"/>
      <c r="BN53" s="16"/>
      <c r="BO53" s="16"/>
      <c r="BP53" s="16">
        <v>90.37</v>
      </c>
      <c r="BQ53" s="16">
        <v>62.96</v>
      </c>
      <c r="BR53" s="16">
        <v>83.33</v>
      </c>
      <c r="BS53" s="16">
        <v>84.62</v>
      </c>
      <c r="BT53" s="16">
        <v>82.35</v>
      </c>
      <c r="BU53" s="16">
        <v>100</v>
      </c>
      <c r="BV53" s="16">
        <v>100</v>
      </c>
      <c r="BW53" s="16">
        <v>73.53</v>
      </c>
      <c r="BX53" s="16">
        <v>46.67</v>
      </c>
      <c r="BY53" s="16">
        <v>88.89</v>
      </c>
      <c r="BZ53" s="16">
        <v>89.47</v>
      </c>
      <c r="CA53" s="16">
        <v>100</v>
      </c>
      <c r="CB53" s="16">
        <v>71.430000000000007</v>
      </c>
      <c r="CC53" s="16">
        <v>96</v>
      </c>
      <c r="CD53" s="16">
        <v>96</v>
      </c>
      <c r="CE53" s="16">
        <v>55.2</v>
      </c>
      <c r="CF53" s="16">
        <v>98.91</v>
      </c>
      <c r="CG53" s="16">
        <v>86.67</v>
      </c>
      <c r="CH53" s="16">
        <v>87.5</v>
      </c>
      <c r="CI53" s="16">
        <v>77.14</v>
      </c>
      <c r="CJ53" s="16">
        <v>70.83</v>
      </c>
      <c r="CK53" s="16">
        <v>100</v>
      </c>
      <c r="CL53" s="16">
        <v>91.23</v>
      </c>
      <c r="CM53" s="16">
        <v>88.71</v>
      </c>
      <c r="CN53" s="16">
        <v>91.56</v>
      </c>
      <c r="CO53" s="16">
        <v>79.17</v>
      </c>
      <c r="CP53" s="16">
        <v>75.760000000000005</v>
      </c>
      <c r="CQ53" s="16">
        <v>65.849999999999994</v>
      </c>
      <c r="CR53" s="16">
        <v>63.64</v>
      </c>
      <c r="CS53" s="16">
        <v>71.11</v>
      </c>
      <c r="CT53" s="16">
        <v>74.73</v>
      </c>
      <c r="CU53" s="16">
        <v>72</v>
      </c>
      <c r="CV53" s="16">
        <v>97.22</v>
      </c>
      <c r="CW53" s="16">
        <v>96.69</v>
      </c>
      <c r="CX53" s="16">
        <v>92.52</v>
      </c>
      <c r="CY53" s="16">
        <v>98.63</v>
      </c>
      <c r="CZ53" s="15"/>
      <c r="DA53" s="15"/>
      <c r="DB53" s="15"/>
      <c r="DC53" s="15"/>
      <c r="DD53" s="15"/>
      <c r="DE53" s="15"/>
      <c r="DF53" s="15"/>
      <c r="DG53" s="15"/>
      <c r="DH53" s="15"/>
      <c r="DI53" s="15"/>
      <c r="DJ53" s="15"/>
      <c r="DK53" s="15"/>
      <c r="DL53" s="15"/>
      <c r="DM53" s="15"/>
      <c r="DN53" s="15"/>
      <c r="DO53" s="15"/>
      <c r="DP53" s="15"/>
      <c r="DQ53" s="15"/>
      <c r="DR53" s="15"/>
      <c r="DS53" s="15"/>
      <c r="DT53" s="15"/>
      <c r="DU53" s="15"/>
    </row>
    <row r="54" spans="1:125" x14ac:dyDescent="0.3">
      <c r="A54" s="14" t="s">
        <v>576</v>
      </c>
      <c r="B54" s="15" t="s">
        <v>184</v>
      </c>
      <c r="C54" s="15" t="s">
        <v>101</v>
      </c>
      <c r="D54" s="15" t="s">
        <v>102</v>
      </c>
      <c r="E54" s="15" t="s">
        <v>147</v>
      </c>
      <c r="F54" s="15" t="s">
        <v>116</v>
      </c>
      <c r="G54" s="15" t="s">
        <v>185</v>
      </c>
      <c r="H54" s="15" t="s">
        <v>186</v>
      </c>
      <c r="I54" s="15" t="s">
        <v>106</v>
      </c>
      <c r="J54" s="16">
        <v>93.56</v>
      </c>
      <c r="K54" s="16">
        <v>86.46</v>
      </c>
      <c r="L54" s="16">
        <v>87.2</v>
      </c>
      <c r="M54" s="16">
        <v>94.73</v>
      </c>
      <c r="N54" s="16">
        <v>98.03</v>
      </c>
      <c r="O54" s="16">
        <v>93.17</v>
      </c>
      <c r="P54" s="16">
        <v>96.12</v>
      </c>
      <c r="Q54" s="16">
        <v>96.69</v>
      </c>
      <c r="R54" s="16">
        <v>90.15</v>
      </c>
      <c r="S54" s="16">
        <v>84.75</v>
      </c>
      <c r="T54" s="16">
        <v>90.38</v>
      </c>
      <c r="U54" s="16">
        <v>80</v>
      </c>
      <c r="V54" s="16">
        <v>80.489999999999995</v>
      </c>
      <c r="W54" s="16">
        <v>100</v>
      </c>
      <c r="X54" s="16">
        <v>88.14</v>
      </c>
      <c r="Y54" s="16">
        <v>96.93</v>
      </c>
      <c r="Z54" s="16">
        <v>92.86</v>
      </c>
      <c r="AA54" s="16"/>
      <c r="AB54" s="16">
        <v>98.61</v>
      </c>
      <c r="AC54" s="16">
        <v>81.819999999999993</v>
      </c>
      <c r="AD54" s="16">
        <v>100</v>
      </c>
      <c r="AE54" s="16">
        <v>98.03</v>
      </c>
      <c r="AF54" s="16">
        <v>93.75</v>
      </c>
      <c r="AG54" s="16">
        <v>91.16</v>
      </c>
      <c r="AH54" s="16"/>
      <c r="AI54" s="16">
        <v>96.12</v>
      </c>
      <c r="AJ54" s="16">
        <v>96.68</v>
      </c>
      <c r="AK54" s="16">
        <v>91.67</v>
      </c>
      <c r="AL54" s="16">
        <v>50</v>
      </c>
      <c r="AM54" s="16">
        <v>100</v>
      </c>
      <c r="AN54" s="16">
        <v>100</v>
      </c>
      <c r="AO54" s="16">
        <v>60.87</v>
      </c>
      <c r="AP54" s="16">
        <v>87.93</v>
      </c>
      <c r="AQ54" s="16">
        <v>93.33</v>
      </c>
      <c r="AR54" s="16">
        <v>77.78</v>
      </c>
      <c r="AS54" s="16">
        <v>90.91</v>
      </c>
      <c r="AT54" s="16">
        <v>72.22</v>
      </c>
      <c r="AU54" s="16">
        <v>100</v>
      </c>
      <c r="AV54" s="16">
        <v>80.25</v>
      </c>
      <c r="AW54" s="16">
        <v>94.44</v>
      </c>
      <c r="AX54" s="16">
        <v>42.86</v>
      </c>
      <c r="AY54" s="16">
        <v>100</v>
      </c>
      <c r="AZ54" s="16">
        <v>52.94</v>
      </c>
      <c r="BA54" s="16">
        <v>100</v>
      </c>
      <c r="BB54" s="16">
        <v>88.57</v>
      </c>
      <c r="BC54" s="16">
        <v>100</v>
      </c>
      <c r="BD54" s="16"/>
      <c r="BE54" s="16">
        <v>96.3</v>
      </c>
      <c r="BF54" s="16">
        <v>96.53</v>
      </c>
      <c r="BG54" s="16">
        <v>100</v>
      </c>
      <c r="BH54" s="16">
        <v>100</v>
      </c>
      <c r="BI54" s="16">
        <v>91.67</v>
      </c>
      <c r="BJ54" s="16">
        <v>100</v>
      </c>
      <c r="BK54" s="16">
        <v>100</v>
      </c>
      <c r="BL54" s="16">
        <v>70</v>
      </c>
      <c r="BM54" s="16"/>
      <c r="BN54" s="16"/>
      <c r="BO54" s="16"/>
      <c r="BP54" s="16">
        <v>100</v>
      </c>
      <c r="BQ54" s="16">
        <v>92.59</v>
      </c>
      <c r="BR54" s="16">
        <v>100</v>
      </c>
      <c r="BS54" s="16">
        <v>100</v>
      </c>
      <c r="BT54" s="16">
        <v>100</v>
      </c>
      <c r="BU54" s="16">
        <v>100</v>
      </c>
      <c r="BV54" s="16">
        <v>66.67</v>
      </c>
      <c r="BW54" s="16">
        <v>79.41</v>
      </c>
      <c r="BX54" s="16">
        <v>80</v>
      </c>
      <c r="BY54" s="16">
        <v>100</v>
      </c>
      <c r="BZ54" s="16">
        <v>100</v>
      </c>
      <c r="CA54" s="16">
        <v>100</v>
      </c>
      <c r="CB54" s="16">
        <v>100</v>
      </c>
      <c r="CC54" s="16">
        <v>100</v>
      </c>
      <c r="CD54" s="16">
        <v>100</v>
      </c>
      <c r="CE54" s="16">
        <v>90.4</v>
      </c>
      <c r="CF54" s="16">
        <v>98.37</v>
      </c>
      <c r="CG54" s="16">
        <v>100</v>
      </c>
      <c r="CH54" s="16">
        <v>100</v>
      </c>
      <c r="CI54" s="16">
        <v>83.33</v>
      </c>
      <c r="CJ54" s="16">
        <v>95.83</v>
      </c>
      <c r="CK54" s="16">
        <v>100</v>
      </c>
      <c r="CL54" s="16"/>
      <c r="CM54" s="16"/>
      <c r="CN54" s="16"/>
      <c r="CO54" s="16">
        <v>93.33</v>
      </c>
      <c r="CP54" s="16">
        <v>95.45</v>
      </c>
      <c r="CQ54" s="16">
        <v>95.12</v>
      </c>
      <c r="CR54" s="16">
        <v>100</v>
      </c>
      <c r="CS54" s="16">
        <v>91.11</v>
      </c>
      <c r="CT54" s="16">
        <v>95.6</v>
      </c>
      <c r="CU54" s="16">
        <v>94</v>
      </c>
      <c r="CV54" s="16">
        <v>100</v>
      </c>
      <c r="CW54" s="16">
        <v>100</v>
      </c>
      <c r="CX54" s="16">
        <v>100</v>
      </c>
      <c r="CY54" s="16">
        <v>100</v>
      </c>
      <c r="CZ54" s="15"/>
      <c r="DA54" s="15"/>
      <c r="DB54" s="15"/>
      <c r="DC54" s="15"/>
      <c r="DD54" s="15"/>
      <c r="DE54" s="15"/>
      <c r="DF54" s="15"/>
      <c r="DG54" s="15"/>
      <c r="DH54" s="15"/>
      <c r="DI54" s="15"/>
      <c r="DJ54" s="15"/>
      <c r="DK54" s="15"/>
      <c r="DL54" s="15"/>
      <c r="DM54" s="15"/>
      <c r="DN54" s="15"/>
      <c r="DO54" s="15"/>
      <c r="DP54" s="15"/>
      <c r="DQ54" s="15"/>
      <c r="DR54" s="15"/>
      <c r="DS54" s="15"/>
      <c r="DT54" s="15"/>
      <c r="DU54" s="15"/>
    </row>
    <row r="55" spans="1:125" s="18" customFormat="1" x14ac:dyDescent="0.3">
      <c r="A55" s="14" t="s">
        <v>576</v>
      </c>
      <c r="B55" s="15" t="s">
        <v>187</v>
      </c>
      <c r="C55" s="15" t="s">
        <v>101</v>
      </c>
      <c r="D55" s="15" t="s">
        <v>102</v>
      </c>
      <c r="E55" s="15" t="s">
        <v>147</v>
      </c>
      <c r="F55" s="15" t="s">
        <v>116</v>
      </c>
      <c r="G55" s="15" t="s">
        <v>188</v>
      </c>
      <c r="H55" s="15" t="s">
        <v>189</v>
      </c>
      <c r="I55" s="15" t="s">
        <v>106</v>
      </c>
      <c r="J55" s="16">
        <v>86.52</v>
      </c>
      <c r="K55" s="16">
        <v>76.28</v>
      </c>
      <c r="L55" s="16">
        <v>91.71</v>
      </c>
      <c r="M55" s="16">
        <v>84.75</v>
      </c>
      <c r="N55" s="16">
        <v>91.97</v>
      </c>
      <c r="O55" s="16">
        <v>83.77</v>
      </c>
      <c r="P55" s="16">
        <v>84.62</v>
      </c>
      <c r="Q55" s="16">
        <v>91.11</v>
      </c>
      <c r="R55" s="16">
        <v>90.8</v>
      </c>
      <c r="S55" s="16">
        <v>68.64</v>
      </c>
      <c r="T55" s="16">
        <v>97.76</v>
      </c>
      <c r="U55" s="16">
        <v>80</v>
      </c>
      <c r="V55" s="16">
        <v>70.73</v>
      </c>
      <c r="W55" s="16">
        <v>99.09</v>
      </c>
      <c r="X55" s="16">
        <v>76.25</v>
      </c>
      <c r="Y55" s="16">
        <v>77.31</v>
      </c>
      <c r="Z55" s="16">
        <v>80.95</v>
      </c>
      <c r="AA55" s="16"/>
      <c r="AB55" s="16">
        <v>96.53</v>
      </c>
      <c r="AC55" s="16">
        <v>51.52</v>
      </c>
      <c r="AD55" s="16">
        <v>98.56</v>
      </c>
      <c r="AE55" s="16">
        <v>91.97</v>
      </c>
      <c r="AF55" s="16">
        <v>85.19</v>
      </c>
      <c r="AG55" s="16">
        <v>76.849999999999994</v>
      </c>
      <c r="AH55" s="16"/>
      <c r="AI55" s="16">
        <v>84.62</v>
      </c>
      <c r="AJ55" s="16">
        <v>91.11</v>
      </c>
      <c r="AK55" s="16">
        <v>93.75</v>
      </c>
      <c r="AL55" s="16">
        <v>86.67</v>
      </c>
      <c r="AM55" s="16">
        <v>87.65</v>
      </c>
      <c r="AN55" s="16">
        <v>100</v>
      </c>
      <c r="AO55" s="16">
        <v>56.52</v>
      </c>
      <c r="AP55" s="16">
        <v>65.52</v>
      </c>
      <c r="AQ55" s="16">
        <v>80</v>
      </c>
      <c r="AR55" s="16">
        <v>70.37</v>
      </c>
      <c r="AS55" s="16">
        <v>81.819999999999993</v>
      </c>
      <c r="AT55" s="16">
        <v>100</v>
      </c>
      <c r="AU55" s="16">
        <v>94.44</v>
      </c>
      <c r="AV55" s="16">
        <v>67.78</v>
      </c>
      <c r="AW55" s="16">
        <v>93.33</v>
      </c>
      <c r="AX55" s="16"/>
      <c r="AY55" s="16">
        <v>66.67</v>
      </c>
      <c r="AZ55" s="16">
        <v>41.18</v>
      </c>
      <c r="BA55" s="16">
        <v>91.28</v>
      </c>
      <c r="BB55" s="16">
        <v>77.14</v>
      </c>
      <c r="BC55" s="16">
        <v>0</v>
      </c>
      <c r="BD55" s="16"/>
      <c r="BE55" s="16">
        <v>47.62</v>
      </c>
      <c r="BF55" s="16">
        <v>85.42</v>
      </c>
      <c r="BG55" s="16">
        <v>80</v>
      </c>
      <c r="BH55" s="16">
        <v>87.5</v>
      </c>
      <c r="BI55" s="16">
        <v>83.33</v>
      </c>
      <c r="BJ55" s="16">
        <v>100</v>
      </c>
      <c r="BK55" s="16">
        <v>100</v>
      </c>
      <c r="BL55" s="16">
        <v>60</v>
      </c>
      <c r="BM55" s="16"/>
      <c r="BN55" s="16"/>
      <c r="BO55" s="16"/>
      <c r="BP55" s="16">
        <v>100</v>
      </c>
      <c r="BQ55" s="16">
        <v>92.59</v>
      </c>
      <c r="BR55" s="16">
        <v>100</v>
      </c>
      <c r="BS55" s="16">
        <v>100</v>
      </c>
      <c r="BT55" s="16">
        <v>91.18</v>
      </c>
      <c r="BU55" s="16">
        <v>62.5</v>
      </c>
      <c r="BV55" s="16">
        <v>33.33</v>
      </c>
      <c r="BW55" s="16">
        <v>38.24</v>
      </c>
      <c r="BX55" s="16">
        <v>66.67</v>
      </c>
      <c r="BY55" s="16">
        <v>100</v>
      </c>
      <c r="BZ55" s="16">
        <v>100</v>
      </c>
      <c r="CA55" s="16">
        <v>100</v>
      </c>
      <c r="CB55" s="16">
        <v>100</v>
      </c>
      <c r="CC55" s="16">
        <v>96</v>
      </c>
      <c r="CD55" s="16">
        <v>97.82</v>
      </c>
      <c r="CE55" s="16">
        <v>75.2</v>
      </c>
      <c r="CF55" s="16">
        <v>97.83</v>
      </c>
      <c r="CG55" s="16">
        <v>100</v>
      </c>
      <c r="CH55" s="16">
        <v>87.5</v>
      </c>
      <c r="CI55" s="16">
        <v>69.95</v>
      </c>
      <c r="CJ55" s="16">
        <v>26.67</v>
      </c>
      <c r="CK55" s="16">
        <v>100</v>
      </c>
      <c r="CL55" s="16"/>
      <c r="CM55" s="16"/>
      <c r="CN55" s="16"/>
      <c r="CO55" s="16">
        <v>87.5</v>
      </c>
      <c r="CP55" s="16">
        <v>90.91</v>
      </c>
      <c r="CQ55" s="16">
        <v>80.489999999999995</v>
      </c>
      <c r="CR55" s="16">
        <v>81.819999999999993</v>
      </c>
      <c r="CS55" s="16">
        <v>82.96</v>
      </c>
      <c r="CT55" s="16">
        <v>90.11</v>
      </c>
      <c r="CU55" s="16">
        <v>84</v>
      </c>
      <c r="CV55" s="16">
        <v>97.22</v>
      </c>
      <c r="CW55" s="16">
        <v>99.31</v>
      </c>
      <c r="CX55" s="16">
        <v>92.63</v>
      </c>
      <c r="CY55" s="16">
        <v>98.63</v>
      </c>
      <c r="CZ55" s="17"/>
      <c r="DA55" s="17"/>
      <c r="DB55" s="17"/>
      <c r="DC55" s="17"/>
      <c r="DD55" s="17"/>
      <c r="DE55" s="17"/>
      <c r="DF55" s="17"/>
      <c r="DG55" s="17"/>
      <c r="DH55" s="17"/>
      <c r="DI55" s="17"/>
      <c r="DJ55" s="17"/>
      <c r="DK55" s="17"/>
      <c r="DL55" s="17"/>
      <c r="DM55" s="17"/>
      <c r="DN55" s="17"/>
      <c r="DO55" s="17"/>
      <c r="DP55" s="17"/>
      <c r="DQ55" s="17"/>
      <c r="DR55" s="17"/>
      <c r="DS55" s="17"/>
      <c r="DT55" s="17"/>
      <c r="DU55" s="17"/>
    </row>
    <row r="56" spans="1:125" x14ac:dyDescent="0.3">
      <c r="A56" s="14" t="s">
        <v>576</v>
      </c>
      <c r="B56" s="15" t="s">
        <v>190</v>
      </c>
      <c r="C56" s="15" t="s">
        <v>101</v>
      </c>
      <c r="D56" s="15" t="s">
        <v>102</v>
      </c>
      <c r="E56" s="15" t="s">
        <v>147</v>
      </c>
      <c r="F56" s="15" t="s">
        <v>116</v>
      </c>
      <c r="G56" s="15" t="s">
        <v>105</v>
      </c>
      <c r="H56" s="15" t="s">
        <v>105</v>
      </c>
      <c r="I56" s="15" t="s">
        <v>106</v>
      </c>
      <c r="J56" s="16">
        <v>88.24</v>
      </c>
      <c r="K56" s="16">
        <v>96.79</v>
      </c>
      <c r="L56" s="16">
        <v>90.84</v>
      </c>
      <c r="M56" s="16">
        <v>88.52</v>
      </c>
      <c r="N56" s="16">
        <v>94.74</v>
      </c>
      <c r="O56" s="16">
        <v>91.54</v>
      </c>
      <c r="P56" s="16">
        <v>86.31</v>
      </c>
      <c r="Q56" s="16">
        <v>87.5</v>
      </c>
      <c r="R56" s="16">
        <v>95.77</v>
      </c>
      <c r="S56" s="16">
        <v>97.46</v>
      </c>
      <c r="T56" s="16">
        <v>96.79</v>
      </c>
      <c r="U56" s="16">
        <v>58.67</v>
      </c>
      <c r="V56" s="16">
        <v>82.93</v>
      </c>
      <c r="W56" s="16">
        <v>98.18</v>
      </c>
      <c r="X56" s="16">
        <v>78.03</v>
      </c>
      <c r="Y56" s="16">
        <v>90.6</v>
      </c>
      <c r="Z56" s="16">
        <v>90.48</v>
      </c>
      <c r="AA56" s="16"/>
      <c r="AB56" s="16">
        <v>97.22</v>
      </c>
      <c r="AC56" s="16">
        <v>86.36</v>
      </c>
      <c r="AD56" s="16">
        <v>95.95</v>
      </c>
      <c r="AE56" s="16">
        <v>94.74</v>
      </c>
      <c r="AF56" s="16">
        <v>97.22</v>
      </c>
      <c r="AG56" s="16">
        <v>80.64</v>
      </c>
      <c r="AH56" s="16"/>
      <c r="AI56" s="16">
        <v>86.31</v>
      </c>
      <c r="AJ56" s="16">
        <v>87.28</v>
      </c>
      <c r="AK56" s="16">
        <v>100</v>
      </c>
      <c r="AL56" s="16">
        <v>90</v>
      </c>
      <c r="AM56" s="16">
        <v>96.91</v>
      </c>
      <c r="AN56" s="16">
        <v>85.71</v>
      </c>
      <c r="AO56" s="16">
        <v>100</v>
      </c>
      <c r="AP56" s="16">
        <v>96.55</v>
      </c>
      <c r="AQ56" s="16">
        <v>93.33</v>
      </c>
      <c r="AR56" s="16">
        <v>85.19</v>
      </c>
      <c r="AS56" s="16">
        <v>81.819999999999993</v>
      </c>
      <c r="AT56" s="16">
        <v>100</v>
      </c>
      <c r="AU56" s="16">
        <v>91.67</v>
      </c>
      <c r="AV56" s="16">
        <v>57.02</v>
      </c>
      <c r="AW56" s="16">
        <v>97.44</v>
      </c>
      <c r="AX56" s="16"/>
      <c r="AY56" s="16">
        <v>100</v>
      </c>
      <c r="AZ56" s="16">
        <v>94.12</v>
      </c>
      <c r="BA56" s="16">
        <v>88.95</v>
      </c>
      <c r="BB56" s="16">
        <v>65.709999999999994</v>
      </c>
      <c r="BC56" s="16">
        <v>77.78</v>
      </c>
      <c r="BD56" s="16"/>
      <c r="BE56" s="16">
        <v>96.3</v>
      </c>
      <c r="BF56" s="16">
        <v>86.67</v>
      </c>
      <c r="BG56" s="16">
        <v>100</v>
      </c>
      <c r="BH56" s="16">
        <v>87.5</v>
      </c>
      <c r="BI56" s="16">
        <v>100</v>
      </c>
      <c r="BJ56" s="16">
        <v>0</v>
      </c>
      <c r="BK56" s="16">
        <v>100</v>
      </c>
      <c r="BL56" s="16">
        <v>100</v>
      </c>
      <c r="BM56" s="16"/>
      <c r="BN56" s="16"/>
      <c r="BO56" s="16"/>
      <c r="BP56" s="16">
        <v>97.78</v>
      </c>
      <c r="BQ56" s="16">
        <v>100</v>
      </c>
      <c r="BR56" s="16">
        <v>91.67</v>
      </c>
      <c r="BS56" s="16">
        <v>100</v>
      </c>
      <c r="BT56" s="16">
        <v>97.06</v>
      </c>
      <c r="BU56" s="16">
        <v>100</v>
      </c>
      <c r="BV56" s="16">
        <v>100</v>
      </c>
      <c r="BW56" s="16">
        <v>73.53</v>
      </c>
      <c r="BX56" s="16">
        <v>100</v>
      </c>
      <c r="BY56" s="16">
        <v>98.41</v>
      </c>
      <c r="BZ56" s="16">
        <v>100</v>
      </c>
      <c r="CA56" s="16">
        <v>85.71</v>
      </c>
      <c r="CB56" s="16">
        <v>85.71</v>
      </c>
      <c r="CC56" s="16">
        <v>100</v>
      </c>
      <c r="CD56" s="16">
        <v>92.36</v>
      </c>
      <c r="CE56" s="16">
        <v>96</v>
      </c>
      <c r="CF56" s="16">
        <v>98.91</v>
      </c>
      <c r="CG56" s="16">
        <v>100</v>
      </c>
      <c r="CH56" s="16">
        <v>100</v>
      </c>
      <c r="CI56" s="16">
        <v>67.97</v>
      </c>
      <c r="CJ56" s="16">
        <v>70.83</v>
      </c>
      <c r="CK56" s="16">
        <v>100</v>
      </c>
      <c r="CL56" s="16"/>
      <c r="CM56" s="16"/>
      <c r="CN56" s="16"/>
      <c r="CO56" s="16">
        <v>90.83</v>
      </c>
      <c r="CP56" s="16">
        <v>81.819999999999993</v>
      </c>
      <c r="CQ56" s="16">
        <v>85.37</v>
      </c>
      <c r="CR56" s="16">
        <v>100</v>
      </c>
      <c r="CS56" s="16">
        <v>91.11</v>
      </c>
      <c r="CT56" s="16">
        <v>85.35</v>
      </c>
      <c r="CU56" s="16">
        <v>87.33</v>
      </c>
      <c r="CV56" s="16">
        <v>100</v>
      </c>
      <c r="CW56" s="16">
        <v>82.26</v>
      </c>
      <c r="CX56" s="16">
        <v>71.540000000000006</v>
      </c>
      <c r="CY56" s="16">
        <v>80.14</v>
      </c>
      <c r="CZ56" s="15"/>
      <c r="DA56" s="15"/>
      <c r="DB56" s="15"/>
      <c r="DC56" s="15"/>
      <c r="DD56" s="15"/>
      <c r="DE56" s="15"/>
      <c r="DF56" s="15"/>
      <c r="DG56" s="15"/>
      <c r="DH56" s="15"/>
      <c r="DI56" s="15"/>
      <c r="DJ56" s="15"/>
      <c r="DK56" s="15"/>
      <c r="DL56" s="15"/>
      <c r="DM56" s="15"/>
      <c r="DN56" s="15"/>
      <c r="DO56" s="15"/>
      <c r="DP56" s="15"/>
      <c r="DQ56" s="15"/>
      <c r="DR56" s="15"/>
      <c r="DS56" s="15"/>
      <c r="DT56" s="15"/>
      <c r="DU56" s="15"/>
    </row>
    <row r="57" spans="1:125" x14ac:dyDescent="0.3">
      <c r="A57" s="14" t="s">
        <v>576</v>
      </c>
      <c r="B57" s="15" t="s">
        <v>191</v>
      </c>
      <c r="C57" s="15" t="s">
        <v>101</v>
      </c>
      <c r="D57" s="15" t="s">
        <v>102</v>
      </c>
      <c r="E57" s="15" t="s">
        <v>147</v>
      </c>
      <c r="F57" s="15" t="s">
        <v>120</v>
      </c>
      <c r="G57" s="15" t="s">
        <v>105</v>
      </c>
      <c r="H57" s="15" t="s">
        <v>105</v>
      </c>
      <c r="I57" s="15" t="s">
        <v>106</v>
      </c>
      <c r="J57" s="16">
        <v>75.33</v>
      </c>
      <c r="K57" s="16">
        <v>54.35</v>
      </c>
      <c r="L57" s="16">
        <v>83.93</v>
      </c>
      <c r="M57" s="16">
        <v>76.34</v>
      </c>
      <c r="N57" s="16">
        <v>82.36</v>
      </c>
      <c r="O57" s="16">
        <v>67.34</v>
      </c>
      <c r="P57" s="16">
        <v>62.38</v>
      </c>
      <c r="Q57" s="16">
        <v>78.31</v>
      </c>
      <c r="R57" s="16">
        <v>84.6</v>
      </c>
      <c r="S57" s="16">
        <v>37.61</v>
      </c>
      <c r="T57" s="16">
        <v>85.76</v>
      </c>
      <c r="U57" s="16">
        <v>57.33</v>
      </c>
      <c r="V57" s="16">
        <v>91.46</v>
      </c>
      <c r="W57" s="16">
        <v>98.18</v>
      </c>
      <c r="X57" s="16">
        <v>70.52</v>
      </c>
      <c r="Y57" s="16">
        <v>42.45</v>
      </c>
      <c r="Z57" s="16">
        <v>85.71</v>
      </c>
      <c r="AA57" s="16">
        <v>38.89</v>
      </c>
      <c r="AB57" s="16">
        <v>90.51</v>
      </c>
      <c r="AC57" s="16">
        <v>46.67</v>
      </c>
      <c r="AD57" s="16">
        <v>95.95</v>
      </c>
      <c r="AE57" s="16">
        <v>82.36</v>
      </c>
      <c r="AF57" s="16">
        <v>71.180000000000007</v>
      </c>
      <c r="AG57" s="16">
        <v>73.989999999999995</v>
      </c>
      <c r="AH57" s="16">
        <v>60.17</v>
      </c>
      <c r="AI57" s="16">
        <v>62.38</v>
      </c>
      <c r="AJ57" s="16">
        <v>79.31</v>
      </c>
      <c r="AK57" s="16">
        <v>83.33</v>
      </c>
      <c r="AL57" s="16">
        <v>77.78</v>
      </c>
      <c r="AM57" s="16">
        <v>91.98</v>
      </c>
      <c r="AN57" s="16">
        <v>71.430000000000007</v>
      </c>
      <c r="AO57" s="16">
        <v>36.36</v>
      </c>
      <c r="AP57" s="16">
        <v>32.76</v>
      </c>
      <c r="AQ57" s="16">
        <v>80</v>
      </c>
      <c r="AR57" s="16">
        <v>100</v>
      </c>
      <c r="AS57" s="16">
        <v>95.45</v>
      </c>
      <c r="AT57" s="16">
        <v>88.89</v>
      </c>
      <c r="AU57" s="16">
        <v>43.06</v>
      </c>
      <c r="AV57" s="16">
        <v>76.319999999999993</v>
      </c>
      <c r="AW57" s="16">
        <v>53.47</v>
      </c>
      <c r="AX57" s="16">
        <v>16.670000000000002</v>
      </c>
      <c r="AY57" s="16">
        <v>83.33</v>
      </c>
      <c r="AZ57" s="16">
        <v>15.38</v>
      </c>
      <c r="BA57" s="16">
        <v>94.87</v>
      </c>
      <c r="BB57" s="16">
        <v>40</v>
      </c>
      <c r="BC57" s="16">
        <v>100</v>
      </c>
      <c r="BD57" s="16"/>
      <c r="BE57" s="16">
        <v>47.92</v>
      </c>
      <c r="BF57" s="16">
        <v>34.21</v>
      </c>
      <c r="BG57" s="16">
        <v>65</v>
      </c>
      <c r="BH57" s="16">
        <v>100</v>
      </c>
      <c r="BI57" s="16">
        <v>100</v>
      </c>
      <c r="BJ57" s="16">
        <v>0</v>
      </c>
      <c r="BK57" s="16">
        <v>100</v>
      </c>
      <c r="BL57" s="16">
        <v>60</v>
      </c>
      <c r="BM57" s="16">
        <v>15.38</v>
      </c>
      <c r="BN57" s="16">
        <v>67.86</v>
      </c>
      <c r="BO57" s="16">
        <v>53.7</v>
      </c>
      <c r="BP57" s="16">
        <v>95.56</v>
      </c>
      <c r="BQ57" s="16">
        <v>96.3</v>
      </c>
      <c r="BR57" s="16">
        <v>91.67</v>
      </c>
      <c r="BS57" s="16">
        <v>76.92</v>
      </c>
      <c r="BT57" s="16">
        <v>82.76</v>
      </c>
      <c r="BU57" s="16">
        <v>62.5</v>
      </c>
      <c r="BV57" s="16">
        <v>50</v>
      </c>
      <c r="BW57" s="16">
        <v>34.380000000000003</v>
      </c>
      <c r="BX57" s="16">
        <v>53.85</v>
      </c>
      <c r="BY57" s="16">
        <v>93.65</v>
      </c>
      <c r="BZ57" s="16">
        <v>100</v>
      </c>
      <c r="CA57" s="16">
        <v>97.62</v>
      </c>
      <c r="CB57" s="16">
        <v>85.71</v>
      </c>
      <c r="CC57" s="16">
        <v>96</v>
      </c>
      <c r="CD57" s="16">
        <v>97.82</v>
      </c>
      <c r="CE57" s="16">
        <v>55.2</v>
      </c>
      <c r="CF57" s="16">
        <v>92.12</v>
      </c>
      <c r="CG57" s="16">
        <v>66.67</v>
      </c>
      <c r="CH57" s="16">
        <v>87.5</v>
      </c>
      <c r="CI57" s="16">
        <v>74.239999999999995</v>
      </c>
      <c r="CJ57" s="16">
        <v>66.67</v>
      </c>
      <c r="CK57" s="16">
        <v>100</v>
      </c>
      <c r="CL57" s="16">
        <v>50.88</v>
      </c>
      <c r="CM57" s="16">
        <v>70.97</v>
      </c>
      <c r="CN57" s="16">
        <v>60.45</v>
      </c>
      <c r="CO57" s="16">
        <v>50</v>
      </c>
      <c r="CP57" s="16">
        <v>51.56</v>
      </c>
      <c r="CQ57" s="16">
        <v>75.61</v>
      </c>
      <c r="CR57" s="16">
        <v>63.64</v>
      </c>
      <c r="CS57" s="16">
        <v>59.06</v>
      </c>
      <c r="CT57" s="16">
        <v>75.459999999999994</v>
      </c>
      <c r="CU57" s="16">
        <v>66.33</v>
      </c>
      <c r="CV57" s="16">
        <v>26.67</v>
      </c>
      <c r="CW57" s="16">
        <v>97.25</v>
      </c>
      <c r="CX57" s="16">
        <v>93.88</v>
      </c>
      <c r="CY57" s="16">
        <v>94.52</v>
      </c>
      <c r="CZ57" s="15"/>
      <c r="DA57" s="15"/>
      <c r="DB57" s="15"/>
      <c r="DC57" s="15"/>
      <c r="DD57" s="15"/>
      <c r="DE57" s="15"/>
      <c r="DF57" s="15"/>
      <c r="DG57" s="15"/>
      <c r="DH57" s="15"/>
      <c r="DI57" s="15"/>
      <c r="DJ57" s="15"/>
      <c r="DK57" s="15"/>
      <c r="DL57" s="15"/>
      <c r="DM57" s="15"/>
      <c r="DN57" s="15"/>
      <c r="DO57" s="15"/>
      <c r="DP57" s="15"/>
      <c r="DQ57" s="15"/>
      <c r="DR57" s="15"/>
      <c r="DS57" s="15"/>
      <c r="DT57" s="15"/>
      <c r="DU57" s="15"/>
    </row>
    <row r="58" spans="1:125" x14ac:dyDescent="0.3">
      <c r="A58" s="14" t="s">
        <v>576</v>
      </c>
      <c r="B58" s="15" t="s">
        <v>192</v>
      </c>
      <c r="C58" s="15" t="s">
        <v>101</v>
      </c>
      <c r="D58" s="15" t="s">
        <v>102</v>
      </c>
      <c r="E58" s="15" t="s">
        <v>143</v>
      </c>
      <c r="F58" s="15" t="s">
        <v>108</v>
      </c>
      <c r="G58" s="15" t="s">
        <v>105</v>
      </c>
      <c r="H58" s="15" t="s">
        <v>105</v>
      </c>
      <c r="I58" s="15" t="s">
        <v>106</v>
      </c>
      <c r="J58" s="16">
        <v>86.26</v>
      </c>
      <c r="K58" s="16">
        <v>84.66</v>
      </c>
      <c r="L58" s="16">
        <v>92.64</v>
      </c>
      <c r="M58" s="16">
        <v>82.9</v>
      </c>
      <c r="N58" s="16">
        <v>89.98</v>
      </c>
      <c r="O58" s="16">
        <v>86.68</v>
      </c>
      <c r="P58" s="16">
        <v>59.2</v>
      </c>
      <c r="Q58" s="16">
        <v>94.93</v>
      </c>
      <c r="R58" s="16">
        <v>94.15</v>
      </c>
      <c r="S58" s="16">
        <v>79.66</v>
      </c>
      <c r="T58" s="16">
        <v>93.94</v>
      </c>
      <c r="U58" s="16">
        <v>78.67</v>
      </c>
      <c r="V58" s="16">
        <v>95.12</v>
      </c>
      <c r="W58" s="16">
        <v>97.69</v>
      </c>
      <c r="X58" s="16">
        <v>69.59</v>
      </c>
      <c r="Y58" s="16">
        <v>72.069999999999993</v>
      </c>
      <c r="Z58" s="16">
        <v>95.24</v>
      </c>
      <c r="AA58" s="16">
        <v>92.54</v>
      </c>
      <c r="AB58" s="16">
        <v>85.82</v>
      </c>
      <c r="AC58" s="16">
        <v>75.87</v>
      </c>
      <c r="AD58" s="16">
        <v>92.73</v>
      </c>
      <c r="AE58" s="16">
        <v>89.98</v>
      </c>
      <c r="AF58" s="16">
        <v>89.73</v>
      </c>
      <c r="AG58" s="16">
        <v>90.4</v>
      </c>
      <c r="AH58" s="16">
        <v>81.099999999999994</v>
      </c>
      <c r="AI58" s="16">
        <v>59.2</v>
      </c>
      <c r="AJ58" s="16">
        <v>94.81</v>
      </c>
      <c r="AK58" s="16">
        <v>92.71</v>
      </c>
      <c r="AL58" s="16">
        <v>86.67</v>
      </c>
      <c r="AM58" s="16">
        <v>96.91</v>
      </c>
      <c r="AN58" s="16">
        <v>100</v>
      </c>
      <c r="AO58" s="16">
        <v>78.260000000000005</v>
      </c>
      <c r="AP58" s="16">
        <v>77.59</v>
      </c>
      <c r="AQ58" s="16">
        <v>93.33</v>
      </c>
      <c r="AR58" s="16">
        <v>100</v>
      </c>
      <c r="AS58" s="16">
        <v>90.91</v>
      </c>
      <c r="AT58" s="16">
        <v>100</v>
      </c>
      <c r="AU58" s="16">
        <v>0</v>
      </c>
      <c r="AV58" s="16">
        <v>71.11</v>
      </c>
      <c r="AW58" s="16">
        <v>83.33</v>
      </c>
      <c r="AX58" s="16">
        <v>29.17</v>
      </c>
      <c r="AY58" s="16">
        <v>66.67</v>
      </c>
      <c r="AZ58" s="16">
        <v>47.06</v>
      </c>
      <c r="BA58" s="16">
        <v>76.739999999999995</v>
      </c>
      <c r="BB58" s="16">
        <v>62.86</v>
      </c>
      <c r="BC58" s="16">
        <v>100</v>
      </c>
      <c r="BD58" s="16"/>
      <c r="BE58" s="16">
        <v>66.67</v>
      </c>
      <c r="BF58" s="16">
        <v>68</v>
      </c>
      <c r="BG58" s="16">
        <v>100</v>
      </c>
      <c r="BH58" s="16">
        <v>100</v>
      </c>
      <c r="BI58" s="16">
        <v>100</v>
      </c>
      <c r="BJ58" s="16">
        <v>100</v>
      </c>
      <c r="BK58" s="16">
        <v>100</v>
      </c>
      <c r="BL58" s="16">
        <v>80</v>
      </c>
      <c r="BM58" s="16">
        <v>100</v>
      </c>
      <c r="BN58" s="16">
        <v>99.26</v>
      </c>
      <c r="BO58" s="16">
        <v>81.52</v>
      </c>
      <c r="BP58" s="16">
        <v>86.67</v>
      </c>
      <c r="BQ58" s="16">
        <v>75</v>
      </c>
      <c r="BR58" s="16">
        <v>95.83</v>
      </c>
      <c r="BS58" s="16">
        <v>92.31</v>
      </c>
      <c r="BT58" s="16">
        <v>82.35</v>
      </c>
      <c r="BU58" s="16">
        <v>100</v>
      </c>
      <c r="BV58" s="16">
        <v>50</v>
      </c>
      <c r="BW58" s="16">
        <v>78.099999999999994</v>
      </c>
      <c r="BX58" s="16">
        <v>63.33</v>
      </c>
      <c r="BY58" s="16">
        <v>92.06</v>
      </c>
      <c r="BZ58" s="16">
        <v>94.74</v>
      </c>
      <c r="CA58" s="16">
        <v>78.569999999999993</v>
      </c>
      <c r="CB58" s="16">
        <v>85.71</v>
      </c>
      <c r="CC58" s="16">
        <v>96</v>
      </c>
      <c r="CD58" s="16">
        <v>92.5</v>
      </c>
      <c r="CE58" s="16">
        <v>85.16</v>
      </c>
      <c r="CF58" s="16">
        <v>95.11</v>
      </c>
      <c r="CG58" s="16">
        <v>100</v>
      </c>
      <c r="CH58" s="16">
        <v>100</v>
      </c>
      <c r="CI58" s="16">
        <v>87.04</v>
      </c>
      <c r="CJ58" s="16">
        <v>66.67</v>
      </c>
      <c r="CK58" s="16">
        <v>100</v>
      </c>
      <c r="CL58" s="16">
        <v>85.96</v>
      </c>
      <c r="CM58" s="16">
        <v>90.32</v>
      </c>
      <c r="CN58" s="16">
        <v>74.66</v>
      </c>
      <c r="CO58" s="16">
        <v>40</v>
      </c>
      <c r="CP58" s="16">
        <v>40.619999999999997</v>
      </c>
      <c r="CQ58" s="16">
        <v>68.290000000000006</v>
      </c>
      <c r="CR58" s="16">
        <v>72.73</v>
      </c>
      <c r="CS58" s="16">
        <v>88.15</v>
      </c>
      <c r="CT58" s="16">
        <v>94.51</v>
      </c>
      <c r="CU58" s="16">
        <v>96</v>
      </c>
      <c r="CV58" s="16">
        <v>94.44</v>
      </c>
      <c r="CW58" s="16">
        <v>98.35</v>
      </c>
      <c r="CX58" s="16">
        <v>100</v>
      </c>
      <c r="CY58" s="16">
        <v>100</v>
      </c>
      <c r="CZ58" s="15"/>
      <c r="DA58" s="15"/>
      <c r="DB58" s="15"/>
      <c r="DC58" s="15"/>
      <c r="DD58" s="15"/>
      <c r="DE58" s="15"/>
      <c r="DF58" s="15"/>
      <c r="DG58" s="15"/>
      <c r="DH58" s="15"/>
      <c r="DI58" s="15"/>
      <c r="DJ58" s="15"/>
      <c r="DK58" s="15"/>
      <c r="DL58" s="15"/>
      <c r="DM58" s="15"/>
      <c r="DN58" s="15"/>
      <c r="DO58" s="15"/>
      <c r="DP58" s="15"/>
      <c r="DQ58" s="15"/>
      <c r="DR58" s="15"/>
      <c r="DS58" s="15"/>
      <c r="DT58" s="15"/>
      <c r="DU58" s="15"/>
    </row>
    <row r="59" spans="1:125" x14ac:dyDescent="0.3">
      <c r="A59" s="14" t="s">
        <v>576</v>
      </c>
      <c r="B59" s="17" t="s">
        <v>193</v>
      </c>
      <c r="C59" s="17" t="s">
        <v>101</v>
      </c>
      <c r="D59" s="17" t="s">
        <v>102</v>
      </c>
      <c r="E59" s="17" t="s">
        <v>143</v>
      </c>
      <c r="F59" s="17" t="s">
        <v>194</v>
      </c>
      <c r="G59" s="17" t="s">
        <v>105</v>
      </c>
      <c r="H59" s="17" t="s">
        <v>105</v>
      </c>
      <c r="I59" s="17" t="s">
        <v>106</v>
      </c>
      <c r="J59" s="19">
        <v>78.67</v>
      </c>
      <c r="K59" s="19">
        <v>79.44</v>
      </c>
      <c r="L59" s="19">
        <v>88.99</v>
      </c>
      <c r="M59" s="19">
        <v>78.47</v>
      </c>
      <c r="N59" s="19">
        <v>84.26</v>
      </c>
      <c r="O59" s="19">
        <v>78.790000000000006</v>
      </c>
      <c r="P59" s="19">
        <v>38.159999999999997</v>
      </c>
      <c r="Q59" s="19">
        <v>86.15</v>
      </c>
      <c r="R59" s="19">
        <v>79.98</v>
      </c>
      <c r="S59" s="19">
        <v>79.66</v>
      </c>
      <c r="T59" s="19">
        <v>92.68</v>
      </c>
      <c r="U59" s="19">
        <v>82.67</v>
      </c>
      <c r="V59" s="19">
        <v>82.93</v>
      </c>
      <c r="W59" s="19">
        <v>97.73</v>
      </c>
      <c r="X59" s="19">
        <v>63.61</v>
      </c>
      <c r="Y59" s="19">
        <v>42.62</v>
      </c>
      <c r="Z59" s="19">
        <v>80.95</v>
      </c>
      <c r="AA59" s="19"/>
      <c r="AB59" s="19">
        <v>91.67</v>
      </c>
      <c r="AC59" s="19">
        <v>69.05</v>
      </c>
      <c r="AD59" s="19">
        <v>95.18</v>
      </c>
      <c r="AE59" s="19">
        <v>84.26</v>
      </c>
      <c r="AF59" s="19">
        <v>93.52</v>
      </c>
      <c r="AG59" s="19">
        <v>53.14</v>
      </c>
      <c r="AH59" s="19">
        <v>67.31</v>
      </c>
      <c r="AI59" s="19">
        <v>38.159999999999997</v>
      </c>
      <c r="AJ59" s="19">
        <v>86.04</v>
      </c>
      <c r="AK59" s="19">
        <v>90.62</v>
      </c>
      <c r="AL59" s="19">
        <v>71.67</v>
      </c>
      <c r="AM59" s="19">
        <v>72.84</v>
      </c>
      <c r="AN59" s="19">
        <v>85.71</v>
      </c>
      <c r="AO59" s="19">
        <v>73.91</v>
      </c>
      <c r="AP59" s="19">
        <v>84.48</v>
      </c>
      <c r="AQ59" s="19">
        <v>93.33</v>
      </c>
      <c r="AR59" s="19">
        <v>81.48</v>
      </c>
      <c r="AS59" s="19">
        <v>90.91</v>
      </c>
      <c r="AT59" s="19">
        <v>58.33</v>
      </c>
      <c r="AU59" s="19">
        <v>0</v>
      </c>
      <c r="AV59" s="19">
        <v>61.73</v>
      </c>
      <c r="AW59" s="19">
        <v>53.79</v>
      </c>
      <c r="AX59" s="19"/>
      <c r="AY59" s="19">
        <v>76.67</v>
      </c>
      <c r="AZ59" s="19">
        <v>82.35</v>
      </c>
      <c r="BA59" s="19">
        <v>88.46</v>
      </c>
      <c r="BB59" s="19">
        <v>20</v>
      </c>
      <c r="BC59" s="19">
        <v>44.44</v>
      </c>
      <c r="BD59" s="19"/>
      <c r="BE59" s="19">
        <v>47.62</v>
      </c>
      <c r="BF59" s="19">
        <v>32.61</v>
      </c>
      <c r="BG59" s="19">
        <v>81.67</v>
      </c>
      <c r="BH59" s="19">
        <v>87.5</v>
      </c>
      <c r="BI59" s="19">
        <v>83.33</v>
      </c>
      <c r="BJ59" s="19">
        <v>100</v>
      </c>
      <c r="BK59" s="19">
        <v>100</v>
      </c>
      <c r="BL59" s="19">
        <v>60</v>
      </c>
      <c r="BM59" s="19"/>
      <c r="BN59" s="19"/>
      <c r="BO59" s="19"/>
      <c r="BP59" s="19">
        <v>93.33</v>
      </c>
      <c r="BQ59" s="19">
        <v>100</v>
      </c>
      <c r="BR59" s="19">
        <v>87.5</v>
      </c>
      <c r="BS59" s="19">
        <v>100</v>
      </c>
      <c r="BT59" s="19">
        <v>82.35</v>
      </c>
      <c r="BU59" s="19">
        <v>87.5</v>
      </c>
      <c r="BV59" s="19">
        <v>66.67</v>
      </c>
      <c r="BW59" s="19">
        <v>18.18</v>
      </c>
      <c r="BX59" s="19">
        <v>85.71</v>
      </c>
      <c r="BY59" s="19">
        <v>96.83</v>
      </c>
      <c r="BZ59" s="19">
        <v>89.47</v>
      </c>
      <c r="CA59" s="19">
        <v>92.31</v>
      </c>
      <c r="CB59" s="19">
        <v>85.71</v>
      </c>
      <c r="CC59" s="19">
        <v>96</v>
      </c>
      <c r="CD59" s="19">
        <v>92.12</v>
      </c>
      <c r="CE59" s="19">
        <v>91.2</v>
      </c>
      <c r="CF59" s="19">
        <v>96.74</v>
      </c>
      <c r="CG59" s="19">
        <v>14.29</v>
      </c>
      <c r="CH59" s="19">
        <v>87.5</v>
      </c>
      <c r="CI59" s="19">
        <v>64.58</v>
      </c>
      <c r="CJ59" s="19">
        <v>33.33</v>
      </c>
      <c r="CK59" s="19">
        <v>100</v>
      </c>
      <c r="CL59" s="19">
        <v>69.3</v>
      </c>
      <c r="CM59" s="19">
        <v>80.650000000000006</v>
      </c>
      <c r="CN59" s="19">
        <v>60.62</v>
      </c>
      <c r="CO59" s="19">
        <v>25</v>
      </c>
      <c r="CP59" s="19">
        <v>20</v>
      </c>
      <c r="CQ59" s="19">
        <v>41.46</v>
      </c>
      <c r="CR59" s="19">
        <v>81.819999999999993</v>
      </c>
      <c r="CS59" s="19">
        <v>74.069999999999993</v>
      </c>
      <c r="CT59" s="19">
        <v>95.24</v>
      </c>
      <c r="CU59" s="19">
        <v>88.83</v>
      </c>
      <c r="CV59" s="19">
        <v>88.89</v>
      </c>
      <c r="CW59" s="19">
        <v>92.4</v>
      </c>
      <c r="CX59" s="19">
        <v>82.65</v>
      </c>
      <c r="CY59" s="19">
        <v>94.52</v>
      </c>
      <c r="CZ59" s="15"/>
      <c r="DA59" s="15"/>
      <c r="DB59" s="15"/>
      <c r="DC59" s="15"/>
      <c r="DD59" s="15"/>
      <c r="DE59" s="15"/>
      <c r="DF59" s="15"/>
      <c r="DG59" s="15"/>
      <c r="DH59" s="15"/>
      <c r="DI59" s="15"/>
      <c r="DJ59" s="15"/>
      <c r="DK59" s="15"/>
      <c r="DL59" s="15"/>
      <c r="DM59" s="15"/>
      <c r="DN59" s="15"/>
      <c r="DO59" s="15"/>
      <c r="DP59" s="15"/>
      <c r="DQ59" s="15"/>
      <c r="DR59" s="15"/>
      <c r="DS59" s="15"/>
      <c r="DT59" s="15"/>
      <c r="DU59" s="15"/>
    </row>
    <row r="60" spans="1:125" x14ac:dyDescent="0.3">
      <c r="A60" s="14" t="s">
        <v>576</v>
      </c>
      <c r="B60" s="15" t="s">
        <v>195</v>
      </c>
      <c r="C60" s="15" t="s">
        <v>101</v>
      </c>
      <c r="D60" s="15" t="s">
        <v>102</v>
      </c>
      <c r="E60" s="15" t="s">
        <v>143</v>
      </c>
      <c r="F60" s="15" t="s">
        <v>114</v>
      </c>
      <c r="G60" s="15" t="s">
        <v>105</v>
      </c>
      <c r="H60" s="15" t="s">
        <v>105</v>
      </c>
      <c r="I60" s="15" t="s">
        <v>106</v>
      </c>
      <c r="J60" s="16">
        <v>81.06</v>
      </c>
      <c r="K60" s="16">
        <v>80.400000000000006</v>
      </c>
      <c r="L60" s="16">
        <v>89.71</v>
      </c>
      <c r="M60" s="16">
        <v>78.760000000000005</v>
      </c>
      <c r="N60" s="16">
        <v>76.709999999999994</v>
      </c>
      <c r="O60" s="16">
        <v>79.39</v>
      </c>
      <c r="P60" s="16">
        <v>71.650000000000006</v>
      </c>
      <c r="Q60" s="16">
        <v>87.23</v>
      </c>
      <c r="R60" s="16">
        <v>90.05</v>
      </c>
      <c r="S60" s="16">
        <v>74.58</v>
      </c>
      <c r="T60" s="16">
        <v>95</v>
      </c>
      <c r="U60" s="16">
        <v>66.67</v>
      </c>
      <c r="V60" s="16">
        <v>87.8</v>
      </c>
      <c r="W60" s="16">
        <v>98.18</v>
      </c>
      <c r="X60" s="16">
        <v>75.849999999999994</v>
      </c>
      <c r="Y60" s="16">
        <v>69.14</v>
      </c>
      <c r="Z60" s="16">
        <v>83.33</v>
      </c>
      <c r="AA60" s="16">
        <v>66.099999999999994</v>
      </c>
      <c r="AB60" s="16">
        <v>84.17</v>
      </c>
      <c r="AC60" s="16">
        <v>70</v>
      </c>
      <c r="AD60" s="16">
        <v>85.49</v>
      </c>
      <c r="AE60" s="16">
        <v>76.709999999999994</v>
      </c>
      <c r="AF60" s="16">
        <v>84.49</v>
      </c>
      <c r="AG60" s="16">
        <v>87.44</v>
      </c>
      <c r="AH60" s="16">
        <v>69.010000000000005</v>
      </c>
      <c r="AI60" s="16">
        <v>71.650000000000006</v>
      </c>
      <c r="AJ60" s="16">
        <v>87.01</v>
      </c>
      <c r="AK60" s="16">
        <v>91.67</v>
      </c>
      <c r="AL60" s="16">
        <v>81.67</v>
      </c>
      <c r="AM60" s="16">
        <v>93.21</v>
      </c>
      <c r="AN60" s="16">
        <v>85.71</v>
      </c>
      <c r="AO60" s="16">
        <v>65.22</v>
      </c>
      <c r="AP60" s="16">
        <v>81.03</v>
      </c>
      <c r="AQ60" s="16">
        <v>86.67</v>
      </c>
      <c r="AR60" s="16">
        <v>88.89</v>
      </c>
      <c r="AS60" s="16">
        <v>81.819999999999993</v>
      </c>
      <c r="AT60" s="16">
        <v>61.11</v>
      </c>
      <c r="AU60" s="16">
        <v>79.17</v>
      </c>
      <c r="AV60" s="16">
        <v>63.64</v>
      </c>
      <c r="AW60" s="16">
        <v>80.3</v>
      </c>
      <c r="AX60" s="16">
        <v>0</v>
      </c>
      <c r="AY60" s="16">
        <v>66.67</v>
      </c>
      <c r="AZ60" s="16">
        <v>61.54</v>
      </c>
      <c r="BA60" s="16">
        <v>89.53</v>
      </c>
      <c r="BB60" s="16">
        <v>71.430000000000007</v>
      </c>
      <c r="BC60" s="16">
        <v>88.89</v>
      </c>
      <c r="BD60" s="16"/>
      <c r="BE60" s="16">
        <v>57.29</v>
      </c>
      <c r="BF60" s="16">
        <v>70.83</v>
      </c>
      <c r="BG60" s="16">
        <v>80</v>
      </c>
      <c r="BH60" s="16">
        <v>100</v>
      </c>
      <c r="BI60" s="16">
        <v>91.67</v>
      </c>
      <c r="BJ60" s="16">
        <v>100</v>
      </c>
      <c r="BK60" s="16">
        <v>100</v>
      </c>
      <c r="BL60" s="16">
        <v>30</v>
      </c>
      <c r="BM60" s="16">
        <v>47.83</v>
      </c>
      <c r="BN60" s="16">
        <v>79.86</v>
      </c>
      <c r="BO60" s="16">
        <v>73.48</v>
      </c>
      <c r="BP60" s="16">
        <v>86.67</v>
      </c>
      <c r="BQ60" s="16">
        <v>96.3</v>
      </c>
      <c r="BR60" s="16">
        <v>78.95</v>
      </c>
      <c r="BS60" s="16">
        <v>69.23</v>
      </c>
      <c r="BT60" s="16">
        <v>79.41</v>
      </c>
      <c r="BU60" s="16">
        <v>50</v>
      </c>
      <c r="BV60" s="16">
        <v>100</v>
      </c>
      <c r="BW60" s="16">
        <v>68.75</v>
      </c>
      <c r="BX60" s="16">
        <v>69.23</v>
      </c>
      <c r="BY60" s="16">
        <v>79.37</v>
      </c>
      <c r="BZ60" s="16">
        <v>89.47</v>
      </c>
      <c r="CA60" s="16">
        <v>78.569999999999993</v>
      </c>
      <c r="CB60" s="16">
        <v>100</v>
      </c>
      <c r="CC60" s="16">
        <v>80</v>
      </c>
      <c r="CD60" s="16">
        <v>90.55</v>
      </c>
      <c r="CE60" s="16">
        <v>76.8</v>
      </c>
      <c r="CF60" s="16">
        <v>95.11</v>
      </c>
      <c r="CG60" s="16">
        <v>100</v>
      </c>
      <c r="CH60" s="16">
        <v>100</v>
      </c>
      <c r="CI60" s="16">
        <v>85.19</v>
      </c>
      <c r="CJ60" s="16">
        <v>70.83</v>
      </c>
      <c r="CK60" s="16">
        <v>50</v>
      </c>
      <c r="CL60" s="16">
        <v>71.05</v>
      </c>
      <c r="CM60" s="16">
        <v>61.29</v>
      </c>
      <c r="CN60" s="16">
        <v>71.23</v>
      </c>
      <c r="CO60" s="16">
        <v>70.83</v>
      </c>
      <c r="CP60" s="16">
        <v>59.38</v>
      </c>
      <c r="CQ60" s="16">
        <v>75.61</v>
      </c>
      <c r="CR60" s="16">
        <v>81.819999999999993</v>
      </c>
      <c r="CS60" s="16">
        <v>82.96</v>
      </c>
      <c r="CT60" s="16">
        <v>73.63</v>
      </c>
      <c r="CU60" s="16">
        <v>82</v>
      </c>
      <c r="CV60" s="16">
        <v>91.67</v>
      </c>
      <c r="CW60" s="16">
        <v>93.72</v>
      </c>
      <c r="CX60" s="16">
        <v>92.52</v>
      </c>
      <c r="CY60" s="16">
        <v>93.15</v>
      </c>
      <c r="CZ60" s="15"/>
      <c r="DA60" s="15"/>
      <c r="DB60" s="15"/>
      <c r="DC60" s="15"/>
      <c r="DD60" s="15"/>
      <c r="DE60" s="15"/>
      <c r="DF60" s="15"/>
      <c r="DG60" s="15"/>
      <c r="DH60" s="15"/>
      <c r="DI60" s="15"/>
      <c r="DJ60" s="15"/>
      <c r="DK60" s="15"/>
      <c r="DL60" s="15"/>
      <c r="DM60" s="15"/>
      <c r="DN60" s="15"/>
      <c r="DO60" s="15"/>
      <c r="DP60" s="15"/>
      <c r="DQ60" s="15"/>
      <c r="DR60" s="15"/>
      <c r="DS60" s="15"/>
      <c r="DT60" s="15"/>
      <c r="DU60" s="15"/>
    </row>
    <row r="61" spans="1:125" x14ac:dyDescent="0.3">
      <c r="A61" s="14" t="s">
        <v>576</v>
      </c>
      <c r="B61" s="15" t="s">
        <v>196</v>
      </c>
      <c r="C61" s="15" t="s">
        <v>101</v>
      </c>
      <c r="D61" s="15" t="s">
        <v>102</v>
      </c>
      <c r="E61" s="15" t="s">
        <v>143</v>
      </c>
      <c r="F61" s="15" t="s">
        <v>108</v>
      </c>
      <c r="G61" s="15" t="s">
        <v>105</v>
      </c>
      <c r="H61" s="15" t="s">
        <v>105</v>
      </c>
      <c r="I61" s="15" t="s">
        <v>106</v>
      </c>
      <c r="J61" s="16">
        <v>82</v>
      </c>
      <c r="K61" s="16">
        <v>52.97</v>
      </c>
      <c r="L61" s="16">
        <v>90.12</v>
      </c>
      <c r="M61" s="16">
        <v>82.19</v>
      </c>
      <c r="N61" s="16">
        <v>87.63</v>
      </c>
      <c r="O61" s="16">
        <v>72.59</v>
      </c>
      <c r="P61" s="16">
        <v>86.62</v>
      </c>
      <c r="Q61" s="16">
        <v>84.99</v>
      </c>
      <c r="R61" s="16">
        <v>79.040000000000006</v>
      </c>
      <c r="S61" s="16">
        <v>38.74</v>
      </c>
      <c r="T61" s="16">
        <v>91.16</v>
      </c>
      <c r="U61" s="16">
        <v>78.67</v>
      </c>
      <c r="V61" s="16">
        <v>95.12</v>
      </c>
      <c r="W61" s="16">
        <v>98.18</v>
      </c>
      <c r="X61" s="16">
        <v>81.02</v>
      </c>
      <c r="Y61" s="16">
        <v>72.650000000000006</v>
      </c>
      <c r="Z61" s="16">
        <v>80.95</v>
      </c>
      <c r="AA61" s="16">
        <v>73.33</v>
      </c>
      <c r="AB61" s="16">
        <v>83.09</v>
      </c>
      <c r="AC61" s="16">
        <v>71.430000000000007</v>
      </c>
      <c r="AD61" s="16">
        <v>91.28</v>
      </c>
      <c r="AE61" s="16">
        <v>87.63</v>
      </c>
      <c r="AF61" s="16">
        <v>72.77</v>
      </c>
      <c r="AG61" s="16">
        <v>56.08</v>
      </c>
      <c r="AH61" s="16">
        <v>81.44</v>
      </c>
      <c r="AI61" s="16">
        <v>86.62</v>
      </c>
      <c r="AJ61" s="16">
        <v>84.65</v>
      </c>
      <c r="AK61" s="16">
        <v>87.5</v>
      </c>
      <c r="AL61" s="16">
        <v>33.33</v>
      </c>
      <c r="AM61" s="16">
        <v>93.21</v>
      </c>
      <c r="AN61" s="16">
        <v>57.14</v>
      </c>
      <c r="AO61" s="16">
        <v>31.82</v>
      </c>
      <c r="AP61" s="16">
        <v>29.09</v>
      </c>
      <c r="AQ61" s="16">
        <v>93.33</v>
      </c>
      <c r="AR61" s="16">
        <v>96.3</v>
      </c>
      <c r="AS61" s="16">
        <v>100</v>
      </c>
      <c r="AT61" s="16">
        <v>77.78</v>
      </c>
      <c r="AU61" s="16">
        <v>51.39</v>
      </c>
      <c r="AV61" s="16">
        <v>81.58</v>
      </c>
      <c r="AW61" s="16">
        <v>85.9</v>
      </c>
      <c r="AX61" s="16">
        <v>0</v>
      </c>
      <c r="AY61" s="16">
        <v>76.67</v>
      </c>
      <c r="AZ61" s="16">
        <v>54.55</v>
      </c>
      <c r="BA61" s="16">
        <v>96.47</v>
      </c>
      <c r="BB61" s="16">
        <v>60</v>
      </c>
      <c r="BC61" s="16">
        <v>77.78</v>
      </c>
      <c r="BD61" s="16"/>
      <c r="BE61" s="16">
        <v>61.11</v>
      </c>
      <c r="BF61" s="16">
        <v>71.33</v>
      </c>
      <c r="BG61" s="16">
        <v>100</v>
      </c>
      <c r="BH61" s="16">
        <v>87.5</v>
      </c>
      <c r="BI61" s="16">
        <v>100</v>
      </c>
      <c r="BJ61" s="16">
        <v>100</v>
      </c>
      <c r="BK61" s="16">
        <v>50</v>
      </c>
      <c r="BL61" s="16">
        <v>60</v>
      </c>
      <c r="BM61" s="16">
        <v>70.83</v>
      </c>
      <c r="BN61" s="16">
        <v>79.86</v>
      </c>
      <c r="BO61" s="16">
        <v>72.62</v>
      </c>
      <c r="BP61" s="16">
        <v>93.02</v>
      </c>
      <c r="BQ61" s="16">
        <v>85.19</v>
      </c>
      <c r="BR61" s="16">
        <v>83.33</v>
      </c>
      <c r="BS61" s="16">
        <v>92.31</v>
      </c>
      <c r="BT61" s="16">
        <v>64.709999999999994</v>
      </c>
      <c r="BU61" s="16">
        <v>57.14</v>
      </c>
      <c r="BV61" s="16">
        <v>66.67</v>
      </c>
      <c r="BW61" s="16"/>
      <c r="BX61" s="16">
        <v>90</v>
      </c>
      <c r="BY61" s="16">
        <v>90.32</v>
      </c>
      <c r="BZ61" s="16">
        <v>89.47</v>
      </c>
      <c r="CA61" s="16">
        <v>100</v>
      </c>
      <c r="CB61" s="16">
        <v>67.86</v>
      </c>
      <c r="CC61" s="16">
        <v>95.83</v>
      </c>
      <c r="CD61" s="16">
        <v>92.86</v>
      </c>
      <c r="CE61" s="16">
        <v>54.47</v>
      </c>
      <c r="CF61" s="16">
        <v>96.7</v>
      </c>
      <c r="CG61" s="16">
        <v>76.67</v>
      </c>
      <c r="CH61" s="16">
        <v>62.5</v>
      </c>
      <c r="CI61" s="16">
        <v>53.03</v>
      </c>
      <c r="CJ61" s="16">
        <v>6.67</v>
      </c>
      <c r="CK61" s="16">
        <v>50</v>
      </c>
      <c r="CL61" s="16">
        <v>77.19</v>
      </c>
      <c r="CM61" s="16">
        <v>95.16</v>
      </c>
      <c r="CN61" s="16">
        <v>77.78</v>
      </c>
      <c r="CO61" s="16">
        <v>100</v>
      </c>
      <c r="CP61" s="16">
        <v>81.819999999999993</v>
      </c>
      <c r="CQ61" s="16">
        <v>95.12</v>
      </c>
      <c r="CR61" s="16">
        <v>90.91</v>
      </c>
      <c r="CS61" s="16">
        <v>69.63</v>
      </c>
      <c r="CT61" s="16">
        <v>83.52</v>
      </c>
      <c r="CU61" s="16">
        <v>70</v>
      </c>
      <c r="CV61" s="16">
        <v>88.89</v>
      </c>
      <c r="CW61" s="16">
        <v>90.08</v>
      </c>
      <c r="CX61" s="16">
        <v>88.44</v>
      </c>
      <c r="CY61" s="16">
        <v>100</v>
      </c>
      <c r="CZ61" s="15"/>
      <c r="DA61" s="15"/>
      <c r="DB61" s="15"/>
      <c r="DC61" s="15"/>
      <c r="DD61" s="15"/>
      <c r="DE61" s="15"/>
      <c r="DF61" s="15"/>
      <c r="DG61" s="15"/>
      <c r="DH61" s="15"/>
      <c r="DI61" s="15"/>
      <c r="DJ61" s="15"/>
      <c r="DK61" s="15"/>
      <c r="DL61" s="15"/>
      <c r="DM61" s="15"/>
      <c r="DN61" s="15"/>
      <c r="DO61" s="15"/>
      <c r="DP61" s="15"/>
      <c r="DQ61" s="15"/>
      <c r="DR61" s="15"/>
      <c r="DS61" s="15"/>
      <c r="DT61" s="15"/>
      <c r="DU61" s="15"/>
    </row>
    <row r="62" spans="1:125" x14ac:dyDescent="0.3">
      <c r="A62" s="14" t="s">
        <v>576</v>
      </c>
      <c r="B62" s="15" t="s">
        <v>197</v>
      </c>
      <c r="C62" s="15" t="s">
        <v>101</v>
      </c>
      <c r="D62" s="15" t="s">
        <v>102</v>
      </c>
      <c r="E62" s="15" t="s">
        <v>147</v>
      </c>
      <c r="F62" s="15" t="s">
        <v>116</v>
      </c>
      <c r="G62" s="15" t="s">
        <v>198</v>
      </c>
      <c r="H62" s="15" t="s">
        <v>199</v>
      </c>
      <c r="I62" s="15" t="s">
        <v>106</v>
      </c>
      <c r="J62" s="16">
        <v>91.42</v>
      </c>
      <c r="K62" s="16">
        <v>93.18</v>
      </c>
      <c r="L62" s="16">
        <v>92.26</v>
      </c>
      <c r="M62" s="16">
        <v>91.05</v>
      </c>
      <c r="N62" s="16">
        <v>89.47</v>
      </c>
      <c r="O62" s="16">
        <v>90.57</v>
      </c>
      <c r="P62" s="16">
        <v>94.87</v>
      </c>
      <c r="Q62" s="16">
        <v>94.93</v>
      </c>
      <c r="R62" s="16">
        <v>94.9</v>
      </c>
      <c r="S62" s="16">
        <v>92.37</v>
      </c>
      <c r="T62" s="16">
        <v>99.36</v>
      </c>
      <c r="U62" s="16">
        <v>62.67</v>
      </c>
      <c r="V62" s="16">
        <v>82.93</v>
      </c>
      <c r="W62" s="16">
        <v>99.55</v>
      </c>
      <c r="X62" s="16">
        <v>88.66</v>
      </c>
      <c r="Y62" s="16">
        <v>91.67</v>
      </c>
      <c r="Z62" s="16">
        <v>90.48</v>
      </c>
      <c r="AA62" s="16"/>
      <c r="AB62" s="16">
        <v>89.58</v>
      </c>
      <c r="AC62" s="16">
        <v>72.73</v>
      </c>
      <c r="AD62" s="16">
        <v>98.69</v>
      </c>
      <c r="AE62" s="16">
        <v>89.47</v>
      </c>
      <c r="AF62" s="16">
        <v>90.74</v>
      </c>
      <c r="AG62" s="16">
        <v>87.37</v>
      </c>
      <c r="AH62" s="16"/>
      <c r="AI62" s="16">
        <v>94.87</v>
      </c>
      <c r="AJ62" s="16">
        <v>94.81</v>
      </c>
      <c r="AK62" s="16">
        <v>94.79</v>
      </c>
      <c r="AL62" s="16">
        <v>86.67</v>
      </c>
      <c r="AM62" s="16">
        <v>96.91</v>
      </c>
      <c r="AN62" s="16">
        <v>100</v>
      </c>
      <c r="AO62" s="16">
        <v>95.65</v>
      </c>
      <c r="AP62" s="16">
        <v>91.38</v>
      </c>
      <c r="AQ62" s="16">
        <v>93.33</v>
      </c>
      <c r="AR62" s="16">
        <v>77.78</v>
      </c>
      <c r="AS62" s="16">
        <v>81.819999999999993</v>
      </c>
      <c r="AT62" s="16">
        <v>83.33</v>
      </c>
      <c r="AU62" s="16">
        <v>94.44</v>
      </c>
      <c r="AV62" s="16">
        <v>89.47</v>
      </c>
      <c r="AW62" s="16">
        <v>84.72</v>
      </c>
      <c r="AX62" s="16">
        <v>33.33</v>
      </c>
      <c r="AY62" s="16">
        <v>100</v>
      </c>
      <c r="AZ62" s="16">
        <v>47.06</v>
      </c>
      <c r="BA62" s="16">
        <v>100</v>
      </c>
      <c r="BB62" s="16">
        <v>91.43</v>
      </c>
      <c r="BC62" s="16">
        <v>100</v>
      </c>
      <c r="BD62" s="16"/>
      <c r="BE62" s="16">
        <v>92.59</v>
      </c>
      <c r="BF62" s="16">
        <v>89.58</v>
      </c>
      <c r="BG62" s="16">
        <v>100</v>
      </c>
      <c r="BH62" s="16">
        <v>87.5</v>
      </c>
      <c r="BI62" s="16">
        <v>100</v>
      </c>
      <c r="BJ62" s="16">
        <v>0</v>
      </c>
      <c r="BK62" s="16">
        <v>100</v>
      </c>
      <c r="BL62" s="16">
        <v>100</v>
      </c>
      <c r="BM62" s="16"/>
      <c r="BN62" s="16"/>
      <c r="BO62" s="16"/>
      <c r="BP62" s="16">
        <v>97.78</v>
      </c>
      <c r="BQ62" s="16">
        <v>100</v>
      </c>
      <c r="BR62" s="16">
        <v>83.33</v>
      </c>
      <c r="BS62" s="16">
        <v>100</v>
      </c>
      <c r="BT62" s="16">
        <v>76.47</v>
      </c>
      <c r="BU62" s="16">
        <v>87.5</v>
      </c>
      <c r="BV62" s="16">
        <v>66.67</v>
      </c>
      <c r="BW62" s="16">
        <v>61.76</v>
      </c>
      <c r="BX62" s="16">
        <v>86.67</v>
      </c>
      <c r="BY62" s="16">
        <v>98.41</v>
      </c>
      <c r="BZ62" s="16">
        <v>94.74</v>
      </c>
      <c r="CA62" s="16">
        <v>100</v>
      </c>
      <c r="CB62" s="16">
        <v>100</v>
      </c>
      <c r="CC62" s="16">
        <v>100</v>
      </c>
      <c r="CD62" s="16">
        <v>100</v>
      </c>
      <c r="CE62" s="16">
        <v>84</v>
      </c>
      <c r="CF62" s="16">
        <v>98.91</v>
      </c>
      <c r="CG62" s="16">
        <v>100</v>
      </c>
      <c r="CH62" s="16">
        <v>100</v>
      </c>
      <c r="CI62" s="16">
        <v>78.790000000000006</v>
      </c>
      <c r="CJ62" s="16">
        <v>83.33</v>
      </c>
      <c r="CK62" s="16">
        <v>100</v>
      </c>
      <c r="CL62" s="16"/>
      <c r="CM62" s="16"/>
      <c r="CN62" s="16"/>
      <c r="CO62" s="16">
        <v>100</v>
      </c>
      <c r="CP62" s="16">
        <v>90.91</v>
      </c>
      <c r="CQ62" s="16">
        <v>95.12</v>
      </c>
      <c r="CR62" s="16">
        <v>100</v>
      </c>
      <c r="CS62" s="16">
        <v>94.07</v>
      </c>
      <c r="CT62" s="16">
        <v>96.7</v>
      </c>
      <c r="CU62" s="16">
        <v>96</v>
      </c>
      <c r="CV62" s="16">
        <v>97.22</v>
      </c>
      <c r="CW62" s="16">
        <v>95.04</v>
      </c>
      <c r="CX62" s="16">
        <v>91.16</v>
      </c>
      <c r="CY62" s="16">
        <v>98.63</v>
      </c>
      <c r="CZ62" s="15"/>
      <c r="DA62" s="15"/>
      <c r="DB62" s="15"/>
      <c r="DC62" s="15"/>
      <c r="DD62" s="15"/>
      <c r="DE62" s="15"/>
      <c r="DF62" s="15"/>
      <c r="DG62" s="15"/>
      <c r="DH62" s="15"/>
      <c r="DI62" s="15"/>
      <c r="DJ62" s="15"/>
      <c r="DK62" s="15"/>
      <c r="DL62" s="15"/>
      <c r="DM62" s="15"/>
      <c r="DN62" s="15"/>
      <c r="DO62" s="15"/>
      <c r="DP62" s="15"/>
      <c r="DQ62" s="15"/>
      <c r="DR62" s="15"/>
      <c r="DS62" s="15"/>
      <c r="DT62" s="15"/>
      <c r="DU62" s="15"/>
    </row>
    <row r="63" spans="1:125" x14ac:dyDescent="0.3">
      <c r="A63" s="14" t="s">
        <v>576</v>
      </c>
      <c r="B63" s="15" t="s">
        <v>200</v>
      </c>
      <c r="C63" s="15" t="s">
        <v>101</v>
      </c>
      <c r="D63" s="15" t="s">
        <v>102</v>
      </c>
      <c r="E63" s="15" t="s">
        <v>147</v>
      </c>
      <c r="F63" s="15" t="s">
        <v>116</v>
      </c>
      <c r="G63" s="15" t="s">
        <v>201</v>
      </c>
      <c r="H63" s="15" t="s">
        <v>202</v>
      </c>
      <c r="I63" s="15" t="s">
        <v>106</v>
      </c>
      <c r="J63" s="16">
        <v>86.77</v>
      </c>
      <c r="K63" s="16">
        <v>83.15</v>
      </c>
      <c r="L63" s="16">
        <v>94.37</v>
      </c>
      <c r="M63" s="16">
        <v>81.540000000000006</v>
      </c>
      <c r="N63" s="16">
        <v>86.51</v>
      </c>
      <c r="O63" s="16">
        <v>90.57</v>
      </c>
      <c r="P63" s="16">
        <v>79.489999999999995</v>
      </c>
      <c r="Q63" s="16">
        <v>89.64</v>
      </c>
      <c r="R63" s="16">
        <v>94.53</v>
      </c>
      <c r="S63" s="16">
        <v>77.12</v>
      </c>
      <c r="T63" s="16">
        <v>97.12</v>
      </c>
      <c r="U63" s="16">
        <v>73.61</v>
      </c>
      <c r="V63" s="16">
        <v>95.12</v>
      </c>
      <c r="W63" s="16">
        <v>98.18</v>
      </c>
      <c r="X63" s="16">
        <v>71.569999999999993</v>
      </c>
      <c r="Y63" s="16">
        <v>61.84</v>
      </c>
      <c r="Z63" s="16">
        <v>85.71</v>
      </c>
      <c r="AA63" s="16"/>
      <c r="AB63" s="16">
        <v>90.28</v>
      </c>
      <c r="AC63" s="16">
        <v>75.760000000000005</v>
      </c>
      <c r="AD63" s="16">
        <v>89.54</v>
      </c>
      <c r="AE63" s="16">
        <v>86.51</v>
      </c>
      <c r="AF63" s="16">
        <v>92.59</v>
      </c>
      <c r="AG63" s="16">
        <v>88.13</v>
      </c>
      <c r="AH63" s="16"/>
      <c r="AI63" s="16">
        <v>79.489999999999995</v>
      </c>
      <c r="AJ63" s="16">
        <v>89.61</v>
      </c>
      <c r="AK63" s="16">
        <v>95.83</v>
      </c>
      <c r="AL63" s="16">
        <v>96.67</v>
      </c>
      <c r="AM63" s="16">
        <v>95.06</v>
      </c>
      <c r="AN63" s="16">
        <v>85.71</v>
      </c>
      <c r="AO63" s="16">
        <v>65.22</v>
      </c>
      <c r="AP63" s="16">
        <v>75.86</v>
      </c>
      <c r="AQ63" s="16">
        <v>93.33</v>
      </c>
      <c r="AR63" s="16">
        <v>96.3</v>
      </c>
      <c r="AS63" s="16">
        <v>100</v>
      </c>
      <c r="AT63" s="16">
        <v>83.33</v>
      </c>
      <c r="AU63" s="16">
        <v>83.33</v>
      </c>
      <c r="AV63" s="16">
        <v>75.239999999999995</v>
      </c>
      <c r="AW63" s="16">
        <v>61.11</v>
      </c>
      <c r="AX63" s="16">
        <v>14.29</v>
      </c>
      <c r="AY63" s="16">
        <v>66.67</v>
      </c>
      <c r="AZ63" s="16">
        <v>47.06</v>
      </c>
      <c r="BA63" s="16">
        <v>93.6</v>
      </c>
      <c r="BB63" s="16">
        <v>37.14</v>
      </c>
      <c r="BC63" s="16">
        <v>100</v>
      </c>
      <c r="BD63" s="16"/>
      <c r="BE63" s="16">
        <v>60.42</v>
      </c>
      <c r="BF63" s="16">
        <v>58.67</v>
      </c>
      <c r="BG63" s="16">
        <v>80</v>
      </c>
      <c r="BH63" s="16">
        <v>87.5</v>
      </c>
      <c r="BI63" s="16">
        <v>66.67</v>
      </c>
      <c r="BJ63" s="16">
        <v>100</v>
      </c>
      <c r="BK63" s="16">
        <v>100</v>
      </c>
      <c r="BL63" s="16">
        <v>100</v>
      </c>
      <c r="BM63" s="16"/>
      <c r="BN63" s="16"/>
      <c r="BO63" s="16"/>
      <c r="BP63" s="16">
        <v>88.89</v>
      </c>
      <c r="BQ63" s="16">
        <v>100</v>
      </c>
      <c r="BR63" s="16">
        <v>91.67</v>
      </c>
      <c r="BS63" s="16">
        <v>92.31</v>
      </c>
      <c r="BT63" s="16">
        <v>82.35</v>
      </c>
      <c r="BU63" s="16">
        <v>100</v>
      </c>
      <c r="BV63" s="16">
        <v>66.67</v>
      </c>
      <c r="BW63" s="16">
        <v>67.650000000000006</v>
      </c>
      <c r="BX63" s="16">
        <v>80</v>
      </c>
      <c r="BY63" s="16">
        <v>88.89</v>
      </c>
      <c r="BZ63" s="16">
        <v>100</v>
      </c>
      <c r="CA63" s="16">
        <v>78.569999999999993</v>
      </c>
      <c r="CB63" s="16">
        <v>100</v>
      </c>
      <c r="CC63" s="16">
        <v>88</v>
      </c>
      <c r="CD63" s="16">
        <v>85.45</v>
      </c>
      <c r="CE63" s="16">
        <v>88</v>
      </c>
      <c r="CF63" s="16">
        <v>98.91</v>
      </c>
      <c r="CG63" s="16">
        <v>96.67</v>
      </c>
      <c r="CH63" s="16">
        <v>100</v>
      </c>
      <c r="CI63" s="16">
        <v>77.78</v>
      </c>
      <c r="CJ63" s="16">
        <v>100</v>
      </c>
      <c r="CK63" s="16">
        <v>100</v>
      </c>
      <c r="CL63" s="16"/>
      <c r="CM63" s="16"/>
      <c r="CN63" s="16"/>
      <c r="CO63" s="16">
        <v>87.5</v>
      </c>
      <c r="CP63" s="16">
        <v>84.85</v>
      </c>
      <c r="CQ63" s="16">
        <v>80.489999999999995</v>
      </c>
      <c r="CR63" s="16">
        <v>90.91</v>
      </c>
      <c r="CS63" s="16">
        <v>85.93</v>
      </c>
      <c r="CT63" s="16">
        <v>89.01</v>
      </c>
      <c r="CU63" s="16">
        <v>82</v>
      </c>
      <c r="CV63" s="16">
        <v>94.44</v>
      </c>
      <c r="CW63" s="16">
        <v>94.98</v>
      </c>
      <c r="CX63" s="16">
        <v>85.57</v>
      </c>
      <c r="CY63" s="16">
        <v>100</v>
      </c>
      <c r="CZ63" s="15"/>
      <c r="DA63" s="15"/>
      <c r="DB63" s="15"/>
      <c r="DC63" s="15"/>
      <c r="DD63" s="15"/>
      <c r="DE63" s="15"/>
      <c r="DF63" s="15"/>
      <c r="DG63" s="15"/>
      <c r="DH63" s="15"/>
      <c r="DI63" s="15"/>
      <c r="DJ63" s="15"/>
      <c r="DK63" s="15"/>
      <c r="DL63" s="15"/>
      <c r="DM63" s="15"/>
      <c r="DN63" s="15"/>
      <c r="DO63" s="15"/>
      <c r="DP63" s="15"/>
      <c r="DQ63" s="15"/>
      <c r="DR63" s="15"/>
      <c r="DS63" s="15"/>
      <c r="DT63" s="15"/>
      <c r="DU63" s="15"/>
    </row>
    <row r="64" spans="1:125" x14ac:dyDescent="0.3">
      <c r="A64" s="14" t="s">
        <v>576</v>
      </c>
      <c r="B64" s="15" t="s">
        <v>203</v>
      </c>
      <c r="C64" s="15" t="s">
        <v>101</v>
      </c>
      <c r="D64" s="15" t="s">
        <v>102</v>
      </c>
      <c r="E64" s="15" t="s">
        <v>147</v>
      </c>
      <c r="F64" s="15" t="s">
        <v>122</v>
      </c>
      <c r="G64" s="15" t="s">
        <v>105</v>
      </c>
      <c r="H64" s="15" t="s">
        <v>105</v>
      </c>
      <c r="I64" s="15" t="s">
        <v>106</v>
      </c>
      <c r="J64" s="16">
        <v>87.73</v>
      </c>
      <c r="K64" s="16">
        <v>94.6</v>
      </c>
      <c r="L64" s="16">
        <v>93.09</v>
      </c>
      <c r="M64" s="16">
        <v>85.15</v>
      </c>
      <c r="N64" s="16">
        <v>80.25</v>
      </c>
      <c r="O64" s="16">
        <v>83.77</v>
      </c>
      <c r="P64" s="16">
        <v>91.15</v>
      </c>
      <c r="Q64" s="16">
        <v>96.15</v>
      </c>
      <c r="R64" s="16">
        <v>95.77</v>
      </c>
      <c r="S64" s="16">
        <v>94.07</v>
      </c>
      <c r="T64" s="16">
        <v>96.36</v>
      </c>
      <c r="U64" s="16">
        <v>82.67</v>
      </c>
      <c r="V64" s="16">
        <v>87.8</v>
      </c>
      <c r="W64" s="16">
        <v>100</v>
      </c>
      <c r="X64" s="16">
        <v>77.69</v>
      </c>
      <c r="Y64" s="16">
        <v>84.87</v>
      </c>
      <c r="Z64" s="16">
        <v>92.86</v>
      </c>
      <c r="AA64" s="16">
        <v>70.69</v>
      </c>
      <c r="AB64" s="16">
        <v>91.67</v>
      </c>
      <c r="AC64" s="16">
        <v>77.27</v>
      </c>
      <c r="AD64" s="16">
        <v>93.51</v>
      </c>
      <c r="AE64" s="16">
        <v>80.25</v>
      </c>
      <c r="AF64" s="16">
        <v>90.74</v>
      </c>
      <c r="AG64" s="16">
        <v>86.36</v>
      </c>
      <c r="AH64" s="16">
        <v>73.290000000000006</v>
      </c>
      <c r="AI64" s="16">
        <v>91.15</v>
      </c>
      <c r="AJ64" s="16">
        <v>96.06</v>
      </c>
      <c r="AK64" s="16">
        <v>95.83</v>
      </c>
      <c r="AL64" s="16">
        <v>100</v>
      </c>
      <c r="AM64" s="16">
        <v>93.21</v>
      </c>
      <c r="AN64" s="16">
        <v>100</v>
      </c>
      <c r="AO64" s="16">
        <v>91.3</v>
      </c>
      <c r="AP64" s="16">
        <v>96.55</v>
      </c>
      <c r="AQ64" s="16">
        <v>93.33</v>
      </c>
      <c r="AR64" s="16">
        <v>88.89</v>
      </c>
      <c r="AS64" s="16">
        <v>90.91</v>
      </c>
      <c r="AT64" s="16">
        <v>100</v>
      </c>
      <c r="AU64" s="16">
        <v>94.44</v>
      </c>
      <c r="AV64" s="16">
        <v>81.58</v>
      </c>
      <c r="AW64" s="16">
        <v>86.11</v>
      </c>
      <c r="AX64" s="16"/>
      <c r="AY64" s="16">
        <v>97.5</v>
      </c>
      <c r="AZ64" s="16">
        <v>47.06</v>
      </c>
      <c r="BA64" s="16">
        <v>95.35</v>
      </c>
      <c r="BB64" s="16">
        <v>48.57</v>
      </c>
      <c r="BC64" s="16">
        <v>77.78</v>
      </c>
      <c r="BD64" s="16"/>
      <c r="BE64" s="16">
        <v>59.38</v>
      </c>
      <c r="BF64" s="16">
        <v>90</v>
      </c>
      <c r="BG64" s="16">
        <v>100</v>
      </c>
      <c r="BH64" s="16">
        <v>100</v>
      </c>
      <c r="BI64" s="16">
        <v>91.67</v>
      </c>
      <c r="BJ64" s="16">
        <v>100</v>
      </c>
      <c r="BK64" s="16">
        <v>100</v>
      </c>
      <c r="BL64" s="16">
        <v>70</v>
      </c>
      <c r="BM64" s="16">
        <v>75</v>
      </c>
      <c r="BN64" s="16">
        <v>73.03</v>
      </c>
      <c r="BO64" s="16">
        <v>72.69</v>
      </c>
      <c r="BP64" s="16">
        <v>86.67</v>
      </c>
      <c r="BQ64" s="16">
        <v>96.3</v>
      </c>
      <c r="BR64" s="16">
        <v>95.83</v>
      </c>
      <c r="BS64" s="16">
        <v>100</v>
      </c>
      <c r="BT64" s="16">
        <v>88.24</v>
      </c>
      <c r="BU64" s="16">
        <v>75</v>
      </c>
      <c r="BV64" s="16">
        <v>66.67</v>
      </c>
      <c r="BW64" s="16">
        <v>76.47</v>
      </c>
      <c r="BX64" s="16">
        <v>80</v>
      </c>
      <c r="BY64" s="16">
        <v>93.65</v>
      </c>
      <c r="BZ64" s="16">
        <v>89.47</v>
      </c>
      <c r="CA64" s="16">
        <v>92.86</v>
      </c>
      <c r="CB64" s="16">
        <v>100</v>
      </c>
      <c r="CC64" s="16">
        <v>88</v>
      </c>
      <c r="CD64" s="16">
        <v>92.86</v>
      </c>
      <c r="CE64" s="16">
        <v>84</v>
      </c>
      <c r="CF64" s="16">
        <v>100</v>
      </c>
      <c r="CG64" s="16">
        <v>80</v>
      </c>
      <c r="CH64" s="16">
        <v>100</v>
      </c>
      <c r="CI64" s="16">
        <v>90.91</v>
      </c>
      <c r="CJ64" s="16">
        <v>62.5</v>
      </c>
      <c r="CK64" s="16">
        <v>100</v>
      </c>
      <c r="CL64" s="16">
        <v>71.05</v>
      </c>
      <c r="CM64" s="16">
        <v>64.52</v>
      </c>
      <c r="CN64" s="16">
        <v>77.92</v>
      </c>
      <c r="CO64" s="16">
        <v>97.5</v>
      </c>
      <c r="CP64" s="16">
        <v>75.760000000000005</v>
      </c>
      <c r="CQ64" s="16">
        <v>100</v>
      </c>
      <c r="CR64" s="16">
        <v>100</v>
      </c>
      <c r="CS64" s="16">
        <v>97.04</v>
      </c>
      <c r="CT64" s="16">
        <v>96.7</v>
      </c>
      <c r="CU64" s="16">
        <v>100</v>
      </c>
      <c r="CV64" s="16">
        <v>100</v>
      </c>
      <c r="CW64" s="16">
        <v>94.21</v>
      </c>
      <c r="CX64" s="16">
        <v>92.52</v>
      </c>
      <c r="CY64" s="16">
        <v>97.26</v>
      </c>
      <c r="CZ64" s="15"/>
      <c r="DA64" s="15"/>
      <c r="DB64" s="15"/>
      <c r="DC64" s="15"/>
      <c r="DD64" s="15"/>
      <c r="DE64" s="15"/>
      <c r="DF64" s="15"/>
      <c r="DG64" s="15"/>
      <c r="DH64" s="15"/>
      <c r="DI64" s="15"/>
      <c r="DJ64" s="15"/>
      <c r="DK64" s="15"/>
      <c r="DL64" s="15"/>
      <c r="DM64" s="15"/>
      <c r="DN64" s="15"/>
      <c r="DO64" s="15"/>
      <c r="DP64" s="15"/>
      <c r="DQ64" s="15"/>
      <c r="DR64" s="15"/>
      <c r="DS64" s="15"/>
      <c r="DT64" s="15"/>
      <c r="DU64" s="15"/>
    </row>
    <row r="65" spans="1:125" x14ac:dyDescent="0.3">
      <c r="A65" s="14" t="s">
        <v>576</v>
      </c>
      <c r="B65" s="15" t="s">
        <v>204</v>
      </c>
      <c r="C65" s="15" t="s">
        <v>101</v>
      </c>
      <c r="D65" s="15" t="s">
        <v>102</v>
      </c>
      <c r="E65" s="15" t="s">
        <v>147</v>
      </c>
      <c r="F65" s="15" t="s">
        <v>138</v>
      </c>
      <c r="G65" s="15" t="s">
        <v>105</v>
      </c>
      <c r="H65" s="15" t="s">
        <v>105</v>
      </c>
      <c r="I65" s="15" t="s">
        <v>106</v>
      </c>
      <c r="J65" s="16">
        <v>86.7</v>
      </c>
      <c r="K65" s="16">
        <v>79.930000000000007</v>
      </c>
      <c r="L65" s="16">
        <v>92.65</v>
      </c>
      <c r="M65" s="16">
        <v>83.08</v>
      </c>
      <c r="N65" s="16">
        <v>86.58</v>
      </c>
      <c r="O65" s="16">
        <v>85.92</v>
      </c>
      <c r="P65" s="16">
        <v>87.91</v>
      </c>
      <c r="Q65" s="16">
        <v>93.24</v>
      </c>
      <c r="R65" s="16">
        <v>87.37</v>
      </c>
      <c r="S65" s="16">
        <v>75.42</v>
      </c>
      <c r="T65" s="16">
        <v>97.12</v>
      </c>
      <c r="U65" s="16">
        <v>80</v>
      </c>
      <c r="V65" s="16">
        <v>80.489999999999995</v>
      </c>
      <c r="W65" s="16">
        <v>100</v>
      </c>
      <c r="X65" s="16">
        <v>74.150000000000006</v>
      </c>
      <c r="Y65" s="16">
        <v>46.21</v>
      </c>
      <c r="Z65" s="16">
        <v>88.1</v>
      </c>
      <c r="AA65" s="16"/>
      <c r="AB65" s="16">
        <v>89.93</v>
      </c>
      <c r="AC65" s="16">
        <v>68.180000000000007</v>
      </c>
      <c r="AD65" s="16">
        <v>96.47</v>
      </c>
      <c r="AE65" s="16">
        <v>86.58</v>
      </c>
      <c r="AF65" s="16">
        <v>89.81</v>
      </c>
      <c r="AG65" s="16">
        <v>72.22</v>
      </c>
      <c r="AH65" s="16"/>
      <c r="AI65" s="16">
        <v>87.91</v>
      </c>
      <c r="AJ65" s="16">
        <v>93.08</v>
      </c>
      <c r="AK65" s="16">
        <v>91.67</v>
      </c>
      <c r="AL65" s="16">
        <v>33.33</v>
      </c>
      <c r="AM65" s="16">
        <v>98.77</v>
      </c>
      <c r="AN65" s="16">
        <v>100</v>
      </c>
      <c r="AO65" s="16">
        <v>82.61</v>
      </c>
      <c r="AP65" s="16">
        <v>68.97</v>
      </c>
      <c r="AQ65" s="16">
        <v>86.67</v>
      </c>
      <c r="AR65" s="16">
        <v>81.48</v>
      </c>
      <c r="AS65" s="16">
        <v>90.91</v>
      </c>
      <c r="AT65" s="16">
        <v>83.33</v>
      </c>
      <c r="AU65" s="16">
        <v>41.67</v>
      </c>
      <c r="AV65" s="16">
        <v>87.5</v>
      </c>
      <c r="AW65" s="16">
        <v>84.85</v>
      </c>
      <c r="AX65" s="16"/>
      <c r="AY65" s="16">
        <v>90</v>
      </c>
      <c r="AZ65" s="16">
        <v>26.67</v>
      </c>
      <c r="BA65" s="16">
        <v>94.19</v>
      </c>
      <c r="BB65" s="16">
        <v>40</v>
      </c>
      <c r="BC65" s="16">
        <v>77.78</v>
      </c>
      <c r="BD65" s="16"/>
      <c r="BE65" s="16">
        <v>27.08</v>
      </c>
      <c r="BF65" s="16">
        <v>45.14</v>
      </c>
      <c r="BG65" s="16">
        <v>66.67</v>
      </c>
      <c r="BH65" s="16">
        <v>100</v>
      </c>
      <c r="BI65" s="16">
        <v>91.67</v>
      </c>
      <c r="BJ65" s="16">
        <v>100</v>
      </c>
      <c r="BK65" s="16">
        <v>100</v>
      </c>
      <c r="BL65" s="16">
        <v>50</v>
      </c>
      <c r="BM65" s="16"/>
      <c r="BN65" s="16"/>
      <c r="BO65" s="16"/>
      <c r="BP65" s="16">
        <v>95.56</v>
      </c>
      <c r="BQ65" s="16">
        <v>96.3</v>
      </c>
      <c r="BR65" s="16">
        <v>73.680000000000007</v>
      </c>
      <c r="BS65" s="16">
        <v>76.92</v>
      </c>
      <c r="BT65" s="16">
        <v>91.18</v>
      </c>
      <c r="BU65" s="16">
        <v>87.5</v>
      </c>
      <c r="BV65" s="16">
        <v>50</v>
      </c>
      <c r="BW65" s="16">
        <v>61.76</v>
      </c>
      <c r="BX65" s="16">
        <v>66.67</v>
      </c>
      <c r="BY65" s="16">
        <v>98.41</v>
      </c>
      <c r="BZ65" s="16">
        <v>89.47</v>
      </c>
      <c r="CA65" s="16">
        <v>100</v>
      </c>
      <c r="CB65" s="16">
        <v>85.71</v>
      </c>
      <c r="CC65" s="16">
        <v>100</v>
      </c>
      <c r="CD65" s="16">
        <v>93.82</v>
      </c>
      <c r="CE65" s="16">
        <v>84</v>
      </c>
      <c r="CF65" s="16">
        <v>96.74</v>
      </c>
      <c r="CG65" s="16">
        <v>66.67</v>
      </c>
      <c r="CH65" s="16">
        <v>100</v>
      </c>
      <c r="CI65" s="16">
        <v>73.739999999999995</v>
      </c>
      <c r="CJ65" s="16">
        <v>41.67</v>
      </c>
      <c r="CK65" s="16">
        <v>100</v>
      </c>
      <c r="CL65" s="16"/>
      <c r="CM65" s="16"/>
      <c r="CN65" s="16"/>
      <c r="CO65" s="16">
        <v>100</v>
      </c>
      <c r="CP65" s="16">
        <v>69.7</v>
      </c>
      <c r="CQ65" s="16">
        <v>95.12</v>
      </c>
      <c r="CR65" s="16">
        <v>90.91</v>
      </c>
      <c r="CS65" s="16">
        <v>87.41</v>
      </c>
      <c r="CT65" s="16">
        <v>87.55</v>
      </c>
      <c r="CU65" s="16">
        <v>85.33</v>
      </c>
      <c r="CV65" s="16">
        <v>86.11</v>
      </c>
      <c r="CW65" s="16">
        <v>99.17</v>
      </c>
      <c r="CX65" s="16">
        <v>97.96</v>
      </c>
      <c r="CY65" s="16">
        <v>100</v>
      </c>
      <c r="CZ65" s="15"/>
      <c r="DA65" s="15"/>
      <c r="DB65" s="15"/>
      <c r="DC65" s="15"/>
      <c r="DD65" s="15"/>
      <c r="DE65" s="15"/>
      <c r="DF65" s="15"/>
      <c r="DG65" s="15"/>
      <c r="DH65" s="15"/>
      <c r="DI65" s="15"/>
      <c r="DJ65" s="15"/>
      <c r="DK65" s="15"/>
      <c r="DL65" s="15"/>
      <c r="DM65" s="15"/>
      <c r="DN65" s="15"/>
      <c r="DO65" s="15"/>
      <c r="DP65" s="15"/>
      <c r="DQ65" s="15"/>
      <c r="DR65" s="15"/>
      <c r="DS65" s="15"/>
      <c r="DT65" s="15"/>
      <c r="DU65" s="15"/>
    </row>
    <row r="66" spans="1:125" x14ac:dyDescent="0.3">
      <c r="A66" s="14" t="s">
        <v>576</v>
      </c>
      <c r="B66" s="15" t="s">
        <v>205</v>
      </c>
      <c r="C66" s="15" t="s">
        <v>101</v>
      </c>
      <c r="D66" s="15" t="s">
        <v>102</v>
      </c>
      <c r="E66" s="15" t="s">
        <v>161</v>
      </c>
      <c r="F66" s="15" t="s">
        <v>138</v>
      </c>
      <c r="G66" s="15" t="s">
        <v>105</v>
      </c>
      <c r="H66" s="15" t="s">
        <v>105</v>
      </c>
      <c r="I66" s="15" t="s">
        <v>106</v>
      </c>
      <c r="J66" s="16">
        <v>73.56</v>
      </c>
      <c r="K66" s="16">
        <v>57.05</v>
      </c>
      <c r="L66" s="16">
        <v>77.540000000000006</v>
      </c>
      <c r="M66" s="16">
        <v>73.61</v>
      </c>
      <c r="N66" s="16">
        <v>79.62</v>
      </c>
      <c r="O66" s="16">
        <v>72.11</v>
      </c>
      <c r="P66" s="16">
        <v>62.75</v>
      </c>
      <c r="Q66" s="16">
        <v>76.400000000000006</v>
      </c>
      <c r="R66" s="16">
        <v>85.2</v>
      </c>
      <c r="S66" s="16">
        <v>42.16</v>
      </c>
      <c r="T66" s="16">
        <v>86.64</v>
      </c>
      <c r="U66" s="16"/>
      <c r="V66" s="16">
        <v>40</v>
      </c>
      <c r="W66" s="16">
        <v>99.09</v>
      </c>
      <c r="X66" s="16">
        <v>62.81</v>
      </c>
      <c r="Y66" s="16">
        <v>73.81</v>
      </c>
      <c r="Z66" s="16">
        <v>95</v>
      </c>
      <c r="AA66" s="16"/>
      <c r="AB66" s="16">
        <v>78.42</v>
      </c>
      <c r="AC66" s="16">
        <v>45.24</v>
      </c>
      <c r="AD66" s="16">
        <v>83.56</v>
      </c>
      <c r="AE66" s="16">
        <v>79.62</v>
      </c>
      <c r="AF66" s="16">
        <v>72.69</v>
      </c>
      <c r="AG66" s="16">
        <v>93.18</v>
      </c>
      <c r="AH66" s="16">
        <v>63.2</v>
      </c>
      <c r="AI66" s="16">
        <v>62.75</v>
      </c>
      <c r="AJ66" s="16">
        <v>76.069999999999993</v>
      </c>
      <c r="AK66" s="16">
        <v>92.71</v>
      </c>
      <c r="AL66" s="16">
        <v>56.67</v>
      </c>
      <c r="AM66" s="16">
        <v>93.21</v>
      </c>
      <c r="AN66" s="16">
        <v>57.14</v>
      </c>
      <c r="AO66" s="16">
        <v>29.35</v>
      </c>
      <c r="AP66" s="16">
        <v>36.21</v>
      </c>
      <c r="AQ66" s="16">
        <v>73.33</v>
      </c>
      <c r="AR66" s="16">
        <v>30.77</v>
      </c>
      <c r="AS66" s="16">
        <v>33.33</v>
      </c>
      <c r="AT66" s="16">
        <v>55.56</v>
      </c>
      <c r="AU66" s="16">
        <v>58.33</v>
      </c>
      <c r="AV66" s="16">
        <v>58.02</v>
      </c>
      <c r="AW66" s="16">
        <v>53.79</v>
      </c>
      <c r="AX66" s="16"/>
      <c r="AY66" s="16">
        <v>0</v>
      </c>
      <c r="AZ66" s="16">
        <v>47.06</v>
      </c>
      <c r="BA66" s="16">
        <v>87.21</v>
      </c>
      <c r="BB66" s="16">
        <v>45.71</v>
      </c>
      <c r="BC66" s="16"/>
      <c r="BD66" s="16"/>
      <c r="BE66" s="16">
        <v>58.33</v>
      </c>
      <c r="BF66" s="16">
        <v>80.430000000000007</v>
      </c>
      <c r="BG66" s="16">
        <v>65</v>
      </c>
      <c r="BH66" s="16">
        <v>100</v>
      </c>
      <c r="BI66" s="16">
        <v>100</v>
      </c>
      <c r="BJ66" s="16">
        <v>100</v>
      </c>
      <c r="BK66" s="16">
        <v>100</v>
      </c>
      <c r="BL66" s="16">
        <v>75</v>
      </c>
      <c r="BM66" s="16"/>
      <c r="BN66" s="16"/>
      <c r="BO66" s="16"/>
      <c r="BP66" s="16">
        <v>80</v>
      </c>
      <c r="BQ66" s="16">
        <v>70.37</v>
      </c>
      <c r="BR66" s="16">
        <v>78.95</v>
      </c>
      <c r="BS66" s="16">
        <v>69.23</v>
      </c>
      <c r="BT66" s="16">
        <v>85.29</v>
      </c>
      <c r="BU66" s="16">
        <v>100</v>
      </c>
      <c r="BV66" s="16">
        <v>33.33</v>
      </c>
      <c r="BW66" s="16">
        <v>9.09</v>
      </c>
      <c r="BX66" s="16">
        <v>33.33</v>
      </c>
      <c r="BY66" s="16">
        <v>75.86</v>
      </c>
      <c r="BZ66" s="16">
        <v>84.21</v>
      </c>
      <c r="CA66" s="16">
        <v>92.86</v>
      </c>
      <c r="CB66" s="16">
        <v>71.430000000000007</v>
      </c>
      <c r="CC66" s="16">
        <v>76</v>
      </c>
      <c r="CD66" s="16">
        <v>88.48</v>
      </c>
      <c r="CE66" s="16">
        <v>58.8</v>
      </c>
      <c r="CF66" s="16">
        <v>91.85</v>
      </c>
      <c r="CG66" s="16">
        <v>100</v>
      </c>
      <c r="CH66" s="16">
        <v>87.5</v>
      </c>
      <c r="CI66" s="16">
        <v>90.4</v>
      </c>
      <c r="CJ66" s="16">
        <v>95.83</v>
      </c>
      <c r="CK66" s="16">
        <v>100</v>
      </c>
      <c r="CL66" s="16">
        <v>68.42</v>
      </c>
      <c r="CM66" s="16">
        <v>69.349999999999994</v>
      </c>
      <c r="CN66" s="16">
        <v>57.88</v>
      </c>
      <c r="CO66" s="16">
        <v>62.5</v>
      </c>
      <c r="CP66" s="16">
        <v>75.760000000000005</v>
      </c>
      <c r="CQ66" s="16">
        <v>56.1</v>
      </c>
      <c r="CR66" s="16">
        <v>36.36</v>
      </c>
      <c r="CS66" s="16">
        <v>61.3</v>
      </c>
      <c r="CT66" s="16">
        <v>80.22</v>
      </c>
      <c r="CU66" s="16">
        <v>59.18</v>
      </c>
      <c r="CV66" s="16">
        <v>77.78</v>
      </c>
      <c r="CW66" s="16">
        <v>83.58</v>
      </c>
      <c r="CX66" s="16">
        <v>68.819999999999993</v>
      </c>
      <c r="CY66" s="16">
        <v>79.45</v>
      </c>
      <c r="CZ66" s="15"/>
      <c r="DA66" s="15"/>
      <c r="DB66" s="15"/>
      <c r="DC66" s="15"/>
      <c r="DD66" s="15"/>
      <c r="DE66" s="15"/>
      <c r="DF66" s="15"/>
      <c r="DG66" s="15"/>
      <c r="DH66" s="15"/>
      <c r="DI66" s="15"/>
      <c r="DJ66" s="15"/>
      <c r="DK66" s="15"/>
      <c r="DL66" s="15"/>
      <c r="DM66" s="15"/>
      <c r="DN66" s="15"/>
      <c r="DO66" s="15"/>
      <c r="DP66" s="15"/>
      <c r="DQ66" s="15"/>
      <c r="DR66" s="15"/>
      <c r="DS66" s="15"/>
      <c r="DT66" s="15"/>
      <c r="DU66" s="15"/>
    </row>
    <row r="67" spans="1:125" x14ac:dyDescent="0.3">
      <c r="A67" s="14" t="s">
        <v>576</v>
      </c>
      <c r="B67" s="15" t="s">
        <v>206</v>
      </c>
      <c r="C67" s="15" t="s">
        <v>101</v>
      </c>
      <c r="D67" s="15" t="s">
        <v>102</v>
      </c>
      <c r="E67" s="15" t="s">
        <v>158</v>
      </c>
      <c r="F67" s="15" t="s">
        <v>120</v>
      </c>
      <c r="G67" s="15" t="s">
        <v>207</v>
      </c>
      <c r="H67" s="15" t="s">
        <v>208</v>
      </c>
      <c r="I67" s="15" t="s">
        <v>106</v>
      </c>
      <c r="J67" s="16">
        <v>58.64</v>
      </c>
      <c r="K67" s="16">
        <v>41.74</v>
      </c>
      <c r="L67" s="16">
        <v>64.290000000000006</v>
      </c>
      <c r="M67" s="16">
        <v>53.83</v>
      </c>
      <c r="N67" s="16">
        <v>67.23</v>
      </c>
      <c r="O67" s="16">
        <v>46.93</v>
      </c>
      <c r="P67" s="16">
        <v>40.1</v>
      </c>
      <c r="Q67" s="16">
        <v>68.91</v>
      </c>
      <c r="R67" s="16"/>
      <c r="S67" s="16">
        <v>41.74</v>
      </c>
      <c r="T67" s="16">
        <v>71.209999999999994</v>
      </c>
      <c r="U67" s="16"/>
      <c r="V67" s="16">
        <v>45.71</v>
      </c>
      <c r="W67" s="16">
        <v>92.59</v>
      </c>
      <c r="X67" s="16">
        <v>45.51</v>
      </c>
      <c r="Y67" s="16">
        <v>49.43</v>
      </c>
      <c r="Z67" s="16"/>
      <c r="AA67" s="16"/>
      <c r="AB67" s="16">
        <v>47.15</v>
      </c>
      <c r="AC67" s="16"/>
      <c r="AD67" s="16">
        <v>51.99</v>
      </c>
      <c r="AE67" s="16">
        <v>67.23</v>
      </c>
      <c r="AF67" s="16">
        <v>49.26</v>
      </c>
      <c r="AG67" s="16">
        <v>26.49</v>
      </c>
      <c r="AH67" s="16"/>
      <c r="AI67" s="16">
        <v>40.1</v>
      </c>
      <c r="AJ67" s="16">
        <v>68.25</v>
      </c>
      <c r="AK67" s="16"/>
      <c r="AL67" s="16"/>
      <c r="AM67" s="16"/>
      <c r="AN67" s="16"/>
      <c r="AO67" s="16">
        <v>52.17</v>
      </c>
      <c r="AP67" s="16">
        <v>32.76</v>
      </c>
      <c r="AQ67" s="16">
        <v>86.67</v>
      </c>
      <c r="AR67" s="16">
        <v>38.46</v>
      </c>
      <c r="AS67" s="16">
        <v>66.67</v>
      </c>
      <c r="AT67" s="16">
        <v>33.33</v>
      </c>
      <c r="AU67" s="16">
        <v>0</v>
      </c>
      <c r="AV67" s="16">
        <v>19.440000000000001</v>
      </c>
      <c r="AW67" s="16">
        <v>0</v>
      </c>
      <c r="AX67" s="16">
        <v>0</v>
      </c>
      <c r="AY67" s="16">
        <v>70</v>
      </c>
      <c r="AZ67" s="16"/>
      <c r="BA67" s="16">
        <v>61.64</v>
      </c>
      <c r="BB67" s="16">
        <v>37.14</v>
      </c>
      <c r="BC67" s="16"/>
      <c r="BD67" s="16"/>
      <c r="BE67" s="16">
        <v>45.83</v>
      </c>
      <c r="BF67" s="16">
        <v>52.27</v>
      </c>
      <c r="BG67" s="16">
        <v>33.33</v>
      </c>
      <c r="BH67" s="16"/>
      <c r="BI67" s="16"/>
      <c r="BJ67" s="16"/>
      <c r="BK67" s="16"/>
      <c r="BL67" s="16"/>
      <c r="BM67" s="16"/>
      <c r="BN67" s="16"/>
      <c r="BO67" s="16"/>
      <c r="BP67" s="16">
        <v>53.12</v>
      </c>
      <c r="BQ67" s="16">
        <v>37.04</v>
      </c>
      <c r="BR67" s="16">
        <v>60.87</v>
      </c>
      <c r="BS67" s="16">
        <v>61.54</v>
      </c>
      <c r="BT67" s="16">
        <v>34.479999999999997</v>
      </c>
      <c r="BU67" s="16"/>
      <c r="BV67" s="16"/>
      <c r="BW67" s="16"/>
      <c r="BX67" s="16"/>
      <c r="BY67" s="16">
        <v>48.84</v>
      </c>
      <c r="BZ67" s="16">
        <v>50</v>
      </c>
      <c r="CA67" s="16">
        <v>35.9</v>
      </c>
      <c r="CB67" s="16">
        <v>33.33</v>
      </c>
      <c r="CC67" s="16">
        <v>44.44</v>
      </c>
      <c r="CD67" s="16"/>
      <c r="CE67" s="16">
        <v>47.15</v>
      </c>
      <c r="CF67" s="16">
        <v>51.88</v>
      </c>
      <c r="CG67" s="16">
        <v>46.67</v>
      </c>
      <c r="CH67" s="16">
        <v>12.5</v>
      </c>
      <c r="CI67" s="16">
        <v>12.32</v>
      </c>
      <c r="CJ67" s="16">
        <v>37.5</v>
      </c>
      <c r="CK67" s="16">
        <v>50</v>
      </c>
      <c r="CL67" s="16"/>
      <c r="CM67" s="16"/>
      <c r="CN67" s="16"/>
      <c r="CO67" s="16">
        <v>50.83</v>
      </c>
      <c r="CP67" s="16">
        <v>0</v>
      </c>
      <c r="CQ67" s="16">
        <v>56.1</v>
      </c>
      <c r="CR67" s="16">
        <v>70</v>
      </c>
      <c r="CS67" s="16">
        <v>51.67</v>
      </c>
      <c r="CT67" s="16">
        <v>68.52</v>
      </c>
      <c r="CU67" s="16">
        <v>50.35</v>
      </c>
      <c r="CV67" s="16">
        <v>66.67</v>
      </c>
      <c r="CW67" s="16">
        <v>81.93</v>
      </c>
      <c r="CX67" s="16">
        <v>62.44</v>
      </c>
      <c r="CY67" s="16">
        <v>83.56</v>
      </c>
      <c r="CZ67" s="15"/>
      <c r="DA67" s="15"/>
      <c r="DB67" s="15"/>
      <c r="DC67" s="15"/>
      <c r="DD67" s="15"/>
      <c r="DE67" s="15"/>
      <c r="DF67" s="15"/>
      <c r="DG67" s="15"/>
      <c r="DH67" s="15"/>
      <c r="DI67" s="15"/>
      <c r="DJ67" s="15"/>
      <c r="DK67" s="15"/>
      <c r="DL67" s="15"/>
      <c r="DM67" s="15"/>
      <c r="DN67" s="15"/>
      <c r="DO67" s="15"/>
      <c r="DP67" s="15"/>
      <c r="DQ67" s="15"/>
      <c r="DR67" s="15"/>
      <c r="DS67" s="15"/>
      <c r="DT67" s="15"/>
      <c r="DU67" s="15"/>
    </row>
    <row r="68" spans="1:125" x14ac:dyDescent="0.3">
      <c r="A68" s="14" t="s">
        <v>576</v>
      </c>
      <c r="B68" s="15" t="s">
        <v>209</v>
      </c>
      <c r="C68" s="15" t="s">
        <v>101</v>
      </c>
      <c r="D68" s="15" t="s">
        <v>102</v>
      </c>
      <c r="E68" s="15" t="s">
        <v>158</v>
      </c>
      <c r="F68" s="15" t="s">
        <v>120</v>
      </c>
      <c r="G68" s="15" t="s">
        <v>210</v>
      </c>
      <c r="H68" s="15" t="s">
        <v>211</v>
      </c>
      <c r="I68" s="15" t="s">
        <v>106</v>
      </c>
      <c r="J68" s="16">
        <v>34.020000000000003</v>
      </c>
      <c r="K68" s="16">
        <v>21.76</v>
      </c>
      <c r="L68" s="16">
        <v>40.14</v>
      </c>
      <c r="M68" s="16">
        <v>33.49</v>
      </c>
      <c r="N68" s="16">
        <v>23.7</v>
      </c>
      <c r="O68" s="16">
        <v>30.88</v>
      </c>
      <c r="P68" s="16">
        <v>14.49</v>
      </c>
      <c r="Q68" s="16">
        <v>35.01</v>
      </c>
      <c r="R68" s="16"/>
      <c r="S68" s="16">
        <v>21.76</v>
      </c>
      <c r="T68" s="16">
        <v>34.78</v>
      </c>
      <c r="U68" s="16"/>
      <c r="V68" s="16">
        <v>57.14</v>
      </c>
      <c r="W68" s="16">
        <v>47.73</v>
      </c>
      <c r="X68" s="16">
        <v>19.84</v>
      </c>
      <c r="Y68" s="16">
        <v>39.520000000000003</v>
      </c>
      <c r="Z68" s="16"/>
      <c r="AA68" s="16"/>
      <c r="AB68" s="16">
        <v>45.45</v>
      </c>
      <c r="AC68" s="16"/>
      <c r="AD68" s="16">
        <v>32.71</v>
      </c>
      <c r="AE68" s="16">
        <v>23.7</v>
      </c>
      <c r="AF68" s="16">
        <v>27.16</v>
      </c>
      <c r="AG68" s="16">
        <v>41.84</v>
      </c>
      <c r="AH68" s="16"/>
      <c r="AI68" s="16">
        <v>14.49</v>
      </c>
      <c r="AJ68" s="16">
        <v>32.97</v>
      </c>
      <c r="AK68" s="16"/>
      <c r="AL68" s="16"/>
      <c r="AM68" s="16"/>
      <c r="AN68" s="16"/>
      <c r="AO68" s="16">
        <v>20.45</v>
      </c>
      <c r="AP68" s="16">
        <v>14.55</v>
      </c>
      <c r="AQ68" s="16">
        <v>53.33</v>
      </c>
      <c r="AR68" s="16">
        <v>53.85</v>
      </c>
      <c r="AS68" s="16">
        <v>33.33</v>
      </c>
      <c r="AT68" s="16">
        <v>16.670000000000002</v>
      </c>
      <c r="AU68" s="16">
        <v>0</v>
      </c>
      <c r="AV68" s="16">
        <v>0</v>
      </c>
      <c r="AW68" s="16">
        <v>38.33</v>
      </c>
      <c r="AX68" s="16">
        <v>0</v>
      </c>
      <c r="AY68" s="16">
        <v>0</v>
      </c>
      <c r="AZ68" s="16"/>
      <c r="BA68" s="16">
        <v>26.32</v>
      </c>
      <c r="BB68" s="16">
        <v>13.33</v>
      </c>
      <c r="BC68" s="16"/>
      <c r="BD68" s="16"/>
      <c r="BE68" s="16">
        <v>36.9</v>
      </c>
      <c r="BF68" s="16">
        <v>39.130000000000003</v>
      </c>
      <c r="BG68" s="16">
        <v>45</v>
      </c>
      <c r="BH68" s="16"/>
      <c r="BI68" s="16"/>
      <c r="BJ68" s="16"/>
      <c r="BK68" s="16"/>
      <c r="BL68" s="16"/>
      <c r="BM68" s="16"/>
      <c r="BN68" s="16"/>
      <c r="BO68" s="16"/>
      <c r="BP68" s="16">
        <v>45.83</v>
      </c>
      <c r="BQ68" s="16">
        <v>25.93</v>
      </c>
      <c r="BR68" s="16">
        <v>44.44</v>
      </c>
      <c r="BS68" s="16">
        <v>76.92</v>
      </c>
      <c r="BT68" s="16">
        <v>48.28</v>
      </c>
      <c r="BU68" s="16"/>
      <c r="BV68" s="16"/>
      <c r="BW68" s="16"/>
      <c r="BX68" s="16"/>
      <c r="BY68" s="16">
        <v>31.11</v>
      </c>
      <c r="BZ68" s="16">
        <v>38.46</v>
      </c>
      <c r="CA68" s="16">
        <v>23.08</v>
      </c>
      <c r="CB68" s="16">
        <v>33.33</v>
      </c>
      <c r="CC68" s="16">
        <v>16.670000000000002</v>
      </c>
      <c r="CD68" s="16"/>
      <c r="CE68" s="16">
        <v>18.98</v>
      </c>
      <c r="CF68" s="16">
        <v>35.56</v>
      </c>
      <c r="CG68" s="16">
        <v>50</v>
      </c>
      <c r="CH68" s="16">
        <v>75</v>
      </c>
      <c r="CI68" s="16">
        <v>31.25</v>
      </c>
      <c r="CJ68" s="16">
        <v>0</v>
      </c>
      <c r="CK68" s="16">
        <v>0</v>
      </c>
      <c r="CL68" s="16"/>
      <c r="CM68" s="16"/>
      <c r="CN68" s="16"/>
      <c r="CO68" s="16">
        <v>0</v>
      </c>
      <c r="CP68" s="16">
        <v>0</v>
      </c>
      <c r="CQ68" s="16">
        <v>17.07</v>
      </c>
      <c r="CR68" s="16">
        <v>50</v>
      </c>
      <c r="CS68" s="16">
        <v>31.42</v>
      </c>
      <c r="CT68" s="16">
        <v>35.14</v>
      </c>
      <c r="CU68" s="16">
        <v>39.520000000000003</v>
      </c>
      <c r="CV68" s="16">
        <v>40</v>
      </c>
      <c r="CW68" s="16">
        <v>24.65</v>
      </c>
      <c r="CX68" s="16">
        <v>53.11</v>
      </c>
      <c r="CY68" s="16">
        <v>51.14</v>
      </c>
      <c r="CZ68" s="15"/>
      <c r="DA68" s="15"/>
      <c r="DB68" s="15"/>
      <c r="DC68" s="15"/>
      <c r="DD68" s="15"/>
      <c r="DE68" s="15"/>
      <c r="DF68" s="15"/>
      <c r="DG68" s="15"/>
      <c r="DH68" s="15"/>
      <c r="DI68" s="15"/>
      <c r="DJ68" s="15"/>
      <c r="DK68" s="15"/>
      <c r="DL68" s="15"/>
      <c r="DM68" s="15"/>
      <c r="DN68" s="15"/>
      <c r="DO68" s="15"/>
      <c r="DP68" s="15"/>
      <c r="DQ68" s="15"/>
      <c r="DR68" s="15"/>
      <c r="DS68" s="15"/>
      <c r="DT68" s="15"/>
      <c r="DU68" s="15"/>
    </row>
    <row r="69" spans="1:125" x14ac:dyDescent="0.3">
      <c r="A69" s="14" t="s">
        <v>576</v>
      </c>
      <c r="B69" s="15" t="s">
        <v>212</v>
      </c>
      <c r="C69" s="15" t="s">
        <v>101</v>
      </c>
      <c r="D69" s="15" t="s">
        <v>102</v>
      </c>
      <c r="E69" s="15" t="s">
        <v>158</v>
      </c>
      <c r="F69" s="15" t="s">
        <v>194</v>
      </c>
      <c r="G69" s="15" t="s">
        <v>105</v>
      </c>
      <c r="H69" s="15" t="s">
        <v>105</v>
      </c>
      <c r="I69" s="15" t="s">
        <v>106</v>
      </c>
      <c r="J69" s="16">
        <v>60.49</v>
      </c>
      <c r="K69" s="16">
        <v>45.37</v>
      </c>
      <c r="L69" s="16">
        <v>68.39</v>
      </c>
      <c r="M69" s="16">
        <v>49.82</v>
      </c>
      <c r="N69" s="16">
        <v>48.03</v>
      </c>
      <c r="O69" s="16">
        <v>48.48</v>
      </c>
      <c r="P69" s="16">
        <v>21.6</v>
      </c>
      <c r="Q69" s="16">
        <v>78.45</v>
      </c>
      <c r="R69" s="16"/>
      <c r="S69" s="16">
        <v>45.37</v>
      </c>
      <c r="T69" s="16">
        <v>65.44</v>
      </c>
      <c r="U69" s="16"/>
      <c r="V69" s="16">
        <v>82.86</v>
      </c>
      <c r="W69" s="16">
        <v>85.19</v>
      </c>
      <c r="X69" s="16">
        <v>39.450000000000003</v>
      </c>
      <c r="Y69" s="16">
        <v>27.42</v>
      </c>
      <c r="Z69" s="16">
        <v>83.33</v>
      </c>
      <c r="AA69" s="16"/>
      <c r="AB69" s="16">
        <v>47.86</v>
      </c>
      <c r="AC69" s="16">
        <v>24</v>
      </c>
      <c r="AD69" s="16">
        <v>47.04</v>
      </c>
      <c r="AE69" s="16">
        <v>48.03</v>
      </c>
      <c r="AF69" s="16">
        <v>57.6</v>
      </c>
      <c r="AG69" s="16">
        <v>69.44</v>
      </c>
      <c r="AH69" s="16">
        <v>16.510000000000002</v>
      </c>
      <c r="AI69" s="16">
        <v>21.6</v>
      </c>
      <c r="AJ69" s="16">
        <v>78.3</v>
      </c>
      <c r="AK69" s="16"/>
      <c r="AL69" s="16"/>
      <c r="AM69" s="16"/>
      <c r="AN69" s="16"/>
      <c r="AO69" s="16">
        <v>40.909999999999997</v>
      </c>
      <c r="AP69" s="16">
        <v>43.64</v>
      </c>
      <c r="AQ69" s="16">
        <v>80</v>
      </c>
      <c r="AR69" s="16">
        <v>84.62</v>
      </c>
      <c r="AS69" s="16">
        <v>83.33</v>
      </c>
      <c r="AT69" s="16">
        <v>55.56</v>
      </c>
      <c r="AU69" s="16">
        <v>0</v>
      </c>
      <c r="AV69" s="16">
        <v>41.03</v>
      </c>
      <c r="AW69" s="16">
        <v>22.5</v>
      </c>
      <c r="AX69" s="16">
        <v>0</v>
      </c>
      <c r="AY69" s="16">
        <v>0</v>
      </c>
      <c r="AZ69" s="16">
        <v>18.18</v>
      </c>
      <c r="BA69" s="16">
        <v>50.68</v>
      </c>
      <c r="BB69" s="16">
        <v>0</v>
      </c>
      <c r="BC69" s="16">
        <v>22.22</v>
      </c>
      <c r="BD69" s="16"/>
      <c r="BE69" s="16">
        <v>0</v>
      </c>
      <c r="BF69" s="16">
        <v>23.91</v>
      </c>
      <c r="BG69" s="16">
        <v>75</v>
      </c>
      <c r="BH69" s="16">
        <v>87.5</v>
      </c>
      <c r="BI69" s="16">
        <v>91.67</v>
      </c>
      <c r="BJ69" s="16">
        <v>100</v>
      </c>
      <c r="BK69" s="16">
        <v>100</v>
      </c>
      <c r="BL69" s="16">
        <v>50</v>
      </c>
      <c r="BM69" s="16"/>
      <c r="BN69" s="16"/>
      <c r="BO69" s="16"/>
      <c r="BP69" s="16">
        <v>58.33</v>
      </c>
      <c r="BQ69" s="16">
        <v>33.33</v>
      </c>
      <c r="BR69" s="16">
        <v>55.56</v>
      </c>
      <c r="BS69" s="16">
        <v>38.46</v>
      </c>
      <c r="BT69" s="16">
        <v>52.94</v>
      </c>
      <c r="BU69" s="16">
        <v>42.86</v>
      </c>
      <c r="BV69" s="16">
        <v>0</v>
      </c>
      <c r="BW69" s="16"/>
      <c r="BX69" s="16">
        <v>0</v>
      </c>
      <c r="BY69" s="16">
        <v>28.28</v>
      </c>
      <c r="BZ69" s="16">
        <v>61.54</v>
      </c>
      <c r="CA69" s="16">
        <v>46.15</v>
      </c>
      <c r="CB69" s="16">
        <v>40</v>
      </c>
      <c r="CC69" s="16">
        <v>33.33</v>
      </c>
      <c r="CD69" s="16"/>
      <c r="CE69" s="16">
        <v>51.06</v>
      </c>
      <c r="CF69" s="16">
        <v>69.69</v>
      </c>
      <c r="CG69" s="16">
        <v>53.33</v>
      </c>
      <c r="CH69" s="16">
        <v>100</v>
      </c>
      <c r="CI69" s="16">
        <v>65.150000000000006</v>
      </c>
      <c r="CJ69" s="16">
        <v>79.17</v>
      </c>
      <c r="CK69" s="16">
        <v>100</v>
      </c>
      <c r="CL69" s="16">
        <v>28.12</v>
      </c>
      <c r="CM69" s="16">
        <v>0</v>
      </c>
      <c r="CN69" s="16">
        <v>14.91</v>
      </c>
      <c r="CO69" s="16">
        <v>41.67</v>
      </c>
      <c r="CP69" s="16">
        <v>13.33</v>
      </c>
      <c r="CQ69" s="16">
        <v>21.95</v>
      </c>
      <c r="CR69" s="16">
        <v>36.36</v>
      </c>
      <c r="CS69" s="16">
        <v>53.33</v>
      </c>
      <c r="CT69" s="16">
        <v>78.209999999999994</v>
      </c>
      <c r="CU69" s="16">
        <v>73.78</v>
      </c>
      <c r="CV69" s="16">
        <v>69.44</v>
      </c>
      <c r="CW69" s="16">
        <v>94.91</v>
      </c>
      <c r="CX69" s="16">
        <v>96.6</v>
      </c>
      <c r="CY69" s="16">
        <v>97.26</v>
      </c>
      <c r="CZ69" s="15"/>
      <c r="DA69" s="15"/>
      <c r="DB69" s="15"/>
      <c r="DC69" s="15"/>
      <c r="DD69" s="15"/>
      <c r="DE69" s="15"/>
      <c r="DF69" s="15"/>
      <c r="DG69" s="15"/>
      <c r="DH69" s="15"/>
      <c r="DI69" s="15"/>
      <c r="DJ69" s="15"/>
      <c r="DK69" s="15"/>
      <c r="DL69" s="15"/>
      <c r="DM69" s="15"/>
      <c r="DN69" s="15"/>
      <c r="DO69" s="15"/>
      <c r="DP69" s="15"/>
      <c r="DQ69" s="15"/>
      <c r="DR69" s="15"/>
      <c r="DS69" s="15"/>
      <c r="DT69" s="15"/>
      <c r="DU69" s="15"/>
    </row>
    <row r="70" spans="1:125" x14ac:dyDescent="0.3">
      <c r="A70" s="14" t="s">
        <v>576</v>
      </c>
      <c r="B70" s="15" t="s">
        <v>213</v>
      </c>
      <c r="C70" s="15" t="s">
        <v>101</v>
      </c>
      <c r="D70" s="15" t="s">
        <v>102</v>
      </c>
      <c r="E70" s="15" t="s">
        <v>214</v>
      </c>
      <c r="F70" s="15" t="s">
        <v>114</v>
      </c>
      <c r="G70" s="15" t="s">
        <v>105</v>
      </c>
      <c r="H70" s="15" t="s">
        <v>105</v>
      </c>
      <c r="I70" s="15" t="s">
        <v>106</v>
      </c>
      <c r="J70" s="16">
        <v>85.54</v>
      </c>
      <c r="K70" s="16">
        <v>81.319999999999993</v>
      </c>
      <c r="L70" s="16">
        <v>88.59</v>
      </c>
      <c r="M70" s="16">
        <v>91.26</v>
      </c>
      <c r="N70" s="16">
        <v>97.61</v>
      </c>
      <c r="O70" s="16">
        <v>82.31</v>
      </c>
      <c r="P70" s="16">
        <v>85.96</v>
      </c>
      <c r="Q70" s="16">
        <v>82.95</v>
      </c>
      <c r="R70" s="16">
        <v>95.52</v>
      </c>
      <c r="S70" s="16">
        <v>73.73</v>
      </c>
      <c r="T70" s="16">
        <v>96.97</v>
      </c>
      <c r="U70" s="16">
        <v>62.67</v>
      </c>
      <c r="V70" s="16">
        <v>73.17</v>
      </c>
      <c r="W70" s="16">
        <v>100</v>
      </c>
      <c r="X70" s="16">
        <v>89.98</v>
      </c>
      <c r="Y70" s="16">
        <v>89.32</v>
      </c>
      <c r="Z70" s="16">
        <v>100</v>
      </c>
      <c r="AA70" s="16">
        <v>74.25</v>
      </c>
      <c r="AB70" s="16">
        <v>94.44</v>
      </c>
      <c r="AC70" s="16">
        <v>62.16</v>
      </c>
      <c r="AD70" s="16">
        <v>99.35</v>
      </c>
      <c r="AE70" s="16">
        <v>97.61</v>
      </c>
      <c r="AF70" s="16">
        <v>89.81</v>
      </c>
      <c r="AG70" s="16">
        <v>53.64</v>
      </c>
      <c r="AH70" s="16">
        <v>83.11</v>
      </c>
      <c r="AI70" s="16">
        <v>85.96</v>
      </c>
      <c r="AJ70" s="16">
        <v>82.57</v>
      </c>
      <c r="AK70" s="16">
        <v>97.92</v>
      </c>
      <c r="AL70" s="16">
        <v>90</v>
      </c>
      <c r="AM70" s="16">
        <v>98.15</v>
      </c>
      <c r="AN70" s="16">
        <v>85.71</v>
      </c>
      <c r="AO70" s="16">
        <v>65.22</v>
      </c>
      <c r="AP70" s="16">
        <v>68.97</v>
      </c>
      <c r="AQ70" s="16">
        <v>93.33</v>
      </c>
      <c r="AR70" s="16">
        <v>66.67</v>
      </c>
      <c r="AS70" s="16">
        <v>90.91</v>
      </c>
      <c r="AT70" s="16">
        <v>100</v>
      </c>
      <c r="AU70" s="16">
        <v>94.44</v>
      </c>
      <c r="AV70" s="16">
        <v>97.37</v>
      </c>
      <c r="AW70" s="16">
        <v>84.62</v>
      </c>
      <c r="AX70" s="16">
        <v>0</v>
      </c>
      <c r="AY70" s="16">
        <v>100</v>
      </c>
      <c r="AZ70" s="16"/>
      <c r="BA70" s="16">
        <v>97.67</v>
      </c>
      <c r="BB70" s="16">
        <v>97.14</v>
      </c>
      <c r="BC70" s="16">
        <v>100</v>
      </c>
      <c r="BD70" s="16"/>
      <c r="BE70" s="16">
        <v>85.19</v>
      </c>
      <c r="BF70" s="16">
        <v>92.67</v>
      </c>
      <c r="BG70" s="16">
        <v>80</v>
      </c>
      <c r="BH70" s="16">
        <v>100</v>
      </c>
      <c r="BI70" s="16">
        <v>100</v>
      </c>
      <c r="BJ70" s="16">
        <v>100</v>
      </c>
      <c r="BK70" s="16">
        <v>100</v>
      </c>
      <c r="BL70" s="16">
        <v>100</v>
      </c>
      <c r="BM70" s="16">
        <v>77.27</v>
      </c>
      <c r="BN70" s="16">
        <v>80.88</v>
      </c>
      <c r="BO70" s="16">
        <v>77.17</v>
      </c>
      <c r="BP70" s="16">
        <v>97.78</v>
      </c>
      <c r="BQ70" s="16">
        <v>96.3</v>
      </c>
      <c r="BR70" s="16">
        <v>95.83</v>
      </c>
      <c r="BS70" s="16">
        <v>100</v>
      </c>
      <c r="BT70" s="16">
        <v>85.29</v>
      </c>
      <c r="BU70" s="16">
        <v>62.5</v>
      </c>
      <c r="BV70" s="16">
        <v>25</v>
      </c>
      <c r="BW70" s="16">
        <v>33.33</v>
      </c>
      <c r="BX70" s="16">
        <v>84.62</v>
      </c>
      <c r="BY70" s="16">
        <v>100</v>
      </c>
      <c r="BZ70" s="16">
        <v>100</v>
      </c>
      <c r="CA70" s="16">
        <v>100</v>
      </c>
      <c r="CB70" s="16">
        <v>100</v>
      </c>
      <c r="CC70" s="16">
        <v>100</v>
      </c>
      <c r="CD70" s="16">
        <v>98.21</v>
      </c>
      <c r="CE70" s="16">
        <v>83.2</v>
      </c>
      <c r="CF70" s="16">
        <v>98.91</v>
      </c>
      <c r="CG70" s="16">
        <v>57.14</v>
      </c>
      <c r="CH70" s="16">
        <v>87.5</v>
      </c>
      <c r="CI70" s="16">
        <v>45.65</v>
      </c>
      <c r="CJ70" s="16">
        <v>37.5</v>
      </c>
      <c r="CK70" s="16">
        <v>50</v>
      </c>
      <c r="CL70" s="16">
        <v>85.09</v>
      </c>
      <c r="CM70" s="16">
        <v>83.87</v>
      </c>
      <c r="CN70" s="16">
        <v>81.819999999999993</v>
      </c>
      <c r="CO70" s="16">
        <v>92.5</v>
      </c>
      <c r="CP70" s="16">
        <v>90.91</v>
      </c>
      <c r="CQ70" s="16">
        <v>75.61</v>
      </c>
      <c r="CR70" s="16">
        <v>100</v>
      </c>
      <c r="CS70" s="16">
        <v>77.78</v>
      </c>
      <c r="CT70" s="16">
        <v>87.91</v>
      </c>
      <c r="CU70" s="16">
        <v>78</v>
      </c>
      <c r="CV70" s="16">
        <v>97.22</v>
      </c>
      <c r="CW70" s="16">
        <v>87.16</v>
      </c>
      <c r="CX70" s="16">
        <v>66.099999999999994</v>
      </c>
      <c r="CY70" s="16">
        <v>84.93</v>
      </c>
      <c r="CZ70" s="15"/>
      <c r="DA70" s="15"/>
      <c r="DB70" s="15"/>
      <c r="DC70" s="15"/>
      <c r="DD70" s="15"/>
      <c r="DE70" s="15"/>
      <c r="DF70" s="15"/>
      <c r="DG70" s="15"/>
      <c r="DH70" s="15"/>
      <c r="DI70" s="15"/>
      <c r="DJ70" s="15"/>
      <c r="DK70" s="15"/>
      <c r="DL70" s="15"/>
      <c r="DM70" s="15"/>
      <c r="DN70" s="15"/>
      <c r="DO70" s="15"/>
      <c r="DP70" s="15"/>
      <c r="DQ70" s="15"/>
      <c r="DR70" s="15"/>
      <c r="DS70" s="15"/>
      <c r="DT70" s="15"/>
      <c r="DU70" s="15"/>
    </row>
    <row r="71" spans="1:125" x14ac:dyDescent="0.3">
      <c r="A71" s="14" t="s">
        <v>576</v>
      </c>
      <c r="B71" s="15" t="s">
        <v>215</v>
      </c>
      <c r="C71" s="15" t="s">
        <v>101</v>
      </c>
      <c r="D71" s="15" t="s">
        <v>102</v>
      </c>
      <c r="E71" s="15" t="s">
        <v>214</v>
      </c>
      <c r="F71" s="15" t="s">
        <v>120</v>
      </c>
      <c r="G71" s="15" t="s">
        <v>105</v>
      </c>
      <c r="H71" s="15" t="s">
        <v>105</v>
      </c>
      <c r="I71" s="15" t="s">
        <v>106</v>
      </c>
      <c r="J71" s="16">
        <v>88.17</v>
      </c>
      <c r="K71" s="16">
        <v>87.73</v>
      </c>
      <c r="L71" s="16">
        <v>95.27</v>
      </c>
      <c r="M71" s="16">
        <v>86.64</v>
      </c>
      <c r="N71" s="16">
        <v>95.88</v>
      </c>
      <c r="O71" s="16">
        <v>83.93</v>
      </c>
      <c r="P71" s="16">
        <v>88.3</v>
      </c>
      <c r="Q71" s="16">
        <v>93.1</v>
      </c>
      <c r="R71" s="16">
        <v>96.52</v>
      </c>
      <c r="S71" s="16">
        <v>83.05</v>
      </c>
      <c r="T71" s="16">
        <v>97.27</v>
      </c>
      <c r="U71" s="16">
        <v>84</v>
      </c>
      <c r="V71" s="16">
        <v>92.68</v>
      </c>
      <c r="W71" s="16">
        <v>98.18</v>
      </c>
      <c r="X71" s="16">
        <v>81.16</v>
      </c>
      <c r="Y71" s="16">
        <v>72.75</v>
      </c>
      <c r="Z71" s="16">
        <v>76.19</v>
      </c>
      <c r="AA71" s="16">
        <v>94.03</v>
      </c>
      <c r="AB71" s="16">
        <v>89.58</v>
      </c>
      <c r="AC71" s="16">
        <v>56.76</v>
      </c>
      <c r="AD71" s="16">
        <v>97.4</v>
      </c>
      <c r="AE71" s="16">
        <v>95.88</v>
      </c>
      <c r="AF71" s="16">
        <v>93.98</v>
      </c>
      <c r="AG71" s="16">
        <v>78.540000000000006</v>
      </c>
      <c r="AH71" s="16">
        <v>72.489999999999995</v>
      </c>
      <c r="AI71" s="16">
        <v>88.3</v>
      </c>
      <c r="AJ71" s="16">
        <v>93.15</v>
      </c>
      <c r="AK71" s="16">
        <v>93.75</v>
      </c>
      <c r="AL71" s="16">
        <v>100</v>
      </c>
      <c r="AM71" s="16">
        <v>96.91</v>
      </c>
      <c r="AN71" s="16">
        <v>100</v>
      </c>
      <c r="AO71" s="16">
        <v>95.65</v>
      </c>
      <c r="AP71" s="16">
        <v>81.03</v>
      </c>
      <c r="AQ71" s="16">
        <v>93.33</v>
      </c>
      <c r="AR71" s="16">
        <v>92.59</v>
      </c>
      <c r="AS71" s="16">
        <v>100</v>
      </c>
      <c r="AT71" s="16">
        <v>66.67</v>
      </c>
      <c r="AU71" s="16">
        <v>66.67</v>
      </c>
      <c r="AV71" s="16">
        <v>87.88</v>
      </c>
      <c r="AW71" s="16">
        <v>75</v>
      </c>
      <c r="AX71" s="16">
        <v>16.670000000000002</v>
      </c>
      <c r="AY71" s="16">
        <v>83.33</v>
      </c>
      <c r="AZ71" s="16">
        <v>38.46</v>
      </c>
      <c r="BA71" s="16">
        <v>93.02</v>
      </c>
      <c r="BB71" s="16">
        <v>80</v>
      </c>
      <c r="BC71" s="16">
        <v>100</v>
      </c>
      <c r="BD71" s="16"/>
      <c r="BE71" s="16">
        <v>55.95</v>
      </c>
      <c r="BF71" s="16">
        <v>74</v>
      </c>
      <c r="BG71" s="16">
        <v>90</v>
      </c>
      <c r="BH71" s="16">
        <v>75</v>
      </c>
      <c r="BI71" s="16">
        <v>83.33</v>
      </c>
      <c r="BJ71" s="16">
        <v>0</v>
      </c>
      <c r="BK71" s="16">
        <v>100</v>
      </c>
      <c r="BL71" s="16">
        <v>70</v>
      </c>
      <c r="BM71" s="16">
        <v>100</v>
      </c>
      <c r="BN71" s="16">
        <v>95.59</v>
      </c>
      <c r="BO71" s="16">
        <v>86.96</v>
      </c>
      <c r="BP71" s="16">
        <v>97.78</v>
      </c>
      <c r="BQ71" s="16">
        <v>92.59</v>
      </c>
      <c r="BR71" s="16">
        <v>87.5</v>
      </c>
      <c r="BS71" s="16">
        <v>92.31</v>
      </c>
      <c r="BT71" s="16">
        <v>79.41</v>
      </c>
      <c r="BU71" s="16">
        <v>62.5</v>
      </c>
      <c r="BV71" s="16">
        <v>75</v>
      </c>
      <c r="BW71" s="16">
        <v>33.33</v>
      </c>
      <c r="BX71" s="16">
        <v>61.54</v>
      </c>
      <c r="BY71" s="16">
        <v>98.41</v>
      </c>
      <c r="BZ71" s="16">
        <v>94.74</v>
      </c>
      <c r="CA71" s="16">
        <v>85.71</v>
      </c>
      <c r="CB71" s="16">
        <v>100</v>
      </c>
      <c r="CC71" s="16">
        <v>100</v>
      </c>
      <c r="CD71" s="16">
        <v>98.21</v>
      </c>
      <c r="CE71" s="16">
        <v>91.2</v>
      </c>
      <c r="CF71" s="16">
        <v>96.74</v>
      </c>
      <c r="CG71" s="16">
        <v>83.33</v>
      </c>
      <c r="CH71" s="16">
        <v>100</v>
      </c>
      <c r="CI71" s="16">
        <v>78.790000000000006</v>
      </c>
      <c r="CJ71" s="16">
        <v>54.17</v>
      </c>
      <c r="CK71" s="16">
        <v>50</v>
      </c>
      <c r="CL71" s="16">
        <v>85.09</v>
      </c>
      <c r="CM71" s="16">
        <v>43.55</v>
      </c>
      <c r="CN71" s="16">
        <v>77.92</v>
      </c>
      <c r="CO71" s="16">
        <v>100</v>
      </c>
      <c r="CP71" s="16">
        <v>78.790000000000006</v>
      </c>
      <c r="CQ71" s="16">
        <v>95.12</v>
      </c>
      <c r="CR71" s="16">
        <v>100</v>
      </c>
      <c r="CS71" s="16">
        <v>90.37</v>
      </c>
      <c r="CT71" s="16">
        <v>85.71</v>
      </c>
      <c r="CU71" s="16">
        <v>90</v>
      </c>
      <c r="CV71" s="16">
        <v>94.44</v>
      </c>
      <c r="CW71" s="16">
        <v>100</v>
      </c>
      <c r="CX71" s="16">
        <v>93.88</v>
      </c>
      <c r="CY71" s="16">
        <v>93.15</v>
      </c>
      <c r="CZ71" s="15"/>
      <c r="DA71" s="15"/>
      <c r="DB71" s="15"/>
      <c r="DC71" s="15"/>
      <c r="DD71" s="15"/>
      <c r="DE71" s="15"/>
      <c r="DF71" s="15"/>
      <c r="DG71" s="15"/>
      <c r="DH71" s="15"/>
      <c r="DI71" s="15"/>
      <c r="DJ71" s="15"/>
      <c r="DK71" s="15"/>
      <c r="DL71" s="15"/>
      <c r="DM71" s="15"/>
      <c r="DN71" s="15"/>
      <c r="DO71" s="15"/>
      <c r="DP71" s="15"/>
      <c r="DQ71" s="15"/>
      <c r="DR71" s="15"/>
      <c r="DS71" s="15"/>
      <c r="DT71" s="15"/>
      <c r="DU71" s="15"/>
    </row>
    <row r="72" spans="1:125" x14ac:dyDescent="0.3">
      <c r="A72" s="14" t="s">
        <v>576</v>
      </c>
      <c r="B72" s="15" t="s">
        <v>216</v>
      </c>
      <c r="C72" s="15" t="s">
        <v>101</v>
      </c>
      <c r="D72" s="15" t="s">
        <v>102</v>
      </c>
      <c r="E72" s="15" t="s">
        <v>103</v>
      </c>
      <c r="F72" s="15" t="s">
        <v>140</v>
      </c>
      <c r="G72" s="15" t="s">
        <v>105</v>
      </c>
      <c r="H72" s="15" t="s">
        <v>105</v>
      </c>
      <c r="I72" s="15" t="s">
        <v>106</v>
      </c>
      <c r="J72" s="16">
        <v>88.88</v>
      </c>
      <c r="K72" s="16">
        <v>92.12</v>
      </c>
      <c r="L72" s="16">
        <v>90.99</v>
      </c>
      <c r="M72" s="16">
        <v>90.41</v>
      </c>
      <c r="N72" s="16">
        <v>80.25</v>
      </c>
      <c r="O72" s="16">
        <v>83.37</v>
      </c>
      <c r="P72" s="16">
        <v>87.98</v>
      </c>
      <c r="Q72" s="16">
        <v>91.89</v>
      </c>
      <c r="R72" s="16">
        <v>90.55</v>
      </c>
      <c r="S72" s="16">
        <v>93.22</v>
      </c>
      <c r="T72" s="16">
        <v>95.76</v>
      </c>
      <c r="U72" s="16">
        <v>80</v>
      </c>
      <c r="V72" s="16">
        <v>80.489999999999995</v>
      </c>
      <c r="W72" s="16">
        <v>98.18</v>
      </c>
      <c r="X72" s="16">
        <v>87.39</v>
      </c>
      <c r="Y72" s="16">
        <v>91.03</v>
      </c>
      <c r="Z72" s="16">
        <v>100</v>
      </c>
      <c r="AA72" s="16">
        <v>90.67</v>
      </c>
      <c r="AB72" s="16">
        <v>92.36</v>
      </c>
      <c r="AC72" s="16">
        <v>75.760000000000005</v>
      </c>
      <c r="AD72" s="16">
        <v>94.16</v>
      </c>
      <c r="AE72" s="16">
        <v>80.25</v>
      </c>
      <c r="AF72" s="16">
        <v>86.81</v>
      </c>
      <c r="AG72" s="16">
        <v>91.41</v>
      </c>
      <c r="AH72" s="16">
        <v>75.680000000000007</v>
      </c>
      <c r="AI72" s="16">
        <v>87.98</v>
      </c>
      <c r="AJ72" s="16">
        <v>91.7</v>
      </c>
      <c r="AK72" s="16">
        <v>87.5</v>
      </c>
      <c r="AL72" s="16">
        <v>90</v>
      </c>
      <c r="AM72" s="16">
        <v>91.36</v>
      </c>
      <c r="AN72" s="16">
        <v>100</v>
      </c>
      <c r="AO72" s="16">
        <v>82.61</v>
      </c>
      <c r="AP72" s="16">
        <v>100</v>
      </c>
      <c r="AQ72" s="16">
        <v>93.33</v>
      </c>
      <c r="AR72" s="16">
        <v>77.78</v>
      </c>
      <c r="AS72" s="16">
        <v>90.91</v>
      </c>
      <c r="AT72" s="16">
        <v>83.33</v>
      </c>
      <c r="AU72" s="16">
        <v>83.33</v>
      </c>
      <c r="AV72" s="16">
        <v>97.37</v>
      </c>
      <c r="AW72" s="16">
        <v>84.62</v>
      </c>
      <c r="AX72" s="16">
        <v>14.29</v>
      </c>
      <c r="AY72" s="16">
        <v>83.33</v>
      </c>
      <c r="AZ72" s="16">
        <v>70.59</v>
      </c>
      <c r="BA72" s="16">
        <v>95.93</v>
      </c>
      <c r="BB72" s="16">
        <v>82.86</v>
      </c>
      <c r="BC72" s="16">
        <v>100</v>
      </c>
      <c r="BD72" s="16"/>
      <c r="BE72" s="16">
        <v>81.48</v>
      </c>
      <c r="BF72" s="16">
        <v>92.67</v>
      </c>
      <c r="BG72" s="16">
        <v>100</v>
      </c>
      <c r="BH72" s="16">
        <v>100</v>
      </c>
      <c r="BI72" s="16">
        <v>100</v>
      </c>
      <c r="BJ72" s="16">
        <v>100</v>
      </c>
      <c r="BK72" s="16">
        <v>100</v>
      </c>
      <c r="BL72" s="16">
        <v>100</v>
      </c>
      <c r="BM72" s="16">
        <v>91.67</v>
      </c>
      <c r="BN72" s="16">
        <v>96.62</v>
      </c>
      <c r="BO72" s="16">
        <v>82.95</v>
      </c>
      <c r="BP72" s="16">
        <v>97.78</v>
      </c>
      <c r="BQ72" s="16">
        <v>100</v>
      </c>
      <c r="BR72" s="16">
        <v>87.5</v>
      </c>
      <c r="BS72" s="16">
        <v>100</v>
      </c>
      <c r="BT72" s="16">
        <v>79.41</v>
      </c>
      <c r="BU72" s="16">
        <v>100</v>
      </c>
      <c r="BV72" s="16">
        <v>66.67</v>
      </c>
      <c r="BW72" s="16">
        <v>67.650000000000006</v>
      </c>
      <c r="BX72" s="16">
        <v>80</v>
      </c>
      <c r="BY72" s="16">
        <v>98.41</v>
      </c>
      <c r="BZ72" s="16">
        <v>94.74</v>
      </c>
      <c r="CA72" s="16">
        <v>92.86</v>
      </c>
      <c r="CB72" s="16">
        <v>85.71</v>
      </c>
      <c r="CC72" s="16">
        <v>88</v>
      </c>
      <c r="CD72" s="16">
        <v>91.07</v>
      </c>
      <c r="CE72" s="16">
        <v>81.2</v>
      </c>
      <c r="CF72" s="16">
        <v>94.57</v>
      </c>
      <c r="CG72" s="16">
        <v>100</v>
      </c>
      <c r="CH72" s="16">
        <v>87.5</v>
      </c>
      <c r="CI72" s="16">
        <v>89.9</v>
      </c>
      <c r="CJ72" s="16">
        <v>83.33</v>
      </c>
      <c r="CK72" s="16">
        <v>100</v>
      </c>
      <c r="CL72" s="16">
        <v>81.58</v>
      </c>
      <c r="CM72" s="16">
        <v>80.650000000000006</v>
      </c>
      <c r="CN72" s="16">
        <v>70.78</v>
      </c>
      <c r="CO72" s="16">
        <v>100</v>
      </c>
      <c r="CP72" s="16">
        <v>87.88</v>
      </c>
      <c r="CQ72" s="16">
        <v>82.93</v>
      </c>
      <c r="CR72" s="16">
        <v>100</v>
      </c>
      <c r="CS72" s="16">
        <v>90.37</v>
      </c>
      <c r="CT72" s="16">
        <v>90.11</v>
      </c>
      <c r="CU72" s="16">
        <v>96</v>
      </c>
      <c r="CV72" s="16">
        <v>91.67</v>
      </c>
      <c r="CW72" s="16">
        <v>92.56</v>
      </c>
      <c r="CX72" s="16">
        <v>95.92</v>
      </c>
      <c r="CY72" s="16">
        <v>100</v>
      </c>
      <c r="CZ72" s="15"/>
      <c r="DA72" s="15"/>
      <c r="DB72" s="15"/>
      <c r="DC72" s="15"/>
      <c r="DD72" s="15"/>
      <c r="DE72" s="15"/>
      <c r="DF72" s="15"/>
      <c r="DG72" s="15"/>
      <c r="DH72" s="15"/>
      <c r="DI72" s="15"/>
      <c r="DJ72" s="15"/>
      <c r="DK72" s="15"/>
      <c r="DL72" s="15"/>
      <c r="DM72" s="15"/>
      <c r="DN72" s="15"/>
      <c r="DO72" s="15"/>
      <c r="DP72" s="15"/>
      <c r="DQ72" s="15"/>
      <c r="DR72" s="15"/>
      <c r="DS72" s="15"/>
      <c r="DT72" s="15"/>
      <c r="DU72" s="15"/>
    </row>
    <row r="73" spans="1:125" x14ac:dyDescent="0.3">
      <c r="A73" s="14" t="s">
        <v>576</v>
      </c>
      <c r="B73" s="15" t="s">
        <v>217</v>
      </c>
      <c r="C73" s="15" t="s">
        <v>101</v>
      </c>
      <c r="D73" s="15" t="s">
        <v>102</v>
      </c>
      <c r="E73" s="15" t="s">
        <v>173</v>
      </c>
      <c r="F73" s="15" t="s">
        <v>114</v>
      </c>
      <c r="G73" s="15" t="s">
        <v>105</v>
      </c>
      <c r="H73" s="15" t="s">
        <v>105</v>
      </c>
      <c r="I73" s="15" t="s">
        <v>106</v>
      </c>
      <c r="J73" s="16">
        <v>79.95</v>
      </c>
      <c r="K73" s="16">
        <v>60.43</v>
      </c>
      <c r="L73" s="16">
        <v>82.02</v>
      </c>
      <c r="M73" s="16">
        <v>79.2</v>
      </c>
      <c r="N73" s="16">
        <v>76.599999999999994</v>
      </c>
      <c r="O73" s="16">
        <v>75.16</v>
      </c>
      <c r="P73" s="16">
        <v>83.41</v>
      </c>
      <c r="Q73" s="16">
        <v>82.84</v>
      </c>
      <c r="R73" s="16">
        <v>80.599999999999994</v>
      </c>
      <c r="S73" s="16">
        <v>49.32</v>
      </c>
      <c r="T73" s="16">
        <v>84.91</v>
      </c>
      <c r="U73" s="16">
        <v>62.67</v>
      </c>
      <c r="V73" s="16">
        <v>74.39</v>
      </c>
      <c r="W73" s="16">
        <v>96.36</v>
      </c>
      <c r="X73" s="16">
        <v>84.45</v>
      </c>
      <c r="Y73" s="16">
        <v>75.44</v>
      </c>
      <c r="Z73" s="16">
        <v>97.62</v>
      </c>
      <c r="AA73" s="16"/>
      <c r="AB73" s="16">
        <v>64.23</v>
      </c>
      <c r="AC73" s="16">
        <v>76.92</v>
      </c>
      <c r="AD73" s="16">
        <v>76.16</v>
      </c>
      <c r="AE73" s="16">
        <v>76.599999999999994</v>
      </c>
      <c r="AF73" s="16">
        <v>68.900000000000006</v>
      </c>
      <c r="AG73" s="16">
        <v>79.099999999999994</v>
      </c>
      <c r="AH73" s="16">
        <v>82.19</v>
      </c>
      <c r="AI73" s="16">
        <v>83.41</v>
      </c>
      <c r="AJ73" s="16">
        <v>82.87</v>
      </c>
      <c r="AK73" s="16">
        <v>87.5</v>
      </c>
      <c r="AL73" s="16">
        <v>91.67</v>
      </c>
      <c r="AM73" s="16">
        <v>84.57</v>
      </c>
      <c r="AN73" s="16">
        <v>28.57</v>
      </c>
      <c r="AO73" s="16">
        <v>30.68</v>
      </c>
      <c r="AP73" s="16">
        <v>60</v>
      </c>
      <c r="AQ73" s="16">
        <v>73.33</v>
      </c>
      <c r="AR73" s="16">
        <v>88.89</v>
      </c>
      <c r="AS73" s="16">
        <v>68.180000000000007</v>
      </c>
      <c r="AT73" s="16">
        <v>83.33</v>
      </c>
      <c r="AU73" s="16">
        <v>79.17</v>
      </c>
      <c r="AV73" s="16">
        <v>92.11</v>
      </c>
      <c r="AW73" s="16">
        <v>84.72</v>
      </c>
      <c r="AX73" s="16"/>
      <c r="AY73" s="16">
        <v>83.33</v>
      </c>
      <c r="AZ73" s="16">
        <v>94.12</v>
      </c>
      <c r="BA73" s="16">
        <v>91.86</v>
      </c>
      <c r="BB73" s="16">
        <v>74.290000000000006</v>
      </c>
      <c r="BC73" s="16">
        <v>77.78</v>
      </c>
      <c r="BD73" s="16"/>
      <c r="BE73" s="16">
        <v>68.52</v>
      </c>
      <c r="BF73" s="16">
        <v>77.08</v>
      </c>
      <c r="BG73" s="16">
        <v>80</v>
      </c>
      <c r="BH73" s="16">
        <v>100</v>
      </c>
      <c r="BI73" s="16">
        <v>100</v>
      </c>
      <c r="BJ73" s="16">
        <v>50</v>
      </c>
      <c r="BK73" s="16">
        <v>100</v>
      </c>
      <c r="BL73" s="16">
        <v>100</v>
      </c>
      <c r="BM73" s="16"/>
      <c r="BN73" s="16"/>
      <c r="BO73" s="16"/>
      <c r="BP73" s="16">
        <v>66.67</v>
      </c>
      <c r="BQ73" s="16">
        <v>62.96</v>
      </c>
      <c r="BR73" s="16">
        <v>87.5</v>
      </c>
      <c r="BS73" s="16">
        <v>46.15</v>
      </c>
      <c r="BT73" s="16">
        <v>51.72</v>
      </c>
      <c r="BU73" s="16">
        <v>100</v>
      </c>
      <c r="BV73" s="16">
        <v>83.33</v>
      </c>
      <c r="BW73" s="16">
        <v>64.709999999999994</v>
      </c>
      <c r="BX73" s="16">
        <v>80</v>
      </c>
      <c r="BY73" s="16">
        <v>72.989999999999995</v>
      </c>
      <c r="BZ73" s="16">
        <v>89.47</v>
      </c>
      <c r="CA73" s="16">
        <v>90.48</v>
      </c>
      <c r="CB73" s="16">
        <v>46.43</v>
      </c>
      <c r="CC73" s="16">
        <v>68</v>
      </c>
      <c r="CD73" s="16">
        <v>78.42</v>
      </c>
      <c r="CE73" s="16">
        <v>56.67</v>
      </c>
      <c r="CF73" s="16">
        <v>85.87</v>
      </c>
      <c r="CG73" s="16">
        <v>86.67</v>
      </c>
      <c r="CH73" s="16">
        <v>62.5</v>
      </c>
      <c r="CI73" s="16">
        <v>84.34</v>
      </c>
      <c r="CJ73" s="16">
        <v>60</v>
      </c>
      <c r="CK73" s="16">
        <v>50</v>
      </c>
      <c r="CL73" s="16">
        <v>76.319999999999993</v>
      </c>
      <c r="CM73" s="16">
        <v>93.55</v>
      </c>
      <c r="CN73" s="16">
        <v>80.52</v>
      </c>
      <c r="CO73" s="16">
        <v>100</v>
      </c>
      <c r="CP73" s="16">
        <v>93.94</v>
      </c>
      <c r="CQ73" s="16">
        <v>85.37</v>
      </c>
      <c r="CR73" s="16">
        <v>81.819999999999993</v>
      </c>
      <c r="CS73" s="16">
        <v>67.959999999999994</v>
      </c>
      <c r="CT73" s="16">
        <v>89.19</v>
      </c>
      <c r="CU73" s="16">
        <v>92.33</v>
      </c>
      <c r="CV73" s="16">
        <v>83.33</v>
      </c>
      <c r="CW73" s="16">
        <v>95.04</v>
      </c>
      <c r="CX73" s="16">
        <v>85.03</v>
      </c>
      <c r="CY73" s="16">
        <v>100</v>
      </c>
      <c r="CZ73" s="15"/>
      <c r="DA73" s="15"/>
      <c r="DB73" s="15"/>
      <c r="DC73" s="15"/>
      <c r="DD73" s="15"/>
      <c r="DE73" s="15"/>
      <c r="DF73" s="15"/>
      <c r="DG73" s="15"/>
      <c r="DH73" s="15"/>
      <c r="DI73" s="15"/>
      <c r="DJ73" s="15"/>
      <c r="DK73" s="15"/>
      <c r="DL73" s="15"/>
      <c r="DM73" s="15"/>
      <c r="DN73" s="15"/>
      <c r="DO73" s="15"/>
      <c r="DP73" s="15"/>
      <c r="DQ73" s="15"/>
      <c r="DR73" s="15"/>
      <c r="DS73" s="15"/>
      <c r="DT73" s="15"/>
      <c r="DU73" s="15"/>
    </row>
    <row r="74" spans="1:125" x14ac:dyDescent="0.3">
      <c r="A74" s="14" t="s">
        <v>576</v>
      </c>
      <c r="B74" s="15" t="s">
        <v>218</v>
      </c>
      <c r="C74" s="15" t="s">
        <v>101</v>
      </c>
      <c r="D74" s="15" t="s">
        <v>102</v>
      </c>
      <c r="E74" s="15" t="s">
        <v>133</v>
      </c>
      <c r="F74" s="15" t="s">
        <v>108</v>
      </c>
      <c r="G74" s="15" t="s">
        <v>105</v>
      </c>
      <c r="H74" s="15" t="s">
        <v>105</v>
      </c>
      <c r="I74" s="15" t="s">
        <v>106</v>
      </c>
      <c r="J74" s="16">
        <v>82.73</v>
      </c>
      <c r="K74" s="16">
        <v>88.83</v>
      </c>
      <c r="L74" s="16">
        <v>86.29</v>
      </c>
      <c r="M74" s="16">
        <v>82.21</v>
      </c>
      <c r="N74" s="16">
        <v>77.86</v>
      </c>
      <c r="O74" s="16">
        <v>79.25</v>
      </c>
      <c r="P74" s="16">
        <v>64.400000000000006</v>
      </c>
      <c r="Q74" s="16">
        <v>91.21</v>
      </c>
      <c r="R74" s="16">
        <v>92.04</v>
      </c>
      <c r="S74" s="16">
        <v>87.29</v>
      </c>
      <c r="T74" s="16">
        <v>89.74</v>
      </c>
      <c r="U74" s="16">
        <v>74.67</v>
      </c>
      <c r="V74" s="16">
        <v>75.61</v>
      </c>
      <c r="W74" s="16">
        <v>92.27</v>
      </c>
      <c r="X74" s="16">
        <v>77.790000000000006</v>
      </c>
      <c r="Y74" s="16">
        <v>69.14</v>
      </c>
      <c r="Z74" s="16">
        <v>100</v>
      </c>
      <c r="AA74" s="16">
        <v>88.12</v>
      </c>
      <c r="AB74" s="16">
        <v>77.31</v>
      </c>
      <c r="AC74" s="16">
        <v>80.81</v>
      </c>
      <c r="AD74" s="16">
        <v>88.61</v>
      </c>
      <c r="AE74" s="16">
        <v>77.86</v>
      </c>
      <c r="AF74" s="16">
        <v>92.82</v>
      </c>
      <c r="AG74" s="16">
        <v>74.34</v>
      </c>
      <c r="AH74" s="16">
        <v>62.56</v>
      </c>
      <c r="AI74" s="16">
        <v>64.400000000000006</v>
      </c>
      <c r="AJ74" s="16">
        <v>91.01</v>
      </c>
      <c r="AK74" s="16">
        <v>87.5</v>
      </c>
      <c r="AL74" s="16">
        <v>81.67</v>
      </c>
      <c r="AM74" s="16">
        <v>98.15</v>
      </c>
      <c r="AN74" s="16">
        <v>100</v>
      </c>
      <c r="AO74" s="16">
        <v>86.96</v>
      </c>
      <c r="AP74" s="16">
        <v>91.38</v>
      </c>
      <c r="AQ74" s="16">
        <v>80</v>
      </c>
      <c r="AR74" s="16">
        <v>81.48</v>
      </c>
      <c r="AS74" s="16">
        <v>81.819999999999993</v>
      </c>
      <c r="AT74" s="16">
        <v>80.56</v>
      </c>
      <c r="AU74" s="16">
        <v>36.11</v>
      </c>
      <c r="AV74" s="16">
        <v>68.180000000000007</v>
      </c>
      <c r="AW74" s="16">
        <v>40.909999999999997</v>
      </c>
      <c r="AX74" s="16">
        <v>19.05</v>
      </c>
      <c r="AY74" s="16">
        <v>91.25</v>
      </c>
      <c r="AZ74" s="16">
        <v>76.47</v>
      </c>
      <c r="BA74" s="16">
        <v>95.35</v>
      </c>
      <c r="BB74" s="16">
        <v>68.569999999999993</v>
      </c>
      <c r="BC74" s="16">
        <v>100</v>
      </c>
      <c r="BD74" s="16"/>
      <c r="BE74" s="16">
        <v>55.21</v>
      </c>
      <c r="BF74" s="16">
        <v>76.67</v>
      </c>
      <c r="BG74" s="16">
        <v>50</v>
      </c>
      <c r="BH74" s="16">
        <v>100</v>
      </c>
      <c r="BI74" s="16">
        <v>100</v>
      </c>
      <c r="BJ74" s="16">
        <v>100</v>
      </c>
      <c r="BK74" s="16">
        <v>100</v>
      </c>
      <c r="BL74" s="16">
        <v>100</v>
      </c>
      <c r="BM74" s="16">
        <v>87.5</v>
      </c>
      <c r="BN74" s="16">
        <v>93.92</v>
      </c>
      <c r="BO74" s="16">
        <v>84.26</v>
      </c>
      <c r="BP74" s="16">
        <v>85.19</v>
      </c>
      <c r="BQ74" s="16">
        <v>85.19</v>
      </c>
      <c r="BR74" s="16">
        <v>83.33</v>
      </c>
      <c r="BS74" s="16">
        <v>46.15</v>
      </c>
      <c r="BT74" s="16">
        <v>67.650000000000006</v>
      </c>
      <c r="BU74" s="16">
        <v>100</v>
      </c>
      <c r="BV74" s="16">
        <v>83.33</v>
      </c>
      <c r="BW74" s="16">
        <v>80.39</v>
      </c>
      <c r="BX74" s="16">
        <v>66.67</v>
      </c>
      <c r="BY74" s="16">
        <v>85.71</v>
      </c>
      <c r="BZ74" s="16">
        <v>94.74</v>
      </c>
      <c r="CA74" s="16">
        <v>92.86</v>
      </c>
      <c r="CB74" s="16">
        <v>85.71</v>
      </c>
      <c r="CC74" s="16">
        <v>80</v>
      </c>
      <c r="CD74" s="16">
        <v>91.9</v>
      </c>
      <c r="CE74" s="16">
        <v>89.2</v>
      </c>
      <c r="CF74" s="16">
        <v>96.74</v>
      </c>
      <c r="CG74" s="16">
        <v>86.67</v>
      </c>
      <c r="CH74" s="16">
        <v>100</v>
      </c>
      <c r="CI74" s="16">
        <v>69.19</v>
      </c>
      <c r="CJ74" s="16">
        <v>20</v>
      </c>
      <c r="CK74" s="16">
        <v>100</v>
      </c>
      <c r="CL74" s="16">
        <v>77.19</v>
      </c>
      <c r="CM74" s="16">
        <v>66.13</v>
      </c>
      <c r="CN74" s="16">
        <v>53.9</v>
      </c>
      <c r="CO74" s="16">
        <v>62.5</v>
      </c>
      <c r="CP74" s="16">
        <v>57.58</v>
      </c>
      <c r="CQ74" s="16">
        <v>68.290000000000006</v>
      </c>
      <c r="CR74" s="16">
        <v>100</v>
      </c>
      <c r="CS74" s="16">
        <v>82.96</v>
      </c>
      <c r="CT74" s="16">
        <v>91.21</v>
      </c>
      <c r="CU74" s="16">
        <v>97.45</v>
      </c>
      <c r="CV74" s="16">
        <v>94.44</v>
      </c>
      <c r="CW74" s="16">
        <v>92.56</v>
      </c>
      <c r="CX74" s="16">
        <v>97.96</v>
      </c>
      <c r="CY74" s="16">
        <v>95.89</v>
      </c>
      <c r="CZ74" s="15"/>
      <c r="DA74" s="15"/>
      <c r="DB74" s="15"/>
      <c r="DC74" s="15"/>
      <c r="DD74" s="15"/>
      <c r="DE74" s="15"/>
      <c r="DF74" s="15"/>
      <c r="DG74" s="15"/>
      <c r="DH74" s="15"/>
      <c r="DI74" s="15"/>
      <c r="DJ74" s="15"/>
      <c r="DK74" s="15"/>
      <c r="DL74" s="15"/>
      <c r="DM74" s="15"/>
      <c r="DN74" s="15"/>
      <c r="DO74" s="15"/>
      <c r="DP74" s="15"/>
      <c r="DQ74" s="15"/>
      <c r="DR74" s="15"/>
      <c r="DS74" s="15"/>
      <c r="DT74" s="15"/>
      <c r="DU74" s="15"/>
    </row>
    <row r="75" spans="1:125" x14ac:dyDescent="0.3">
      <c r="A75" s="14" t="s">
        <v>576</v>
      </c>
      <c r="B75" s="15" t="s">
        <v>219</v>
      </c>
      <c r="C75" s="15" t="s">
        <v>101</v>
      </c>
      <c r="D75" s="15" t="s">
        <v>102</v>
      </c>
      <c r="E75" s="15" t="s">
        <v>147</v>
      </c>
      <c r="F75" s="15" t="s">
        <v>194</v>
      </c>
      <c r="G75" s="15" t="s">
        <v>220</v>
      </c>
      <c r="H75" s="15" t="s">
        <v>221</v>
      </c>
      <c r="I75" s="15" t="s">
        <v>106</v>
      </c>
      <c r="J75" s="16">
        <v>80.61</v>
      </c>
      <c r="K75" s="16">
        <v>66.2</v>
      </c>
      <c r="L75" s="16">
        <v>87.08</v>
      </c>
      <c r="M75" s="16">
        <v>80.790000000000006</v>
      </c>
      <c r="N75" s="16">
        <v>89.05</v>
      </c>
      <c r="O75" s="16">
        <v>84.39</v>
      </c>
      <c r="P75" s="16">
        <v>72.59</v>
      </c>
      <c r="Q75" s="16">
        <v>82.38</v>
      </c>
      <c r="R75" s="16">
        <v>75.64</v>
      </c>
      <c r="S75" s="16">
        <v>61.86</v>
      </c>
      <c r="T75" s="16">
        <v>92.86</v>
      </c>
      <c r="U75" s="16">
        <v>68</v>
      </c>
      <c r="V75" s="16">
        <v>75.61</v>
      </c>
      <c r="W75" s="16">
        <v>100</v>
      </c>
      <c r="X75" s="16">
        <v>73.430000000000007</v>
      </c>
      <c r="Y75" s="16">
        <v>74.02</v>
      </c>
      <c r="Z75" s="16">
        <v>95.24</v>
      </c>
      <c r="AA75" s="16"/>
      <c r="AB75" s="16">
        <v>80.62</v>
      </c>
      <c r="AC75" s="16"/>
      <c r="AD75" s="16">
        <v>90</v>
      </c>
      <c r="AE75" s="16">
        <v>89.05</v>
      </c>
      <c r="AF75" s="16">
        <v>83.49</v>
      </c>
      <c r="AG75" s="16">
        <v>89.27</v>
      </c>
      <c r="AH75" s="16"/>
      <c r="AI75" s="16">
        <v>72.59</v>
      </c>
      <c r="AJ75" s="16">
        <v>82.05</v>
      </c>
      <c r="AK75" s="16">
        <v>77.27</v>
      </c>
      <c r="AL75" s="16">
        <v>85.19</v>
      </c>
      <c r="AM75" s="16">
        <v>72.22</v>
      </c>
      <c r="AN75" s="16">
        <v>71.430000000000007</v>
      </c>
      <c r="AO75" s="16">
        <v>39.130000000000003</v>
      </c>
      <c r="AP75" s="16">
        <v>63.79</v>
      </c>
      <c r="AQ75" s="16">
        <v>86.67</v>
      </c>
      <c r="AR75" s="16">
        <v>74.069999999999993</v>
      </c>
      <c r="AS75" s="16">
        <v>81.819999999999993</v>
      </c>
      <c r="AT75" s="16">
        <v>66.67</v>
      </c>
      <c r="AU75" s="16">
        <v>0</v>
      </c>
      <c r="AV75" s="16">
        <v>75.239999999999995</v>
      </c>
      <c r="AW75" s="16">
        <v>73.61</v>
      </c>
      <c r="AX75" s="16">
        <v>0</v>
      </c>
      <c r="AY75" s="16">
        <v>73.33</v>
      </c>
      <c r="AZ75" s="16"/>
      <c r="BA75" s="16">
        <v>86.84</v>
      </c>
      <c r="BB75" s="16">
        <v>62.86</v>
      </c>
      <c r="BC75" s="16">
        <v>88.89</v>
      </c>
      <c r="BD75" s="16"/>
      <c r="BE75" s="16">
        <v>60</v>
      </c>
      <c r="BF75" s="16">
        <v>77.08</v>
      </c>
      <c r="BG75" s="16">
        <v>73.33</v>
      </c>
      <c r="BH75" s="16">
        <v>100</v>
      </c>
      <c r="BI75" s="16">
        <v>100</v>
      </c>
      <c r="BJ75" s="16">
        <v>100</v>
      </c>
      <c r="BK75" s="16">
        <v>100</v>
      </c>
      <c r="BL75" s="16">
        <v>80</v>
      </c>
      <c r="BM75" s="16"/>
      <c r="BN75" s="16"/>
      <c r="BO75" s="16"/>
      <c r="BP75" s="16">
        <v>95.35</v>
      </c>
      <c r="BQ75" s="16">
        <v>66.67</v>
      </c>
      <c r="BR75" s="16">
        <v>72.22</v>
      </c>
      <c r="BS75" s="16">
        <v>92.31</v>
      </c>
      <c r="BT75" s="16">
        <v>72.41</v>
      </c>
      <c r="BU75" s="16"/>
      <c r="BV75" s="16"/>
      <c r="BW75" s="16"/>
      <c r="BX75" s="16"/>
      <c r="BY75" s="16">
        <v>91.94</v>
      </c>
      <c r="BZ75" s="16">
        <v>89.47</v>
      </c>
      <c r="CA75" s="16">
        <v>84.62</v>
      </c>
      <c r="CB75" s="16">
        <v>85.71</v>
      </c>
      <c r="CC75" s="16">
        <v>83.33</v>
      </c>
      <c r="CD75" s="16">
        <v>89.09</v>
      </c>
      <c r="CE75" s="16">
        <v>75.61</v>
      </c>
      <c r="CF75" s="16">
        <v>92.22</v>
      </c>
      <c r="CG75" s="16">
        <v>100</v>
      </c>
      <c r="CH75" s="16">
        <v>100</v>
      </c>
      <c r="CI75" s="16">
        <v>86.87</v>
      </c>
      <c r="CJ75" s="16">
        <v>0</v>
      </c>
      <c r="CK75" s="16">
        <v>50</v>
      </c>
      <c r="CL75" s="16"/>
      <c r="CM75" s="16"/>
      <c r="CN75" s="16"/>
      <c r="CO75" s="16">
        <v>95.83</v>
      </c>
      <c r="CP75" s="16">
        <v>34.380000000000003</v>
      </c>
      <c r="CQ75" s="16">
        <v>82.93</v>
      </c>
      <c r="CR75" s="16">
        <v>70</v>
      </c>
      <c r="CS75" s="16">
        <v>74.81</v>
      </c>
      <c r="CT75" s="16">
        <v>79.849999999999994</v>
      </c>
      <c r="CU75" s="16">
        <v>67.33</v>
      </c>
      <c r="CV75" s="16">
        <v>86.11</v>
      </c>
      <c r="CW75" s="16">
        <v>89.09</v>
      </c>
      <c r="CX75" s="16">
        <v>81.63</v>
      </c>
      <c r="CY75" s="16">
        <v>73.97</v>
      </c>
      <c r="CZ75" s="15"/>
      <c r="DA75" s="15"/>
      <c r="DB75" s="15"/>
      <c r="DC75" s="15"/>
      <c r="DD75" s="15"/>
      <c r="DE75" s="15"/>
      <c r="DF75" s="15"/>
      <c r="DG75" s="15"/>
      <c r="DH75" s="15"/>
      <c r="DI75" s="15"/>
      <c r="DJ75" s="15"/>
      <c r="DK75" s="15"/>
      <c r="DL75" s="15"/>
      <c r="DM75" s="15"/>
      <c r="DN75" s="15"/>
      <c r="DO75" s="15"/>
      <c r="DP75" s="15"/>
      <c r="DQ75" s="15"/>
      <c r="DR75" s="15"/>
      <c r="DS75" s="15"/>
      <c r="DT75" s="15"/>
      <c r="DU75" s="15"/>
    </row>
    <row r="76" spans="1:125" x14ac:dyDescent="0.3">
      <c r="A76" s="14" t="s">
        <v>576</v>
      </c>
      <c r="B76" s="15" t="s">
        <v>222</v>
      </c>
      <c r="C76" s="15" t="s">
        <v>101</v>
      </c>
      <c r="D76" s="15" t="s">
        <v>102</v>
      </c>
      <c r="E76" s="15" t="s">
        <v>149</v>
      </c>
      <c r="F76" s="15" t="s">
        <v>114</v>
      </c>
      <c r="G76" s="15" t="s">
        <v>105</v>
      </c>
      <c r="H76" s="15" t="s">
        <v>105</v>
      </c>
      <c r="I76" s="15" t="s">
        <v>106</v>
      </c>
      <c r="J76" s="16">
        <v>87.48</v>
      </c>
      <c r="K76" s="16">
        <v>88.6</v>
      </c>
      <c r="L76" s="16">
        <v>88.59</v>
      </c>
      <c r="M76" s="16">
        <v>90.03</v>
      </c>
      <c r="N76" s="16">
        <v>85.23</v>
      </c>
      <c r="O76" s="16">
        <v>77.45</v>
      </c>
      <c r="P76" s="16">
        <v>87.18</v>
      </c>
      <c r="Q76" s="16">
        <v>93.08</v>
      </c>
      <c r="R76" s="16">
        <v>94.4</v>
      </c>
      <c r="S76" s="16">
        <v>85.59</v>
      </c>
      <c r="T76" s="16">
        <v>90.3</v>
      </c>
      <c r="U76" s="16">
        <v>94.67</v>
      </c>
      <c r="V76" s="16">
        <v>78.05</v>
      </c>
      <c r="W76" s="16">
        <v>83.18</v>
      </c>
      <c r="X76" s="16">
        <v>83.73</v>
      </c>
      <c r="Y76" s="16">
        <v>88.16</v>
      </c>
      <c r="Z76" s="16">
        <v>90.48</v>
      </c>
      <c r="AA76" s="16">
        <v>95.79</v>
      </c>
      <c r="AB76" s="16">
        <v>97.92</v>
      </c>
      <c r="AC76" s="16">
        <v>59.46</v>
      </c>
      <c r="AD76" s="16">
        <v>95.42</v>
      </c>
      <c r="AE76" s="16">
        <v>85.23</v>
      </c>
      <c r="AF76" s="16">
        <v>84.72</v>
      </c>
      <c r="AG76" s="16">
        <v>83.33</v>
      </c>
      <c r="AH76" s="16">
        <v>62.63</v>
      </c>
      <c r="AI76" s="16">
        <v>87.18</v>
      </c>
      <c r="AJ76" s="16">
        <v>92.99</v>
      </c>
      <c r="AK76" s="16">
        <v>90.62</v>
      </c>
      <c r="AL76" s="16">
        <v>90</v>
      </c>
      <c r="AM76" s="16">
        <v>98.15</v>
      </c>
      <c r="AN76" s="16">
        <v>100</v>
      </c>
      <c r="AO76" s="16">
        <v>91.3</v>
      </c>
      <c r="AP76" s="16">
        <v>77.59</v>
      </c>
      <c r="AQ76" s="16">
        <v>80</v>
      </c>
      <c r="AR76" s="16">
        <v>77.78</v>
      </c>
      <c r="AS76" s="16">
        <v>90.91</v>
      </c>
      <c r="AT76" s="16">
        <v>94.44</v>
      </c>
      <c r="AU76" s="16">
        <v>80.56</v>
      </c>
      <c r="AV76" s="16">
        <v>93.86</v>
      </c>
      <c r="AW76" s="16">
        <v>86.11</v>
      </c>
      <c r="AX76" s="16">
        <v>55.56</v>
      </c>
      <c r="AY76" s="16">
        <v>83.33</v>
      </c>
      <c r="AZ76" s="16"/>
      <c r="BA76" s="16">
        <v>88.37</v>
      </c>
      <c r="BB76" s="16">
        <v>85.71</v>
      </c>
      <c r="BC76" s="16">
        <v>100</v>
      </c>
      <c r="BD76" s="16"/>
      <c r="BE76" s="16">
        <v>64.81</v>
      </c>
      <c r="BF76" s="16">
        <v>94.44</v>
      </c>
      <c r="BG76" s="16">
        <v>100</v>
      </c>
      <c r="BH76" s="16">
        <v>100</v>
      </c>
      <c r="BI76" s="16">
        <v>100</v>
      </c>
      <c r="BJ76" s="16">
        <v>100</v>
      </c>
      <c r="BK76" s="16">
        <v>100</v>
      </c>
      <c r="BL76" s="16">
        <v>60</v>
      </c>
      <c r="BM76" s="16">
        <v>95.83</v>
      </c>
      <c r="BN76" s="16">
        <v>96.71</v>
      </c>
      <c r="BO76" s="16">
        <v>93.06</v>
      </c>
      <c r="BP76" s="16">
        <v>100</v>
      </c>
      <c r="BQ76" s="16">
        <v>96.3</v>
      </c>
      <c r="BR76" s="16">
        <v>100</v>
      </c>
      <c r="BS76" s="16">
        <v>100</v>
      </c>
      <c r="BT76" s="16">
        <v>94.12</v>
      </c>
      <c r="BU76" s="16">
        <v>62.5</v>
      </c>
      <c r="BV76" s="16">
        <v>25</v>
      </c>
      <c r="BW76" s="16">
        <v>44.44</v>
      </c>
      <c r="BX76" s="16">
        <v>76.92</v>
      </c>
      <c r="BY76" s="16">
        <v>98.41</v>
      </c>
      <c r="BZ76" s="16">
        <v>100</v>
      </c>
      <c r="CA76" s="16">
        <v>100</v>
      </c>
      <c r="CB76" s="16">
        <v>85.71</v>
      </c>
      <c r="CC76" s="16">
        <v>91.67</v>
      </c>
      <c r="CD76" s="16">
        <v>92.86</v>
      </c>
      <c r="CE76" s="16">
        <v>81.599999999999994</v>
      </c>
      <c r="CF76" s="16">
        <v>88.04</v>
      </c>
      <c r="CG76" s="16">
        <v>80</v>
      </c>
      <c r="CH76" s="16">
        <v>100</v>
      </c>
      <c r="CI76" s="16">
        <v>79.8</v>
      </c>
      <c r="CJ76" s="16">
        <v>83.33</v>
      </c>
      <c r="CK76" s="16">
        <v>100</v>
      </c>
      <c r="CL76" s="16">
        <v>64.91</v>
      </c>
      <c r="CM76" s="16">
        <v>35.29</v>
      </c>
      <c r="CN76" s="16">
        <v>67.53</v>
      </c>
      <c r="CO76" s="16">
        <v>95.83</v>
      </c>
      <c r="CP76" s="16">
        <v>78.790000000000006</v>
      </c>
      <c r="CQ76" s="16">
        <v>87.8</v>
      </c>
      <c r="CR76" s="16">
        <v>100</v>
      </c>
      <c r="CS76" s="16">
        <v>92.59</v>
      </c>
      <c r="CT76" s="16">
        <v>90.11</v>
      </c>
      <c r="CU76" s="16">
        <v>82</v>
      </c>
      <c r="CV76" s="16">
        <v>100</v>
      </c>
      <c r="CW76" s="16">
        <v>93.16</v>
      </c>
      <c r="CX76" s="16">
        <v>88.78</v>
      </c>
      <c r="CY76" s="16">
        <v>95.21</v>
      </c>
      <c r="CZ76" s="15"/>
      <c r="DA76" s="15"/>
      <c r="DB76" s="15"/>
      <c r="DC76" s="15"/>
      <c r="DD76" s="15"/>
      <c r="DE76" s="15"/>
      <c r="DF76" s="15"/>
      <c r="DG76" s="15"/>
      <c r="DH76" s="15"/>
      <c r="DI76" s="15"/>
      <c r="DJ76" s="15"/>
      <c r="DK76" s="15"/>
      <c r="DL76" s="15"/>
      <c r="DM76" s="15"/>
      <c r="DN76" s="15"/>
      <c r="DO76" s="15"/>
      <c r="DP76" s="15"/>
      <c r="DQ76" s="15"/>
      <c r="DR76" s="15"/>
      <c r="DS76" s="15"/>
      <c r="DT76" s="15"/>
      <c r="DU76" s="15"/>
    </row>
    <row r="77" spans="1:125" x14ac:dyDescent="0.3">
      <c r="A77" s="14" t="s">
        <v>576</v>
      </c>
      <c r="B77" s="15" t="s">
        <v>223</v>
      </c>
      <c r="C77" s="15" t="s">
        <v>101</v>
      </c>
      <c r="D77" s="15" t="s">
        <v>102</v>
      </c>
      <c r="E77" s="15" t="s">
        <v>147</v>
      </c>
      <c r="F77" s="15" t="s">
        <v>114</v>
      </c>
      <c r="G77" s="15" t="s">
        <v>105</v>
      </c>
      <c r="H77" s="15" t="s">
        <v>105</v>
      </c>
      <c r="I77" s="15" t="s">
        <v>106</v>
      </c>
      <c r="J77" s="16">
        <v>80.33</v>
      </c>
      <c r="K77" s="16">
        <v>91.25</v>
      </c>
      <c r="L77" s="16">
        <v>85.96</v>
      </c>
      <c r="M77" s="16">
        <v>67.349999999999994</v>
      </c>
      <c r="N77" s="16">
        <v>81.48</v>
      </c>
      <c r="O77" s="16">
        <v>84.21</v>
      </c>
      <c r="P77" s="16">
        <v>74.569999999999993</v>
      </c>
      <c r="Q77" s="16">
        <v>96.13</v>
      </c>
      <c r="R77" s="16">
        <v>85.1</v>
      </c>
      <c r="S77" s="16">
        <v>94.92</v>
      </c>
      <c r="T77" s="16">
        <v>86.36</v>
      </c>
      <c r="U77" s="16">
        <v>89.33</v>
      </c>
      <c r="V77" s="16">
        <v>80.489999999999995</v>
      </c>
      <c r="W77" s="16">
        <v>98.18</v>
      </c>
      <c r="X77" s="16">
        <v>64.39</v>
      </c>
      <c r="Y77" s="16">
        <v>78.95</v>
      </c>
      <c r="Z77" s="16">
        <v>85.71</v>
      </c>
      <c r="AA77" s="16">
        <v>21.2</v>
      </c>
      <c r="AB77" s="16">
        <v>59.54</v>
      </c>
      <c r="AC77" s="16">
        <v>48.65</v>
      </c>
      <c r="AD77" s="16">
        <v>78.52</v>
      </c>
      <c r="AE77" s="16">
        <v>81.48</v>
      </c>
      <c r="AF77" s="16">
        <v>97.69</v>
      </c>
      <c r="AG77" s="16">
        <v>80.430000000000007</v>
      </c>
      <c r="AH77" s="16">
        <v>66.95</v>
      </c>
      <c r="AI77" s="16">
        <v>74.569999999999993</v>
      </c>
      <c r="AJ77" s="16">
        <v>96.11</v>
      </c>
      <c r="AK77" s="16">
        <v>93.75</v>
      </c>
      <c r="AL77" s="16">
        <v>72.22</v>
      </c>
      <c r="AM77" s="16">
        <v>85.8</v>
      </c>
      <c r="AN77" s="16">
        <v>71.430000000000007</v>
      </c>
      <c r="AO77" s="16">
        <v>100</v>
      </c>
      <c r="AP77" s="16">
        <v>100</v>
      </c>
      <c r="AQ77" s="16">
        <v>86.67</v>
      </c>
      <c r="AR77" s="16">
        <v>81.48</v>
      </c>
      <c r="AS77" s="16">
        <v>90.91</v>
      </c>
      <c r="AT77" s="16">
        <v>30.56</v>
      </c>
      <c r="AU77" s="16">
        <v>48.61</v>
      </c>
      <c r="AV77" s="16">
        <v>59.6</v>
      </c>
      <c r="AW77" s="16">
        <v>62.12</v>
      </c>
      <c r="AX77" s="16"/>
      <c r="AY77" s="16">
        <v>76.67</v>
      </c>
      <c r="AZ77" s="16"/>
      <c r="BA77" s="16">
        <v>95.93</v>
      </c>
      <c r="BB77" s="16">
        <v>31.43</v>
      </c>
      <c r="BC77" s="16">
        <v>33.33</v>
      </c>
      <c r="BD77" s="16"/>
      <c r="BE77" s="16">
        <v>76.040000000000006</v>
      </c>
      <c r="BF77" s="16">
        <v>78.67</v>
      </c>
      <c r="BG77" s="16">
        <v>85</v>
      </c>
      <c r="BH77" s="16">
        <v>93.75</v>
      </c>
      <c r="BI77" s="16">
        <v>58.33</v>
      </c>
      <c r="BJ77" s="16">
        <v>100</v>
      </c>
      <c r="BK77" s="16">
        <v>100</v>
      </c>
      <c r="BL77" s="16">
        <v>90</v>
      </c>
      <c r="BM77" s="16">
        <v>18.18</v>
      </c>
      <c r="BN77" s="16">
        <v>44.44</v>
      </c>
      <c r="BO77" s="16">
        <v>43.06</v>
      </c>
      <c r="BP77" s="16">
        <v>54.05</v>
      </c>
      <c r="BQ77" s="16">
        <v>66.67</v>
      </c>
      <c r="BR77" s="16">
        <v>68.42</v>
      </c>
      <c r="BS77" s="16">
        <v>53.85</v>
      </c>
      <c r="BT77" s="16">
        <v>58.82</v>
      </c>
      <c r="BU77" s="16">
        <v>50</v>
      </c>
      <c r="BV77" s="16">
        <v>0</v>
      </c>
      <c r="BW77" s="16">
        <v>33.33</v>
      </c>
      <c r="BX77" s="16">
        <v>53.85</v>
      </c>
      <c r="BY77" s="16">
        <v>68.97</v>
      </c>
      <c r="BZ77" s="16">
        <v>78.569999999999993</v>
      </c>
      <c r="CA77" s="16">
        <v>64.290000000000006</v>
      </c>
      <c r="CB77" s="16">
        <v>71.430000000000007</v>
      </c>
      <c r="CC77" s="16">
        <v>76</v>
      </c>
      <c r="CD77" s="16">
        <v>87.5</v>
      </c>
      <c r="CE77" s="16">
        <v>99.2</v>
      </c>
      <c r="CF77" s="16">
        <v>95.65</v>
      </c>
      <c r="CG77" s="16">
        <v>100</v>
      </c>
      <c r="CH77" s="16">
        <v>75</v>
      </c>
      <c r="CI77" s="16">
        <v>73.989999999999995</v>
      </c>
      <c r="CJ77" s="16">
        <v>83.33</v>
      </c>
      <c r="CK77" s="16">
        <v>50</v>
      </c>
      <c r="CL77" s="16">
        <v>78.95</v>
      </c>
      <c r="CM77" s="16">
        <v>54.84</v>
      </c>
      <c r="CN77" s="16">
        <v>65.91</v>
      </c>
      <c r="CO77" s="16">
        <v>80.83</v>
      </c>
      <c r="CP77" s="16">
        <v>57.58</v>
      </c>
      <c r="CQ77" s="16">
        <v>82.93</v>
      </c>
      <c r="CR77" s="16">
        <v>72.73</v>
      </c>
      <c r="CS77" s="16">
        <v>91.85</v>
      </c>
      <c r="CT77" s="16">
        <v>100</v>
      </c>
      <c r="CU77" s="16">
        <v>98.5</v>
      </c>
      <c r="CV77" s="16">
        <v>100</v>
      </c>
      <c r="CW77" s="16">
        <v>99.17</v>
      </c>
      <c r="CX77" s="16">
        <v>92.52</v>
      </c>
      <c r="CY77" s="16">
        <v>100</v>
      </c>
      <c r="CZ77" s="15"/>
      <c r="DA77" s="15"/>
      <c r="DB77" s="15"/>
      <c r="DC77" s="15"/>
      <c r="DD77" s="15"/>
      <c r="DE77" s="15"/>
      <c r="DF77" s="15"/>
      <c r="DG77" s="15"/>
      <c r="DH77" s="15"/>
      <c r="DI77" s="15"/>
      <c r="DJ77" s="15"/>
      <c r="DK77" s="15"/>
      <c r="DL77" s="15"/>
      <c r="DM77" s="15"/>
      <c r="DN77" s="15"/>
      <c r="DO77" s="15"/>
      <c r="DP77" s="15"/>
      <c r="DQ77" s="15"/>
      <c r="DR77" s="15"/>
      <c r="DS77" s="15"/>
      <c r="DT77" s="15"/>
      <c r="DU77" s="15"/>
    </row>
    <row r="78" spans="1:125" x14ac:dyDescent="0.3">
      <c r="A78" s="14" t="s">
        <v>576</v>
      </c>
      <c r="B78" s="15" t="s">
        <v>224</v>
      </c>
      <c r="C78" s="15" t="s">
        <v>101</v>
      </c>
      <c r="D78" s="15" t="s">
        <v>102</v>
      </c>
      <c r="E78" s="15" t="s">
        <v>133</v>
      </c>
      <c r="F78" s="15" t="s">
        <v>110</v>
      </c>
      <c r="G78" s="15" t="s">
        <v>105</v>
      </c>
      <c r="H78" s="15" t="s">
        <v>105</v>
      </c>
      <c r="I78" s="15" t="s">
        <v>106</v>
      </c>
      <c r="J78" s="16">
        <v>77.66</v>
      </c>
      <c r="K78" s="16">
        <v>64.56</v>
      </c>
      <c r="L78" s="16">
        <v>90.71</v>
      </c>
      <c r="M78" s="16">
        <v>77.39</v>
      </c>
      <c r="N78" s="16">
        <v>82.64</v>
      </c>
      <c r="O78" s="16">
        <v>74.92</v>
      </c>
      <c r="P78" s="16">
        <v>62.02</v>
      </c>
      <c r="Q78" s="16">
        <v>80.94</v>
      </c>
      <c r="R78" s="16">
        <v>76.87</v>
      </c>
      <c r="S78" s="16">
        <v>58.47</v>
      </c>
      <c r="T78" s="16">
        <v>92.81</v>
      </c>
      <c r="U78" s="16">
        <v>81.33</v>
      </c>
      <c r="V78" s="16">
        <v>82.93</v>
      </c>
      <c r="W78" s="16">
        <v>99.09</v>
      </c>
      <c r="X78" s="16">
        <v>72.459999999999994</v>
      </c>
      <c r="Y78" s="16">
        <v>76.97</v>
      </c>
      <c r="Z78" s="16">
        <v>88.1</v>
      </c>
      <c r="AA78" s="16">
        <v>68</v>
      </c>
      <c r="AB78" s="16">
        <v>81.94</v>
      </c>
      <c r="AC78" s="16">
        <v>63.64</v>
      </c>
      <c r="AD78" s="16">
        <v>85.33</v>
      </c>
      <c r="AE78" s="16">
        <v>82.64</v>
      </c>
      <c r="AF78" s="16">
        <v>75.69</v>
      </c>
      <c r="AG78" s="16">
        <v>74.14</v>
      </c>
      <c r="AH78" s="16">
        <v>75.63</v>
      </c>
      <c r="AI78" s="16">
        <v>62.02</v>
      </c>
      <c r="AJ78" s="16">
        <v>80.5</v>
      </c>
      <c r="AK78" s="16">
        <v>70.83</v>
      </c>
      <c r="AL78" s="16">
        <v>58.33</v>
      </c>
      <c r="AM78" s="16">
        <v>87.65</v>
      </c>
      <c r="AN78" s="16">
        <v>71.430000000000007</v>
      </c>
      <c r="AO78" s="16">
        <v>39.130000000000003</v>
      </c>
      <c r="AP78" s="16">
        <v>62.07</v>
      </c>
      <c r="AQ78" s="16">
        <v>73.33</v>
      </c>
      <c r="AR78" s="16">
        <v>92.59</v>
      </c>
      <c r="AS78" s="16">
        <v>72.73</v>
      </c>
      <c r="AT78" s="16">
        <v>58.33</v>
      </c>
      <c r="AU78" s="16">
        <v>56.94</v>
      </c>
      <c r="AV78" s="16">
        <v>55.56</v>
      </c>
      <c r="AW78" s="16">
        <v>47.44</v>
      </c>
      <c r="AX78" s="16">
        <v>33.33</v>
      </c>
      <c r="AY78" s="16">
        <v>73.33</v>
      </c>
      <c r="AZ78" s="16">
        <v>58.82</v>
      </c>
      <c r="BA78" s="16">
        <v>92.44</v>
      </c>
      <c r="BB78" s="16">
        <v>65.709999999999994</v>
      </c>
      <c r="BC78" s="16">
        <v>88.89</v>
      </c>
      <c r="BD78" s="16"/>
      <c r="BE78" s="16">
        <v>54.17</v>
      </c>
      <c r="BF78" s="16">
        <v>84</v>
      </c>
      <c r="BG78" s="16">
        <v>78.33</v>
      </c>
      <c r="BH78" s="16">
        <v>93.75</v>
      </c>
      <c r="BI78" s="16">
        <v>100</v>
      </c>
      <c r="BJ78" s="16">
        <v>100</v>
      </c>
      <c r="BK78" s="16">
        <v>100</v>
      </c>
      <c r="BL78" s="16">
        <v>60</v>
      </c>
      <c r="BM78" s="16">
        <v>58.33</v>
      </c>
      <c r="BN78" s="16">
        <v>80.41</v>
      </c>
      <c r="BO78" s="16">
        <v>73.86</v>
      </c>
      <c r="BP78" s="16">
        <v>93.33</v>
      </c>
      <c r="BQ78" s="16">
        <v>74.069999999999993</v>
      </c>
      <c r="BR78" s="16">
        <v>79.17</v>
      </c>
      <c r="BS78" s="16">
        <v>84.62</v>
      </c>
      <c r="BT78" s="16">
        <v>76.47</v>
      </c>
      <c r="BU78" s="16">
        <v>87.5</v>
      </c>
      <c r="BV78" s="16">
        <v>50</v>
      </c>
      <c r="BW78" s="16">
        <v>55.88</v>
      </c>
      <c r="BX78" s="16">
        <v>66.67</v>
      </c>
      <c r="BY78" s="16">
        <v>85.71</v>
      </c>
      <c r="BZ78" s="16">
        <v>94.74</v>
      </c>
      <c r="CA78" s="16">
        <v>71.430000000000007</v>
      </c>
      <c r="CB78" s="16">
        <v>96.43</v>
      </c>
      <c r="CC78" s="16">
        <v>79.17</v>
      </c>
      <c r="CD78" s="16">
        <v>81.790000000000006</v>
      </c>
      <c r="CE78" s="16">
        <v>68.400000000000006</v>
      </c>
      <c r="CF78" s="16">
        <v>84.78</v>
      </c>
      <c r="CG78" s="16">
        <v>85.71</v>
      </c>
      <c r="CH78" s="16">
        <v>87.5</v>
      </c>
      <c r="CI78" s="16">
        <v>69.7</v>
      </c>
      <c r="CJ78" s="16">
        <v>100</v>
      </c>
      <c r="CK78" s="16">
        <v>0</v>
      </c>
      <c r="CL78" s="16">
        <v>83.33</v>
      </c>
      <c r="CM78" s="16">
        <v>83.87</v>
      </c>
      <c r="CN78" s="16">
        <v>68.510000000000005</v>
      </c>
      <c r="CO78" s="16">
        <v>72.5</v>
      </c>
      <c r="CP78" s="16">
        <v>75.760000000000005</v>
      </c>
      <c r="CQ78" s="16">
        <v>48.78</v>
      </c>
      <c r="CR78" s="16">
        <v>45.45</v>
      </c>
      <c r="CS78" s="16">
        <v>62.96</v>
      </c>
      <c r="CT78" s="16">
        <v>89.01</v>
      </c>
      <c r="CU78" s="16">
        <v>85.5</v>
      </c>
      <c r="CV78" s="16">
        <v>88.89</v>
      </c>
      <c r="CW78" s="16">
        <v>91.86</v>
      </c>
      <c r="CX78" s="16">
        <v>82.99</v>
      </c>
      <c r="CY78" s="16">
        <v>91.78</v>
      </c>
      <c r="CZ78" s="15"/>
      <c r="DA78" s="15"/>
      <c r="DB78" s="15"/>
      <c r="DC78" s="15"/>
      <c r="DD78" s="15"/>
      <c r="DE78" s="15"/>
      <c r="DF78" s="15"/>
      <c r="DG78" s="15"/>
      <c r="DH78" s="15"/>
      <c r="DI78" s="15"/>
      <c r="DJ78" s="15"/>
      <c r="DK78" s="15"/>
      <c r="DL78" s="15"/>
      <c r="DM78" s="15"/>
      <c r="DN78" s="15"/>
      <c r="DO78" s="15"/>
      <c r="DP78" s="15"/>
      <c r="DQ78" s="15"/>
      <c r="DR78" s="15"/>
      <c r="DS78" s="15"/>
      <c r="DT78" s="15"/>
      <c r="DU78" s="15"/>
    </row>
    <row r="79" spans="1:125" x14ac:dyDescent="0.3">
      <c r="A79" s="14" t="s">
        <v>576</v>
      </c>
      <c r="B79" s="15" t="s">
        <v>225</v>
      </c>
      <c r="C79" s="15" t="s">
        <v>101</v>
      </c>
      <c r="D79" s="15" t="s">
        <v>102</v>
      </c>
      <c r="E79" s="15" t="s">
        <v>147</v>
      </c>
      <c r="F79" s="15" t="s">
        <v>110</v>
      </c>
      <c r="G79" s="15" t="s">
        <v>105</v>
      </c>
      <c r="H79" s="15" t="s">
        <v>105</v>
      </c>
      <c r="I79" s="15" t="s">
        <v>106</v>
      </c>
      <c r="J79" s="16">
        <v>73.930000000000007</v>
      </c>
      <c r="K79" s="16">
        <v>63.5</v>
      </c>
      <c r="L79" s="16">
        <v>81.790000000000006</v>
      </c>
      <c r="M79" s="16">
        <v>76.23</v>
      </c>
      <c r="N79" s="16">
        <v>84.43</v>
      </c>
      <c r="O79" s="16">
        <v>70.08</v>
      </c>
      <c r="P79" s="16">
        <v>47.33</v>
      </c>
      <c r="Q79" s="16">
        <v>74.599999999999994</v>
      </c>
      <c r="R79" s="16">
        <v>80.73</v>
      </c>
      <c r="S79" s="16">
        <v>55.08</v>
      </c>
      <c r="T79" s="16">
        <v>82.67</v>
      </c>
      <c r="U79" s="16">
        <v>66.67</v>
      </c>
      <c r="V79" s="16">
        <v>90.24</v>
      </c>
      <c r="W79" s="16">
        <v>94.55</v>
      </c>
      <c r="X79" s="16">
        <v>86.04</v>
      </c>
      <c r="Y79" s="16">
        <v>90.09</v>
      </c>
      <c r="Z79" s="16">
        <v>90.48</v>
      </c>
      <c r="AA79" s="16"/>
      <c r="AB79" s="16">
        <v>60.16</v>
      </c>
      <c r="AC79" s="16">
        <v>50.98</v>
      </c>
      <c r="AD79" s="16">
        <v>68.650000000000006</v>
      </c>
      <c r="AE79" s="16">
        <v>84.43</v>
      </c>
      <c r="AF79" s="16">
        <v>71.83</v>
      </c>
      <c r="AG79" s="16">
        <v>62.56</v>
      </c>
      <c r="AH79" s="16"/>
      <c r="AI79" s="16">
        <v>47.33</v>
      </c>
      <c r="AJ79" s="16">
        <v>74.22</v>
      </c>
      <c r="AK79" s="16">
        <v>83.33</v>
      </c>
      <c r="AL79" s="16">
        <v>45.83</v>
      </c>
      <c r="AM79" s="16">
        <v>88.46</v>
      </c>
      <c r="AN79" s="16">
        <v>71.430000000000007</v>
      </c>
      <c r="AO79" s="16">
        <v>43.48</v>
      </c>
      <c r="AP79" s="16">
        <v>53.45</v>
      </c>
      <c r="AQ79" s="16">
        <v>93.33</v>
      </c>
      <c r="AR79" s="16">
        <v>88.89</v>
      </c>
      <c r="AS79" s="16">
        <v>100</v>
      </c>
      <c r="AT79" s="16">
        <v>88.89</v>
      </c>
      <c r="AU79" s="16">
        <v>73.61</v>
      </c>
      <c r="AV79" s="16">
        <v>95.06</v>
      </c>
      <c r="AW79" s="16">
        <v>90.91</v>
      </c>
      <c r="AX79" s="16">
        <v>0</v>
      </c>
      <c r="AY79" s="16">
        <v>83.33</v>
      </c>
      <c r="AZ79" s="16">
        <v>45.45</v>
      </c>
      <c r="BA79" s="16">
        <v>91.18</v>
      </c>
      <c r="BB79" s="16">
        <v>85.71</v>
      </c>
      <c r="BC79" s="16">
        <v>100</v>
      </c>
      <c r="BD79" s="16"/>
      <c r="BE79" s="16">
        <v>64.58</v>
      </c>
      <c r="BF79" s="16">
        <v>96.53</v>
      </c>
      <c r="BG79" s="16">
        <v>100</v>
      </c>
      <c r="BH79" s="16">
        <v>100</v>
      </c>
      <c r="BI79" s="16">
        <v>83.33</v>
      </c>
      <c r="BJ79" s="16">
        <v>100</v>
      </c>
      <c r="BK79" s="16">
        <v>100</v>
      </c>
      <c r="BL79" s="16">
        <v>80</v>
      </c>
      <c r="BM79" s="16"/>
      <c r="BN79" s="16"/>
      <c r="BO79" s="16"/>
      <c r="BP79" s="16">
        <v>53.12</v>
      </c>
      <c r="BQ79" s="16">
        <v>55.56</v>
      </c>
      <c r="BR79" s="16">
        <v>73.91</v>
      </c>
      <c r="BS79" s="16">
        <v>69.23</v>
      </c>
      <c r="BT79" s="16">
        <v>55.17</v>
      </c>
      <c r="BU79" s="16">
        <v>42.86</v>
      </c>
      <c r="BV79" s="16">
        <v>100</v>
      </c>
      <c r="BW79" s="16">
        <v>53.57</v>
      </c>
      <c r="BX79" s="16">
        <v>20</v>
      </c>
      <c r="BY79" s="16">
        <v>64</v>
      </c>
      <c r="BZ79" s="16">
        <v>47.37</v>
      </c>
      <c r="CA79" s="16">
        <v>57.14</v>
      </c>
      <c r="CB79" s="16">
        <v>39.29</v>
      </c>
      <c r="CC79" s="16">
        <v>62.5</v>
      </c>
      <c r="CD79" s="16">
        <v>79.39</v>
      </c>
      <c r="CE79" s="16">
        <v>65.849999999999994</v>
      </c>
      <c r="CF79" s="16">
        <v>79.12</v>
      </c>
      <c r="CG79" s="16">
        <v>86.67</v>
      </c>
      <c r="CH79" s="16">
        <v>25</v>
      </c>
      <c r="CI79" s="16">
        <v>60.42</v>
      </c>
      <c r="CJ79" s="16">
        <v>54.17</v>
      </c>
      <c r="CK79" s="16">
        <v>100</v>
      </c>
      <c r="CL79" s="16"/>
      <c r="CM79" s="16"/>
      <c r="CN79" s="16"/>
      <c r="CO79" s="16">
        <v>25</v>
      </c>
      <c r="CP79" s="16">
        <v>36.36</v>
      </c>
      <c r="CQ79" s="16">
        <v>48.78</v>
      </c>
      <c r="CR79" s="16">
        <v>81.819999999999993</v>
      </c>
      <c r="CS79" s="16">
        <v>59.38</v>
      </c>
      <c r="CT79" s="16">
        <v>68.13</v>
      </c>
      <c r="CU79" s="16">
        <v>70</v>
      </c>
      <c r="CV79" s="16">
        <v>20</v>
      </c>
      <c r="CW79" s="16">
        <v>91.43</v>
      </c>
      <c r="CX79" s="16">
        <v>91.72</v>
      </c>
      <c r="CY79" s="16">
        <v>85.62</v>
      </c>
      <c r="CZ79" s="15"/>
      <c r="DA79" s="15"/>
      <c r="DB79" s="15"/>
      <c r="DC79" s="15"/>
      <c r="DD79" s="15"/>
      <c r="DE79" s="15"/>
      <c r="DF79" s="15"/>
      <c r="DG79" s="15"/>
      <c r="DH79" s="15"/>
      <c r="DI79" s="15"/>
      <c r="DJ79" s="15"/>
      <c r="DK79" s="15"/>
      <c r="DL79" s="15"/>
      <c r="DM79" s="15"/>
      <c r="DN79" s="15"/>
      <c r="DO79" s="15"/>
      <c r="DP79" s="15"/>
      <c r="DQ79" s="15"/>
      <c r="DR79" s="15"/>
      <c r="DS79" s="15"/>
      <c r="DT79" s="15"/>
      <c r="DU79" s="15"/>
    </row>
    <row r="80" spans="1:125" x14ac:dyDescent="0.3">
      <c r="A80" s="14" t="s">
        <v>576</v>
      </c>
      <c r="B80" s="15" t="s">
        <v>226</v>
      </c>
      <c r="C80" s="15" t="s">
        <v>101</v>
      </c>
      <c r="D80" s="15" t="s">
        <v>102</v>
      </c>
      <c r="E80" s="15" t="s">
        <v>227</v>
      </c>
      <c r="F80" s="15" t="s">
        <v>110</v>
      </c>
      <c r="G80" s="15" t="s">
        <v>105</v>
      </c>
      <c r="H80" s="15" t="s">
        <v>105</v>
      </c>
      <c r="I80" s="15" t="s">
        <v>106</v>
      </c>
      <c r="J80" s="16">
        <v>86.91</v>
      </c>
      <c r="K80" s="16">
        <v>86.09</v>
      </c>
      <c r="L80" s="16">
        <v>88.76</v>
      </c>
      <c r="M80" s="16">
        <v>82.71</v>
      </c>
      <c r="N80" s="16">
        <v>82.77</v>
      </c>
      <c r="O80" s="16">
        <v>86.42</v>
      </c>
      <c r="P80" s="16">
        <v>88</v>
      </c>
      <c r="Q80" s="16">
        <v>93.01</v>
      </c>
      <c r="R80" s="16"/>
      <c r="S80" s="16">
        <v>86.09</v>
      </c>
      <c r="T80" s="16">
        <v>95.49</v>
      </c>
      <c r="U80" s="16"/>
      <c r="V80" s="16">
        <v>60</v>
      </c>
      <c r="W80" s="16">
        <v>73.47</v>
      </c>
      <c r="X80" s="16">
        <v>82.44</v>
      </c>
      <c r="Y80" s="16">
        <v>86.87</v>
      </c>
      <c r="Z80" s="16">
        <v>100</v>
      </c>
      <c r="AA80" s="16"/>
      <c r="AB80" s="16">
        <v>91.54</v>
      </c>
      <c r="AC80" s="16">
        <v>23.21</v>
      </c>
      <c r="AD80" s="16">
        <v>83.9</v>
      </c>
      <c r="AE80" s="16">
        <v>82.77</v>
      </c>
      <c r="AF80" s="16">
        <v>86.41</v>
      </c>
      <c r="AG80" s="16">
        <v>88.01</v>
      </c>
      <c r="AH80" s="16"/>
      <c r="AI80" s="16">
        <v>88</v>
      </c>
      <c r="AJ80" s="16">
        <v>92.85</v>
      </c>
      <c r="AK80" s="16"/>
      <c r="AL80" s="16"/>
      <c r="AM80" s="16"/>
      <c r="AN80" s="16"/>
      <c r="AO80" s="16">
        <v>82.61</v>
      </c>
      <c r="AP80" s="16">
        <v>87.93</v>
      </c>
      <c r="AQ80" s="16">
        <v>86.67</v>
      </c>
      <c r="AR80" s="16">
        <v>53.85</v>
      </c>
      <c r="AS80" s="16">
        <v>66.67</v>
      </c>
      <c r="AT80" s="16">
        <v>80</v>
      </c>
      <c r="AU80" s="16">
        <v>88.89</v>
      </c>
      <c r="AV80" s="16">
        <v>84.21</v>
      </c>
      <c r="AW80" s="16">
        <v>83.33</v>
      </c>
      <c r="AX80" s="16">
        <v>44.44</v>
      </c>
      <c r="AY80" s="16">
        <v>100</v>
      </c>
      <c r="AZ80" s="16"/>
      <c r="BA80" s="16">
        <v>83.53</v>
      </c>
      <c r="BB80" s="16">
        <v>91.43</v>
      </c>
      <c r="BC80" s="16">
        <v>100</v>
      </c>
      <c r="BD80" s="16"/>
      <c r="BE80" s="16">
        <v>62.5</v>
      </c>
      <c r="BF80" s="16">
        <v>93.75</v>
      </c>
      <c r="BG80" s="16">
        <v>73.33</v>
      </c>
      <c r="BH80" s="16">
        <v>100</v>
      </c>
      <c r="BI80" s="16">
        <v>100</v>
      </c>
      <c r="BJ80" s="16">
        <v>100</v>
      </c>
      <c r="BK80" s="16">
        <v>100</v>
      </c>
      <c r="BL80" s="16">
        <v>100</v>
      </c>
      <c r="BM80" s="16"/>
      <c r="BN80" s="16"/>
      <c r="BO80" s="16"/>
      <c r="BP80" s="16">
        <v>90.62</v>
      </c>
      <c r="BQ80" s="16">
        <v>96.3</v>
      </c>
      <c r="BR80" s="16">
        <v>86.96</v>
      </c>
      <c r="BS80" s="16">
        <v>100</v>
      </c>
      <c r="BT80" s="16">
        <v>88.24</v>
      </c>
      <c r="BU80" s="16"/>
      <c r="BV80" s="16">
        <v>66.67</v>
      </c>
      <c r="BW80" s="16"/>
      <c r="BX80" s="16">
        <v>15</v>
      </c>
      <c r="BY80" s="16">
        <v>79.069999999999993</v>
      </c>
      <c r="BZ80" s="16">
        <v>77.78</v>
      </c>
      <c r="CA80" s="16">
        <v>85.71</v>
      </c>
      <c r="CB80" s="16">
        <v>100</v>
      </c>
      <c r="CC80" s="16">
        <v>79.17</v>
      </c>
      <c r="CD80" s="16"/>
      <c r="CE80" s="16">
        <v>85.37</v>
      </c>
      <c r="CF80" s="16">
        <v>86.9</v>
      </c>
      <c r="CG80" s="16">
        <v>100</v>
      </c>
      <c r="CH80" s="16">
        <v>100</v>
      </c>
      <c r="CI80" s="16">
        <v>87.27</v>
      </c>
      <c r="CJ80" s="16">
        <v>33.33</v>
      </c>
      <c r="CK80" s="16">
        <v>100</v>
      </c>
      <c r="CL80" s="16"/>
      <c r="CM80" s="16"/>
      <c r="CN80" s="16"/>
      <c r="CO80" s="16">
        <v>100</v>
      </c>
      <c r="CP80" s="16">
        <v>93.94</v>
      </c>
      <c r="CQ80" s="16">
        <v>82.93</v>
      </c>
      <c r="CR80" s="16">
        <v>90.91</v>
      </c>
      <c r="CS80" s="16">
        <v>87.5</v>
      </c>
      <c r="CT80" s="16">
        <v>96.7</v>
      </c>
      <c r="CU80" s="16">
        <v>93.88</v>
      </c>
      <c r="CV80" s="16">
        <v>100</v>
      </c>
      <c r="CW80" s="16">
        <v>93.94</v>
      </c>
      <c r="CX80" s="16">
        <v>92.29</v>
      </c>
      <c r="CY80" s="16">
        <v>95.89</v>
      </c>
      <c r="CZ80" s="15"/>
      <c r="DA80" s="15"/>
      <c r="DB80" s="15"/>
      <c r="DC80" s="15"/>
      <c r="DD80" s="15"/>
      <c r="DE80" s="15"/>
      <c r="DF80" s="15"/>
      <c r="DG80" s="15"/>
      <c r="DH80" s="15"/>
      <c r="DI80" s="15"/>
      <c r="DJ80" s="15"/>
      <c r="DK80" s="15"/>
      <c r="DL80" s="15"/>
      <c r="DM80" s="15"/>
      <c r="DN80" s="15"/>
      <c r="DO80" s="15"/>
      <c r="DP80" s="15"/>
      <c r="DQ80" s="15"/>
      <c r="DR80" s="15"/>
      <c r="DS80" s="15"/>
      <c r="DT80" s="15"/>
      <c r="DU80" s="15"/>
    </row>
    <row r="81" spans="1:125" x14ac:dyDescent="0.3">
      <c r="A81" s="14" t="s">
        <v>576</v>
      </c>
      <c r="B81" s="15" t="s">
        <v>228</v>
      </c>
      <c r="C81" s="15" t="s">
        <v>101</v>
      </c>
      <c r="D81" s="15" t="s">
        <v>102</v>
      </c>
      <c r="E81" s="15" t="s">
        <v>147</v>
      </c>
      <c r="F81" s="15" t="s">
        <v>110</v>
      </c>
      <c r="G81" s="15" t="s">
        <v>105</v>
      </c>
      <c r="H81" s="15" t="s">
        <v>105</v>
      </c>
      <c r="I81" s="15" t="s">
        <v>106</v>
      </c>
      <c r="J81" s="16">
        <v>73.569999999999993</v>
      </c>
      <c r="K81" s="16">
        <v>79.44</v>
      </c>
      <c r="L81" s="16">
        <v>87.82</v>
      </c>
      <c r="M81" s="16">
        <v>63.52</v>
      </c>
      <c r="N81" s="16">
        <v>77.23</v>
      </c>
      <c r="O81" s="16">
        <v>78.599999999999994</v>
      </c>
      <c r="P81" s="16">
        <v>63.67</v>
      </c>
      <c r="Q81" s="16">
        <v>79.2</v>
      </c>
      <c r="R81" s="16">
        <v>90.42</v>
      </c>
      <c r="S81" s="16">
        <v>73.73</v>
      </c>
      <c r="T81" s="16">
        <v>88.58</v>
      </c>
      <c r="U81" s="16">
        <v>82.67</v>
      </c>
      <c r="V81" s="16">
        <v>86.59</v>
      </c>
      <c r="W81" s="16">
        <v>90.91</v>
      </c>
      <c r="X81" s="16">
        <v>45.9</v>
      </c>
      <c r="Y81" s="16">
        <v>58.56</v>
      </c>
      <c r="Z81" s="16">
        <v>97.62</v>
      </c>
      <c r="AA81" s="16"/>
      <c r="AB81" s="16">
        <v>63.33</v>
      </c>
      <c r="AC81" s="16">
        <v>37.21</v>
      </c>
      <c r="AD81" s="16">
        <v>75.959999999999994</v>
      </c>
      <c r="AE81" s="16">
        <v>77.23</v>
      </c>
      <c r="AF81" s="16">
        <v>79.63</v>
      </c>
      <c r="AG81" s="16">
        <v>75.66</v>
      </c>
      <c r="AH81" s="16"/>
      <c r="AI81" s="16">
        <v>63.67</v>
      </c>
      <c r="AJ81" s="16">
        <v>78.86</v>
      </c>
      <c r="AK81" s="16">
        <v>92.71</v>
      </c>
      <c r="AL81" s="16">
        <v>81.67</v>
      </c>
      <c r="AM81" s="16">
        <v>93.21</v>
      </c>
      <c r="AN81" s="16">
        <v>85.71</v>
      </c>
      <c r="AO81" s="16">
        <v>56.52</v>
      </c>
      <c r="AP81" s="16">
        <v>72.41</v>
      </c>
      <c r="AQ81" s="16">
        <v>86.67</v>
      </c>
      <c r="AR81" s="16">
        <v>92.59</v>
      </c>
      <c r="AS81" s="16">
        <v>86.36</v>
      </c>
      <c r="AT81" s="16">
        <v>58.33</v>
      </c>
      <c r="AU81" s="16">
        <v>0</v>
      </c>
      <c r="AV81" s="16">
        <v>50</v>
      </c>
      <c r="AW81" s="16">
        <v>76.39</v>
      </c>
      <c r="AX81" s="16">
        <v>0</v>
      </c>
      <c r="AY81" s="16">
        <v>70</v>
      </c>
      <c r="AZ81" s="16"/>
      <c r="BA81" s="16">
        <v>47.44</v>
      </c>
      <c r="BB81" s="16">
        <v>51.43</v>
      </c>
      <c r="BC81" s="16"/>
      <c r="BD81" s="16"/>
      <c r="BE81" s="16">
        <v>68.52</v>
      </c>
      <c r="BF81" s="16">
        <v>50</v>
      </c>
      <c r="BG81" s="16">
        <v>80</v>
      </c>
      <c r="BH81" s="16">
        <v>100</v>
      </c>
      <c r="BI81" s="16">
        <v>91.67</v>
      </c>
      <c r="BJ81" s="16">
        <v>100</v>
      </c>
      <c r="BK81" s="16">
        <v>100</v>
      </c>
      <c r="BL81" s="16">
        <v>90</v>
      </c>
      <c r="BM81" s="16"/>
      <c r="BN81" s="16"/>
      <c r="BO81" s="16"/>
      <c r="BP81" s="16">
        <v>69.23</v>
      </c>
      <c r="BQ81" s="16">
        <v>62.96</v>
      </c>
      <c r="BR81" s="16">
        <v>57.89</v>
      </c>
      <c r="BS81" s="16">
        <v>46.15</v>
      </c>
      <c r="BT81" s="16">
        <v>67.650000000000006</v>
      </c>
      <c r="BU81" s="16">
        <v>87.5</v>
      </c>
      <c r="BV81" s="16"/>
      <c r="BW81" s="16">
        <v>18.18</v>
      </c>
      <c r="BX81" s="16">
        <v>40</v>
      </c>
      <c r="BY81" s="16">
        <v>73.91</v>
      </c>
      <c r="BZ81" s="16">
        <v>64.290000000000006</v>
      </c>
      <c r="CA81" s="16">
        <v>78.569999999999993</v>
      </c>
      <c r="CB81" s="16">
        <v>50</v>
      </c>
      <c r="CC81" s="16">
        <v>68</v>
      </c>
      <c r="CD81" s="16">
        <v>86.91</v>
      </c>
      <c r="CE81" s="16">
        <v>76.8</v>
      </c>
      <c r="CF81" s="16">
        <v>82.61</v>
      </c>
      <c r="CG81" s="16">
        <v>90</v>
      </c>
      <c r="CH81" s="16">
        <v>100</v>
      </c>
      <c r="CI81" s="16">
        <v>61.11</v>
      </c>
      <c r="CJ81" s="16">
        <v>80</v>
      </c>
      <c r="CK81" s="16">
        <v>100</v>
      </c>
      <c r="CL81" s="16"/>
      <c r="CM81" s="16"/>
      <c r="CN81" s="16"/>
      <c r="CO81" s="16">
        <v>69.17</v>
      </c>
      <c r="CP81" s="16">
        <v>51.56</v>
      </c>
      <c r="CQ81" s="16">
        <v>63.41</v>
      </c>
      <c r="CR81" s="16">
        <v>81.819999999999993</v>
      </c>
      <c r="CS81" s="16">
        <v>77.040000000000006</v>
      </c>
      <c r="CT81" s="16">
        <v>74.180000000000007</v>
      </c>
      <c r="CU81" s="16">
        <v>73</v>
      </c>
      <c r="CV81" s="16">
        <v>100</v>
      </c>
      <c r="CW81" s="16">
        <v>81.77</v>
      </c>
      <c r="CX81" s="16">
        <v>67.239999999999995</v>
      </c>
      <c r="CY81" s="16">
        <v>92.47</v>
      </c>
      <c r="CZ81" s="15"/>
      <c r="DA81" s="15"/>
      <c r="DB81" s="15"/>
      <c r="DC81" s="15"/>
      <c r="DD81" s="15"/>
      <c r="DE81" s="15"/>
      <c r="DF81" s="15"/>
      <c r="DG81" s="15"/>
      <c r="DH81" s="15"/>
      <c r="DI81" s="15"/>
      <c r="DJ81" s="15"/>
      <c r="DK81" s="15"/>
      <c r="DL81" s="15"/>
      <c r="DM81" s="15"/>
      <c r="DN81" s="15"/>
      <c r="DO81" s="15"/>
      <c r="DP81" s="15"/>
      <c r="DQ81" s="15"/>
      <c r="DR81" s="15"/>
      <c r="DS81" s="15"/>
      <c r="DT81" s="15"/>
      <c r="DU81" s="15"/>
    </row>
    <row r="82" spans="1:125" x14ac:dyDescent="0.3">
      <c r="A82" s="14" t="s">
        <v>576</v>
      </c>
      <c r="B82" s="15" t="s">
        <v>229</v>
      </c>
      <c r="C82" s="15" t="s">
        <v>101</v>
      </c>
      <c r="D82" s="15" t="s">
        <v>102</v>
      </c>
      <c r="E82" s="15" t="s">
        <v>158</v>
      </c>
      <c r="F82" s="15" t="s">
        <v>110</v>
      </c>
      <c r="G82" s="15" t="s">
        <v>105</v>
      </c>
      <c r="H82" s="15" t="s">
        <v>105</v>
      </c>
      <c r="I82" s="15" t="s">
        <v>106</v>
      </c>
      <c r="J82" s="16">
        <v>94.13</v>
      </c>
      <c r="K82" s="16">
        <v>99.13</v>
      </c>
      <c r="L82" s="16">
        <v>93.51</v>
      </c>
      <c r="M82" s="16">
        <v>91.62</v>
      </c>
      <c r="N82" s="16">
        <v>99.39</v>
      </c>
      <c r="O82" s="16">
        <v>96.31</v>
      </c>
      <c r="P82" s="16">
        <v>97.83</v>
      </c>
      <c r="Q82" s="16">
        <v>97.55</v>
      </c>
      <c r="R82" s="16"/>
      <c r="S82" s="16">
        <v>99.13</v>
      </c>
      <c r="T82" s="16">
        <v>98.64</v>
      </c>
      <c r="U82" s="16"/>
      <c r="V82" s="16">
        <v>68.569999999999993</v>
      </c>
      <c r="W82" s="16">
        <v>100</v>
      </c>
      <c r="X82" s="16">
        <v>87.68</v>
      </c>
      <c r="Y82" s="16">
        <v>86.32</v>
      </c>
      <c r="Z82" s="16">
        <v>78.569999999999993</v>
      </c>
      <c r="AA82" s="16"/>
      <c r="AB82" s="16">
        <v>94.16</v>
      </c>
      <c r="AC82" s="16">
        <v>89.19</v>
      </c>
      <c r="AD82" s="16">
        <v>100</v>
      </c>
      <c r="AE82" s="16">
        <v>99.39</v>
      </c>
      <c r="AF82" s="16">
        <v>99.09</v>
      </c>
      <c r="AG82" s="16">
        <v>94.76</v>
      </c>
      <c r="AH82" s="16">
        <v>93.1</v>
      </c>
      <c r="AI82" s="16">
        <v>97.83</v>
      </c>
      <c r="AJ82" s="16">
        <v>97.64</v>
      </c>
      <c r="AK82" s="16"/>
      <c r="AL82" s="16"/>
      <c r="AM82" s="16"/>
      <c r="AN82" s="16"/>
      <c r="AO82" s="16">
        <v>100</v>
      </c>
      <c r="AP82" s="16">
        <v>100</v>
      </c>
      <c r="AQ82" s="16">
        <v>86.67</v>
      </c>
      <c r="AR82" s="16">
        <v>65.38</v>
      </c>
      <c r="AS82" s="16">
        <v>83.33</v>
      </c>
      <c r="AT82" s="16">
        <v>86.67</v>
      </c>
      <c r="AU82" s="16">
        <v>91.67</v>
      </c>
      <c r="AV82" s="16">
        <v>81.48</v>
      </c>
      <c r="AW82" s="16">
        <v>85.9</v>
      </c>
      <c r="AX82" s="16">
        <v>66.67</v>
      </c>
      <c r="AY82" s="16">
        <v>100</v>
      </c>
      <c r="AZ82" s="16">
        <v>69.23</v>
      </c>
      <c r="BA82" s="16">
        <v>88.37</v>
      </c>
      <c r="BB82" s="16">
        <v>100</v>
      </c>
      <c r="BC82" s="16">
        <v>100</v>
      </c>
      <c r="BD82" s="16"/>
      <c r="BE82" s="16">
        <v>92.59</v>
      </c>
      <c r="BF82" s="16">
        <v>85.33</v>
      </c>
      <c r="BG82" s="16">
        <v>80</v>
      </c>
      <c r="BH82" s="16">
        <v>87.5</v>
      </c>
      <c r="BI82" s="16">
        <v>75</v>
      </c>
      <c r="BJ82" s="16">
        <v>100</v>
      </c>
      <c r="BK82" s="16">
        <v>100</v>
      </c>
      <c r="BL82" s="16">
        <v>50</v>
      </c>
      <c r="BM82" s="16"/>
      <c r="BN82" s="16"/>
      <c r="BO82" s="16"/>
      <c r="BP82" s="16">
        <v>100</v>
      </c>
      <c r="BQ82" s="16">
        <v>100</v>
      </c>
      <c r="BR82" s="16">
        <v>87.5</v>
      </c>
      <c r="BS82" s="16">
        <v>100</v>
      </c>
      <c r="BT82" s="16">
        <v>82.76</v>
      </c>
      <c r="BU82" s="16">
        <v>62.5</v>
      </c>
      <c r="BV82" s="16">
        <v>75</v>
      </c>
      <c r="BW82" s="16">
        <v>100</v>
      </c>
      <c r="BX82" s="16">
        <v>100</v>
      </c>
      <c r="BY82" s="16">
        <v>100</v>
      </c>
      <c r="BZ82" s="16">
        <v>100</v>
      </c>
      <c r="CA82" s="16">
        <v>100</v>
      </c>
      <c r="CB82" s="16">
        <v>100</v>
      </c>
      <c r="CC82" s="16">
        <v>100</v>
      </c>
      <c r="CD82" s="16"/>
      <c r="CE82" s="16">
        <v>99.22</v>
      </c>
      <c r="CF82" s="16">
        <v>98.91</v>
      </c>
      <c r="CG82" s="16">
        <v>100</v>
      </c>
      <c r="CH82" s="16">
        <v>100</v>
      </c>
      <c r="CI82" s="16">
        <v>96.4</v>
      </c>
      <c r="CJ82" s="16">
        <v>70.83</v>
      </c>
      <c r="CK82" s="16">
        <v>100</v>
      </c>
      <c r="CL82" s="16">
        <v>100</v>
      </c>
      <c r="CM82" s="16">
        <v>93.55</v>
      </c>
      <c r="CN82" s="16">
        <v>89.61</v>
      </c>
      <c r="CO82" s="16">
        <v>91.67</v>
      </c>
      <c r="CP82" s="16">
        <v>96.97</v>
      </c>
      <c r="CQ82" s="16">
        <v>100</v>
      </c>
      <c r="CR82" s="16">
        <v>100</v>
      </c>
      <c r="CS82" s="16">
        <v>99.17</v>
      </c>
      <c r="CT82" s="16">
        <v>95.6</v>
      </c>
      <c r="CU82" s="16">
        <v>93.88</v>
      </c>
      <c r="CV82" s="16">
        <v>100</v>
      </c>
      <c r="CW82" s="16">
        <v>96.69</v>
      </c>
      <c r="CX82" s="16">
        <v>93.2</v>
      </c>
      <c r="CY82" s="16">
        <v>95.89</v>
      </c>
      <c r="CZ82" s="15"/>
      <c r="DA82" s="15"/>
      <c r="DB82" s="15"/>
      <c r="DC82" s="15"/>
      <c r="DD82" s="15"/>
      <c r="DE82" s="15"/>
      <c r="DF82" s="15"/>
      <c r="DG82" s="15"/>
      <c r="DH82" s="15"/>
      <c r="DI82" s="15"/>
      <c r="DJ82" s="15"/>
      <c r="DK82" s="15"/>
      <c r="DL82" s="15"/>
      <c r="DM82" s="15"/>
      <c r="DN82" s="15"/>
      <c r="DO82" s="15"/>
      <c r="DP82" s="15"/>
      <c r="DQ82" s="15"/>
      <c r="DR82" s="15"/>
      <c r="DS82" s="15"/>
      <c r="DT82" s="15"/>
      <c r="DU82" s="15"/>
    </row>
    <row r="83" spans="1:125" x14ac:dyDescent="0.3">
      <c r="A83" s="14" t="s">
        <v>576</v>
      </c>
      <c r="B83" s="15" t="s">
        <v>230</v>
      </c>
      <c r="C83" s="15" t="s">
        <v>101</v>
      </c>
      <c r="D83" s="15" t="s">
        <v>102</v>
      </c>
      <c r="E83" s="15" t="s">
        <v>158</v>
      </c>
      <c r="F83" s="15" t="s">
        <v>110</v>
      </c>
      <c r="G83" s="15" t="s">
        <v>105</v>
      </c>
      <c r="H83" s="15" t="s">
        <v>105</v>
      </c>
      <c r="I83" s="15" t="s">
        <v>106</v>
      </c>
      <c r="J83" s="16">
        <v>95.28</v>
      </c>
      <c r="K83" s="16">
        <v>93.04</v>
      </c>
      <c r="L83" s="16">
        <v>90.29</v>
      </c>
      <c r="M83" s="16">
        <v>95.17</v>
      </c>
      <c r="N83" s="16">
        <v>96.03</v>
      </c>
      <c r="O83" s="16">
        <v>96.02</v>
      </c>
      <c r="P83" s="16">
        <v>95.8</v>
      </c>
      <c r="Q83" s="16">
        <v>98.53</v>
      </c>
      <c r="R83" s="16"/>
      <c r="S83" s="16">
        <v>93.04</v>
      </c>
      <c r="T83" s="16">
        <v>98.56</v>
      </c>
      <c r="U83" s="16"/>
      <c r="V83" s="16">
        <v>54.29</v>
      </c>
      <c r="W83" s="16">
        <v>100</v>
      </c>
      <c r="X83" s="16">
        <v>90.83</v>
      </c>
      <c r="Y83" s="16">
        <v>94.74</v>
      </c>
      <c r="Z83" s="16">
        <v>90.48</v>
      </c>
      <c r="AA83" s="16"/>
      <c r="AB83" s="16">
        <v>98.61</v>
      </c>
      <c r="AC83" s="16">
        <v>90.91</v>
      </c>
      <c r="AD83" s="16">
        <v>98.56</v>
      </c>
      <c r="AE83" s="16">
        <v>96.03</v>
      </c>
      <c r="AF83" s="16">
        <v>96.3</v>
      </c>
      <c r="AG83" s="16">
        <v>97.01</v>
      </c>
      <c r="AH83" s="16"/>
      <c r="AI83" s="16">
        <v>95.8</v>
      </c>
      <c r="AJ83" s="16">
        <v>98.71</v>
      </c>
      <c r="AK83" s="16"/>
      <c r="AL83" s="16"/>
      <c r="AM83" s="16"/>
      <c r="AN83" s="16"/>
      <c r="AO83" s="16">
        <v>100</v>
      </c>
      <c r="AP83" s="16">
        <v>91.38</v>
      </c>
      <c r="AQ83" s="16">
        <v>93.33</v>
      </c>
      <c r="AR83" s="16">
        <v>46.15</v>
      </c>
      <c r="AS83" s="16">
        <v>83.33</v>
      </c>
      <c r="AT83" s="16">
        <v>80</v>
      </c>
      <c r="AU83" s="16">
        <v>100</v>
      </c>
      <c r="AV83" s="16">
        <v>89.47</v>
      </c>
      <c r="AW83" s="16">
        <v>93.06</v>
      </c>
      <c r="AX83" s="16">
        <v>19.05</v>
      </c>
      <c r="AY83" s="16">
        <v>93.75</v>
      </c>
      <c r="AZ83" s="16">
        <v>88.24</v>
      </c>
      <c r="BA83" s="16">
        <v>97.67</v>
      </c>
      <c r="BB83" s="16">
        <v>91.43</v>
      </c>
      <c r="BC83" s="16">
        <v>100</v>
      </c>
      <c r="BD83" s="16"/>
      <c r="BE83" s="16">
        <v>96.3</v>
      </c>
      <c r="BF83" s="16">
        <v>93.06</v>
      </c>
      <c r="BG83" s="16">
        <v>100</v>
      </c>
      <c r="BH83" s="16">
        <v>100</v>
      </c>
      <c r="BI83" s="16">
        <v>100</v>
      </c>
      <c r="BJ83" s="16">
        <v>100</v>
      </c>
      <c r="BK83" s="16">
        <v>100</v>
      </c>
      <c r="BL83" s="16">
        <v>60</v>
      </c>
      <c r="BM83" s="16"/>
      <c r="BN83" s="16"/>
      <c r="BO83" s="16"/>
      <c r="BP83" s="16">
        <v>97.78</v>
      </c>
      <c r="BQ83" s="16">
        <v>96.3</v>
      </c>
      <c r="BR83" s="16">
        <v>100</v>
      </c>
      <c r="BS83" s="16">
        <v>100</v>
      </c>
      <c r="BT83" s="16">
        <v>100</v>
      </c>
      <c r="BU83" s="16">
        <v>100</v>
      </c>
      <c r="BV83" s="16">
        <v>100</v>
      </c>
      <c r="BW83" s="16">
        <v>82.35</v>
      </c>
      <c r="BX83" s="16">
        <v>100</v>
      </c>
      <c r="BY83" s="16">
        <v>98.41</v>
      </c>
      <c r="BZ83" s="16">
        <v>94.44</v>
      </c>
      <c r="CA83" s="16">
        <v>100</v>
      </c>
      <c r="CB83" s="16">
        <v>100</v>
      </c>
      <c r="CC83" s="16">
        <v>100</v>
      </c>
      <c r="CD83" s="16"/>
      <c r="CE83" s="16">
        <v>93.6</v>
      </c>
      <c r="CF83" s="16">
        <v>100</v>
      </c>
      <c r="CG83" s="16">
        <v>100</v>
      </c>
      <c r="CH83" s="16">
        <v>100</v>
      </c>
      <c r="CI83" s="16">
        <v>97.06</v>
      </c>
      <c r="CJ83" s="16">
        <v>87.5</v>
      </c>
      <c r="CK83" s="16">
        <v>100</v>
      </c>
      <c r="CL83" s="16"/>
      <c r="CM83" s="16"/>
      <c r="CN83" s="16"/>
      <c r="CO83" s="16">
        <v>97.5</v>
      </c>
      <c r="CP83" s="16">
        <v>87.88</v>
      </c>
      <c r="CQ83" s="16">
        <v>100</v>
      </c>
      <c r="CR83" s="16">
        <v>100</v>
      </c>
      <c r="CS83" s="16">
        <v>95.83</v>
      </c>
      <c r="CT83" s="16">
        <v>98.9</v>
      </c>
      <c r="CU83" s="16">
        <v>100</v>
      </c>
      <c r="CV83" s="16">
        <v>100</v>
      </c>
      <c r="CW83" s="16">
        <v>100</v>
      </c>
      <c r="CX83" s="16">
        <v>100</v>
      </c>
      <c r="CY83" s="16">
        <v>100</v>
      </c>
      <c r="CZ83" s="15"/>
      <c r="DA83" s="15"/>
      <c r="DB83" s="15"/>
      <c r="DC83" s="15"/>
      <c r="DD83" s="15"/>
      <c r="DE83" s="15"/>
      <c r="DF83" s="15"/>
      <c r="DG83" s="15"/>
      <c r="DH83" s="15"/>
      <c r="DI83" s="15"/>
      <c r="DJ83" s="15"/>
      <c r="DK83" s="15"/>
      <c r="DL83" s="15"/>
      <c r="DM83" s="15"/>
      <c r="DN83" s="15"/>
      <c r="DO83" s="15"/>
      <c r="DP83" s="15"/>
      <c r="DQ83" s="15"/>
      <c r="DR83" s="15"/>
      <c r="DS83" s="15"/>
      <c r="DT83" s="15"/>
      <c r="DU83" s="15"/>
    </row>
    <row r="84" spans="1:125" x14ac:dyDescent="0.3">
      <c r="A84" s="14" t="s">
        <v>576</v>
      </c>
      <c r="B84" s="15" t="s">
        <v>231</v>
      </c>
      <c r="C84" s="15" t="s">
        <v>101</v>
      </c>
      <c r="D84" s="15" t="s">
        <v>102</v>
      </c>
      <c r="E84" s="15" t="s">
        <v>227</v>
      </c>
      <c r="F84" s="15" t="s">
        <v>110</v>
      </c>
      <c r="G84" s="15" t="s">
        <v>105</v>
      </c>
      <c r="H84" s="15" t="s">
        <v>105</v>
      </c>
      <c r="I84" s="15" t="s">
        <v>106</v>
      </c>
      <c r="J84" s="16">
        <v>74.930000000000007</v>
      </c>
      <c r="K84" s="16">
        <v>30.32</v>
      </c>
      <c r="L84" s="16">
        <v>86.39</v>
      </c>
      <c r="M84" s="16">
        <v>72.540000000000006</v>
      </c>
      <c r="N84" s="16">
        <v>79.28</v>
      </c>
      <c r="O84" s="16">
        <v>65.34</v>
      </c>
      <c r="P84" s="16">
        <v>46.98</v>
      </c>
      <c r="Q84" s="16">
        <v>82.2</v>
      </c>
      <c r="R84" s="16"/>
      <c r="S84" s="16">
        <v>30.32</v>
      </c>
      <c r="T84" s="16">
        <v>86.47</v>
      </c>
      <c r="U84" s="16"/>
      <c r="V84" s="16">
        <v>82.86</v>
      </c>
      <c r="W84" s="16">
        <v>90.74</v>
      </c>
      <c r="X84" s="16">
        <v>75.78</v>
      </c>
      <c r="Y84" s="16">
        <v>65.91</v>
      </c>
      <c r="Z84" s="16">
        <v>88.1</v>
      </c>
      <c r="AA84" s="16"/>
      <c r="AB84" s="16">
        <v>72.180000000000007</v>
      </c>
      <c r="AC84" s="16">
        <v>39.29</v>
      </c>
      <c r="AD84" s="16">
        <v>64.77</v>
      </c>
      <c r="AE84" s="16">
        <v>79.28</v>
      </c>
      <c r="AF84" s="16">
        <v>61.89</v>
      </c>
      <c r="AG84" s="16">
        <v>65.48</v>
      </c>
      <c r="AH84" s="16"/>
      <c r="AI84" s="16">
        <v>46.98</v>
      </c>
      <c r="AJ84" s="16">
        <v>81.92</v>
      </c>
      <c r="AK84" s="16"/>
      <c r="AL84" s="16"/>
      <c r="AM84" s="16"/>
      <c r="AN84" s="16"/>
      <c r="AO84" s="16">
        <v>35.229999999999997</v>
      </c>
      <c r="AP84" s="16">
        <v>23.64</v>
      </c>
      <c r="AQ84" s="16">
        <v>93.33</v>
      </c>
      <c r="AR84" s="16">
        <v>88.46</v>
      </c>
      <c r="AS84" s="16">
        <v>66.67</v>
      </c>
      <c r="AT84" s="16">
        <v>44.44</v>
      </c>
      <c r="AU84" s="16">
        <v>0</v>
      </c>
      <c r="AV84" s="16">
        <v>86.36</v>
      </c>
      <c r="AW84" s="16">
        <v>87.88</v>
      </c>
      <c r="AX84" s="16">
        <v>0</v>
      </c>
      <c r="AY84" s="16">
        <v>73.33</v>
      </c>
      <c r="AZ84" s="16">
        <v>27.27</v>
      </c>
      <c r="BA84" s="16">
        <v>91.76</v>
      </c>
      <c r="BB84" s="16">
        <v>54.29</v>
      </c>
      <c r="BC84" s="16">
        <v>66.67</v>
      </c>
      <c r="BD84" s="16"/>
      <c r="BE84" s="16">
        <v>68.75</v>
      </c>
      <c r="BF84" s="16">
        <v>62.5</v>
      </c>
      <c r="BG84" s="16">
        <v>80</v>
      </c>
      <c r="BH84" s="16">
        <v>100</v>
      </c>
      <c r="BI84" s="16">
        <v>91.67</v>
      </c>
      <c r="BJ84" s="16">
        <v>100</v>
      </c>
      <c r="BK84" s="16">
        <v>100</v>
      </c>
      <c r="BL84" s="16">
        <v>50</v>
      </c>
      <c r="BM84" s="16"/>
      <c r="BN84" s="16"/>
      <c r="BO84" s="16"/>
      <c r="BP84" s="16">
        <v>60</v>
      </c>
      <c r="BQ84" s="16">
        <v>74.069999999999993</v>
      </c>
      <c r="BR84" s="16">
        <v>91.3</v>
      </c>
      <c r="BS84" s="16">
        <v>69.23</v>
      </c>
      <c r="BT84" s="16">
        <v>70.59</v>
      </c>
      <c r="BU84" s="16">
        <v>42.86</v>
      </c>
      <c r="BV84" s="16">
        <v>0</v>
      </c>
      <c r="BW84" s="16"/>
      <c r="BX84" s="16">
        <v>50</v>
      </c>
      <c r="BY84" s="16">
        <v>69.010000000000005</v>
      </c>
      <c r="BZ84" s="16">
        <v>76.92</v>
      </c>
      <c r="CA84" s="16">
        <v>40.479999999999997</v>
      </c>
      <c r="CB84" s="16">
        <v>50</v>
      </c>
      <c r="CC84" s="16">
        <v>47.22</v>
      </c>
      <c r="CD84" s="16"/>
      <c r="CE84" s="16">
        <v>46.61</v>
      </c>
      <c r="CF84" s="16">
        <v>81.87</v>
      </c>
      <c r="CG84" s="16">
        <v>56.67</v>
      </c>
      <c r="CH84" s="16">
        <v>75</v>
      </c>
      <c r="CI84" s="16">
        <v>68.94</v>
      </c>
      <c r="CJ84" s="16">
        <v>60</v>
      </c>
      <c r="CK84" s="16">
        <v>50</v>
      </c>
      <c r="CL84" s="16"/>
      <c r="CM84" s="16"/>
      <c r="CN84" s="16"/>
      <c r="CO84" s="16">
        <v>89.17</v>
      </c>
      <c r="CP84" s="16">
        <v>29.69</v>
      </c>
      <c r="CQ84" s="16">
        <v>51.22</v>
      </c>
      <c r="CR84" s="16">
        <v>45.45</v>
      </c>
      <c r="CS84" s="16">
        <v>59.79</v>
      </c>
      <c r="CT84" s="16">
        <v>83.52</v>
      </c>
      <c r="CU84" s="16">
        <v>69.39</v>
      </c>
      <c r="CV84" s="16">
        <v>97.22</v>
      </c>
      <c r="CW84" s="16">
        <v>92.98</v>
      </c>
      <c r="CX84" s="16">
        <v>86.39</v>
      </c>
      <c r="CY84" s="16">
        <v>100</v>
      </c>
      <c r="CZ84" s="15"/>
      <c r="DA84" s="15"/>
      <c r="DB84" s="15"/>
      <c r="DC84" s="15"/>
      <c r="DD84" s="15"/>
      <c r="DE84" s="15"/>
      <c r="DF84" s="15"/>
      <c r="DG84" s="15"/>
      <c r="DH84" s="15"/>
      <c r="DI84" s="15"/>
      <c r="DJ84" s="15"/>
      <c r="DK84" s="15"/>
      <c r="DL84" s="15"/>
      <c r="DM84" s="15"/>
      <c r="DN84" s="15"/>
      <c r="DO84" s="15"/>
      <c r="DP84" s="15"/>
      <c r="DQ84" s="15"/>
      <c r="DR84" s="15"/>
      <c r="DS84" s="15"/>
      <c r="DT84" s="15"/>
      <c r="DU84" s="15"/>
    </row>
    <row r="85" spans="1:125" x14ac:dyDescent="0.3">
      <c r="A85" s="14" t="s">
        <v>576</v>
      </c>
      <c r="B85" s="15" t="s">
        <v>232</v>
      </c>
      <c r="C85" s="15" t="s">
        <v>101</v>
      </c>
      <c r="D85" s="15" t="s">
        <v>102</v>
      </c>
      <c r="E85" s="15" t="s">
        <v>227</v>
      </c>
      <c r="F85" s="15" t="s">
        <v>110</v>
      </c>
      <c r="G85" s="15" t="s">
        <v>105</v>
      </c>
      <c r="H85" s="15" t="s">
        <v>105</v>
      </c>
      <c r="I85" s="15" t="s">
        <v>106</v>
      </c>
      <c r="J85" s="16">
        <v>85.8</v>
      </c>
      <c r="K85" s="16">
        <v>79.13</v>
      </c>
      <c r="L85" s="16">
        <v>94.38</v>
      </c>
      <c r="M85" s="16">
        <v>86.19</v>
      </c>
      <c r="N85" s="16">
        <v>94.23</v>
      </c>
      <c r="O85" s="16">
        <v>79.400000000000006</v>
      </c>
      <c r="P85" s="16">
        <v>79.12</v>
      </c>
      <c r="Q85" s="16">
        <v>93.42</v>
      </c>
      <c r="R85" s="16"/>
      <c r="S85" s="16">
        <v>79.13</v>
      </c>
      <c r="T85" s="16">
        <v>96.43</v>
      </c>
      <c r="U85" s="16"/>
      <c r="V85" s="16">
        <v>88.57</v>
      </c>
      <c r="W85" s="16">
        <v>100</v>
      </c>
      <c r="X85" s="16">
        <v>82.07</v>
      </c>
      <c r="Y85" s="16">
        <v>89.32</v>
      </c>
      <c r="Z85" s="16">
        <v>95.24</v>
      </c>
      <c r="AA85" s="16"/>
      <c r="AB85" s="16">
        <v>85.82</v>
      </c>
      <c r="AC85" s="16"/>
      <c r="AD85" s="16">
        <v>91.97</v>
      </c>
      <c r="AE85" s="16">
        <v>94.23</v>
      </c>
      <c r="AF85" s="16">
        <v>89.15</v>
      </c>
      <c r="AG85" s="16">
        <v>92.06</v>
      </c>
      <c r="AH85" s="16">
        <v>60.92</v>
      </c>
      <c r="AI85" s="16">
        <v>79.12</v>
      </c>
      <c r="AJ85" s="16">
        <v>93.26</v>
      </c>
      <c r="AK85" s="16"/>
      <c r="AL85" s="16"/>
      <c r="AM85" s="16"/>
      <c r="AN85" s="16"/>
      <c r="AO85" s="16">
        <v>82.61</v>
      </c>
      <c r="AP85" s="16">
        <v>79.31</v>
      </c>
      <c r="AQ85" s="16">
        <v>93.33</v>
      </c>
      <c r="AR85" s="16">
        <v>92.31</v>
      </c>
      <c r="AS85" s="16">
        <v>83.33</v>
      </c>
      <c r="AT85" s="16">
        <v>80</v>
      </c>
      <c r="AU85" s="16">
        <v>68.06</v>
      </c>
      <c r="AV85" s="16">
        <v>81.819999999999993</v>
      </c>
      <c r="AW85" s="16">
        <v>82.05</v>
      </c>
      <c r="AX85" s="16">
        <v>0</v>
      </c>
      <c r="AY85" s="16">
        <v>76.67</v>
      </c>
      <c r="AZ85" s="16"/>
      <c r="BA85" s="16">
        <v>88.1</v>
      </c>
      <c r="BB85" s="16">
        <v>94.29</v>
      </c>
      <c r="BC85" s="16">
        <v>55.56</v>
      </c>
      <c r="BD85" s="16"/>
      <c r="BE85" s="16">
        <v>85.19</v>
      </c>
      <c r="BF85" s="16">
        <v>88.67</v>
      </c>
      <c r="BG85" s="16">
        <v>100</v>
      </c>
      <c r="BH85" s="16">
        <v>100</v>
      </c>
      <c r="BI85" s="16">
        <v>100</v>
      </c>
      <c r="BJ85" s="16">
        <v>0</v>
      </c>
      <c r="BK85" s="16">
        <v>100</v>
      </c>
      <c r="BL85" s="16">
        <v>100</v>
      </c>
      <c r="BM85" s="16"/>
      <c r="BN85" s="16"/>
      <c r="BO85" s="16"/>
      <c r="BP85" s="16">
        <v>93.02</v>
      </c>
      <c r="BQ85" s="16">
        <v>100</v>
      </c>
      <c r="BR85" s="16">
        <v>82.61</v>
      </c>
      <c r="BS85" s="16">
        <v>92.31</v>
      </c>
      <c r="BT85" s="16">
        <v>70.59</v>
      </c>
      <c r="BU85" s="16"/>
      <c r="BV85" s="16"/>
      <c r="BW85" s="16"/>
      <c r="BX85" s="16"/>
      <c r="BY85" s="16">
        <v>88.71</v>
      </c>
      <c r="BZ85" s="16">
        <v>88.89</v>
      </c>
      <c r="CA85" s="16">
        <v>85.71</v>
      </c>
      <c r="CB85" s="16">
        <v>100</v>
      </c>
      <c r="CC85" s="16">
        <v>100</v>
      </c>
      <c r="CD85" s="16"/>
      <c r="CE85" s="16">
        <v>86.99</v>
      </c>
      <c r="CF85" s="16">
        <v>91.11</v>
      </c>
      <c r="CG85" s="16">
        <v>100</v>
      </c>
      <c r="CH85" s="16">
        <v>100</v>
      </c>
      <c r="CI85" s="16">
        <v>87.88</v>
      </c>
      <c r="CJ85" s="16">
        <v>80</v>
      </c>
      <c r="CK85" s="16">
        <v>100</v>
      </c>
      <c r="CL85" s="16">
        <v>84.68</v>
      </c>
      <c r="CM85" s="16">
        <v>20.97</v>
      </c>
      <c r="CN85" s="16">
        <v>65.58</v>
      </c>
      <c r="CO85" s="16">
        <v>100</v>
      </c>
      <c r="CP85" s="16">
        <v>56.25</v>
      </c>
      <c r="CQ85" s="16">
        <v>95.12</v>
      </c>
      <c r="CR85" s="16">
        <v>100</v>
      </c>
      <c r="CS85" s="16">
        <v>90</v>
      </c>
      <c r="CT85" s="16">
        <v>93.41</v>
      </c>
      <c r="CU85" s="16">
        <v>93.88</v>
      </c>
      <c r="CV85" s="16">
        <v>88.89</v>
      </c>
      <c r="CW85" s="16">
        <v>96.36</v>
      </c>
      <c r="CX85" s="16">
        <v>94.56</v>
      </c>
      <c r="CY85" s="16">
        <v>98.63</v>
      </c>
      <c r="CZ85" s="15"/>
      <c r="DA85" s="15"/>
      <c r="DB85" s="15"/>
      <c r="DC85" s="15"/>
      <c r="DD85" s="15"/>
      <c r="DE85" s="15"/>
      <c r="DF85" s="15"/>
      <c r="DG85" s="15"/>
      <c r="DH85" s="15"/>
      <c r="DI85" s="15"/>
      <c r="DJ85" s="15"/>
      <c r="DK85" s="15"/>
      <c r="DL85" s="15"/>
      <c r="DM85" s="15"/>
      <c r="DN85" s="15"/>
      <c r="DO85" s="15"/>
      <c r="DP85" s="15"/>
      <c r="DQ85" s="15"/>
      <c r="DR85" s="15"/>
      <c r="DS85" s="15"/>
      <c r="DT85" s="15"/>
      <c r="DU85" s="15"/>
    </row>
    <row r="86" spans="1:125" x14ac:dyDescent="0.3">
      <c r="A86" s="14" t="s">
        <v>576</v>
      </c>
      <c r="B86" s="15" t="s">
        <v>233</v>
      </c>
      <c r="C86" s="15" t="s">
        <v>101</v>
      </c>
      <c r="D86" s="15" t="s">
        <v>102</v>
      </c>
      <c r="E86" s="15" t="s">
        <v>147</v>
      </c>
      <c r="F86" s="15" t="s">
        <v>110</v>
      </c>
      <c r="G86" s="15" t="s">
        <v>105</v>
      </c>
      <c r="H86" s="15" t="s">
        <v>105</v>
      </c>
      <c r="I86" s="15" t="s">
        <v>106</v>
      </c>
      <c r="J86" s="16">
        <v>85.62</v>
      </c>
      <c r="K86" s="16">
        <v>73.260000000000005</v>
      </c>
      <c r="L86" s="16">
        <v>93.76</v>
      </c>
      <c r="M86" s="16">
        <v>87.08</v>
      </c>
      <c r="N86" s="16">
        <v>88.82</v>
      </c>
      <c r="O86" s="16">
        <v>82.36</v>
      </c>
      <c r="P86" s="16">
        <v>84.21</v>
      </c>
      <c r="Q86" s="16">
        <v>85.4</v>
      </c>
      <c r="R86" s="16">
        <v>88.56</v>
      </c>
      <c r="S86" s="16">
        <v>65.25</v>
      </c>
      <c r="T86" s="16">
        <v>97.12</v>
      </c>
      <c r="U86" s="16">
        <v>77.33</v>
      </c>
      <c r="V86" s="16">
        <v>90.24</v>
      </c>
      <c r="W86" s="16">
        <v>100</v>
      </c>
      <c r="X86" s="16">
        <v>80.209999999999994</v>
      </c>
      <c r="Y86" s="16">
        <v>86.32</v>
      </c>
      <c r="Z86" s="16">
        <v>100</v>
      </c>
      <c r="AA86" s="16"/>
      <c r="AB86" s="16">
        <v>94.44</v>
      </c>
      <c r="AC86" s="16">
        <v>73.33</v>
      </c>
      <c r="AD86" s="16">
        <v>89.76</v>
      </c>
      <c r="AE86" s="16">
        <v>88.82</v>
      </c>
      <c r="AF86" s="16">
        <v>82.41</v>
      </c>
      <c r="AG86" s="16">
        <v>79.290000000000006</v>
      </c>
      <c r="AH86" s="16"/>
      <c r="AI86" s="16">
        <v>84.21</v>
      </c>
      <c r="AJ86" s="16">
        <v>85.27</v>
      </c>
      <c r="AK86" s="16">
        <v>95.83</v>
      </c>
      <c r="AL86" s="16">
        <v>66.67</v>
      </c>
      <c r="AM86" s="16">
        <v>95.06</v>
      </c>
      <c r="AN86" s="16">
        <v>71.430000000000007</v>
      </c>
      <c r="AO86" s="16">
        <v>65.22</v>
      </c>
      <c r="AP86" s="16">
        <v>65.52</v>
      </c>
      <c r="AQ86" s="16">
        <v>93.33</v>
      </c>
      <c r="AR86" s="16">
        <v>88.89</v>
      </c>
      <c r="AS86" s="16">
        <v>100</v>
      </c>
      <c r="AT86" s="16">
        <v>77.78</v>
      </c>
      <c r="AU86" s="16">
        <v>76.39</v>
      </c>
      <c r="AV86" s="16">
        <v>78.95</v>
      </c>
      <c r="AW86" s="16">
        <v>82.05</v>
      </c>
      <c r="AX86" s="16">
        <v>16.670000000000002</v>
      </c>
      <c r="AY86" s="16">
        <v>76.67</v>
      </c>
      <c r="AZ86" s="16">
        <v>46.15</v>
      </c>
      <c r="BA86" s="16">
        <v>95.35</v>
      </c>
      <c r="BB86" s="16">
        <v>71.430000000000007</v>
      </c>
      <c r="BC86" s="16">
        <v>77.78</v>
      </c>
      <c r="BD86" s="16"/>
      <c r="BE86" s="16">
        <v>64.81</v>
      </c>
      <c r="BF86" s="16">
        <v>91.33</v>
      </c>
      <c r="BG86" s="16">
        <v>100</v>
      </c>
      <c r="BH86" s="16">
        <v>100</v>
      </c>
      <c r="BI86" s="16">
        <v>100</v>
      </c>
      <c r="BJ86" s="16">
        <v>100</v>
      </c>
      <c r="BK86" s="16">
        <v>100</v>
      </c>
      <c r="BL86" s="16">
        <v>100</v>
      </c>
      <c r="BM86" s="16"/>
      <c r="BN86" s="16"/>
      <c r="BO86" s="16"/>
      <c r="BP86" s="16">
        <v>91.11</v>
      </c>
      <c r="BQ86" s="16">
        <v>92.59</v>
      </c>
      <c r="BR86" s="16">
        <v>95.83</v>
      </c>
      <c r="BS86" s="16">
        <v>92.31</v>
      </c>
      <c r="BT86" s="16">
        <v>100</v>
      </c>
      <c r="BU86" s="16">
        <v>62.5</v>
      </c>
      <c r="BV86" s="16">
        <v>100</v>
      </c>
      <c r="BW86" s="16">
        <v>68.75</v>
      </c>
      <c r="BX86" s="16">
        <v>76.92</v>
      </c>
      <c r="BY86" s="16">
        <v>87.3</v>
      </c>
      <c r="BZ86" s="16">
        <v>94.74</v>
      </c>
      <c r="CA86" s="16">
        <v>92.86</v>
      </c>
      <c r="CB86" s="16">
        <v>71.430000000000007</v>
      </c>
      <c r="CC86" s="16">
        <v>92</v>
      </c>
      <c r="CD86" s="16">
        <v>87.88</v>
      </c>
      <c r="CE86" s="16">
        <v>74.400000000000006</v>
      </c>
      <c r="CF86" s="16">
        <v>92.39</v>
      </c>
      <c r="CG86" s="16">
        <v>86.67</v>
      </c>
      <c r="CH86" s="16">
        <v>87.5</v>
      </c>
      <c r="CI86" s="16">
        <v>82.83</v>
      </c>
      <c r="CJ86" s="16">
        <v>50</v>
      </c>
      <c r="CK86" s="16">
        <v>50</v>
      </c>
      <c r="CL86" s="16"/>
      <c r="CM86" s="16"/>
      <c r="CN86" s="16"/>
      <c r="CO86" s="16">
        <v>100</v>
      </c>
      <c r="CP86" s="16">
        <v>96.97</v>
      </c>
      <c r="CQ86" s="16">
        <v>80.489999999999995</v>
      </c>
      <c r="CR86" s="16">
        <v>45.45</v>
      </c>
      <c r="CS86" s="16">
        <v>77.78</v>
      </c>
      <c r="CT86" s="16">
        <v>87.91</v>
      </c>
      <c r="CU86" s="16">
        <v>78</v>
      </c>
      <c r="CV86" s="16">
        <v>77.78</v>
      </c>
      <c r="CW86" s="16">
        <v>89.26</v>
      </c>
      <c r="CX86" s="16">
        <v>81.63</v>
      </c>
      <c r="CY86" s="16">
        <v>93.15</v>
      </c>
      <c r="CZ86" s="15"/>
      <c r="DA86" s="15"/>
      <c r="DB86" s="15"/>
      <c r="DC86" s="15"/>
      <c r="DD86" s="15"/>
      <c r="DE86" s="15"/>
      <c r="DF86" s="15"/>
      <c r="DG86" s="15"/>
      <c r="DH86" s="15"/>
      <c r="DI86" s="15"/>
      <c r="DJ86" s="15"/>
      <c r="DK86" s="15"/>
      <c r="DL86" s="15"/>
      <c r="DM86" s="15"/>
      <c r="DN86" s="15"/>
      <c r="DO86" s="15"/>
      <c r="DP86" s="15"/>
      <c r="DQ86" s="15"/>
      <c r="DR86" s="15"/>
      <c r="DS86" s="15"/>
      <c r="DT86" s="15"/>
      <c r="DU86" s="15"/>
    </row>
    <row r="87" spans="1:125" s="18" customFormat="1" x14ac:dyDescent="0.3">
      <c r="A87" s="14" t="s">
        <v>576</v>
      </c>
      <c r="B87" s="15" t="s">
        <v>234</v>
      </c>
      <c r="C87" s="15" t="s">
        <v>101</v>
      </c>
      <c r="D87" s="15" t="s">
        <v>102</v>
      </c>
      <c r="E87" s="15" t="s">
        <v>147</v>
      </c>
      <c r="F87" s="15" t="s">
        <v>235</v>
      </c>
      <c r="G87" s="15" t="s">
        <v>105</v>
      </c>
      <c r="H87" s="15" t="s">
        <v>105</v>
      </c>
      <c r="I87" s="15" t="s">
        <v>106</v>
      </c>
      <c r="J87" s="16">
        <v>70.87</v>
      </c>
      <c r="K87" s="16">
        <v>76.56</v>
      </c>
      <c r="L87" s="16">
        <v>88.19</v>
      </c>
      <c r="M87" s="16">
        <v>71.599999999999994</v>
      </c>
      <c r="N87" s="16">
        <v>69.3</v>
      </c>
      <c r="O87" s="16">
        <v>75.760000000000005</v>
      </c>
      <c r="P87" s="16">
        <v>49</v>
      </c>
      <c r="Q87" s="16">
        <v>66.22</v>
      </c>
      <c r="R87" s="16">
        <v>94.53</v>
      </c>
      <c r="S87" s="16">
        <v>66.95</v>
      </c>
      <c r="T87" s="16">
        <v>88.99</v>
      </c>
      <c r="U87" s="16">
        <v>72</v>
      </c>
      <c r="V87" s="16">
        <v>95.12</v>
      </c>
      <c r="W87" s="16">
        <v>98.18</v>
      </c>
      <c r="X87" s="16">
        <v>69.55</v>
      </c>
      <c r="Y87" s="16">
        <v>70</v>
      </c>
      <c r="Z87" s="16">
        <v>100</v>
      </c>
      <c r="AA87" s="16"/>
      <c r="AB87" s="16">
        <v>71.760000000000005</v>
      </c>
      <c r="AC87" s="16">
        <v>40.299999999999997</v>
      </c>
      <c r="AD87" s="16">
        <v>74.3</v>
      </c>
      <c r="AE87" s="16">
        <v>69.3</v>
      </c>
      <c r="AF87" s="16">
        <v>74.73</v>
      </c>
      <c r="AG87" s="16">
        <v>86.9</v>
      </c>
      <c r="AH87" s="16">
        <v>72.760000000000005</v>
      </c>
      <c r="AI87" s="16">
        <v>49</v>
      </c>
      <c r="AJ87" s="16">
        <v>65.63</v>
      </c>
      <c r="AK87" s="16">
        <v>95.83</v>
      </c>
      <c r="AL87" s="16">
        <v>81.67</v>
      </c>
      <c r="AM87" s="16">
        <v>96.91</v>
      </c>
      <c r="AN87" s="16">
        <v>100</v>
      </c>
      <c r="AO87" s="16">
        <v>69.569999999999993</v>
      </c>
      <c r="AP87" s="16">
        <v>67.239999999999995</v>
      </c>
      <c r="AQ87" s="16">
        <v>93.33</v>
      </c>
      <c r="AR87" s="16">
        <v>100</v>
      </c>
      <c r="AS87" s="16">
        <v>90.91</v>
      </c>
      <c r="AT87" s="16">
        <v>58.33</v>
      </c>
      <c r="AU87" s="16">
        <v>0</v>
      </c>
      <c r="AV87" s="16">
        <v>54.55</v>
      </c>
      <c r="AW87" s="16">
        <v>58.33</v>
      </c>
      <c r="AX87" s="16">
        <v>12.5</v>
      </c>
      <c r="AY87" s="16">
        <v>73.33</v>
      </c>
      <c r="AZ87" s="16">
        <v>47.06</v>
      </c>
      <c r="BA87" s="16">
        <v>89.53</v>
      </c>
      <c r="BB87" s="16">
        <v>68.569999999999993</v>
      </c>
      <c r="BC87" s="16"/>
      <c r="BD87" s="16"/>
      <c r="BE87" s="16">
        <v>46.67</v>
      </c>
      <c r="BF87" s="16">
        <v>68.67</v>
      </c>
      <c r="BG87" s="16">
        <v>100</v>
      </c>
      <c r="BH87" s="16">
        <v>100</v>
      </c>
      <c r="BI87" s="16">
        <v>100</v>
      </c>
      <c r="BJ87" s="16">
        <v>100</v>
      </c>
      <c r="BK87" s="16">
        <v>100</v>
      </c>
      <c r="BL87" s="16">
        <v>100</v>
      </c>
      <c r="BM87" s="16"/>
      <c r="BN87" s="16"/>
      <c r="BO87" s="16"/>
      <c r="BP87" s="16">
        <v>86.49</v>
      </c>
      <c r="BQ87" s="16">
        <v>85.19</v>
      </c>
      <c r="BR87" s="16">
        <v>57.89</v>
      </c>
      <c r="BS87" s="16">
        <v>92.31</v>
      </c>
      <c r="BT87" s="16">
        <v>44.12</v>
      </c>
      <c r="BU87" s="16">
        <v>75</v>
      </c>
      <c r="BV87" s="16">
        <v>66.67</v>
      </c>
      <c r="BW87" s="16">
        <v>34.29</v>
      </c>
      <c r="BX87" s="16">
        <v>26.67</v>
      </c>
      <c r="BY87" s="16">
        <v>75.290000000000006</v>
      </c>
      <c r="BZ87" s="16">
        <v>78.569999999999993</v>
      </c>
      <c r="CA87" s="16">
        <v>57.14</v>
      </c>
      <c r="CB87" s="16">
        <v>25</v>
      </c>
      <c r="CC87" s="16">
        <v>79.17</v>
      </c>
      <c r="CD87" s="16">
        <v>66.91</v>
      </c>
      <c r="CE87" s="16">
        <v>69.27</v>
      </c>
      <c r="CF87" s="16">
        <v>81.52</v>
      </c>
      <c r="CG87" s="16">
        <v>100</v>
      </c>
      <c r="CH87" s="16">
        <v>87.5</v>
      </c>
      <c r="CI87" s="16">
        <v>89.64</v>
      </c>
      <c r="CJ87" s="16">
        <v>58.33</v>
      </c>
      <c r="CK87" s="16">
        <v>50</v>
      </c>
      <c r="CL87" s="16">
        <v>68.42</v>
      </c>
      <c r="CM87" s="16">
        <v>88.71</v>
      </c>
      <c r="CN87" s="16">
        <v>68.42</v>
      </c>
      <c r="CO87" s="16">
        <v>37.5</v>
      </c>
      <c r="CP87" s="16">
        <v>54.55</v>
      </c>
      <c r="CQ87" s="16">
        <v>34.15</v>
      </c>
      <c r="CR87" s="16">
        <v>45.45</v>
      </c>
      <c r="CS87" s="16">
        <v>64.84</v>
      </c>
      <c r="CT87" s="16">
        <v>57.69</v>
      </c>
      <c r="CU87" s="16">
        <v>60.5</v>
      </c>
      <c r="CV87" s="16">
        <v>40</v>
      </c>
      <c r="CW87" s="16">
        <v>74.930000000000007</v>
      </c>
      <c r="CX87" s="16">
        <v>76.3</v>
      </c>
      <c r="CY87" s="16">
        <v>63.01</v>
      </c>
      <c r="CZ87" s="17"/>
      <c r="DA87" s="17"/>
      <c r="DB87" s="17"/>
      <c r="DC87" s="17"/>
      <c r="DD87" s="17"/>
      <c r="DE87" s="17"/>
      <c r="DF87" s="17"/>
      <c r="DG87" s="17"/>
      <c r="DH87" s="17"/>
      <c r="DI87" s="17"/>
      <c r="DJ87" s="17"/>
      <c r="DK87" s="17"/>
      <c r="DL87" s="17"/>
      <c r="DM87" s="17"/>
      <c r="DN87" s="17"/>
      <c r="DO87" s="17"/>
      <c r="DP87" s="17"/>
      <c r="DQ87" s="17"/>
      <c r="DR87" s="17"/>
      <c r="DS87" s="17"/>
      <c r="DT87" s="17"/>
      <c r="DU87" s="17"/>
    </row>
    <row r="88" spans="1:125" x14ac:dyDescent="0.3">
      <c r="A88" s="14" t="s">
        <v>576</v>
      </c>
      <c r="B88" s="15" t="s">
        <v>236</v>
      </c>
      <c r="C88" s="15" t="s">
        <v>101</v>
      </c>
      <c r="D88" s="15" t="s">
        <v>102</v>
      </c>
      <c r="E88" s="15" t="s">
        <v>147</v>
      </c>
      <c r="F88" s="15" t="s">
        <v>122</v>
      </c>
      <c r="G88" s="15" t="s">
        <v>105</v>
      </c>
      <c r="H88" s="15" t="s">
        <v>105</v>
      </c>
      <c r="I88" s="15" t="s">
        <v>106</v>
      </c>
      <c r="J88" s="16">
        <v>72.599999999999994</v>
      </c>
      <c r="K88" s="16">
        <v>62.1</v>
      </c>
      <c r="L88" s="16">
        <v>83.11</v>
      </c>
      <c r="M88" s="16">
        <v>75.22</v>
      </c>
      <c r="N88" s="16">
        <v>83.77</v>
      </c>
      <c r="O88" s="16">
        <v>67.900000000000006</v>
      </c>
      <c r="P88" s="16">
        <v>62.42</v>
      </c>
      <c r="Q88" s="16">
        <v>72.849999999999994</v>
      </c>
      <c r="R88" s="16">
        <v>80.099999999999994</v>
      </c>
      <c r="S88" s="16">
        <v>52.25</v>
      </c>
      <c r="T88" s="16">
        <v>83.54</v>
      </c>
      <c r="U88" s="16">
        <v>74.67</v>
      </c>
      <c r="V88" s="16">
        <v>90.24</v>
      </c>
      <c r="W88" s="16">
        <v>100</v>
      </c>
      <c r="X88" s="16">
        <v>70.569999999999993</v>
      </c>
      <c r="Y88" s="16">
        <v>84.65</v>
      </c>
      <c r="Z88" s="16">
        <v>80.95</v>
      </c>
      <c r="AA88" s="16"/>
      <c r="AB88" s="16">
        <v>72.73</v>
      </c>
      <c r="AC88" s="16">
        <v>50</v>
      </c>
      <c r="AD88" s="16">
        <v>83.77</v>
      </c>
      <c r="AE88" s="16">
        <v>83.77</v>
      </c>
      <c r="AF88" s="16">
        <v>77.31</v>
      </c>
      <c r="AG88" s="16">
        <v>72.72</v>
      </c>
      <c r="AH88" s="16">
        <v>53.52</v>
      </c>
      <c r="AI88" s="16">
        <v>62.42</v>
      </c>
      <c r="AJ88" s="16">
        <v>72.23</v>
      </c>
      <c r="AK88" s="16">
        <v>83.33</v>
      </c>
      <c r="AL88" s="16">
        <v>86.67</v>
      </c>
      <c r="AM88" s="16">
        <v>77.78</v>
      </c>
      <c r="AN88" s="16">
        <v>71.430000000000007</v>
      </c>
      <c r="AO88" s="16">
        <v>63.64</v>
      </c>
      <c r="AP88" s="16">
        <v>50.91</v>
      </c>
      <c r="AQ88" s="16">
        <v>86.67</v>
      </c>
      <c r="AR88" s="16">
        <v>92.59</v>
      </c>
      <c r="AS88" s="16">
        <v>90.91</v>
      </c>
      <c r="AT88" s="16">
        <v>94.44</v>
      </c>
      <c r="AU88" s="16">
        <v>56.94</v>
      </c>
      <c r="AV88" s="16">
        <v>66.67</v>
      </c>
      <c r="AW88" s="16">
        <v>73.61</v>
      </c>
      <c r="AX88" s="16">
        <v>0</v>
      </c>
      <c r="AY88" s="16">
        <v>70</v>
      </c>
      <c r="AZ88" s="16">
        <v>15.38</v>
      </c>
      <c r="BA88" s="16">
        <v>88.37</v>
      </c>
      <c r="BB88" s="16">
        <v>60</v>
      </c>
      <c r="BC88" s="16">
        <v>88.89</v>
      </c>
      <c r="BD88" s="16"/>
      <c r="BE88" s="16">
        <v>72.22</v>
      </c>
      <c r="BF88" s="16">
        <v>88.19</v>
      </c>
      <c r="BG88" s="16">
        <v>90</v>
      </c>
      <c r="BH88" s="16">
        <v>100</v>
      </c>
      <c r="BI88" s="16">
        <v>83.33</v>
      </c>
      <c r="BJ88" s="16">
        <v>100</v>
      </c>
      <c r="BK88" s="16">
        <v>100</v>
      </c>
      <c r="BL88" s="16">
        <v>40</v>
      </c>
      <c r="BM88" s="16"/>
      <c r="BN88" s="16"/>
      <c r="BO88" s="16"/>
      <c r="BP88" s="16">
        <v>75.56</v>
      </c>
      <c r="BQ88" s="16">
        <v>74.069999999999993</v>
      </c>
      <c r="BR88" s="16">
        <v>73.680000000000007</v>
      </c>
      <c r="BS88" s="16">
        <v>84.62</v>
      </c>
      <c r="BT88" s="16">
        <v>62.07</v>
      </c>
      <c r="BU88" s="16">
        <v>62.5</v>
      </c>
      <c r="BV88" s="16">
        <v>50</v>
      </c>
      <c r="BW88" s="16">
        <v>53.12</v>
      </c>
      <c r="BX88" s="16">
        <v>30.77</v>
      </c>
      <c r="BY88" s="16">
        <v>76.19</v>
      </c>
      <c r="BZ88" s="16">
        <v>94.74</v>
      </c>
      <c r="CA88" s="16">
        <v>78.569999999999993</v>
      </c>
      <c r="CB88" s="16">
        <v>71.430000000000007</v>
      </c>
      <c r="CC88" s="16">
        <v>91.67</v>
      </c>
      <c r="CD88" s="16">
        <v>87.88</v>
      </c>
      <c r="CE88" s="16">
        <v>64.8</v>
      </c>
      <c r="CF88" s="16">
        <v>93.48</v>
      </c>
      <c r="CG88" s="16">
        <v>78.569999999999993</v>
      </c>
      <c r="CH88" s="16">
        <v>100</v>
      </c>
      <c r="CI88" s="16">
        <v>66.92</v>
      </c>
      <c r="CJ88" s="16">
        <v>40</v>
      </c>
      <c r="CK88" s="16">
        <v>100</v>
      </c>
      <c r="CL88" s="16">
        <v>55.26</v>
      </c>
      <c r="CM88" s="16">
        <v>32.26</v>
      </c>
      <c r="CN88" s="16">
        <v>61.64</v>
      </c>
      <c r="CO88" s="16">
        <v>50</v>
      </c>
      <c r="CP88" s="16">
        <v>66.67</v>
      </c>
      <c r="CQ88" s="16">
        <v>65.849999999999994</v>
      </c>
      <c r="CR88" s="16">
        <v>36.36</v>
      </c>
      <c r="CS88" s="16">
        <v>59.26</v>
      </c>
      <c r="CT88" s="16">
        <v>71.430000000000007</v>
      </c>
      <c r="CU88" s="16">
        <v>61.5</v>
      </c>
      <c r="CV88" s="16">
        <v>63.89</v>
      </c>
      <c r="CW88" s="16">
        <v>80.77</v>
      </c>
      <c r="CX88" s="16">
        <v>75.510000000000005</v>
      </c>
      <c r="CY88" s="16">
        <v>85.62</v>
      </c>
      <c r="CZ88" s="15"/>
      <c r="DA88" s="15"/>
      <c r="DB88" s="15"/>
      <c r="DC88" s="15"/>
      <c r="DD88" s="15"/>
      <c r="DE88" s="15"/>
      <c r="DF88" s="15"/>
      <c r="DG88" s="15"/>
      <c r="DH88" s="15"/>
      <c r="DI88" s="15"/>
      <c r="DJ88" s="15"/>
      <c r="DK88" s="15"/>
      <c r="DL88" s="15"/>
      <c r="DM88" s="15"/>
      <c r="DN88" s="15"/>
      <c r="DO88" s="15"/>
      <c r="DP88" s="15"/>
      <c r="DQ88" s="15"/>
      <c r="DR88" s="15"/>
      <c r="DS88" s="15"/>
      <c r="DT88" s="15"/>
      <c r="DU88" s="15"/>
    </row>
    <row r="89" spans="1:125" x14ac:dyDescent="0.3">
      <c r="A89" s="14" t="s">
        <v>576</v>
      </c>
      <c r="B89" s="15" t="s">
        <v>237</v>
      </c>
      <c r="C89" s="15" t="s">
        <v>101</v>
      </c>
      <c r="D89" s="15" t="s">
        <v>102</v>
      </c>
      <c r="E89" s="15" t="s">
        <v>176</v>
      </c>
      <c r="F89" s="15" t="s">
        <v>108</v>
      </c>
      <c r="G89" s="15" t="s">
        <v>105</v>
      </c>
      <c r="H89" s="15" t="s">
        <v>105</v>
      </c>
      <c r="I89" s="15" t="s">
        <v>106</v>
      </c>
      <c r="J89" s="16">
        <v>85.86</v>
      </c>
      <c r="K89" s="16">
        <v>86.96</v>
      </c>
      <c r="L89" s="16">
        <v>84.44</v>
      </c>
      <c r="M89" s="16">
        <v>83.75</v>
      </c>
      <c r="N89" s="16">
        <v>90.43</v>
      </c>
      <c r="O89" s="16">
        <v>80.81</v>
      </c>
      <c r="P89" s="16">
        <v>90.62</v>
      </c>
      <c r="Q89" s="16">
        <v>94.55</v>
      </c>
      <c r="R89" s="16"/>
      <c r="S89" s="16">
        <v>86.96</v>
      </c>
      <c r="T89" s="16">
        <v>93.66</v>
      </c>
      <c r="U89" s="16"/>
      <c r="V89" s="16">
        <v>48.57</v>
      </c>
      <c r="W89" s="16">
        <v>100</v>
      </c>
      <c r="X89" s="16">
        <v>77.2</v>
      </c>
      <c r="Y89" s="16">
        <v>88.6</v>
      </c>
      <c r="Z89" s="16">
        <v>100</v>
      </c>
      <c r="AA89" s="16"/>
      <c r="AB89" s="16">
        <v>88.24</v>
      </c>
      <c r="AC89" s="16">
        <v>59.17</v>
      </c>
      <c r="AD89" s="16">
        <v>91.67</v>
      </c>
      <c r="AE89" s="16">
        <v>90.43</v>
      </c>
      <c r="AF89" s="16">
        <v>93.52</v>
      </c>
      <c r="AG89" s="16">
        <v>92.86</v>
      </c>
      <c r="AH89" s="16">
        <v>57.24</v>
      </c>
      <c r="AI89" s="16">
        <v>90.62</v>
      </c>
      <c r="AJ89" s="16">
        <v>94.42</v>
      </c>
      <c r="AK89" s="16"/>
      <c r="AL89" s="16"/>
      <c r="AM89" s="16"/>
      <c r="AN89" s="16"/>
      <c r="AO89" s="16">
        <v>60.87</v>
      </c>
      <c r="AP89" s="16">
        <v>96.55</v>
      </c>
      <c r="AQ89" s="16">
        <v>86.67</v>
      </c>
      <c r="AR89" s="16">
        <v>38.46</v>
      </c>
      <c r="AS89" s="16">
        <v>83.33</v>
      </c>
      <c r="AT89" s="16">
        <v>66.67</v>
      </c>
      <c r="AU89" s="16">
        <v>0</v>
      </c>
      <c r="AV89" s="16">
        <v>85.71</v>
      </c>
      <c r="AW89" s="16">
        <v>88.89</v>
      </c>
      <c r="AX89" s="16">
        <v>0</v>
      </c>
      <c r="AY89" s="16">
        <v>63.33</v>
      </c>
      <c r="AZ89" s="16">
        <v>46.15</v>
      </c>
      <c r="BA89" s="16">
        <v>90.7</v>
      </c>
      <c r="BB89" s="16">
        <v>68.569999999999993</v>
      </c>
      <c r="BC89" s="16">
        <v>66.67</v>
      </c>
      <c r="BD89" s="16"/>
      <c r="BE89" s="16">
        <v>74.069999999999993</v>
      </c>
      <c r="BF89" s="16">
        <v>95.83</v>
      </c>
      <c r="BG89" s="16">
        <v>80</v>
      </c>
      <c r="BH89" s="16">
        <v>100</v>
      </c>
      <c r="BI89" s="16">
        <v>100</v>
      </c>
      <c r="BJ89" s="16">
        <v>100</v>
      </c>
      <c r="BK89" s="16">
        <v>100</v>
      </c>
      <c r="BL89" s="16">
        <v>100</v>
      </c>
      <c r="BM89" s="16"/>
      <c r="BN89" s="16"/>
      <c r="BO89" s="16"/>
      <c r="BP89" s="16">
        <v>86.49</v>
      </c>
      <c r="BQ89" s="16">
        <v>74.069999999999993</v>
      </c>
      <c r="BR89" s="16">
        <v>91.67</v>
      </c>
      <c r="BS89" s="16">
        <v>84.62</v>
      </c>
      <c r="BT89" s="16">
        <v>100</v>
      </c>
      <c r="BU89" s="16">
        <v>62.5</v>
      </c>
      <c r="BV89" s="16">
        <v>75</v>
      </c>
      <c r="BW89" s="16">
        <v>56.25</v>
      </c>
      <c r="BX89" s="16">
        <v>42.31</v>
      </c>
      <c r="BY89" s="16">
        <v>94.83</v>
      </c>
      <c r="BZ89" s="16">
        <v>100</v>
      </c>
      <c r="CA89" s="16">
        <v>85.71</v>
      </c>
      <c r="CB89" s="16">
        <v>85.71</v>
      </c>
      <c r="CC89" s="16">
        <v>84</v>
      </c>
      <c r="CD89" s="16">
        <v>88.48</v>
      </c>
      <c r="CE89" s="16">
        <v>88.8</v>
      </c>
      <c r="CF89" s="16">
        <v>98.91</v>
      </c>
      <c r="CG89" s="16">
        <v>80</v>
      </c>
      <c r="CH89" s="16">
        <v>100</v>
      </c>
      <c r="CI89" s="16">
        <v>97.3</v>
      </c>
      <c r="CJ89" s="16">
        <v>87.5</v>
      </c>
      <c r="CK89" s="16">
        <v>100</v>
      </c>
      <c r="CL89" s="16">
        <v>81.08</v>
      </c>
      <c r="CM89" s="16">
        <v>53.23</v>
      </c>
      <c r="CN89" s="16">
        <v>47.4</v>
      </c>
      <c r="CO89" s="16">
        <v>100</v>
      </c>
      <c r="CP89" s="16">
        <v>81.819999999999993</v>
      </c>
      <c r="CQ89" s="16">
        <v>95.12</v>
      </c>
      <c r="CR89" s="16">
        <v>90.91</v>
      </c>
      <c r="CS89" s="16">
        <v>89.17</v>
      </c>
      <c r="CT89" s="16">
        <v>96.7</v>
      </c>
      <c r="CU89" s="16">
        <v>97.96</v>
      </c>
      <c r="CV89" s="16">
        <v>83.33</v>
      </c>
      <c r="CW89" s="16">
        <v>98.35</v>
      </c>
      <c r="CX89" s="16">
        <v>98.64</v>
      </c>
      <c r="CY89" s="16">
        <v>100</v>
      </c>
      <c r="CZ89" s="15"/>
      <c r="DA89" s="15"/>
      <c r="DB89" s="15"/>
      <c r="DC89" s="15"/>
      <c r="DD89" s="15"/>
      <c r="DE89" s="15"/>
      <c r="DF89" s="15"/>
      <c r="DG89" s="15"/>
      <c r="DH89" s="15"/>
      <c r="DI89" s="15"/>
      <c r="DJ89" s="15"/>
      <c r="DK89" s="15"/>
      <c r="DL89" s="15"/>
      <c r="DM89" s="15"/>
      <c r="DN89" s="15"/>
      <c r="DO89" s="15"/>
      <c r="DP89" s="15"/>
      <c r="DQ89" s="15"/>
      <c r="DR89" s="15"/>
      <c r="DS89" s="15"/>
      <c r="DT89" s="15"/>
      <c r="DU89" s="15"/>
    </row>
    <row r="90" spans="1:125" x14ac:dyDescent="0.3">
      <c r="A90" s="14" t="s">
        <v>576</v>
      </c>
      <c r="B90" s="15" t="s">
        <v>238</v>
      </c>
      <c r="C90" s="15" t="s">
        <v>101</v>
      </c>
      <c r="D90" s="15" t="s">
        <v>102</v>
      </c>
      <c r="E90" s="15" t="s">
        <v>176</v>
      </c>
      <c r="F90" s="15" t="s">
        <v>108</v>
      </c>
      <c r="G90" s="15" t="s">
        <v>105</v>
      </c>
      <c r="H90" s="15" t="s">
        <v>105</v>
      </c>
      <c r="I90" s="15" t="s">
        <v>106</v>
      </c>
      <c r="J90" s="16">
        <v>84.06</v>
      </c>
      <c r="K90" s="16">
        <v>73.040000000000006</v>
      </c>
      <c r="L90" s="16">
        <v>83.24</v>
      </c>
      <c r="M90" s="16">
        <v>85.16</v>
      </c>
      <c r="N90" s="16">
        <v>90.26</v>
      </c>
      <c r="O90" s="16">
        <v>76.92</v>
      </c>
      <c r="P90" s="16">
        <v>90.67</v>
      </c>
      <c r="Q90" s="16">
        <v>92.11</v>
      </c>
      <c r="R90" s="16"/>
      <c r="S90" s="16">
        <v>73.040000000000006</v>
      </c>
      <c r="T90" s="16">
        <v>91.16</v>
      </c>
      <c r="U90" s="16"/>
      <c r="V90" s="16">
        <v>54.29</v>
      </c>
      <c r="W90" s="16">
        <v>100</v>
      </c>
      <c r="X90" s="16">
        <v>87.91</v>
      </c>
      <c r="Y90" s="16">
        <v>89.64</v>
      </c>
      <c r="Z90" s="16">
        <v>100</v>
      </c>
      <c r="AA90" s="16"/>
      <c r="AB90" s="16">
        <v>81.25</v>
      </c>
      <c r="AC90" s="16">
        <v>59.02</v>
      </c>
      <c r="AD90" s="16">
        <v>85.31</v>
      </c>
      <c r="AE90" s="16">
        <v>90.26</v>
      </c>
      <c r="AF90" s="16">
        <v>89.3</v>
      </c>
      <c r="AG90" s="16">
        <v>87.37</v>
      </c>
      <c r="AH90" s="16">
        <v>54.61</v>
      </c>
      <c r="AI90" s="16">
        <v>90.67</v>
      </c>
      <c r="AJ90" s="16">
        <v>91.99</v>
      </c>
      <c r="AK90" s="16"/>
      <c r="AL90" s="16"/>
      <c r="AM90" s="16"/>
      <c r="AN90" s="16"/>
      <c r="AO90" s="16">
        <v>60.87</v>
      </c>
      <c r="AP90" s="16">
        <v>81.03</v>
      </c>
      <c r="AQ90" s="16">
        <v>93.33</v>
      </c>
      <c r="AR90" s="16">
        <v>46.15</v>
      </c>
      <c r="AS90" s="16">
        <v>83.33</v>
      </c>
      <c r="AT90" s="16">
        <v>100</v>
      </c>
      <c r="AU90" s="16">
        <v>88.89</v>
      </c>
      <c r="AV90" s="16">
        <v>85.96</v>
      </c>
      <c r="AW90" s="16">
        <v>83.33</v>
      </c>
      <c r="AX90" s="16">
        <v>0</v>
      </c>
      <c r="AY90" s="16">
        <v>87.5</v>
      </c>
      <c r="AZ90" s="16">
        <v>61.54</v>
      </c>
      <c r="BA90" s="16">
        <v>97.65</v>
      </c>
      <c r="BB90" s="16">
        <v>94.29</v>
      </c>
      <c r="BC90" s="16">
        <v>100</v>
      </c>
      <c r="BD90" s="16"/>
      <c r="BE90" s="16">
        <v>70.83</v>
      </c>
      <c r="BF90" s="16">
        <v>93.75</v>
      </c>
      <c r="BG90" s="16">
        <v>100</v>
      </c>
      <c r="BH90" s="16">
        <v>100</v>
      </c>
      <c r="BI90" s="16">
        <v>100</v>
      </c>
      <c r="BJ90" s="16">
        <v>100</v>
      </c>
      <c r="BK90" s="16">
        <v>100</v>
      </c>
      <c r="BL90" s="16">
        <v>100</v>
      </c>
      <c r="BM90" s="16"/>
      <c r="BN90" s="16"/>
      <c r="BO90" s="16"/>
      <c r="BP90" s="16">
        <v>77.78</v>
      </c>
      <c r="BQ90" s="16">
        <v>77.78</v>
      </c>
      <c r="BR90" s="16">
        <v>91.67</v>
      </c>
      <c r="BS90" s="16">
        <v>69.23</v>
      </c>
      <c r="BT90" s="16">
        <v>88.24</v>
      </c>
      <c r="BU90" s="16">
        <v>62.5</v>
      </c>
      <c r="BV90" s="16">
        <v>100</v>
      </c>
      <c r="BW90" s="16">
        <v>33.33</v>
      </c>
      <c r="BX90" s="16">
        <v>100</v>
      </c>
      <c r="BY90" s="16">
        <v>84.13</v>
      </c>
      <c r="BZ90" s="16">
        <v>78.95</v>
      </c>
      <c r="CA90" s="16">
        <v>71.430000000000007</v>
      </c>
      <c r="CB90" s="16">
        <v>71.430000000000007</v>
      </c>
      <c r="CC90" s="16">
        <v>92</v>
      </c>
      <c r="CD90" s="16">
        <v>86.42</v>
      </c>
      <c r="CE90" s="16">
        <v>82.4</v>
      </c>
      <c r="CF90" s="16">
        <v>97.8</v>
      </c>
      <c r="CG90" s="16">
        <v>93.33</v>
      </c>
      <c r="CH90" s="16">
        <v>100</v>
      </c>
      <c r="CI90" s="16">
        <v>78.790000000000006</v>
      </c>
      <c r="CJ90" s="16">
        <v>95.83</v>
      </c>
      <c r="CK90" s="16">
        <v>100</v>
      </c>
      <c r="CL90" s="16">
        <v>70.27</v>
      </c>
      <c r="CM90" s="16">
        <v>29.03</v>
      </c>
      <c r="CN90" s="16">
        <v>57.53</v>
      </c>
      <c r="CO90" s="16">
        <v>95.83</v>
      </c>
      <c r="CP90" s="16">
        <v>87.88</v>
      </c>
      <c r="CQ90" s="16">
        <v>95.12</v>
      </c>
      <c r="CR90" s="16">
        <v>100</v>
      </c>
      <c r="CS90" s="16">
        <v>85</v>
      </c>
      <c r="CT90" s="16">
        <v>91.21</v>
      </c>
      <c r="CU90" s="16">
        <v>95.92</v>
      </c>
      <c r="CV90" s="16">
        <v>88.89</v>
      </c>
      <c r="CW90" s="16">
        <v>97.44</v>
      </c>
      <c r="CX90" s="16">
        <v>96.6</v>
      </c>
      <c r="CY90" s="16">
        <v>100</v>
      </c>
      <c r="CZ90" s="15"/>
      <c r="DA90" s="15"/>
      <c r="DB90" s="15"/>
      <c r="DC90" s="15"/>
      <c r="DD90" s="15"/>
      <c r="DE90" s="15"/>
      <c r="DF90" s="15"/>
      <c r="DG90" s="15"/>
      <c r="DH90" s="15"/>
      <c r="DI90" s="15"/>
      <c r="DJ90" s="15"/>
      <c r="DK90" s="15"/>
      <c r="DL90" s="15"/>
      <c r="DM90" s="15"/>
      <c r="DN90" s="15"/>
      <c r="DO90" s="15"/>
      <c r="DP90" s="15"/>
      <c r="DQ90" s="15"/>
      <c r="DR90" s="15"/>
      <c r="DS90" s="15"/>
      <c r="DT90" s="15"/>
      <c r="DU90" s="15"/>
    </row>
    <row r="91" spans="1:125" x14ac:dyDescent="0.3">
      <c r="A91" s="14" t="s">
        <v>576</v>
      </c>
      <c r="B91" s="15" t="s">
        <v>239</v>
      </c>
      <c r="C91" s="15" t="s">
        <v>101</v>
      </c>
      <c r="D91" s="15" t="s">
        <v>102</v>
      </c>
      <c r="E91" s="15" t="s">
        <v>227</v>
      </c>
      <c r="F91" s="15" t="s">
        <v>108</v>
      </c>
      <c r="G91" s="15" t="s">
        <v>105</v>
      </c>
      <c r="H91" s="15" t="s">
        <v>105</v>
      </c>
      <c r="I91" s="15" t="s">
        <v>106</v>
      </c>
      <c r="J91" s="16">
        <v>85.74</v>
      </c>
      <c r="K91" s="16">
        <v>90.43</v>
      </c>
      <c r="L91" s="16">
        <v>88.2</v>
      </c>
      <c r="M91" s="16">
        <v>88.93</v>
      </c>
      <c r="N91" s="16">
        <v>88.54</v>
      </c>
      <c r="O91" s="16">
        <v>74.38</v>
      </c>
      <c r="P91" s="16">
        <v>92.26</v>
      </c>
      <c r="Q91" s="16">
        <v>95.53</v>
      </c>
      <c r="R91" s="16"/>
      <c r="S91" s="16">
        <v>90.43</v>
      </c>
      <c r="T91" s="16">
        <v>96.43</v>
      </c>
      <c r="U91" s="16"/>
      <c r="V91" s="16">
        <v>51.43</v>
      </c>
      <c r="W91" s="16">
        <v>100</v>
      </c>
      <c r="X91" s="16">
        <v>80.7</v>
      </c>
      <c r="Y91" s="16">
        <v>95.73</v>
      </c>
      <c r="Z91" s="16">
        <v>100</v>
      </c>
      <c r="AA91" s="16"/>
      <c r="AB91" s="16">
        <v>90.78</v>
      </c>
      <c r="AC91" s="16"/>
      <c r="AD91" s="16">
        <v>97.08</v>
      </c>
      <c r="AE91" s="16">
        <v>88.54</v>
      </c>
      <c r="AF91" s="16">
        <v>91.04</v>
      </c>
      <c r="AG91" s="16">
        <v>50.76</v>
      </c>
      <c r="AH91" s="16">
        <v>61.07</v>
      </c>
      <c r="AI91" s="16">
        <v>92.26</v>
      </c>
      <c r="AJ91" s="16">
        <v>95.49</v>
      </c>
      <c r="AK91" s="16"/>
      <c r="AL91" s="16"/>
      <c r="AM91" s="16"/>
      <c r="AN91" s="16"/>
      <c r="AO91" s="16">
        <v>100</v>
      </c>
      <c r="AP91" s="16">
        <v>89.66</v>
      </c>
      <c r="AQ91" s="16">
        <v>93.33</v>
      </c>
      <c r="AR91" s="16">
        <v>42.31</v>
      </c>
      <c r="AS91" s="16">
        <v>66.67</v>
      </c>
      <c r="AT91" s="16">
        <v>26.67</v>
      </c>
      <c r="AU91" s="16">
        <v>48.61</v>
      </c>
      <c r="AV91" s="16">
        <v>77.27</v>
      </c>
      <c r="AW91" s="16">
        <v>93.59</v>
      </c>
      <c r="AX91" s="16">
        <v>0</v>
      </c>
      <c r="AY91" s="16">
        <v>60</v>
      </c>
      <c r="AZ91" s="16"/>
      <c r="BA91" s="16">
        <v>96.43</v>
      </c>
      <c r="BB91" s="16">
        <v>77.14</v>
      </c>
      <c r="BC91" s="16">
        <v>88.89</v>
      </c>
      <c r="BD91" s="16"/>
      <c r="BE91" s="16">
        <v>90.74</v>
      </c>
      <c r="BF91" s="16">
        <v>96.67</v>
      </c>
      <c r="BG91" s="16">
        <v>100</v>
      </c>
      <c r="BH91" s="16">
        <v>100</v>
      </c>
      <c r="BI91" s="16">
        <v>100</v>
      </c>
      <c r="BJ91" s="16">
        <v>100</v>
      </c>
      <c r="BK91" s="16">
        <v>100</v>
      </c>
      <c r="BL91" s="16">
        <v>100</v>
      </c>
      <c r="BM91" s="16"/>
      <c r="BN91" s="16"/>
      <c r="BO91" s="16"/>
      <c r="BP91" s="16">
        <v>97.67</v>
      </c>
      <c r="BQ91" s="16">
        <v>96.3</v>
      </c>
      <c r="BR91" s="16">
        <v>91.3</v>
      </c>
      <c r="BS91" s="16">
        <v>100</v>
      </c>
      <c r="BT91" s="16">
        <v>79.41</v>
      </c>
      <c r="BU91" s="16"/>
      <c r="BV91" s="16"/>
      <c r="BW91" s="16"/>
      <c r="BX91" s="16"/>
      <c r="BY91" s="16">
        <v>96.77</v>
      </c>
      <c r="BZ91" s="16">
        <v>94.44</v>
      </c>
      <c r="CA91" s="16">
        <v>92.86</v>
      </c>
      <c r="CB91" s="16">
        <v>100</v>
      </c>
      <c r="CC91" s="16">
        <v>100</v>
      </c>
      <c r="CD91" s="16"/>
      <c r="CE91" s="16">
        <v>87.8</v>
      </c>
      <c r="CF91" s="16">
        <v>95.56</v>
      </c>
      <c r="CG91" s="16">
        <v>60</v>
      </c>
      <c r="CH91" s="16">
        <v>75</v>
      </c>
      <c r="CI91" s="16">
        <v>38.89</v>
      </c>
      <c r="CJ91" s="16">
        <v>45.83</v>
      </c>
      <c r="CK91" s="16">
        <v>100</v>
      </c>
      <c r="CL91" s="16">
        <v>78.38</v>
      </c>
      <c r="CM91" s="16">
        <v>11.76</v>
      </c>
      <c r="CN91" s="16">
        <v>63.64</v>
      </c>
      <c r="CO91" s="16">
        <v>83.33</v>
      </c>
      <c r="CP91" s="16">
        <v>92.42</v>
      </c>
      <c r="CQ91" s="16">
        <v>95.12</v>
      </c>
      <c r="CR91" s="16">
        <v>100</v>
      </c>
      <c r="CS91" s="16">
        <v>89.17</v>
      </c>
      <c r="CT91" s="16">
        <v>97.8</v>
      </c>
      <c r="CU91" s="16">
        <v>95.92</v>
      </c>
      <c r="CV91" s="16">
        <v>83.33</v>
      </c>
      <c r="CW91" s="16">
        <v>98.35</v>
      </c>
      <c r="CX91" s="16">
        <v>99.32</v>
      </c>
      <c r="CY91" s="16">
        <v>100</v>
      </c>
      <c r="CZ91" s="15"/>
      <c r="DA91" s="15"/>
      <c r="DB91" s="15"/>
      <c r="DC91" s="15"/>
      <c r="DD91" s="15"/>
      <c r="DE91" s="15"/>
      <c r="DF91" s="15"/>
      <c r="DG91" s="15"/>
      <c r="DH91" s="15"/>
      <c r="DI91" s="15"/>
      <c r="DJ91" s="15"/>
      <c r="DK91" s="15"/>
      <c r="DL91" s="15"/>
      <c r="DM91" s="15"/>
      <c r="DN91" s="15"/>
      <c r="DO91" s="15"/>
      <c r="DP91" s="15"/>
      <c r="DQ91" s="15"/>
      <c r="DR91" s="15"/>
      <c r="DS91" s="15"/>
      <c r="DT91" s="15"/>
      <c r="DU91" s="15"/>
    </row>
    <row r="92" spans="1:125" x14ac:dyDescent="0.3">
      <c r="A92" s="14" t="s">
        <v>576</v>
      </c>
      <c r="B92" s="15" t="s">
        <v>240</v>
      </c>
      <c r="C92" s="15" t="s">
        <v>101</v>
      </c>
      <c r="D92" s="15" t="s">
        <v>102</v>
      </c>
      <c r="E92" s="15" t="s">
        <v>227</v>
      </c>
      <c r="F92" s="15" t="s">
        <v>108</v>
      </c>
      <c r="G92" s="15" t="s">
        <v>105</v>
      </c>
      <c r="H92" s="15" t="s">
        <v>105</v>
      </c>
      <c r="I92" s="15" t="s">
        <v>106</v>
      </c>
      <c r="J92" s="16">
        <v>78.41</v>
      </c>
      <c r="K92" s="16">
        <v>59.13</v>
      </c>
      <c r="L92" s="16">
        <v>80.34</v>
      </c>
      <c r="M92" s="16">
        <v>80.28</v>
      </c>
      <c r="N92" s="16">
        <v>80.61</v>
      </c>
      <c r="O92" s="16">
        <v>67.03</v>
      </c>
      <c r="P92" s="16">
        <v>80.92</v>
      </c>
      <c r="Q92" s="16">
        <v>88.68</v>
      </c>
      <c r="R92" s="16"/>
      <c r="S92" s="16">
        <v>59.13</v>
      </c>
      <c r="T92" s="16">
        <v>88.57</v>
      </c>
      <c r="U92" s="16"/>
      <c r="V92" s="16">
        <v>48.57</v>
      </c>
      <c r="W92" s="16">
        <v>98.15</v>
      </c>
      <c r="X92" s="16">
        <v>71.19</v>
      </c>
      <c r="Y92" s="16">
        <v>87.28</v>
      </c>
      <c r="Z92" s="16">
        <v>85.71</v>
      </c>
      <c r="AA92" s="16"/>
      <c r="AB92" s="16">
        <v>87.23</v>
      </c>
      <c r="AC92" s="16"/>
      <c r="AD92" s="16">
        <v>81.02</v>
      </c>
      <c r="AE92" s="16">
        <v>80.61</v>
      </c>
      <c r="AF92" s="16">
        <v>81.010000000000005</v>
      </c>
      <c r="AG92" s="16">
        <v>67.95</v>
      </c>
      <c r="AH92" s="16">
        <v>45.54</v>
      </c>
      <c r="AI92" s="16">
        <v>80.92</v>
      </c>
      <c r="AJ92" s="16">
        <v>88.63</v>
      </c>
      <c r="AK92" s="16"/>
      <c r="AL92" s="16"/>
      <c r="AM92" s="16"/>
      <c r="AN92" s="16"/>
      <c r="AO92" s="16">
        <v>56.52</v>
      </c>
      <c r="AP92" s="16">
        <v>56.9</v>
      </c>
      <c r="AQ92" s="16">
        <v>93.33</v>
      </c>
      <c r="AR92" s="16">
        <v>38.46</v>
      </c>
      <c r="AS92" s="16">
        <v>50</v>
      </c>
      <c r="AT92" s="16">
        <v>55.56</v>
      </c>
      <c r="AU92" s="16">
        <v>94.44</v>
      </c>
      <c r="AV92" s="16">
        <v>54.55</v>
      </c>
      <c r="AW92" s="16">
        <v>91.67</v>
      </c>
      <c r="AX92" s="16">
        <v>0</v>
      </c>
      <c r="AY92" s="16">
        <v>63.33</v>
      </c>
      <c r="AZ92" s="16"/>
      <c r="BA92" s="16">
        <v>89.29</v>
      </c>
      <c r="BB92" s="16">
        <v>48.57</v>
      </c>
      <c r="BC92" s="16">
        <v>66.67</v>
      </c>
      <c r="BD92" s="16"/>
      <c r="BE92" s="16">
        <v>85.19</v>
      </c>
      <c r="BF92" s="16">
        <v>89.58</v>
      </c>
      <c r="BG92" s="16">
        <v>80</v>
      </c>
      <c r="BH92" s="16">
        <v>100</v>
      </c>
      <c r="BI92" s="16">
        <v>100</v>
      </c>
      <c r="BJ92" s="16">
        <v>0</v>
      </c>
      <c r="BK92" s="16">
        <v>100</v>
      </c>
      <c r="BL92" s="16">
        <v>60</v>
      </c>
      <c r="BM92" s="16"/>
      <c r="BN92" s="16"/>
      <c r="BO92" s="16"/>
      <c r="BP92" s="16">
        <v>90.7</v>
      </c>
      <c r="BQ92" s="16">
        <v>88.89</v>
      </c>
      <c r="BR92" s="16">
        <v>82.61</v>
      </c>
      <c r="BS92" s="16">
        <v>100</v>
      </c>
      <c r="BT92" s="16">
        <v>79.41</v>
      </c>
      <c r="BU92" s="16"/>
      <c r="BV92" s="16"/>
      <c r="BW92" s="16"/>
      <c r="BX92" s="16"/>
      <c r="BY92" s="16">
        <v>83.87</v>
      </c>
      <c r="BZ92" s="16">
        <v>88.89</v>
      </c>
      <c r="CA92" s="16">
        <v>64.290000000000006</v>
      </c>
      <c r="CB92" s="16">
        <v>100</v>
      </c>
      <c r="CC92" s="16">
        <v>66.67</v>
      </c>
      <c r="CD92" s="16"/>
      <c r="CE92" s="16">
        <v>72.36</v>
      </c>
      <c r="CF92" s="16">
        <v>93.06</v>
      </c>
      <c r="CG92" s="16">
        <v>73.33</v>
      </c>
      <c r="CH92" s="16">
        <v>75</v>
      </c>
      <c r="CI92" s="16">
        <v>61.98</v>
      </c>
      <c r="CJ92" s="16">
        <v>79.17</v>
      </c>
      <c r="CK92" s="16">
        <v>50</v>
      </c>
      <c r="CL92" s="16">
        <v>57.66</v>
      </c>
      <c r="CM92" s="16">
        <v>17.649999999999999</v>
      </c>
      <c r="CN92" s="16">
        <v>45.89</v>
      </c>
      <c r="CO92" s="16">
        <v>85</v>
      </c>
      <c r="CP92" s="16">
        <v>80.3</v>
      </c>
      <c r="CQ92" s="16">
        <v>80.489999999999995</v>
      </c>
      <c r="CR92" s="16">
        <v>100</v>
      </c>
      <c r="CS92" s="16">
        <v>74.17</v>
      </c>
      <c r="CT92" s="16">
        <v>82.42</v>
      </c>
      <c r="CU92" s="16">
        <v>75.510000000000005</v>
      </c>
      <c r="CV92" s="16">
        <v>94.44</v>
      </c>
      <c r="CW92" s="16">
        <v>95.87</v>
      </c>
      <c r="CX92" s="16">
        <v>95.24</v>
      </c>
      <c r="CY92" s="16">
        <v>94.52</v>
      </c>
      <c r="CZ92" s="15"/>
      <c r="DA92" s="15"/>
      <c r="DB92" s="15"/>
      <c r="DC92" s="15"/>
      <c r="DD92" s="15"/>
      <c r="DE92" s="15"/>
      <c r="DF92" s="15"/>
      <c r="DG92" s="15"/>
      <c r="DH92" s="15"/>
      <c r="DI92" s="15"/>
      <c r="DJ92" s="15"/>
      <c r="DK92" s="15"/>
      <c r="DL92" s="15"/>
      <c r="DM92" s="15"/>
      <c r="DN92" s="15"/>
      <c r="DO92" s="15"/>
      <c r="DP92" s="15"/>
      <c r="DQ92" s="15"/>
      <c r="DR92" s="15"/>
      <c r="DS92" s="15"/>
      <c r="DT92" s="15"/>
      <c r="DU92" s="15"/>
    </row>
    <row r="93" spans="1:125" x14ac:dyDescent="0.3">
      <c r="A93" s="14" t="s">
        <v>576</v>
      </c>
      <c r="B93" s="15" t="s">
        <v>241</v>
      </c>
      <c r="C93" s="15" t="s">
        <v>101</v>
      </c>
      <c r="D93" s="15" t="s">
        <v>102</v>
      </c>
      <c r="E93" s="15" t="s">
        <v>227</v>
      </c>
      <c r="F93" s="15" t="s">
        <v>108</v>
      </c>
      <c r="G93" s="15" t="s">
        <v>105</v>
      </c>
      <c r="H93" s="15" t="s">
        <v>105</v>
      </c>
      <c r="I93" s="15" t="s">
        <v>106</v>
      </c>
      <c r="J93" s="16">
        <v>80.31</v>
      </c>
      <c r="K93" s="16">
        <v>80</v>
      </c>
      <c r="L93" s="16">
        <v>85.14</v>
      </c>
      <c r="M93" s="16">
        <v>75.459999999999994</v>
      </c>
      <c r="N93" s="16">
        <v>85.75</v>
      </c>
      <c r="O93" s="16">
        <v>76.099999999999994</v>
      </c>
      <c r="P93" s="16">
        <v>66.78</v>
      </c>
      <c r="Q93" s="16">
        <v>92.84</v>
      </c>
      <c r="R93" s="16"/>
      <c r="S93" s="16">
        <v>80</v>
      </c>
      <c r="T93" s="16">
        <v>87.41</v>
      </c>
      <c r="U93" s="16"/>
      <c r="V93" s="16">
        <v>80</v>
      </c>
      <c r="W93" s="16">
        <v>97.22</v>
      </c>
      <c r="X93" s="16">
        <v>78.569999999999993</v>
      </c>
      <c r="Y93" s="16">
        <v>76.92</v>
      </c>
      <c r="Z93" s="16">
        <v>73.81</v>
      </c>
      <c r="AA93" s="16"/>
      <c r="AB93" s="16">
        <v>74.099999999999994</v>
      </c>
      <c r="AC93" s="16">
        <v>46.67</v>
      </c>
      <c r="AD93" s="16">
        <v>76.5</v>
      </c>
      <c r="AE93" s="16">
        <v>85.75</v>
      </c>
      <c r="AF93" s="16">
        <v>90.6</v>
      </c>
      <c r="AG93" s="16">
        <v>86.15</v>
      </c>
      <c r="AH93" s="16">
        <v>49.13</v>
      </c>
      <c r="AI93" s="16">
        <v>66.78</v>
      </c>
      <c r="AJ93" s="16">
        <v>92.81</v>
      </c>
      <c r="AK93" s="16"/>
      <c r="AL93" s="16"/>
      <c r="AM93" s="16"/>
      <c r="AN93" s="16"/>
      <c r="AO93" s="16">
        <v>95.65</v>
      </c>
      <c r="AP93" s="16">
        <v>79.31</v>
      </c>
      <c r="AQ93" s="16">
        <v>86.67</v>
      </c>
      <c r="AR93" s="16">
        <v>84.62</v>
      </c>
      <c r="AS93" s="16">
        <v>83.33</v>
      </c>
      <c r="AT93" s="16">
        <v>86.67</v>
      </c>
      <c r="AU93" s="16">
        <v>70.83</v>
      </c>
      <c r="AV93" s="16">
        <v>86.67</v>
      </c>
      <c r="AW93" s="16">
        <v>89.74</v>
      </c>
      <c r="AX93" s="16">
        <v>16.670000000000002</v>
      </c>
      <c r="AY93" s="16">
        <v>83.33</v>
      </c>
      <c r="AZ93" s="16">
        <v>7.69</v>
      </c>
      <c r="BA93" s="16">
        <v>96.15</v>
      </c>
      <c r="BB93" s="16">
        <v>65.709999999999994</v>
      </c>
      <c r="BC93" s="16">
        <v>77.78</v>
      </c>
      <c r="BD93" s="16"/>
      <c r="BE93" s="16">
        <v>79.63</v>
      </c>
      <c r="BF93" s="16">
        <v>75.33</v>
      </c>
      <c r="BG93" s="16">
        <v>80</v>
      </c>
      <c r="BH93" s="16">
        <v>81.25</v>
      </c>
      <c r="BI93" s="16">
        <v>66.67</v>
      </c>
      <c r="BJ93" s="16">
        <v>0</v>
      </c>
      <c r="BK93" s="16">
        <v>100</v>
      </c>
      <c r="BL93" s="16">
        <v>70</v>
      </c>
      <c r="BM93" s="16"/>
      <c r="BN93" s="16"/>
      <c r="BO93" s="16"/>
      <c r="BP93" s="16">
        <v>68.89</v>
      </c>
      <c r="BQ93" s="16">
        <v>88.89</v>
      </c>
      <c r="BR93" s="16">
        <v>84.21</v>
      </c>
      <c r="BS93" s="16">
        <v>76.92</v>
      </c>
      <c r="BT93" s="16">
        <v>67.650000000000006</v>
      </c>
      <c r="BU93" s="16">
        <v>25</v>
      </c>
      <c r="BV93" s="16">
        <v>25</v>
      </c>
      <c r="BW93" s="16">
        <v>37.5</v>
      </c>
      <c r="BX93" s="16">
        <v>76.92</v>
      </c>
      <c r="BY93" s="16">
        <v>75.66</v>
      </c>
      <c r="BZ93" s="16">
        <v>88.89</v>
      </c>
      <c r="CA93" s="16">
        <v>40.479999999999997</v>
      </c>
      <c r="CB93" s="16">
        <v>80</v>
      </c>
      <c r="CC93" s="16">
        <v>68</v>
      </c>
      <c r="CD93" s="16"/>
      <c r="CE93" s="16">
        <v>89.58</v>
      </c>
      <c r="CF93" s="16">
        <v>91.03</v>
      </c>
      <c r="CG93" s="16">
        <v>92.86</v>
      </c>
      <c r="CH93" s="16">
        <v>100</v>
      </c>
      <c r="CI93" s="16">
        <v>85.86</v>
      </c>
      <c r="CJ93" s="16">
        <v>70.83</v>
      </c>
      <c r="CK93" s="16">
        <v>50</v>
      </c>
      <c r="CL93" s="16">
        <v>61.71</v>
      </c>
      <c r="CM93" s="16">
        <v>56.45</v>
      </c>
      <c r="CN93" s="16">
        <v>38.64</v>
      </c>
      <c r="CO93" s="16">
        <v>81.67</v>
      </c>
      <c r="CP93" s="16">
        <v>45.45</v>
      </c>
      <c r="CQ93" s="16">
        <v>75.61</v>
      </c>
      <c r="CR93" s="16">
        <v>81.819999999999993</v>
      </c>
      <c r="CS93" s="16">
        <v>84.17</v>
      </c>
      <c r="CT93" s="16">
        <v>92.31</v>
      </c>
      <c r="CU93" s="16">
        <v>93.88</v>
      </c>
      <c r="CV93" s="16">
        <v>100</v>
      </c>
      <c r="CW93" s="16">
        <v>94.74</v>
      </c>
      <c r="CX93" s="16">
        <v>94.56</v>
      </c>
      <c r="CY93" s="16">
        <v>98.63</v>
      </c>
      <c r="CZ93" s="15"/>
      <c r="DA93" s="15"/>
      <c r="DB93" s="15"/>
      <c r="DC93" s="15"/>
      <c r="DD93" s="15"/>
      <c r="DE93" s="15"/>
      <c r="DF93" s="15"/>
      <c r="DG93" s="15"/>
      <c r="DH93" s="15"/>
      <c r="DI93" s="15"/>
      <c r="DJ93" s="15"/>
      <c r="DK93" s="15"/>
      <c r="DL93" s="15"/>
      <c r="DM93" s="15"/>
      <c r="DN93" s="15"/>
      <c r="DO93" s="15"/>
      <c r="DP93" s="15"/>
      <c r="DQ93" s="15"/>
      <c r="DR93" s="15"/>
      <c r="DS93" s="15"/>
      <c r="DT93" s="15"/>
      <c r="DU93" s="15"/>
    </row>
    <row r="94" spans="1:125" x14ac:dyDescent="0.3">
      <c r="A94" s="14" t="s">
        <v>576</v>
      </c>
      <c r="B94" s="15" t="s">
        <v>242</v>
      </c>
      <c r="C94" s="15" t="s">
        <v>101</v>
      </c>
      <c r="D94" s="15" t="s">
        <v>102</v>
      </c>
      <c r="E94" s="15" t="s">
        <v>103</v>
      </c>
      <c r="F94" s="15" t="s">
        <v>243</v>
      </c>
      <c r="G94" s="15" t="s">
        <v>105</v>
      </c>
      <c r="H94" s="15" t="s">
        <v>105</v>
      </c>
      <c r="I94" s="15" t="s">
        <v>106</v>
      </c>
      <c r="J94" s="16">
        <v>80.150000000000006</v>
      </c>
      <c r="K94" s="16">
        <v>70.97</v>
      </c>
      <c r="L94" s="16">
        <v>86.8</v>
      </c>
      <c r="M94" s="16">
        <v>77.930000000000007</v>
      </c>
      <c r="N94" s="16">
        <v>85.39</v>
      </c>
      <c r="O94" s="16">
        <v>84.05</v>
      </c>
      <c r="P94" s="16">
        <v>60.3</v>
      </c>
      <c r="Q94" s="16">
        <v>80.08</v>
      </c>
      <c r="R94" s="16">
        <v>95.77</v>
      </c>
      <c r="S94" s="16">
        <v>57.63</v>
      </c>
      <c r="T94" s="16">
        <v>90.61</v>
      </c>
      <c r="U94" s="16">
        <v>55.56</v>
      </c>
      <c r="V94" s="16">
        <v>87.8</v>
      </c>
      <c r="W94" s="16">
        <v>100</v>
      </c>
      <c r="X94" s="16">
        <v>77.33</v>
      </c>
      <c r="Y94" s="16">
        <v>83.33</v>
      </c>
      <c r="Z94" s="16">
        <v>95.24</v>
      </c>
      <c r="AA94" s="16">
        <v>88.44</v>
      </c>
      <c r="AB94" s="16">
        <v>70.540000000000006</v>
      </c>
      <c r="AC94" s="16">
        <v>54.55</v>
      </c>
      <c r="AD94" s="16">
        <v>72.760000000000005</v>
      </c>
      <c r="AE94" s="16">
        <v>85.39</v>
      </c>
      <c r="AF94" s="16">
        <v>84.95</v>
      </c>
      <c r="AG94" s="16">
        <v>88.38</v>
      </c>
      <c r="AH94" s="16">
        <v>81.739999999999995</v>
      </c>
      <c r="AI94" s="16">
        <v>60.3</v>
      </c>
      <c r="AJ94" s="16">
        <v>79.83</v>
      </c>
      <c r="AK94" s="16">
        <v>100</v>
      </c>
      <c r="AL94" s="16">
        <v>100</v>
      </c>
      <c r="AM94" s="16">
        <v>89.51</v>
      </c>
      <c r="AN94" s="16">
        <v>100</v>
      </c>
      <c r="AO94" s="16">
        <v>43.48</v>
      </c>
      <c r="AP94" s="16">
        <v>62.07</v>
      </c>
      <c r="AQ94" s="16">
        <v>93.33</v>
      </c>
      <c r="AR94" s="16">
        <v>92.59</v>
      </c>
      <c r="AS94" s="16">
        <v>81.819999999999993</v>
      </c>
      <c r="AT94" s="16">
        <v>66.67</v>
      </c>
      <c r="AU94" s="16">
        <v>0</v>
      </c>
      <c r="AV94" s="16">
        <v>86.84</v>
      </c>
      <c r="AW94" s="16">
        <v>77.78</v>
      </c>
      <c r="AX94" s="16"/>
      <c r="AY94" s="16">
        <v>76.67</v>
      </c>
      <c r="AZ94" s="16">
        <v>70.59</v>
      </c>
      <c r="BA94" s="16">
        <v>93.02</v>
      </c>
      <c r="BB94" s="16">
        <v>51.43</v>
      </c>
      <c r="BC94" s="16">
        <v>100</v>
      </c>
      <c r="BD94" s="16"/>
      <c r="BE94" s="16">
        <v>75</v>
      </c>
      <c r="BF94" s="16">
        <v>82.67</v>
      </c>
      <c r="BG94" s="16">
        <v>100</v>
      </c>
      <c r="BH94" s="16">
        <v>100</v>
      </c>
      <c r="BI94" s="16">
        <v>100</v>
      </c>
      <c r="BJ94" s="16">
        <v>100</v>
      </c>
      <c r="BK94" s="16">
        <v>100</v>
      </c>
      <c r="BL94" s="16">
        <v>80</v>
      </c>
      <c r="BM94" s="16">
        <v>95.83</v>
      </c>
      <c r="BN94" s="16">
        <v>93.92</v>
      </c>
      <c r="BO94" s="16">
        <v>81.48</v>
      </c>
      <c r="BP94" s="16">
        <v>56.76</v>
      </c>
      <c r="BQ94" s="16">
        <v>74.069999999999993</v>
      </c>
      <c r="BR94" s="16">
        <v>83.33</v>
      </c>
      <c r="BS94" s="16">
        <v>61.54</v>
      </c>
      <c r="BT94" s="16">
        <v>79.31</v>
      </c>
      <c r="BU94" s="16">
        <v>100</v>
      </c>
      <c r="BV94" s="16">
        <v>66.67</v>
      </c>
      <c r="BW94" s="16">
        <v>47.06</v>
      </c>
      <c r="BX94" s="16">
        <v>26.67</v>
      </c>
      <c r="BY94" s="16">
        <v>65.52</v>
      </c>
      <c r="BZ94" s="16">
        <v>71.430000000000007</v>
      </c>
      <c r="CA94" s="16">
        <v>76.19</v>
      </c>
      <c r="CB94" s="16">
        <v>82.14</v>
      </c>
      <c r="CC94" s="16">
        <v>72</v>
      </c>
      <c r="CD94" s="16">
        <v>79.760000000000005</v>
      </c>
      <c r="CE94" s="16">
        <v>75.599999999999994</v>
      </c>
      <c r="CF94" s="16">
        <v>96.74</v>
      </c>
      <c r="CG94" s="16">
        <v>100</v>
      </c>
      <c r="CH94" s="16">
        <v>87.5</v>
      </c>
      <c r="CI94" s="16">
        <v>92.93</v>
      </c>
      <c r="CJ94" s="16">
        <v>58.33</v>
      </c>
      <c r="CK94" s="16">
        <v>50</v>
      </c>
      <c r="CL94" s="16">
        <v>82.46</v>
      </c>
      <c r="CM94" s="16">
        <v>83.87</v>
      </c>
      <c r="CN94" s="16">
        <v>80.52</v>
      </c>
      <c r="CO94" s="16">
        <v>42.5</v>
      </c>
      <c r="CP94" s="16">
        <v>68.180000000000007</v>
      </c>
      <c r="CQ94" s="16">
        <v>56.1</v>
      </c>
      <c r="CR94" s="16">
        <v>63.64</v>
      </c>
      <c r="CS94" s="16">
        <v>67.41</v>
      </c>
      <c r="CT94" s="16">
        <v>82.42</v>
      </c>
      <c r="CU94" s="16">
        <v>82</v>
      </c>
      <c r="CV94" s="16">
        <v>63.89</v>
      </c>
      <c r="CW94" s="16">
        <v>90.08</v>
      </c>
      <c r="CX94" s="16">
        <v>85.03</v>
      </c>
      <c r="CY94" s="16">
        <v>96.77</v>
      </c>
      <c r="CZ94" s="15"/>
      <c r="DA94" s="15"/>
      <c r="DB94" s="15"/>
      <c r="DC94" s="15"/>
      <c r="DD94" s="15"/>
      <c r="DE94" s="15"/>
      <c r="DF94" s="15"/>
      <c r="DG94" s="15"/>
      <c r="DH94" s="15"/>
      <c r="DI94" s="15"/>
      <c r="DJ94" s="15"/>
      <c r="DK94" s="15"/>
      <c r="DL94" s="15"/>
      <c r="DM94" s="15"/>
      <c r="DN94" s="15"/>
      <c r="DO94" s="15"/>
      <c r="DP94" s="15"/>
      <c r="DQ94" s="15"/>
      <c r="DR94" s="15"/>
      <c r="DS94" s="15"/>
      <c r="DT94" s="15"/>
      <c r="DU94" s="15"/>
    </row>
    <row r="95" spans="1:125" x14ac:dyDescent="0.3">
      <c r="A95" s="14" t="s">
        <v>576</v>
      </c>
      <c r="B95" s="15" t="s">
        <v>244</v>
      </c>
      <c r="C95" s="15" t="s">
        <v>101</v>
      </c>
      <c r="D95" s="15" t="s">
        <v>102</v>
      </c>
      <c r="E95" s="15" t="s">
        <v>147</v>
      </c>
      <c r="F95" s="15" t="s">
        <v>134</v>
      </c>
      <c r="G95" s="15" t="s">
        <v>105</v>
      </c>
      <c r="H95" s="15" t="s">
        <v>105</v>
      </c>
      <c r="I95" s="15" t="s">
        <v>106</v>
      </c>
      <c r="J95" s="16">
        <v>82.94</v>
      </c>
      <c r="K95" s="16">
        <v>85.3</v>
      </c>
      <c r="L95" s="16">
        <v>89.89</v>
      </c>
      <c r="M95" s="16">
        <v>88.5</v>
      </c>
      <c r="N95" s="16">
        <v>90.85</v>
      </c>
      <c r="O95" s="16">
        <v>83.51</v>
      </c>
      <c r="P95" s="16">
        <v>66.83</v>
      </c>
      <c r="Q95" s="16">
        <v>79.09</v>
      </c>
      <c r="R95" s="16">
        <v>91.42</v>
      </c>
      <c r="S95" s="16">
        <v>82.2</v>
      </c>
      <c r="T95" s="16">
        <v>93.75</v>
      </c>
      <c r="U95" s="16">
        <v>70.83</v>
      </c>
      <c r="V95" s="16">
        <v>82.93</v>
      </c>
      <c r="W95" s="16">
        <v>99.09</v>
      </c>
      <c r="X95" s="16">
        <v>78.78</v>
      </c>
      <c r="Y95" s="16">
        <v>73.44</v>
      </c>
      <c r="Z95" s="16">
        <v>100</v>
      </c>
      <c r="AA95" s="16"/>
      <c r="AB95" s="16">
        <v>95.14</v>
      </c>
      <c r="AC95" s="16">
        <v>80.3</v>
      </c>
      <c r="AD95" s="16">
        <v>98.04</v>
      </c>
      <c r="AE95" s="16">
        <v>90.85</v>
      </c>
      <c r="AF95" s="16">
        <v>90.41</v>
      </c>
      <c r="AG95" s="16">
        <v>85.48</v>
      </c>
      <c r="AH95" s="16">
        <v>73.290000000000006</v>
      </c>
      <c r="AI95" s="16">
        <v>66.83</v>
      </c>
      <c r="AJ95" s="16">
        <v>78.81</v>
      </c>
      <c r="AK95" s="16">
        <v>98.96</v>
      </c>
      <c r="AL95" s="16">
        <v>66.67</v>
      </c>
      <c r="AM95" s="16">
        <v>95.68</v>
      </c>
      <c r="AN95" s="16">
        <v>85.71</v>
      </c>
      <c r="AO95" s="16">
        <v>78.260000000000005</v>
      </c>
      <c r="AP95" s="16">
        <v>74.14</v>
      </c>
      <c r="AQ95" s="16">
        <v>80</v>
      </c>
      <c r="AR95" s="16">
        <v>85.19</v>
      </c>
      <c r="AS95" s="16">
        <v>81.819999999999993</v>
      </c>
      <c r="AT95" s="16">
        <v>100</v>
      </c>
      <c r="AU95" s="16">
        <v>94.44</v>
      </c>
      <c r="AV95" s="16">
        <v>63.16</v>
      </c>
      <c r="AW95" s="16">
        <v>73.48</v>
      </c>
      <c r="AX95" s="16">
        <v>0</v>
      </c>
      <c r="AY95" s="16">
        <v>100</v>
      </c>
      <c r="AZ95" s="16">
        <v>64.709999999999994</v>
      </c>
      <c r="BA95" s="16">
        <v>96.51</v>
      </c>
      <c r="BB95" s="16">
        <v>65.709999999999994</v>
      </c>
      <c r="BC95" s="16">
        <v>100</v>
      </c>
      <c r="BD95" s="16"/>
      <c r="BE95" s="16">
        <v>54.17</v>
      </c>
      <c r="BF95" s="16">
        <v>74.56</v>
      </c>
      <c r="BG95" s="16">
        <v>100</v>
      </c>
      <c r="BH95" s="16">
        <v>100</v>
      </c>
      <c r="BI95" s="16">
        <v>100</v>
      </c>
      <c r="BJ95" s="16">
        <v>100</v>
      </c>
      <c r="BK95" s="16">
        <v>100</v>
      </c>
      <c r="BL95" s="16">
        <v>100</v>
      </c>
      <c r="BM95" s="16"/>
      <c r="BN95" s="16"/>
      <c r="BO95" s="16"/>
      <c r="BP95" s="16">
        <v>95.56</v>
      </c>
      <c r="BQ95" s="16">
        <v>96.3</v>
      </c>
      <c r="BR95" s="16">
        <v>100</v>
      </c>
      <c r="BS95" s="16">
        <v>100</v>
      </c>
      <c r="BT95" s="16">
        <v>91.18</v>
      </c>
      <c r="BU95" s="16">
        <v>100</v>
      </c>
      <c r="BV95" s="16">
        <v>66.67</v>
      </c>
      <c r="BW95" s="16">
        <v>76.47</v>
      </c>
      <c r="BX95" s="16">
        <v>80</v>
      </c>
      <c r="BY95" s="16">
        <v>100</v>
      </c>
      <c r="BZ95" s="16">
        <v>89.47</v>
      </c>
      <c r="CA95" s="16">
        <v>92.86</v>
      </c>
      <c r="CB95" s="16">
        <v>100</v>
      </c>
      <c r="CC95" s="16">
        <v>100</v>
      </c>
      <c r="CD95" s="16">
        <v>100</v>
      </c>
      <c r="CE95" s="16">
        <v>84.38</v>
      </c>
      <c r="CF95" s="16">
        <v>97.83</v>
      </c>
      <c r="CG95" s="16">
        <v>86.67</v>
      </c>
      <c r="CH95" s="16">
        <v>62.5</v>
      </c>
      <c r="CI95" s="16">
        <v>91.16</v>
      </c>
      <c r="CJ95" s="16">
        <v>79.17</v>
      </c>
      <c r="CK95" s="16">
        <v>100</v>
      </c>
      <c r="CL95" s="16">
        <v>81.58</v>
      </c>
      <c r="CM95" s="16">
        <v>82.26</v>
      </c>
      <c r="CN95" s="16">
        <v>65.58</v>
      </c>
      <c r="CO95" s="16">
        <v>50</v>
      </c>
      <c r="CP95" s="16">
        <v>59.09</v>
      </c>
      <c r="CQ95" s="16">
        <v>70.73</v>
      </c>
      <c r="CR95" s="16">
        <v>63.64</v>
      </c>
      <c r="CS95" s="16">
        <v>75.56</v>
      </c>
      <c r="CT95" s="16">
        <v>83.52</v>
      </c>
      <c r="CU95" s="16">
        <v>82</v>
      </c>
      <c r="CV95" s="16">
        <v>91.67</v>
      </c>
      <c r="CW95" s="16">
        <v>83.78</v>
      </c>
      <c r="CX95" s="16">
        <v>51.09</v>
      </c>
      <c r="CY95" s="16">
        <v>79.45</v>
      </c>
      <c r="CZ95" s="15"/>
      <c r="DA95" s="15"/>
      <c r="DB95" s="15"/>
      <c r="DC95" s="15"/>
      <c r="DD95" s="15"/>
      <c r="DE95" s="15"/>
      <c r="DF95" s="15"/>
      <c r="DG95" s="15"/>
      <c r="DH95" s="15"/>
      <c r="DI95" s="15"/>
      <c r="DJ95" s="15"/>
      <c r="DK95" s="15"/>
      <c r="DL95" s="15"/>
      <c r="DM95" s="15"/>
      <c r="DN95" s="15"/>
      <c r="DO95" s="15"/>
      <c r="DP95" s="15"/>
      <c r="DQ95" s="15"/>
      <c r="DR95" s="15"/>
      <c r="DS95" s="15"/>
      <c r="DT95" s="15"/>
      <c r="DU95" s="15"/>
    </row>
    <row r="96" spans="1:125" x14ac:dyDescent="0.3">
      <c r="A96" s="14" t="s">
        <v>576</v>
      </c>
      <c r="B96" s="15" t="s">
        <v>245</v>
      </c>
      <c r="C96" s="15" t="s">
        <v>101</v>
      </c>
      <c r="D96" s="15" t="s">
        <v>102</v>
      </c>
      <c r="E96" s="15" t="s">
        <v>158</v>
      </c>
      <c r="F96" s="15" t="s">
        <v>118</v>
      </c>
      <c r="G96" s="15" t="s">
        <v>105</v>
      </c>
      <c r="H96" s="15" t="s">
        <v>105</v>
      </c>
      <c r="I96" s="15" t="s">
        <v>106</v>
      </c>
      <c r="J96" s="16">
        <v>85.11</v>
      </c>
      <c r="K96" s="16">
        <v>65.22</v>
      </c>
      <c r="L96" s="16">
        <v>89.58</v>
      </c>
      <c r="M96" s="16">
        <v>83.23</v>
      </c>
      <c r="N96" s="16">
        <v>86.39</v>
      </c>
      <c r="O96" s="16">
        <v>86.32</v>
      </c>
      <c r="P96" s="16">
        <v>79.510000000000005</v>
      </c>
      <c r="Q96" s="16">
        <v>89.31</v>
      </c>
      <c r="R96" s="16"/>
      <c r="S96" s="16">
        <v>65.22</v>
      </c>
      <c r="T96" s="16">
        <v>97.35</v>
      </c>
      <c r="U96" s="16"/>
      <c r="V96" s="16">
        <v>57.14</v>
      </c>
      <c r="W96" s="16">
        <v>98.15</v>
      </c>
      <c r="X96" s="16">
        <v>71.150000000000006</v>
      </c>
      <c r="Y96" s="16">
        <v>76.39</v>
      </c>
      <c r="Z96" s="16"/>
      <c r="AA96" s="16"/>
      <c r="AB96" s="16">
        <v>91.49</v>
      </c>
      <c r="AC96" s="16"/>
      <c r="AD96" s="16">
        <v>98.11</v>
      </c>
      <c r="AE96" s="16">
        <v>86.39</v>
      </c>
      <c r="AF96" s="16">
        <v>86.2</v>
      </c>
      <c r="AG96" s="16">
        <v>85.24</v>
      </c>
      <c r="AH96" s="16"/>
      <c r="AI96" s="16">
        <v>79.510000000000005</v>
      </c>
      <c r="AJ96" s="16">
        <v>89.27</v>
      </c>
      <c r="AK96" s="16"/>
      <c r="AL96" s="16"/>
      <c r="AM96" s="16"/>
      <c r="AN96" s="16"/>
      <c r="AO96" s="16">
        <v>56.52</v>
      </c>
      <c r="AP96" s="16">
        <v>67.239999999999995</v>
      </c>
      <c r="AQ96" s="16">
        <v>93.33</v>
      </c>
      <c r="AR96" s="16">
        <v>50</v>
      </c>
      <c r="AS96" s="16">
        <v>50</v>
      </c>
      <c r="AT96" s="16">
        <v>53.33</v>
      </c>
      <c r="AU96" s="16">
        <v>70.83</v>
      </c>
      <c r="AV96" s="16">
        <v>68.180000000000007</v>
      </c>
      <c r="AW96" s="16">
        <v>87.88</v>
      </c>
      <c r="AX96" s="16">
        <v>0</v>
      </c>
      <c r="AY96" s="16">
        <v>93.75</v>
      </c>
      <c r="AZ96" s="16"/>
      <c r="BA96" s="16">
        <v>84.52</v>
      </c>
      <c r="BB96" s="16">
        <v>51.43</v>
      </c>
      <c r="BC96" s="16">
        <v>77.78</v>
      </c>
      <c r="BD96" s="16"/>
      <c r="BE96" s="16">
        <v>47.62</v>
      </c>
      <c r="BF96" s="16">
        <v>79.86</v>
      </c>
      <c r="BG96" s="16">
        <v>100</v>
      </c>
      <c r="BH96" s="16"/>
      <c r="BI96" s="16"/>
      <c r="BJ96" s="16"/>
      <c r="BK96" s="16"/>
      <c r="BL96" s="16"/>
      <c r="BM96" s="16"/>
      <c r="BN96" s="16"/>
      <c r="BO96" s="16"/>
      <c r="BP96" s="16">
        <v>100</v>
      </c>
      <c r="BQ96" s="16">
        <v>100</v>
      </c>
      <c r="BR96" s="16">
        <v>86.96</v>
      </c>
      <c r="BS96" s="16">
        <v>100</v>
      </c>
      <c r="BT96" s="16">
        <v>73.53</v>
      </c>
      <c r="BU96" s="16"/>
      <c r="BV96" s="16"/>
      <c r="BW96" s="16"/>
      <c r="BX96" s="16"/>
      <c r="BY96" s="16">
        <v>100</v>
      </c>
      <c r="BZ96" s="16">
        <v>100</v>
      </c>
      <c r="CA96" s="16">
        <v>90.48</v>
      </c>
      <c r="CB96" s="16">
        <v>95</v>
      </c>
      <c r="CC96" s="16">
        <v>95.83</v>
      </c>
      <c r="CD96" s="16"/>
      <c r="CE96" s="16">
        <v>76.42</v>
      </c>
      <c r="CF96" s="16">
        <v>98.61</v>
      </c>
      <c r="CG96" s="16">
        <v>100</v>
      </c>
      <c r="CH96" s="16">
        <v>100</v>
      </c>
      <c r="CI96" s="16">
        <v>79.28</v>
      </c>
      <c r="CJ96" s="16">
        <v>66.67</v>
      </c>
      <c r="CK96" s="16">
        <v>100</v>
      </c>
      <c r="CL96" s="16"/>
      <c r="CM96" s="16"/>
      <c r="CN96" s="16"/>
      <c r="CO96" s="16">
        <v>87.5</v>
      </c>
      <c r="CP96" s="16">
        <v>75.760000000000005</v>
      </c>
      <c r="CQ96" s="16">
        <v>80.489999999999995</v>
      </c>
      <c r="CR96" s="16">
        <v>100</v>
      </c>
      <c r="CS96" s="16">
        <v>70.83</v>
      </c>
      <c r="CT96" s="16">
        <v>97.8</v>
      </c>
      <c r="CU96" s="16">
        <v>100</v>
      </c>
      <c r="CV96" s="16">
        <v>88.89</v>
      </c>
      <c r="CW96" s="16">
        <v>98.35</v>
      </c>
      <c r="CX96" s="16">
        <v>93.2</v>
      </c>
      <c r="CY96" s="16">
        <v>100</v>
      </c>
      <c r="CZ96" s="15"/>
      <c r="DA96" s="15"/>
      <c r="DB96" s="15"/>
      <c r="DC96" s="15"/>
      <c r="DD96" s="15"/>
      <c r="DE96" s="15"/>
      <c r="DF96" s="15"/>
      <c r="DG96" s="15"/>
      <c r="DH96" s="15"/>
      <c r="DI96" s="15"/>
      <c r="DJ96" s="15"/>
      <c r="DK96" s="15"/>
      <c r="DL96" s="15"/>
      <c r="DM96" s="15"/>
      <c r="DN96" s="15"/>
      <c r="DO96" s="15"/>
      <c r="DP96" s="15"/>
      <c r="DQ96" s="15"/>
      <c r="DR96" s="15"/>
      <c r="DS96" s="15"/>
      <c r="DT96" s="15"/>
      <c r="DU96" s="15"/>
    </row>
    <row r="97" spans="1:125" x14ac:dyDescent="0.3">
      <c r="A97" s="14" t="s">
        <v>576</v>
      </c>
      <c r="B97" s="15" t="s">
        <v>246</v>
      </c>
      <c r="C97" s="15" t="s">
        <v>101</v>
      </c>
      <c r="D97" s="15" t="s">
        <v>102</v>
      </c>
      <c r="E97" s="15" t="s">
        <v>143</v>
      </c>
      <c r="F97" s="15" t="s">
        <v>120</v>
      </c>
      <c r="G97" s="15" t="s">
        <v>105</v>
      </c>
      <c r="H97" s="15" t="s">
        <v>105</v>
      </c>
      <c r="I97" s="15" t="s">
        <v>106</v>
      </c>
      <c r="J97" s="16">
        <v>77.38</v>
      </c>
      <c r="K97" s="16">
        <v>61.45</v>
      </c>
      <c r="L97" s="16">
        <v>85.25</v>
      </c>
      <c r="M97" s="16">
        <v>76.88</v>
      </c>
      <c r="N97" s="16">
        <v>86.29</v>
      </c>
      <c r="O97" s="16">
        <v>68.87</v>
      </c>
      <c r="P97" s="16">
        <v>70.33</v>
      </c>
      <c r="Q97" s="16">
        <v>83.52</v>
      </c>
      <c r="R97" s="16">
        <v>84.83</v>
      </c>
      <c r="S97" s="16">
        <v>49.15</v>
      </c>
      <c r="T97" s="16">
        <v>88.75</v>
      </c>
      <c r="U97" s="16">
        <v>68</v>
      </c>
      <c r="V97" s="16">
        <v>87.8</v>
      </c>
      <c r="W97" s="16">
        <v>89.09</v>
      </c>
      <c r="X97" s="16">
        <v>72.69</v>
      </c>
      <c r="Y97" s="16">
        <v>40.57</v>
      </c>
      <c r="Z97" s="16">
        <v>95.24</v>
      </c>
      <c r="AA97" s="16">
        <v>72</v>
      </c>
      <c r="AB97" s="16">
        <v>79.7</v>
      </c>
      <c r="AC97" s="16">
        <v>56.67</v>
      </c>
      <c r="AD97" s="16">
        <v>92.25</v>
      </c>
      <c r="AE97" s="16">
        <v>86.29</v>
      </c>
      <c r="AF97" s="16">
        <v>73.150000000000006</v>
      </c>
      <c r="AG97" s="16">
        <v>90.82</v>
      </c>
      <c r="AH97" s="16">
        <v>52.02</v>
      </c>
      <c r="AI97" s="16">
        <v>70.33</v>
      </c>
      <c r="AJ97" s="16">
        <v>83.28</v>
      </c>
      <c r="AK97" s="16">
        <v>93.75</v>
      </c>
      <c r="AL97" s="16">
        <v>76.67</v>
      </c>
      <c r="AM97" s="16">
        <v>95.06</v>
      </c>
      <c r="AN97" s="16">
        <v>28.57</v>
      </c>
      <c r="AO97" s="16">
        <v>69.569999999999993</v>
      </c>
      <c r="AP97" s="16">
        <v>29.31</v>
      </c>
      <c r="AQ97" s="16">
        <v>93.33</v>
      </c>
      <c r="AR97" s="16">
        <v>85.19</v>
      </c>
      <c r="AS97" s="16">
        <v>100</v>
      </c>
      <c r="AT97" s="16">
        <v>83.33</v>
      </c>
      <c r="AU97" s="16">
        <v>0</v>
      </c>
      <c r="AV97" s="16">
        <v>47.92</v>
      </c>
      <c r="AW97" s="16">
        <v>53.47</v>
      </c>
      <c r="AX97" s="16">
        <v>16.670000000000002</v>
      </c>
      <c r="AY97" s="16">
        <v>73.33</v>
      </c>
      <c r="AZ97" s="16">
        <v>30.77</v>
      </c>
      <c r="BA97" s="16">
        <v>93.02</v>
      </c>
      <c r="BB97" s="16">
        <v>74.290000000000006</v>
      </c>
      <c r="BC97" s="16"/>
      <c r="BD97" s="16"/>
      <c r="BE97" s="16">
        <v>50</v>
      </c>
      <c r="BF97" s="16">
        <v>36.67</v>
      </c>
      <c r="BG97" s="16">
        <v>45</v>
      </c>
      <c r="BH97" s="16">
        <v>87.5</v>
      </c>
      <c r="BI97" s="16">
        <v>100</v>
      </c>
      <c r="BJ97" s="16">
        <v>100</v>
      </c>
      <c r="BK97" s="16">
        <v>100</v>
      </c>
      <c r="BL97" s="16">
        <v>100</v>
      </c>
      <c r="BM97" s="16">
        <v>75</v>
      </c>
      <c r="BN97" s="16">
        <v>81.08</v>
      </c>
      <c r="BO97" s="16">
        <v>68.180000000000007</v>
      </c>
      <c r="BP97" s="16">
        <v>79.41</v>
      </c>
      <c r="BQ97" s="16">
        <v>85.19</v>
      </c>
      <c r="BR97" s="16">
        <v>91.67</v>
      </c>
      <c r="BS97" s="16">
        <v>84.62</v>
      </c>
      <c r="BT97" s="16">
        <v>64.709999999999994</v>
      </c>
      <c r="BU97" s="16">
        <v>62.5</v>
      </c>
      <c r="BV97" s="16">
        <v>50</v>
      </c>
      <c r="BW97" s="16">
        <v>50</v>
      </c>
      <c r="BX97" s="16">
        <v>61.54</v>
      </c>
      <c r="BY97" s="16">
        <v>94.12</v>
      </c>
      <c r="BZ97" s="16">
        <v>78.95</v>
      </c>
      <c r="CA97" s="16">
        <v>85.71</v>
      </c>
      <c r="CB97" s="16">
        <v>71.430000000000007</v>
      </c>
      <c r="CC97" s="16">
        <v>92</v>
      </c>
      <c r="CD97" s="16">
        <v>94.64</v>
      </c>
      <c r="CE97" s="16">
        <v>58.4</v>
      </c>
      <c r="CF97" s="16">
        <v>92.39</v>
      </c>
      <c r="CG97" s="16">
        <v>93.33</v>
      </c>
      <c r="CH97" s="16">
        <v>87.5</v>
      </c>
      <c r="CI97" s="16">
        <v>87.96</v>
      </c>
      <c r="CJ97" s="16">
        <v>100</v>
      </c>
      <c r="CK97" s="16">
        <v>100</v>
      </c>
      <c r="CL97" s="16">
        <v>42.98</v>
      </c>
      <c r="CM97" s="16">
        <v>58.82</v>
      </c>
      <c r="CN97" s="16">
        <v>55.14</v>
      </c>
      <c r="CO97" s="16">
        <v>54.17</v>
      </c>
      <c r="CP97" s="16">
        <v>66.67</v>
      </c>
      <c r="CQ97" s="16">
        <v>80.489999999999995</v>
      </c>
      <c r="CR97" s="16">
        <v>81.819999999999993</v>
      </c>
      <c r="CS97" s="16">
        <v>74.81</v>
      </c>
      <c r="CT97" s="16">
        <v>64.47</v>
      </c>
      <c r="CU97" s="16">
        <v>55.83</v>
      </c>
      <c r="CV97" s="16">
        <v>83.33</v>
      </c>
      <c r="CW97" s="16">
        <v>99.59</v>
      </c>
      <c r="CX97" s="16">
        <v>97.96</v>
      </c>
      <c r="CY97" s="16">
        <v>84.25</v>
      </c>
      <c r="CZ97" s="15"/>
      <c r="DA97" s="15"/>
      <c r="DB97" s="15"/>
      <c r="DC97" s="15"/>
      <c r="DD97" s="15"/>
      <c r="DE97" s="15"/>
      <c r="DF97" s="15"/>
      <c r="DG97" s="15"/>
      <c r="DH97" s="15"/>
      <c r="DI97" s="15"/>
      <c r="DJ97" s="15"/>
      <c r="DK97" s="15"/>
      <c r="DL97" s="15"/>
      <c r="DM97" s="15"/>
      <c r="DN97" s="15"/>
      <c r="DO97" s="15"/>
      <c r="DP97" s="15"/>
      <c r="DQ97" s="15"/>
      <c r="DR97" s="15"/>
      <c r="DS97" s="15"/>
      <c r="DT97" s="15"/>
      <c r="DU97" s="15"/>
    </row>
    <row r="98" spans="1:125" x14ac:dyDescent="0.3">
      <c r="A98" s="14" t="s">
        <v>576</v>
      </c>
      <c r="B98" s="15" t="s">
        <v>247</v>
      </c>
      <c r="C98" s="15" t="s">
        <v>101</v>
      </c>
      <c r="D98" s="15" t="s">
        <v>102</v>
      </c>
      <c r="E98" s="15" t="s">
        <v>227</v>
      </c>
      <c r="F98" s="15" t="s">
        <v>140</v>
      </c>
      <c r="G98" s="15" t="s">
        <v>105</v>
      </c>
      <c r="H98" s="15" t="s">
        <v>105</v>
      </c>
      <c r="I98" s="15" t="s">
        <v>106</v>
      </c>
      <c r="J98" s="16">
        <v>80.260000000000005</v>
      </c>
      <c r="K98" s="16">
        <v>73.040000000000006</v>
      </c>
      <c r="L98" s="16">
        <v>87.03</v>
      </c>
      <c r="M98" s="16">
        <v>79.260000000000005</v>
      </c>
      <c r="N98" s="16">
        <v>75.58</v>
      </c>
      <c r="O98" s="16">
        <v>74.72</v>
      </c>
      <c r="P98" s="16">
        <v>70.62</v>
      </c>
      <c r="Q98" s="16">
        <v>90.99</v>
      </c>
      <c r="R98" s="16"/>
      <c r="S98" s="16">
        <v>73.040000000000006</v>
      </c>
      <c r="T98" s="16">
        <v>94.56</v>
      </c>
      <c r="U98" s="16"/>
      <c r="V98" s="16">
        <v>54.29</v>
      </c>
      <c r="W98" s="16">
        <v>100</v>
      </c>
      <c r="X98" s="16">
        <v>70.5</v>
      </c>
      <c r="Y98" s="16">
        <v>87.5</v>
      </c>
      <c r="Z98" s="16">
        <v>100</v>
      </c>
      <c r="AA98" s="16"/>
      <c r="AB98" s="16">
        <v>81.94</v>
      </c>
      <c r="AC98" s="16">
        <v>69.77</v>
      </c>
      <c r="AD98" s="16">
        <v>84.89</v>
      </c>
      <c r="AE98" s="16">
        <v>75.58</v>
      </c>
      <c r="AF98" s="16">
        <v>86.11</v>
      </c>
      <c r="AG98" s="16">
        <v>91.14</v>
      </c>
      <c r="AH98" s="16">
        <v>51.54</v>
      </c>
      <c r="AI98" s="16">
        <v>70.62</v>
      </c>
      <c r="AJ98" s="16">
        <v>90.77</v>
      </c>
      <c r="AK98" s="16"/>
      <c r="AL98" s="16"/>
      <c r="AM98" s="16"/>
      <c r="AN98" s="16"/>
      <c r="AO98" s="16">
        <v>52.17</v>
      </c>
      <c r="AP98" s="16">
        <v>81.03</v>
      </c>
      <c r="AQ98" s="16">
        <v>86.67</v>
      </c>
      <c r="AR98" s="16">
        <v>50</v>
      </c>
      <c r="AS98" s="16">
        <v>83.33</v>
      </c>
      <c r="AT98" s="16">
        <v>55.56</v>
      </c>
      <c r="AU98" s="16">
        <v>0</v>
      </c>
      <c r="AV98" s="16">
        <v>73.680000000000007</v>
      </c>
      <c r="AW98" s="16">
        <v>92.42</v>
      </c>
      <c r="AX98" s="16"/>
      <c r="AY98" s="16">
        <v>80</v>
      </c>
      <c r="AZ98" s="16">
        <v>76.47</v>
      </c>
      <c r="BA98" s="16">
        <v>86.05</v>
      </c>
      <c r="BB98" s="16">
        <v>42.86</v>
      </c>
      <c r="BC98" s="16"/>
      <c r="BD98" s="16"/>
      <c r="BE98" s="16">
        <v>61.9</v>
      </c>
      <c r="BF98" s="16">
        <v>92.36</v>
      </c>
      <c r="BG98" s="16">
        <v>100</v>
      </c>
      <c r="BH98" s="16">
        <v>100</v>
      </c>
      <c r="BI98" s="16">
        <v>100</v>
      </c>
      <c r="BJ98" s="16">
        <v>100</v>
      </c>
      <c r="BK98" s="16">
        <v>100</v>
      </c>
      <c r="BL98" s="16">
        <v>100</v>
      </c>
      <c r="BM98" s="16"/>
      <c r="BN98" s="16"/>
      <c r="BO98" s="16"/>
      <c r="BP98" s="16">
        <v>88.89</v>
      </c>
      <c r="BQ98" s="16">
        <v>85.19</v>
      </c>
      <c r="BR98" s="16">
        <v>83.33</v>
      </c>
      <c r="BS98" s="16">
        <v>69.23</v>
      </c>
      <c r="BT98" s="16">
        <v>73.53</v>
      </c>
      <c r="BU98" s="16">
        <v>100</v>
      </c>
      <c r="BV98" s="16">
        <v>66.67</v>
      </c>
      <c r="BW98" s="16">
        <v>45.45</v>
      </c>
      <c r="BX98" s="16">
        <v>60</v>
      </c>
      <c r="BY98" s="16">
        <v>85.71</v>
      </c>
      <c r="BZ98" s="16">
        <v>100</v>
      </c>
      <c r="CA98" s="16">
        <v>78.569999999999993</v>
      </c>
      <c r="CB98" s="16">
        <v>100</v>
      </c>
      <c r="CC98" s="16">
        <v>64</v>
      </c>
      <c r="CD98" s="16"/>
      <c r="CE98" s="16">
        <v>76</v>
      </c>
      <c r="CF98" s="16">
        <v>98.91</v>
      </c>
      <c r="CG98" s="16">
        <v>100</v>
      </c>
      <c r="CH98" s="16">
        <v>100</v>
      </c>
      <c r="CI98" s="16">
        <v>89.14</v>
      </c>
      <c r="CJ98" s="16">
        <v>60</v>
      </c>
      <c r="CK98" s="16">
        <v>100</v>
      </c>
      <c r="CL98" s="16">
        <v>61.26</v>
      </c>
      <c r="CM98" s="16">
        <v>16.13</v>
      </c>
      <c r="CN98" s="16">
        <v>61.64</v>
      </c>
      <c r="CO98" s="16">
        <v>100</v>
      </c>
      <c r="CP98" s="16">
        <v>65.150000000000006</v>
      </c>
      <c r="CQ98" s="16">
        <v>65.849999999999994</v>
      </c>
      <c r="CR98" s="16">
        <v>90.91</v>
      </c>
      <c r="CS98" s="16">
        <v>75</v>
      </c>
      <c r="CT98" s="16">
        <v>93.77</v>
      </c>
      <c r="CU98" s="16">
        <v>96.6</v>
      </c>
      <c r="CV98" s="16">
        <v>88.89</v>
      </c>
      <c r="CW98" s="16">
        <v>97.25</v>
      </c>
      <c r="CX98" s="16">
        <v>97.28</v>
      </c>
      <c r="CY98" s="16">
        <v>100</v>
      </c>
      <c r="CZ98" s="15"/>
      <c r="DA98" s="15"/>
      <c r="DB98" s="15"/>
      <c r="DC98" s="15"/>
      <c r="DD98" s="15"/>
      <c r="DE98" s="15"/>
      <c r="DF98" s="15"/>
      <c r="DG98" s="15"/>
      <c r="DH98" s="15"/>
      <c r="DI98" s="15"/>
      <c r="DJ98" s="15"/>
      <c r="DK98" s="15"/>
      <c r="DL98" s="15"/>
      <c r="DM98" s="15"/>
      <c r="DN98" s="15"/>
      <c r="DO98" s="15"/>
      <c r="DP98" s="15"/>
      <c r="DQ98" s="15"/>
      <c r="DR98" s="15"/>
      <c r="DS98" s="15"/>
      <c r="DT98" s="15"/>
      <c r="DU98" s="15"/>
    </row>
    <row r="99" spans="1:125" x14ac:dyDescent="0.3">
      <c r="A99" s="14" t="s">
        <v>576</v>
      </c>
      <c r="B99" s="15" t="s">
        <v>248</v>
      </c>
      <c r="C99" s="15" t="s">
        <v>101</v>
      </c>
      <c r="D99" s="15" t="s">
        <v>102</v>
      </c>
      <c r="E99" s="15" t="s">
        <v>227</v>
      </c>
      <c r="F99" s="15" t="s">
        <v>108</v>
      </c>
      <c r="G99" s="15" t="s">
        <v>105</v>
      </c>
      <c r="H99" s="15" t="s">
        <v>105</v>
      </c>
      <c r="I99" s="15" t="s">
        <v>106</v>
      </c>
      <c r="J99" s="16">
        <v>81.97</v>
      </c>
      <c r="K99" s="16">
        <v>61.52</v>
      </c>
      <c r="L99" s="16">
        <v>88.59</v>
      </c>
      <c r="M99" s="16">
        <v>83.03</v>
      </c>
      <c r="N99" s="16">
        <v>82.81</v>
      </c>
      <c r="O99" s="16">
        <v>80.959999999999994</v>
      </c>
      <c r="P99" s="16">
        <v>76.040000000000006</v>
      </c>
      <c r="Q99" s="16">
        <v>84.57</v>
      </c>
      <c r="R99" s="16"/>
      <c r="S99" s="16">
        <v>61.52</v>
      </c>
      <c r="T99" s="16">
        <v>96.58</v>
      </c>
      <c r="U99" s="16"/>
      <c r="V99" s="16">
        <v>54.29</v>
      </c>
      <c r="W99" s="16">
        <v>100</v>
      </c>
      <c r="X99" s="16">
        <v>79.680000000000007</v>
      </c>
      <c r="Y99" s="16">
        <v>81.58</v>
      </c>
      <c r="Z99" s="16">
        <v>64.290000000000006</v>
      </c>
      <c r="AA99" s="16"/>
      <c r="AB99" s="16">
        <v>93.62</v>
      </c>
      <c r="AC99" s="16">
        <v>41.07</v>
      </c>
      <c r="AD99" s="16">
        <v>88.08</v>
      </c>
      <c r="AE99" s="16">
        <v>82.81</v>
      </c>
      <c r="AF99" s="16">
        <v>80.83</v>
      </c>
      <c r="AG99" s="16">
        <v>85.61</v>
      </c>
      <c r="AH99" s="16">
        <v>80.23</v>
      </c>
      <c r="AI99" s="16">
        <v>76.040000000000006</v>
      </c>
      <c r="AJ99" s="16">
        <v>84.42</v>
      </c>
      <c r="AK99" s="16"/>
      <c r="AL99" s="16"/>
      <c r="AM99" s="16"/>
      <c r="AN99" s="16"/>
      <c r="AO99" s="16">
        <v>46.74</v>
      </c>
      <c r="AP99" s="16">
        <v>72.41</v>
      </c>
      <c r="AQ99" s="16">
        <v>93.33</v>
      </c>
      <c r="AR99" s="16">
        <v>46.15</v>
      </c>
      <c r="AS99" s="16">
        <v>83.33</v>
      </c>
      <c r="AT99" s="16">
        <v>60</v>
      </c>
      <c r="AU99" s="16">
        <v>0</v>
      </c>
      <c r="AV99" s="16">
        <v>78.95</v>
      </c>
      <c r="AW99" s="16">
        <v>91.67</v>
      </c>
      <c r="AX99" s="16">
        <v>0</v>
      </c>
      <c r="AY99" s="16">
        <v>56.67</v>
      </c>
      <c r="AZ99" s="16">
        <v>54.55</v>
      </c>
      <c r="BA99" s="16">
        <v>84.12</v>
      </c>
      <c r="BB99" s="16">
        <v>91.43</v>
      </c>
      <c r="BC99" s="16">
        <v>55.56</v>
      </c>
      <c r="BD99" s="16"/>
      <c r="BE99" s="16">
        <v>85.19</v>
      </c>
      <c r="BF99" s="16">
        <v>80.56</v>
      </c>
      <c r="BG99" s="16">
        <v>80</v>
      </c>
      <c r="BH99" s="16">
        <v>62.5</v>
      </c>
      <c r="BI99" s="16">
        <v>75</v>
      </c>
      <c r="BJ99" s="16">
        <v>100</v>
      </c>
      <c r="BK99" s="16">
        <v>50</v>
      </c>
      <c r="BL99" s="16">
        <v>50</v>
      </c>
      <c r="BM99" s="16"/>
      <c r="BN99" s="16"/>
      <c r="BO99" s="16"/>
      <c r="BP99" s="16">
        <v>97.67</v>
      </c>
      <c r="BQ99" s="16">
        <v>96.3</v>
      </c>
      <c r="BR99" s="16">
        <v>100</v>
      </c>
      <c r="BS99" s="16">
        <v>61.54</v>
      </c>
      <c r="BT99" s="16">
        <v>94.12</v>
      </c>
      <c r="BU99" s="16">
        <v>42.86</v>
      </c>
      <c r="BV99" s="16">
        <v>66.67</v>
      </c>
      <c r="BW99" s="16"/>
      <c r="BX99" s="16">
        <v>35</v>
      </c>
      <c r="BY99" s="16">
        <v>93.01</v>
      </c>
      <c r="BZ99" s="16">
        <v>100</v>
      </c>
      <c r="CA99" s="16">
        <v>71.430000000000007</v>
      </c>
      <c r="CB99" s="16">
        <v>100</v>
      </c>
      <c r="CC99" s="16">
        <v>70.83</v>
      </c>
      <c r="CD99" s="16"/>
      <c r="CE99" s="16">
        <v>72.489999999999995</v>
      </c>
      <c r="CF99" s="16">
        <v>92.31</v>
      </c>
      <c r="CG99" s="16">
        <v>96.67</v>
      </c>
      <c r="CH99" s="16">
        <v>100</v>
      </c>
      <c r="CI99" s="16">
        <v>80.81</v>
      </c>
      <c r="CJ99" s="16">
        <v>79.17</v>
      </c>
      <c r="CK99" s="16">
        <v>50</v>
      </c>
      <c r="CL99" s="16">
        <v>76.58</v>
      </c>
      <c r="CM99" s="16">
        <v>85.48</v>
      </c>
      <c r="CN99" s="16">
        <v>79.87</v>
      </c>
      <c r="CO99" s="16">
        <v>100</v>
      </c>
      <c r="CP99" s="16">
        <v>65.62</v>
      </c>
      <c r="CQ99" s="16">
        <v>82.93</v>
      </c>
      <c r="CR99" s="16">
        <v>72.73</v>
      </c>
      <c r="CS99" s="16">
        <v>71.459999999999994</v>
      </c>
      <c r="CT99" s="16">
        <v>80.95</v>
      </c>
      <c r="CU99" s="16">
        <v>52.38</v>
      </c>
      <c r="CV99" s="16">
        <v>77.78</v>
      </c>
      <c r="CW99" s="16">
        <v>98.35</v>
      </c>
      <c r="CX99" s="16">
        <v>99.32</v>
      </c>
      <c r="CY99" s="16">
        <v>90.41</v>
      </c>
      <c r="CZ99" s="15"/>
      <c r="DA99" s="15"/>
      <c r="DB99" s="15"/>
      <c r="DC99" s="15"/>
      <c r="DD99" s="15"/>
      <c r="DE99" s="15"/>
      <c r="DF99" s="15"/>
      <c r="DG99" s="15"/>
      <c r="DH99" s="15"/>
      <c r="DI99" s="15"/>
      <c r="DJ99" s="15"/>
      <c r="DK99" s="15"/>
      <c r="DL99" s="15"/>
      <c r="DM99" s="15"/>
      <c r="DN99" s="15"/>
      <c r="DO99" s="15"/>
      <c r="DP99" s="15"/>
      <c r="DQ99" s="15"/>
      <c r="DR99" s="15"/>
      <c r="DS99" s="15"/>
      <c r="DT99" s="15"/>
      <c r="DU99" s="15"/>
    </row>
    <row r="100" spans="1:125" x14ac:dyDescent="0.3">
      <c r="A100" s="14" t="s">
        <v>576</v>
      </c>
      <c r="B100" s="15" t="s">
        <v>249</v>
      </c>
      <c r="C100" s="15" t="s">
        <v>101</v>
      </c>
      <c r="D100" s="15" t="s">
        <v>102</v>
      </c>
      <c r="E100" s="15" t="s">
        <v>158</v>
      </c>
      <c r="F100" s="15" t="s">
        <v>118</v>
      </c>
      <c r="G100" s="15" t="s">
        <v>188</v>
      </c>
      <c r="H100" s="15" t="s">
        <v>189</v>
      </c>
      <c r="I100" s="15" t="s">
        <v>106</v>
      </c>
      <c r="J100" s="16">
        <v>68.48</v>
      </c>
      <c r="K100" s="16">
        <v>63.45</v>
      </c>
      <c r="L100" s="16">
        <v>78.95</v>
      </c>
      <c r="M100" s="16">
        <v>64.16</v>
      </c>
      <c r="N100" s="16">
        <v>81.63</v>
      </c>
      <c r="O100" s="16">
        <v>63.63</v>
      </c>
      <c r="P100" s="16">
        <v>64.36</v>
      </c>
      <c r="Q100" s="16">
        <v>73.36</v>
      </c>
      <c r="R100" s="16">
        <v>85.68</v>
      </c>
      <c r="S100" s="16">
        <v>52.33</v>
      </c>
      <c r="T100" s="16">
        <v>85.06</v>
      </c>
      <c r="U100" s="16"/>
      <c r="V100" s="16">
        <v>51.43</v>
      </c>
      <c r="W100" s="16">
        <v>90.91</v>
      </c>
      <c r="X100" s="16">
        <v>59.81</v>
      </c>
      <c r="Y100" s="16">
        <v>21.74</v>
      </c>
      <c r="Z100" s="16"/>
      <c r="AA100" s="16"/>
      <c r="AB100" s="16">
        <v>62.02</v>
      </c>
      <c r="AC100" s="16"/>
      <c r="AD100" s="16">
        <v>68.86</v>
      </c>
      <c r="AE100" s="16">
        <v>81.63</v>
      </c>
      <c r="AF100" s="16">
        <v>66.67</v>
      </c>
      <c r="AG100" s="16">
        <v>47.17</v>
      </c>
      <c r="AH100" s="16"/>
      <c r="AI100" s="16">
        <v>64.36</v>
      </c>
      <c r="AJ100" s="16">
        <v>73.38</v>
      </c>
      <c r="AK100" s="16">
        <v>83.33</v>
      </c>
      <c r="AL100" s="16">
        <v>45.83</v>
      </c>
      <c r="AM100" s="16">
        <v>92.95</v>
      </c>
      <c r="AN100" s="16">
        <v>100</v>
      </c>
      <c r="AO100" s="16">
        <v>55.43</v>
      </c>
      <c r="AP100" s="16">
        <v>43.1</v>
      </c>
      <c r="AQ100" s="16">
        <v>86.67</v>
      </c>
      <c r="AR100" s="16">
        <v>42.31</v>
      </c>
      <c r="AS100" s="16">
        <v>66.67</v>
      </c>
      <c r="AT100" s="16">
        <v>33.33</v>
      </c>
      <c r="AU100" s="16">
        <v>37.5</v>
      </c>
      <c r="AV100" s="16">
        <v>50</v>
      </c>
      <c r="AW100" s="16">
        <v>0</v>
      </c>
      <c r="AX100" s="16">
        <v>0</v>
      </c>
      <c r="AY100" s="16">
        <v>56.67</v>
      </c>
      <c r="AZ100" s="16"/>
      <c r="BA100" s="16">
        <v>80.260000000000005</v>
      </c>
      <c r="BB100" s="16">
        <v>51.43</v>
      </c>
      <c r="BC100" s="16"/>
      <c r="BD100" s="16"/>
      <c r="BE100" s="16">
        <v>25</v>
      </c>
      <c r="BF100" s="16">
        <v>18.75</v>
      </c>
      <c r="BG100" s="16">
        <v>33.33</v>
      </c>
      <c r="BH100" s="16"/>
      <c r="BI100" s="16"/>
      <c r="BJ100" s="16"/>
      <c r="BK100" s="16"/>
      <c r="BL100" s="16"/>
      <c r="BM100" s="16"/>
      <c r="BN100" s="16"/>
      <c r="BO100" s="16"/>
      <c r="BP100" s="16">
        <v>48.84</v>
      </c>
      <c r="BQ100" s="16">
        <v>74.069999999999993</v>
      </c>
      <c r="BR100" s="16">
        <v>77.78</v>
      </c>
      <c r="BS100" s="16">
        <v>100</v>
      </c>
      <c r="BT100" s="16">
        <v>44.83</v>
      </c>
      <c r="BU100" s="16"/>
      <c r="BV100" s="16"/>
      <c r="BW100" s="16"/>
      <c r="BX100" s="16"/>
      <c r="BY100" s="16">
        <v>55.38</v>
      </c>
      <c r="BZ100" s="16">
        <v>55.56</v>
      </c>
      <c r="CA100" s="16">
        <v>57.14</v>
      </c>
      <c r="CB100" s="16">
        <v>60</v>
      </c>
      <c r="CC100" s="16">
        <v>75</v>
      </c>
      <c r="CD100" s="16"/>
      <c r="CE100" s="16">
        <v>57.99</v>
      </c>
      <c r="CF100" s="16">
        <v>77.78</v>
      </c>
      <c r="CG100" s="16">
        <v>80</v>
      </c>
      <c r="CH100" s="16">
        <v>50</v>
      </c>
      <c r="CI100" s="16">
        <v>31.88</v>
      </c>
      <c r="CJ100" s="16">
        <v>13.33</v>
      </c>
      <c r="CK100" s="16">
        <v>50</v>
      </c>
      <c r="CL100" s="16"/>
      <c r="CM100" s="16"/>
      <c r="CN100" s="16"/>
      <c r="CO100" s="16">
        <v>75</v>
      </c>
      <c r="CP100" s="16">
        <v>60.61</v>
      </c>
      <c r="CQ100" s="16">
        <v>68.290000000000006</v>
      </c>
      <c r="CR100" s="16">
        <v>60</v>
      </c>
      <c r="CS100" s="16">
        <v>68.7</v>
      </c>
      <c r="CT100" s="16">
        <v>58.61</v>
      </c>
      <c r="CU100" s="16">
        <v>60.28</v>
      </c>
      <c r="CV100" s="16">
        <v>66.67</v>
      </c>
      <c r="CW100" s="16">
        <v>87.33</v>
      </c>
      <c r="CX100" s="16">
        <v>71</v>
      </c>
      <c r="CY100" s="16">
        <v>78.77</v>
      </c>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row>
    <row r="101" spans="1:125" x14ac:dyDescent="0.3">
      <c r="A101" s="14" t="s">
        <v>576</v>
      </c>
      <c r="B101" s="15" t="s">
        <v>250</v>
      </c>
      <c r="C101" s="15" t="s">
        <v>101</v>
      </c>
      <c r="D101" s="15" t="s">
        <v>102</v>
      </c>
      <c r="E101" s="15" t="s">
        <v>176</v>
      </c>
      <c r="F101" s="15" t="s">
        <v>108</v>
      </c>
      <c r="G101" s="15" t="s">
        <v>105</v>
      </c>
      <c r="H101" s="15" t="s">
        <v>105</v>
      </c>
      <c r="I101" s="15" t="s">
        <v>106</v>
      </c>
      <c r="J101" s="16">
        <v>79.28</v>
      </c>
      <c r="K101" s="16">
        <v>58.1</v>
      </c>
      <c r="L101" s="16">
        <v>84.92</v>
      </c>
      <c r="M101" s="16">
        <v>79.790000000000006</v>
      </c>
      <c r="N101" s="16">
        <v>85.09</v>
      </c>
      <c r="O101" s="16">
        <v>71.400000000000006</v>
      </c>
      <c r="P101" s="16">
        <v>67.709999999999994</v>
      </c>
      <c r="Q101" s="16">
        <v>88.16</v>
      </c>
      <c r="R101" s="16"/>
      <c r="S101" s="16">
        <v>58.1</v>
      </c>
      <c r="T101" s="16">
        <v>93.62</v>
      </c>
      <c r="U101" s="16"/>
      <c r="V101" s="16">
        <v>54.29</v>
      </c>
      <c r="W101" s="16">
        <v>98.11</v>
      </c>
      <c r="X101" s="16">
        <v>73.400000000000006</v>
      </c>
      <c r="Y101" s="16">
        <v>87.84</v>
      </c>
      <c r="Z101" s="16">
        <v>97.62</v>
      </c>
      <c r="AA101" s="16"/>
      <c r="AB101" s="16">
        <v>83.33</v>
      </c>
      <c r="AC101" s="16">
        <v>60.61</v>
      </c>
      <c r="AD101" s="16">
        <v>88.22</v>
      </c>
      <c r="AE101" s="16">
        <v>85.09</v>
      </c>
      <c r="AF101" s="16">
        <v>82.79</v>
      </c>
      <c r="AG101" s="16">
        <v>39.909999999999997</v>
      </c>
      <c r="AH101" s="16">
        <v>68.569999999999993</v>
      </c>
      <c r="AI101" s="16">
        <v>67.709999999999994</v>
      </c>
      <c r="AJ101" s="16">
        <v>88.09</v>
      </c>
      <c r="AK101" s="16"/>
      <c r="AL101" s="16"/>
      <c r="AM101" s="16"/>
      <c r="AN101" s="16"/>
      <c r="AO101" s="16">
        <v>67.05</v>
      </c>
      <c r="AP101" s="16">
        <v>54.55</v>
      </c>
      <c r="AQ101" s="16">
        <v>93.33</v>
      </c>
      <c r="AR101" s="16">
        <v>46.15</v>
      </c>
      <c r="AS101" s="16">
        <v>83.33</v>
      </c>
      <c r="AT101" s="16">
        <v>86.67</v>
      </c>
      <c r="AU101" s="16">
        <v>0</v>
      </c>
      <c r="AV101" s="16">
        <v>81.819999999999993</v>
      </c>
      <c r="AW101" s="16">
        <v>88.19</v>
      </c>
      <c r="AX101" s="16"/>
      <c r="AY101" s="16">
        <v>0</v>
      </c>
      <c r="AZ101" s="16">
        <v>70.59</v>
      </c>
      <c r="BA101" s="16">
        <v>91.76</v>
      </c>
      <c r="BB101" s="16">
        <v>36.67</v>
      </c>
      <c r="BC101" s="16">
        <v>77.78</v>
      </c>
      <c r="BD101" s="16"/>
      <c r="BE101" s="16">
        <v>70.83</v>
      </c>
      <c r="BF101" s="16">
        <v>90.97</v>
      </c>
      <c r="BG101" s="16">
        <v>100</v>
      </c>
      <c r="BH101" s="16">
        <v>100</v>
      </c>
      <c r="BI101" s="16">
        <v>91.67</v>
      </c>
      <c r="BJ101" s="16">
        <v>100</v>
      </c>
      <c r="BK101" s="16">
        <v>100</v>
      </c>
      <c r="BL101" s="16">
        <v>90</v>
      </c>
      <c r="BM101" s="16"/>
      <c r="BN101" s="16"/>
      <c r="BO101" s="16"/>
      <c r="BP101" s="16">
        <v>93.33</v>
      </c>
      <c r="BQ101" s="16">
        <v>66.67</v>
      </c>
      <c r="BR101" s="16">
        <v>91.67</v>
      </c>
      <c r="BS101" s="16">
        <v>92.31</v>
      </c>
      <c r="BT101" s="16">
        <v>76.47</v>
      </c>
      <c r="BU101" s="16">
        <v>25</v>
      </c>
      <c r="BV101" s="16">
        <v>100</v>
      </c>
      <c r="BW101" s="16">
        <v>55.88</v>
      </c>
      <c r="BX101" s="16">
        <v>66.67</v>
      </c>
      <c r="BY101" s="16">
        <v>88.89</v>
      </c>
      <c r="BZ101" s="16">
        <v>94.44</v>
      </c>
      <c r="CA101" s="16">
        <v>64.290000000000006</v>
      </c>
      <c r="CB101" s="16">
        <v>95</v>
      </c>
      <c r="CC101" s="16">
        <v>84</v>
      </c>
      <c r="CD101" s="16"/>
      <c r="CE101" s="16">
        <v>73.599999999999994</v>
      </c>
      <c r="CF101" s="16">
        <v>95.6</v>
      </c>
      <c r="CG101" s="16">
        <v>42.86</v>
      </c>
      <c r="CH101" s="16">
        <v>62.5</v>
      </c>
      <c r="CI101" s="16">
        <v>34.64</v>
      </c>
      <c r="CJ101" s="16">
        <v>66.67</v>
      </c>
      <c r="CK101" s="16">
        <v>0</v>
      </c>
      <c r="CL101" s="16">
        <v>68.92</v>
      </c>
      <c r="CM101" s="16">
        <v>79.03</v>
      </c>
      <c r="CN101" s="16">
        <v>63.89</v>
      </c>
      <c r="CO101" s="16">
        <v>62.5</v>
      </c>
      <c r="CP101" s="16">
        <v>69.7</v>
      </c>
      <c r="CQ101" s="16">
        <v>68.290000000000006</v>
      </c>
      <c r="CR101" s="16">
        <v>90.91</v>
      </c>
      <c r="CS101" s="16">
        <v>77.290000000000006</v>
      </c>
      <c r="CT101" s="16">
        <v>82.42</v>
      </c>
      <c r="CU101" s="16">
        <v>77.040000000000006</v>
      </c>
      <c r="CV101" s="16">
        <v>77.78</v>
      </c>
      <c r="CW101" s="16">
        <v>99.17</v>
      </c>
      <c r="CX101" s="16">
        <v>96.6</v>
      </c>
      <c r="CY101" s="16">
        <v>97.26</v>
      </c>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row>
    <row r="102" spans="1:125" x14ac:dyDescent="0.3">
      <c r="A102" s="14" t="s">
        <v>576</v>
      </c>
      <c r="B102" s="15" t="s">
        <v>251</v>
      </c>
      <c r="C102" s="15" t="s">
        <v>101</v>
      </c>
      <c r="D102" s="15" t="s">
        <v>102</v>
      </c>
      <c r="E102" s="15" t="s">
        <v>227</v>
      </c>
      <c r="F102" s="15" t="s">
        <v>108</v>
      </c>
      <c r="G102" s="15" t="s">
        <v>105</v>
      </c>
      <c r="H102" s="15" t="s">
        <v>105</v>
      </c>
      <c r="I102" s="15" t="s">
        <v>106</v>
      </c>
      <c r="J102" s="16">
        <v>76.97</v>
      </c>
      <c r="K102" s="16">
        <v>65.739999999999995</v>
      </c>
      <c r="L102" s="16">
        <v>78.650000000000006</v>
      </c>
      <c r="M102" s="16">
        <v>74.36</v>
      </c>
      <c r="N102" s="16">
        <v>74.95</v>
      </c>
      <c r="O102" s="16">
        <v>73.010000000000005</v>
      </c>
      <c r="P102" s="16">
        <v>48.48</v>
      </c>
      <c r="Q102" s="16">
        <v>90.23</v>
      </c>
      <c r="R102" s="16"/>
      <c r="S102" s="16">
        <v>65.739999999999995</v>
      </c>
      <c r="T102" s="16">
        <v>83.33</v>
      </c>
      <c r="U102" s="16"/>
      <c r="V102" s="16">
        <v>60</v>
      </c>
      <c r="W102" s="16">
        <v>94.44</v>
      </c>
      <c r="X102" s="16">
        <v>67.599999999999994</v>
      </c>
      <c r="Y102" s="16">
        <v>89.91</v>
      </c>
      <c r="Z102" s="16">
        <v>95.24</v>
      </c>
      <c r="AA102" s="16"/>
      <c r="AB102" s="16">
        <v>82.71</v>
      </c>
      <c r="AC102" s="16">
        <v>36.67</v>
      </c>
      <c r="AD102" s="16">
        <v>77.03</v>
      </c>
      <c r="AE102" s="16">
        <v>74.95</v>
      </c>
      <c r="AF102" s="16">
        <v>78.16</v>
      </c>
      <c r="AG102" s="16">
        <v>64.88</v>
      </c>
      <c r="AH102" s="16">
        <v>69.98</v>
      </c>
      <c r="AI102" s="16">
        <v>48.48</v>
      </c>
      <c r="AJ102" s="16">
        <v>90.22</v>
      </c>
      <c r="AK102" s="16"/>
      <c r="AL102" s="16"/>
      <c r="AM102" s="16"/>
      <c r="AN102" s="16"/>
      <c r="AO102" s="16">
        <v>54.55</v>
      </c>
      <c r="AP102" s="16">
        <v>76.36</v>
      </c>
      <c r="AQ102" s="16">
        <v>93.33</v>
      </c>
      <c r="AR102" s="16">
        <v>53.85</v>
      </c>
      <c r="AS102" s="16">
        <v>83.33</v>
      </c>
      <c r="AT102" s="16">
        <v>60</v>
      </c>
      <c r="AU102" s="16">
        <v>88.89</v>
      </c>
      <c r="AV102" s="16">
        <v>75</v>
      </c>
      <c r="AW102" s="16">
        <v>75.69</v>
      </c>
      <c r="AX102" s="16">
        <v>0</v>
      </c>
      <c r="AY102" s="16">
        <v>58.33</v>
      </c>
      <c r="AZ102" s="16">
        <v>7.69</v>
      </c>
      <c r="BA102" s="16">
        <v>87.21</v>
      </c>
      <c r="BB102" s="16">
        <v>42.86</v>
      </c>
      <c r="BC102" s="16">
        <v>88.89</v>
      </c>
      <c r="BD102" s="16"/>
      <c r="BE102" s="16">
        <v>85.19</v>
      </c>
      <c r="BF102" s="16">
        <v>89.58</v>
      </c>
      <c r="BG102" s="16">
        <v>100</v>
      </c>
      <c r="BH102" s="16">
        <v>100</v>
      </c>
      <c r="BI102" s="16">
        <v>100</v>
      </c>
      <c r="BJ102" s="16">
        <v>100</v>
      </c>
      <c r="BK102" s="16">
        <v>100</v>
      </c>
      <c r="BL102" s="16">
        <v>80</v>
      </c>
      <c r="BM102" s="16"/>
      <c r="BN102" s="16"/>
      <c r="BO102" s="16"/>
      <c r="BP102" s="16">
        <v>82.35</v>
      </c>
      <c r="BQ102" s="16">
        <v>88.89</v>
      </c>
      <c r="BR102" s="16">
        <v>91.67</v>
      </c>
      <c r="BS102" s="16">
        <v>100</v>
      </c>
      <c r="BT102" s="16">
        <v>67.650000000000006</v>
      </c>
      <c r="BU102" s="16">
        <v>37.5</v>
      </c>
      <c r="BV102" s="16">
        <v>25</v>
      </c>
      <c r="BW102" s="16">
        <v>28.12</v>
      </c>
      <c r="BX102" s="16">
        <v>38.46</v>
      </c>
      <c r="BY102" s="16">
        <v>81.7</v>
      </c>
      <c r="BZ102" s="16">
        <v>77.78</v>
      </c>
      <c r="CA102" s="16">
        <v>50</v>
      </c>
      <c r="CB102" s="16">
        <v>66.67</v>
      </c>
      <c r="CC102" s="16">
        <v>63.16</v>
      </c>
      <c r="CD102" s="16"/>
      <c r="CE102" s="16">
        <v>70.83</v>
      </c>
      <c r="CF102" s="16">
        <v>87.5</v>
      </c>
      <c r="CG102" s="16">
        <v>80</v>
      </c>
      <c r="CH102" s="16">
        <v>100</v>
      </c>
      <c r="CI102" s="16">
        <v>52.17</v>
      </c>
      <c r="CJ102" s="16">
        <v>41.67</v>
      </c>
      <c r="CK102" s="16">
        <v>50</v>
      </c>
      <c r="CL102" s="16">
        <v>72.069999999999993</v>
      </c>
      <c r="CM102" s="16">
        <v>70.97</v>
      </c>
      <c r="CN102" s="16">
        <v>68.489999999999995</v>
      </c>
      <c r="CO102" s="16">
        <v>25</v>
      </c>
      <c r="CP102" s="16">
        <v>40.619999999999997</v>
      </c>
      <c r="CQ102" s="16">
        <v>56.1</v>
      </c>
      <c r="CR102" s="16">
        <v>45.45</v>
      </c>
      <c r="CS102" s="16">
        <v>78.33</v>
      </c>
      <c r="CT102" s="16">
        <v>88.89</v>
      </c>
      <c r="CU102" s="16">
        <v>91.84</v>
      </c>
      <c r="CV102" s="16">
        <v>94.44</v>
      </c>
      <c r="CW102" s="16">
        <v>96.28</v>
      </c>
      <c r="CX102" s="16">
        <v>98.3</v>
      </c>
      <c r="CY102" s="16">
        <v>97.26</v>
      </c>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row>
    <row r="103" spans="1:125" x14ac:dyDescent="0.3">
      <c r="A103" s="14" t="s">
        <v>576</v>
      </c>
      <c r="B103" s="15" t="s">
        <v>252</v>
      </c>
      <c r="C103" s="15" t="s">
        <v>101</v>
      </c>
      <c r="D103" s="15" t="s">
        <v>102</v>
      </c>
      <c r="E103" s="15" t="s">
        <v>158</v>
      </c>
      <c r="F103" s="15" t="s">
        <v>118</v>
      </c>
      <c r="G103" s="15" t="s">
        <v>253</v>
      </c>
      <c r="H103" s="15" t="s">
        <v>254</v>
      </c>
      <c r="I103" s="15" t="s">
        <v>106</v>
      </c>
      <c r="J103" s="16">
        <v>73.33</v>
      </c>
      <c r="K103" s="16">
        <v>39.78</v>
      </c>
      <c r="L103" s="16">
        <v>84.52</v>
      </c>
      <c r="M103" s="16">
        <v>66.86</v>
      </c>
      <c r="N103" s="16">
        <v>80.36</v>
      </c>
      <c r="O103" s="16">
        <v>64.709999999999994</v>
      </c>
      <c r="P103" s="16">
        <v>33.049999999999997</v>
      </c>
      <c r="Q103" s="16">
        <v>82.78</v>
      </c>
      <c r="R103" s="16"/>
      <c r="S103" s="16">
        <v>39.78</v>
      </c>
      <c r="T103" s="16">
        <v>86.36</v>
      </c>
      <c r="U103" s="16"/>
      <c r="V103" s="16">
        <v>77.14</v>
      </c>
      <c r="W103" s="16">
        <v>87.04</v>
      </c>
      <c r="X103" s="16">
        <v>53.32</v>
      </c>
      <c r="Y103" s="16">
        <v>82.84</v>
      </c>
      <c r="Z103" s="16"/>
      <c r="AA103" s="16"/>
      <c r="AB103" s="16">
        <v>63.56</v>
      </c>
      <c r="AC103" s="16"/>
      <c r="AD103" s="16">
        <v>75.849999999999994</v>
      </c>
      <c r="AE103" s="16">
        <v>80.36</v>
      </c>
      <c r="AF103" s="16">
        <v>62.67</v>
      </c>
      <c r="AG103" s="16">
        <v>61.4</v>
      </c>
      <c r="AH103" s="16"/>
      <c r="AI103" s="16">
        <v>33.049999999999997</v>
      </c>
      <c r="AJ103" s="16">
        <v>82.52</v>
      </c>
      <c r="AK103" s="16"/>
      <c r="AL103" s="16"/>
      <c r="AM103" s="16"/>
      <c r="AN103" s="16"/>
      <c r="AO103" s="16">
        <v>46.74</v>
      </c>
      <c r="AP103" s="16">
        <v>27.59</v>
      </c>
      <c r="AQ103" s="16">
        <v>86.67</v>
      </c>
      <c r="AR103" s="16">
        <v>73.08</v>
      </c>
      <c r="AS103" s="16">
        <v>66.67</v>
      </c>
      <c r="AT103" s="16">
        <v>80</v>
      </c>
      <c r="AU103" s="16">
        <v>0</v>
      </c>
      <c r="AV103" s="16">
        <v>10.26</v>
      </c>
      <c r="AW103" s="16">
        <v>71.53</v>
      </c>
      <c r="AX103" s="16">
        <v>0</v>
      </c>
      <c r="AY103" s="16">
        <v>0</v>
      </c>
      <c r="AZ103" s="16"/>
      <c r="BA103" s="16">
        <v>60.49</v>
      </c>
      <c r="BB103" s="16">
        <v>68.569999999999993</v>
      </c>
      <c r="BC103" s="16"/>
      <c r="BD103" s="16"/>
      <c r="BE103" s="16">
        <v>80</v>
      </c>
      <c r="BF103" s="16">
        <v>84.03</v>
      </c>
      <c r="BG103" s="16">
        <v>80</v>
      </c>
      <c r="BH103" s="16"/>
      <c r="BI103" s="16"/>
      <c r="BJ103" s="16"/>
      <c r="BK103" s="16"/>
      <c r="BL103" s="16"/>
      <c r="BM103" s="16"/>
      <c r="BN103" s="16"/>
      <c r="BO103" s="16"/>
      <c r="BP103" s="16">
        <v>68.75</v>
      </c>
      <c r="BQ103" s="16">
        <v>70.37</v>
      </c>
      <c r="BR103" s="16">
        <v>66.67</v>
      </c>
      <c r="BS103" s="16">
        <v>69.23</v>
      </c>
      <c r="BT103" s="16">
        <v>44.83</v>
      </c>
      <c r="BU103" s="16"/>
      <c r="BV103" s="16"/>
      <c r="BW103" s="16"/>
      <c r="BX103" s="16"/>
      <c r="BY103" s="16">
        <v>68.22</v>
      </c>
      <c r="BZ103" s="16">
        <v>61.11</v>
      </c>
      <c r="CA103" s="16">
        <v>66.67</v>
      </c>
      <c r="CB103" s="16">
        <v>55</v>
      </c>
      <c r="CC103" s="16">
        <v>80.56</v>
      </c>
      <c r="CD103" s="16"/>
      <c r="CE103" s="16">
        <v>51.49</v>
      </c>
      <c r="CF103" s="16">
        <v>79.06</v>
      </c>
      <c r="CG103" s="16">
        <v>60</v>
      </c>
      <c r="CH103" s="16">
        <v>87.5</v>
      </c>
      <c r="CI103" s="16">
        <v>45.83</v>
      </c>
      <c r="CJ103" s="16">
        <v>87.5</v>
      </c>
      <c r="CK103" s="16">
        <v>50</v>
      </c>
      <c r="CL103" s="16"/>
      <c r="CM103" s="16"/>
      <c r="CN103" s="16"/>
      <c r="CO103" s="16">
        <v>64.17</v>
      </c>
      <c r="CP103" s="16">
        <v>0</v>
      </c>
      <c r="CQ103" s="16">
        <v>39.020000000000003</v>
      </c>
      <c r="CR103" s="16">
        <v>60</v>
      </c>
      <c r="CS103" s="16">
        <v>55.62</v>
      </c>
      <c r="CT103" s="16">
        <v>78.02</v>
      </c>
      <c r="CU103" s="16">
        <v>69.39</v>
      </c>
      <c r="CV103" s="16">
        <v>100</v>
      </c>
      <c r="CW103" s="16">
        <v>96.94</v>
      </c>
      <c r="CX103" s="16">
        <v>95.92</v>
      </c>
      <c r="CY103" s="16">
        <v>100</v>
      </c>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row>
    <row r="104" spans="1:125" x14ac:dyDescent="0.3">
      <c r="A104" s="14" t="s">
        <v>576</v>
      </c>
      <c r="B104" s="15" t="s">
        <v>255</v>
      </c>
      <c r="C104" s="15" t="s">
        <v>101</v>
      </c>
      <c r="D104" s="15" t="s">
        <v>102</v>
      </c>
      <c r="E104" s="15" t="s">
        <v>227</v>
      </c>
      <c r="F104" s="15" t="s">
        <v>118</v>
      </c>
      <c r="G104" s="15" t="s">
        <v>105</v>
      </c>
      <c r="H104" s="15" t="s">
        <v>105</v>
      </c>
      <c r="I104" s="15" t="s">
        <v>106</v>
      </c>
      <c r="J104" s="16">
        <v>86.94</v>
      </c>
      <c r="K104" s="16">
        <v>88.7</v>
      </c>
      <c r="L104" s="16">
        <v>92.86</v>
      </c>
      <c r="M104" s="16">
        <v>86.78</v>
      </c>
      <c r="N104" s="16">
        <v>89.4</v>
      </c>
      <c r="O104" s="16">
        <v>91.77</v>
      </c>
      <c r="P104" s="16">
        <v>78.489999999999995</v>
      </c>
      <c r="Q104" s="16">
        <v>89.8</v>
      </c>
      <c r="R104" s="16"/>
      <c r="S104" s="16">
        <v>88.7</v>
      </c>
      <c r="T104" s="16">
        <v>98.92</v>
      </c>
      <c r="U104" s="16"/>
      <c r="V104" s="16">
        <v>68.569999999999993</v>
      </c>
      <c r="W104" s="16">
        <v>98.15</v>
      </c>
      <c r="X104" s="16">
        <v>86.77</v>
      </c>
      <c r="Y104" s="16">
        <v>76.540000000000006</v>
      </c>
      <c r="Z104" s="16">
        <v>100</v>
      </c>
      <c r="AA104" s="16"/>
      <c r="AB104" s="16">
        <v>79.86</v>
      </c>
      <c r="AC104" s="16">
        <v>80.3</v>
      </c>
      <c r="AD104" s="16">
        <v>88.49</v>
      </c>
      <c r="AE104" s="16">
        <v>89.4</v>
      </c>
      <c r="AF104" s="16">
        <v>91.67</v>
      </c>
      <c r="AG104" s="16">
        <v>89.65</v>
      </c>
      <c r="AH104" s="16"/>
      <c r="AI104" s="16">
        <v>78.489999999999995</v>
      </c>
      <c r="AJ104" s="16">
        <v>89.7</v>
      </c>
      <c r="AK104" s="16"/>
      <c r="AL104" s="16"/>
      <c r="AM104" s="16"/>
      <c r="AN104" s="16"/>
      <c r="AO104" s="16">
        <v>91.3</v>
      </c>
      <c r="AP104" s="16">
        <v>96.55</v>
      </c>
      <c r="AQ104" s="16">
        <v>93.33</v>
      </c>
      <c r="AR104" s="16">
        <v>65.38</v>
      </c>
      <c r="AS104" s="16">
        <v>83.33</v>
      </c>
      <c r="AT104" s="16">
        <v>86.67</v>
      </c>
      <c r="AU104" s="16">
        <v>0</v>
      </c>
      <c r="AV104" s="16">
        <v>97.37</v>
      </c>
      <c r="AW104" s="16">
        <v>71.53</v>
      </c>
      <c r="AX104" s="16">
        <v>14.29</v>
      </c>
      <c r="AY104" s="16">
        <v>83.33</v>
      </c>
      <c r="AZ104" s="16">
        <v>88.24</v>
      </c>
      <c r="BA104" s="16">
        <v>91.28</v>
      </c>
      <c r="BB104" s="16">
        <v>88.57</v>
      </c>
      <c r="BC104" s="16">
        <v>88.89</v>
      </c>
      <c r="BD104" s="16"/>
      <c r="BE104" s="16">
        <v>86.46</v>
      </c>
      <c r="BF104" s="16">
        <v>72.67</v>
      </c>
      <c r="BG104" s="16">
        <v>80</v>
      </c>
      <c r="BH104" s="16">
        <v>100</v>
      </c>
      <c r="BI104" s="16">
        <v>100</v>
      </c>
      <c r="BJ104" s="16">
        <v>100</v>
      </c>
      <c r="BK104" s="16">
        <v>100</v>
      </c>
      <c r="BL104" s="16">
        <v>100</v>
      </c>
      <c r="BM104" s="16"/>
      <c r="BN104" s="16"/>
      <c r="BO104" s="16"/>
      <c r="BP104" s="16">
        <v>68.89</v>
      </c>
      <c r="BQ104" s="16">
        <v>92.59</v>
      </c>
      <c r="BR104" s="16">
        <v>89.47</v>
      </c>
      <c r="BS104" s="16">
        <v>84.62</v>
      </c>
      <c r="BT104" s="16">
        <v>76.47</v>
      </c>
      <c r="BU104" s="16">
        <v>100</v>
      </c>
      <c r="BV104" s="16">
        <v>83.33</v>
      </c>
      <c r="BW104" s="16">
        <v>82.35</v>
      </c>
      <c r="BX104" s="16">
        <v>60</v>
      </c>
      <c r="BY104" s="16">
        <v>79.37</v>
      </c>
      <c r="BZ104" s="16">
        <v>100</v>
      </c>
      <c r="CA104" s="16">
        <v>85.71</v>
      </c>
      <c r="CB104" s="16">
        <v>80</v>
      </c>
      <c r="CC104" s="16">
        <v>96</v>
      </c>
      <c r="CD104" s="16"/>
      <c r="CE104" s="16">
        <v>88.8</v>
      </c>
      <c r="CF104" s="16">
        <v>95.65</v>
      </c>
      <c r="CG104" s="16">
        <v>93.33</v>
      </c>
      <c r="CH104" s="16">
        <v>100</v>
      </c>
      <c r="CI104" s="16">
        <v>87.5</v>
      </c>
      <c r="CJ104" s="16">
        <v>73.33</v>
      </c>
      <c r="CK104" s="16">
        <v>100</v>
      </c>
      <c r="CL104" s="16"/>
      <c r="CM104" s="16"/>
      <c r="CN104" s="16"/>
      <c r="CO104" s="16">
        <v>89.17</v>
      </c>
      <c r="CP104" s="16">
        <v>63.64</v>
      </c>
      <c r="CQ104" s="16">
        <v>87.8</v>
      </c>
      <c r="CR104" s="16">
        <v>81.819999999999993</v>
      </c>
      <c r="CS104" s="16">
        <v>83.33</v>
      </c>
      <c r="CT104" s="16">
        <v>94.51</v>
      </c>
      <c r="CU104" s="16">
        <v>91.84</v>
      </c>
      <c r="CV104" s="16">
        <v>91.67</v>
      </c>
      <c r="CW104" s="16">
        <v>95.04</v>
      </c>
      <c r="CX104" s="16">
        <v>80.95</v>
      </c>
      <c r="CY104" s="16">
        <v>95.89</v>
      </c>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row>
    <row r="105" spans="1:125" x14ac:dyDescent="0.3">
      <c r="A105" s="14" t="s">
        <v>576</v>
      </c>
      <c r="B105" s="15" t="s">
        <v>256</v>
      </c>
      <c r="C105" s="15" t="s">
        <v>101</v>
      </c>
      <c r="D105" s="15" t="s">
        <v>102</v>
      </c>
      <c r="E105" s="15" t="s">
        <v>133</v>
      </c>
      <c r="F105" s="15" t="s">
        <v>108</v>
      </c>
      <c r="G105" s="15" t="s">
        <v>105</v>
      </c>
      <c r="H105" s="15" t="s">
        <v>105</v>
      </c>
      <c r="I105" s="15" t="s">
        <v>106</v>
      </c>
      <c r="J105" s="16">
        <v>93.88</v>
      </c>
      <c r="K105" s="16">
        <v>93.68</v>
      </c>
      <c r="L105" s="16">
        <v>96.7</v>
      </c>
      <c r="M105" s="16">
        <v>92.65</v>
      </c>
      <c r="N105" s="16">
        <v>99.18</v>
      </c>
      <c r="O105" s="16">
        <v>96.14</v>
      </c>
      <c r="P105" s="16">
        <v>98.56</v>
      </c>
      <c r="Q105" s="16">
        <v>93.71</v>
      </c>
      <c r="R105" s="16">
        <v>97.76</v>
      </c>
      <c r="S105" s="16">
        <v>91.53</v>
      </c>
      <c r="T105" s="16">
        <v>99.39</v>
      </c>
      <c r="U105" s="16">
        <v>86.67</v>
      </c>
      <c r="V105" s="16">
        <v>90.24</v>
      </c>
      <c r="W105" s="16">
        <v>100</v>
      </c>
      <c r="X105" s="16">
        <v>88.99</v>
      </c>
      <c r="Y105" s="16">
        <v>92.54</v>
      </c>
      <c r="Z105" s="16">
        <v>95.24</v>
      </c>
      <c r="AA105" s="16">
        <v>88.1</v>
      </c>
      <c r="AB105" s="16">
        <v>96.53</v>
      </c>
      <c r="AC105" s="16">
        <v>82.09</v>
      </c>
      <c r="AD105" s="16">
        <v>97.4</v>
      </c>
      <c r="AE105" s="16">
        <v>99.18</v>
      </c>
      <c r="AF105" s="16">
        <v>96.53</v>
      </c>
      <c r="AG105" s="16">
        <v>95.71</v>
      </c>
      <c r="AH105" s="16">
        <v>96</v>
      </c>
      <c r="AI105" s="16">
        <v>98.56</v>
      </c>
      <c r="AJ105" s="16">
        <v>93.57</v>
      </c>
      <c r="AK105" s="16">
        <v>95.83</v>
      </c>
      <c r="AL105" s="16">
        <v>95</v>
      </c>
      <c r="AM105" s="16">
        <v>100</v>
      </c>
      <c r="AN105" s="16">
        <v>100</v>
      </c>
      <c r="AO105" s="16">
        <v>100</v>
      </c>
      <c r="AP105" s="16">
        <v>87.93</v>
      </c>
      <c r="AQ105" s="16">
        <v>93.33</v>
      </c>
      <c r="AR105" s="16">
        <v>92.59</v>
      </c>
      <c r="AS105" s="16">
        <v>90.91</v>
      </c>
      <c r="AT105" s="16">
        <v>100</v>
      </c>
      <c r="AU105" s="16">
        <v>100</v>
      </c>
      <c r="AV105" s="16">
        <v>97.37</v>
      </c>
      <c r="AW105" s="16">
        <v>75</v>
      </c>
      <c r="AX105" s="16">
        <v>25</v>
      </c>
      <c r="AY105" s="16">
        <v>66.67</v>
      </c>
      <c r="AZ105" s="16">
        <v>76.47</v>
      </c>
      <c r="BA105" s="16">
        <v>95.35</v>
      </c>
      <c r="BB105" s="16">
        <v>91.43</v>
      </c>
      <c r="BC105" s="16">
        <v>100</v>
      </c>
      <c r="BD105" s="16"/>
      <c r="BE105" s="16">
        <v>90.74</v>
      </c>
      <c r="BF105" s="16">
        <v>95.83</v>
      </c>
      <c r="BG105" s="16">
        <v>80</v>
      </c>
      <c r="BH105" s="16">
        <v>100</v>
      </c>
      <c r="BI105" s="16">
        <v>100</v>
      </c>
      <c r="BJ105" s="16">
        <v>100</v>
      </c>
      <c r="BK105" s="16">
        <v>100</v>
      </c>
      <c r="BL105" s="16">
        <v>80</v>
      </c>
      <c r="BM105" s="16">
        <v>91.67</v>
      </c>
      <c r="BN105" s="16">
        <v>96.71</v>
      </c>
      <c r="BO105" s="16">
        <v>75</v>
      </c>
      <c r="BP105" s="16">
        <v>100</v>
      </c>
      <c r="BQ105" s="16">
        <v>88.89</v>
      </c>
      <c r="BR105" s="16">
        <v>95.83</v>
      </c>
      <c r="BS105" s="16">
        <v>100</v>
      </c>
      <c r="BT105" s="16">
        <v>100</v>
      </c>
      <c r="BU105" s="16">
        <v>100</v>
      </c>
      <c r="BV105" s="16">
        <v>83.33</v>
      </c>
      <c r="BW105" s="16">
        <v>68.569999999999993</v>
      </c>
      <c r="BX105" s="16">
        <v>100</v>
      </c>
      <c r="BY105" s="16">
        <v>100</v>
      </c>
      <c r="BZ105" s="16">
        <v>94.74</v>
      </c>
      <c r="CA105" s="16">
        <v>100</v>
      </c>
      <c r="CB105" s="16">
        <v>85.71</v>
      </c>
      <c r="CC105" s="16">
        <v>100</v>
      </c>
      <c r="CD105" s="16">
        <v>94.64</v>
      </c>
      <c r="CE105" s="16">
        <v>94.8</v>
      </c>
      <c r="CF105" s="16">
        <v>98.91</v>
      </c>
      <c r="CG105" s="16">
        <v>100</v>
      </c>
      <c r="CH105" s="16">
        <v>100</v>
      </c>
      <c r="CI105" s="16">
        <v>97.3</v>
      </c>
      <c r="CJ105" s="16">
        <v>75</v>
      </c>
      <c r="CK105" s="16">
        <v>100</v>
      </c>
      <c r="CL105" s="16">
        <v>96.49</v>
      </c>
      <c r="CM105" s="16">
        <v>95.16</v>
      </c>
      <c r="CN105" s="16">
        <v>96.1</v>
      </c>
      <c r="CO105" s="16">
        <v>100</v>
      </c>
      <c r="CP105" s="16">
        <v>98.48</v>
      </c>
      <c r="CQ105" s="16">
        <v>97.56</v>
      </c>
      <c r="CR105" s="16">
        <v>100</v>
      </c>
      <c r="CS105" s="16">
        <v>96.3</v>
      </c>
      <c r="CT105" s="16">
        <v>85.71</v>
      </c>
      <c r="CU105" s="16">
        <v>86</v>
      </c>
      <c r="CV105" s="16">
        <v>88.89</v>
      </c>
      <c r="CW105" s="16">
        <v>97.52</v>
      </c>
      <c r="CX105" s="16">
        <v>93.2</v>
      </c>
      <c r="CY105" s="16">
        <v>91.78</v>
      </c>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row>
    <row r="106" spans="1:125" x14ac:dyDescent="0.3">
      <c r="A106" s="14" t="s">
        <v>576</v>
      </c>
      <c r="B106" s="15" t="s">
        <v>257</v>
      </c>
      <c r="C106" s="15" t="s">
        <v>101</v>
      </c>
      <c r="D106" s="15" t="s">
        <v>102</v>
      </c>
      <c r="E106" s="15" t="s">
        <v>147</v>
      </c>
      <c r="F106" s="15" t="s">
        <v>110</v>
      </c>
      <c r="G106" s="15" t="s">
        <v>105</v>
      </c>
      <c r="H106" s="15" t="s">
        <v>105</v>
      </c>
      <c r="I106" s="15" t="s">
        <v>106</v>
      </c>
      <c r="J106" s="16">
        <v>82.31</v>
      </c>
      <c r="K106" s="16">
        <v>74.77</v>
      </c>
      <c r="L106" s="16">
        <v>89.81</v>
      </c>
      <c r="M106" s="16">
        <v>78.81</v>
      </c>
      <c r="N106" s="16">
        <v>87.5</v>
      </c>
      <c r="O106" s="16">
        <v>85.31</v>
      </c>
      <c r="P106" s="16">
        <v>86.41</v>
      </c>
      <c r="Q106" s="16">
        <v>86.21</v>
      </c>
      <c r="R106" s="16">
        <v>89.68</v>
      </c>
      <c r="S106" s="16">
        <v>66.95</v>
      </c>
      <c r="T106" s="16">
        <v>92.05</v>
      </c>
      <c r="U106" s="16">
        <v>84</v>
      </c>
      <c r="V106" s="16">
        <v>85.37</v>
      </c>
      <c r="W106" s="16">
        <v>97.73</v>
      </c>
      <c r="X106" s="16">
        <v>77.56</v>
      </c>
      <c r="Y106" s="16">
        <v>80.09</v>
      </c>
      <c r="Z106" s="16">
        <v>100</v>
      </c>
      <c r="AA106" s="16"/>
      <c r="AB106" s="16">
        <v>70.8</v>
      </c>
      <c r="AC106" s="16">
        <v>65</v>
      </c>
      <c r="AD106" s="16">
        <v>83.28</v>
      </c>
      <c r="AE106" s="16">
        <v>87.5</v>
      </c>
      <c r="AF106" s="16">
        <v>84.72</v>
      </c>
      <c r="AG106" s="16">
        <v>84.75</v>
      </c>
      <c r="AH106" s="16"/>
      <c r="AI106" s="16">
        <v>86.41</v>
      </c>
      <c r="AJ106" s="16">
        <v>85.89</v>
      </c>
      <c r="AK106" s="16">
        <v>90.62</v>
      </c>
      <c r="AL106" s="16">
        <v>81.67</v>
      </c>
      <c r="AM106" s="16">
        <v>96.91</v>
      </c>
      <c r="AN106" s="16">
        <v>71.430000000000007</v>
      </c>
      <c r="AO106" s="16">
        <v>47.83</v>
      </c>
      <c r="AP106" s="16">
        <v>72.41</v>
      </c>
      <c r="AQ106" s="16">
        <v>93.33</v>
      </c>
      <c r="AR106" s="16">
        <v>85.19</v>
      </c>
      <c r="AS106" s="16">
        <v>90.91</v>
      </c>
      <c r="AT106" s="16">
        <v>77.78</v>
      </c>
      <c r="AU106" s="16">
        <v>75</v>
      </c>
      <c r="AV106" s="16">
        <v>68.180000000000007</v>
      </c>
      <c r="AW106" s="16">
        <v>90.91</v>
      </c>
      <c r="AX106" s="16">
        <v>0</v>
      </c>
      <c r="AY106" s="16">
        <v>73.33</v>
      </c>
      <c r="AZ106" s="16">
        <v>61.54</v>
      </c>
      <c r="BA106" s="16">
        <v>90.7</v>
      </c>
      <c r="BB106" s="16">
        <v>68.569999999999993</v>
      </c>
      <c r="BC106" s="16">
        <v>88.89</v>
      </c>
      <c r="BD106" s="16"/>
      <c r="BE106" s="16">
        <v>59.52</v>
      </c>
      <c r="BF106" s="16">
        <v>81.94</v>
      </c>
      <c r="BG106" s="16">
        <v>100</v>
      </c>
      <c r="BH106" s="16">
        <v>100</v>
      </c>
      <c r="BI106" s="16">
        <v>100</v>
      </c>
      <c r="BJ106" s="16">
        <v>100</v>
      </c>
      <c r="BK106" s="16">
        <v>100</v>
      </c>
      <c r="BL106" s="16">
        <v>100</v>
      </c>
      <c r="BM106" s="16"/>
      <c r="BN106" s="16"/>
      <c r="BO106" s="16"/>
      <c r="BP106" s="16">
        <v>64.44</v>
      </c>
      <c r="BQ106" s="16">
        <v>77.78</v>
      </c>
      <c r="BR106" s="16">
        <v>70.83</v>
      </c>
      <c r="BS106" s="16">
        <v>92.31</v>
      </c>
      <c r="BT106" s="16">
        <v>65.52</v>
      </c>
      <c r="BU106" s="16">
        <v>62.5</v>
      </c>
      <c r="BV106" s="16">
        <v>100</v>
      </c>
      <c r="BW106" s="16">
        <v>56.25</v>
      </c>
      <c r="BX106" s="16">
        <v>69.23</v>
      </c>
      <c r="BY106" s="16">
        <v>79.37</v>
      </c>
      <c r="BZ106" s="16">
        <v>84.21</v>
      </c>
      <c r="CA106" s="16">
        <v>83.33</v>
      </c>
      <c r="CB106" s="16">
        <v>53.57</v>
      </c>
      <c r="CC106" s="16">
        <v>84</v>
      </c>
      <c r="CD106" s="16">
        <v>83.03</v>
      </c>
      <c r="CE106" s="16">
        <v>74.400000000000006</v>
      </c>
      <c r="CF106" s="16">
        <v>97.83</v>
      </c>
      <c r="CG106" s="16">
        <v>90</v>
      </c>
      <c r="CH106" s="16">
        <v>100</v>
      </c>
      <c r="CI106" s="16">
        <v>83.33</v>
      </c>
      <c r="CJ106" s="16">
        <v>0</v>
      </c>
      <c r="CK106" s="16">
        <v>50</v>
      </c>
      <c r="CL106" s="16"/>
      <c r="CM106" s="16"/>
      <c r="CN106" s="16"/>
      <c r="CO106" s="16">
        <v>62.5</v>
      </c>
      <c r="CP106" s="16">
        <v>78.790000000000006</v>
      </c>
      <c r="CQ106" s="16">
        <v>100</v>
      </c>
      <c r="CR106" s="16">
        <v>100</v>
      </c>
      <c r="CS106" s="16">
        <v>75.56</v>
      </c>
      <c r="CT106" s="16">
        <v>84.62</v>
      </c>
      <c r="CU106" s="16">
        <v>88</v>
      </c>
      <c r="CV106" s="16">
        <v>94.44</v>
      </c>
      <c r="CW106" s="16">
        <v>93.39</v>
      </c>
      <c r="CX106" s="16">
        <v>83.67</v>
      </c>
      <c r="CY106" s="16">
        <v>86.3</v>
      </c>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row>
    <row r="107" spans="1:125" x14ac:dyDescent="0.3">
      <c r="A107" s="14" t="s">
        <v>576</v>
      </c>
      <c r="B107" s="15" t="s">
        <v>258</v>
      </c>
      <c r="C107" s="15" t="s">
        <v>101</v>
      </c>
      <c r="D107" s="15" t="s">
        <v>102</v>
      </c>
      <c r="E107" s="15" t="s">
        <v>259</v>
      </c>
      <c r="F107" s="15" t="s">
        <v>118</v>
      </c>
      <c r="G107" s="15" t="s">
        <v>105</v>
      </c>
      <c r="H107" s="15" t="s">
        <v>105</v>
      </c>
      <c r="I107" s="15" t="s">
        <v>106</v>
      </c>
      <c r="J107" s="16">
        <v>67.53</v>
      </c>
      <c r="K107" s="16">
        <v>48.15</v>
      </c>
      <c r="L107" s="16">
        <v>73.06</v>
      </c>
      <c r="M107" s="16">
        <v>70.73</v>
      </c>
      <c r="N107" s="16">
        <v>84.71</v>
      </c>
      <c r="O107" s="16">
        <v>63.97</v>
      </c>
      <c r="P107" s="16">
        <v>36.619999999999997</v>
      </c>
      <c r="Q107" s="16">
        <v>72.12</v>
      </c>
      <c r="R107" s="16"/>
      <c r="S107" s="16">
        <v>48.15</v>
      </c>
      <c r="T107" s="16">
        <v>77.819999999999993</v>
      </c>
      <c r="U107" s="16"/>
      <c r="V107" s="16">
        <v>54.29</v>
      </c>
      <c r="W107" s="16">
        <v>77.78</v>
      </c>
      <c r="X107" s="16">
        <v>67.61</v>
      </c>
      <c r="Y107" s="16">
        <v>81.53</v>
      </c>
      <c r="Z107" s="16">
        <v>88.1</v>
      </c>
      <c r="AA107" s="16"/>
      <c r="AB107" s="16">
        <v>79.86</v>
      </c>
      <c r="AC107" s="16">
        <v>44.07</v>
      </c>
      <c r="AD107" s="16">
        <v>74.64</v>
      </c>
      <c r="AE107" s="16">
        <v>84.71</v>
      </c>
      <c r="AF107" s="16">
        <v>76.5</v>
      </c>
      <c r="AG107" s="16">
        <v>71.5</v>
      </c>
      <c r="AH107" s="16">
        <v>40.159999999999997</v>
      </c>
      <c r="AI107" s="16">
        <v>36.619999999999997</v>
      </c>
      <c r="AJ107" s="16">
        <v>71.67</v>
      </c>
      <c r="AK107" s="16"/>
      <c r="AL107" s="16"/>
      <c r="AM107" s="16"/>
      <c r="AN107" s="16"/>
      <c r="AO107" s="16">
        <v>45.45</v>
      </c>
      <c r="AP107" s="16">
        <v>56.36</v>
      </c>
      <c r="AQ107" s="16">
        <v>86.67</v>
      </c>
      <c r="AR107" s="16">
        <v>53.85</v>
      </c>
      <c r="AS107" s="16">
        <v>66.67</v>
      </c>
      <c r="AT107" s="16">
        <v>56.67</v>
      </c>
      <c r="AU107" s="16">
        <v>0</v>
      </c>
      <c r="AV107" s="16">
        <v>62.5</v>
      </c>
      <c r="AW107" s="16">
        <v>88.89</v>
      </c>
      <c r="AX107" s="16">
        <v>16.670000000000002</v>
      </c>
      <c r="AY107" s="16">
        <v>0</v>
      </c>
      <c r="AZ107" s="16">
        <v>46.15</v>
      </c>
      <c r="BA107" s="16">
        <v>81.98</v>
      </c>
      <c r="BB107" s="16">
        <v>56.67</v>
      </c>
      <c r="BC107" s="16">
        <v>55.56</v>
      </c>
      <c r="BD107" s="16"/>
      <c r="BE107" s="16">
        <v>66.67</v>
      </c>
      <c r="BF107" s="16">
        <v>86.81</v>
      </c>
      <c r="BG107" s="16">
        <v>80</v>
      </c>
      <c r="BH107" s="16">
        <v>87.5</v>
      </c>
      <c r="BI107" s="16">
        <v>91.67</v>
      </c>
      <c r="BJ107" s="16">
        <v>100</v>
      </c>
      <c r="BK107" s="16">
        <v>100</v>
      </c>
      <c r="BL107" s="16">
        <v>80</v>
      </c>
      <c r="BM107" s="16"/>
      <c r="BN107" s="16"/>
      <c r="BO107" s="16"/>
      <c r="BP107" s="16">
        <v>86.67</v>
      </c>
      <c r="BQ107" s="16">
        <v>81.48</v>
      </c>
      <c r="BR107" s="16">
        <v>78.95</v>
      </c>
      <c r="BS107" s="16">
        <v>92.31</v>
      </c>
      <c r="BT107" s="16">
        <v>67.650000000000006</v>
      </c>
      <c r="BU107" s="16">
        <v>62.5</v>
      </c>
      <c r="BV107" s="16">
        <v>50</v>
      </c>
      <c r="BW107" s="16">
        <v>37.5</v>
      </c>
      <c r="BX107" s="16">
        <v>33.33</v>
      </c>
      <c r="BY107" s="16">
        <v>71.430000000000007</v>
      </c>
      <c r="BZ107" s="16">
        <v>77.78</v>
      </c>
      <c r="CA107" s="16">
        <v>46.15</v>
      </c>
      <c r="CB107" s="16">
        <v>80</v>
      </c>
      <c r="CC107" s="16">
        <v>64</v>
      </c>
      <c r="CD107" s="16"/>
      <c r="CE107" s="16">
        <v>68</v>
      </c>
      <c r="CF107" s="16">
        <v>87.23</v>
      </c>
      <c r="CG107" s="16">
        <v>76.67</v>
      </c>
      <c r="CH107" s="16">
        <v>100</v>
      </c>
      <c r="CI107" s="16">
        <v>64.349999999999994</v>
      </c>
      <c r="CJ107" s="16">
        <v>70.83</v>
      </c>
      <c r="CK107" s="16">
        <v>50</v>
      </c>
      <c r="CL107" s="16">
        <v>45.95</v>
      </c>
      <c r="CM107" s="16">
        <v>0</v>
      </c>
      <c r="CN107" s="16">
        <v>47.06</v>
      </c>
      <c r="CO107" s="16">
        <v>75</v>
      </c>
      <c r="CP107" s="16">
        <v>13.33</v>
      </c>
      <c r="CQ107" s="16">
        <v>36.590000000000003</v>
      </c>
      <c r="CR107" s="16">
        <v>54.55</v>
      </c>
      <c r="CS107" s="16">
        <v>41.67</v>
      </c>
      <c r="CT107" s="16">
        <v>87.91</v>
      </c>
      <c r="CU107" s="16">
        <v>85.71</v>
      </c>
      <c r="CV107" s="16">
        <v>83.33</v>
      </c>
      <c r="CW107" s="16">
        <v>85.95</v>
      </c>
      <c r="CX107" s="16">
        <v>70.75</v>
      </c>
      <c r="CY107" s="16">
        <v>81.510000000000005</v>
      </c>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row>
    <row r="108" spans="1:125" x14ac:dyDescent="0.3">
      <c r="A108" s="14" t="s">
        <v>576</v>
      </c>
      <c r="B108" s="15" t="s">
        <v>260</v>
      </c>
      <c r="C108" s="15" t="s">
        <v>101</v>
      </c>
      <c r="D108" s="15" t="s">
        <v>102</v>
      </c>
      <c r="E108" s="15" t="s">
        <v>227</v>
      </c>
      <c r="F108" s="15" t="s">
        <v>108</v>
      </c>
      <c r="G108" s="15" t="s">
        <v>105</v>
      </c>
      <c r="H108" s="15" t="s">
        <v>105</v>
      </c>
      <c r="I108" s="15" t="s">
        <v>106</v>
      </c>
      <c r="J108" s="16">
        <v>77.03</v>
      </c>
      <c r="K108" s="16">
        <v>49.07</v>
      </c>
      <c r="L108" s="16">
        <v>77.319999999999993</v>
      </c>
      <c r="M108" s="16">
        <v>79.430000000000007</v>
      </c>
      <c r="N108" s="16">
        <v>88.96</v>
      </c>
      <c r="O108" s="16">
        <v>75.75</v>
      </c>
      <c r="P108" s="16">
        <v>53.2</v>
      </c>
      <c r="Q108" s="16">
        <v>80.08</v>
      </c>
      <c r="R108" s="16"/>
      <c r="S108" s="16">
        <v>49.07</v>
      </c>
      <c r="T108" s="16">
        <v>83.1</v>
      </c>
      <c r="U108" s="16"/>
      <c r="V108" s="16">
        <v>54.29</v>
      </c>
      <c r="W108" s="16">
        <v>95.37</v>
      </c>
      <c r="X108" s="16">
        <v>82.29</v>
      </c>
      <c r="Y108" s="16">
        <v>83.33</v>
      </c>
      <c r="Z108" s="16">
        <v>92.86</v>
      </c>
      <c r="AA108" s="16"/>
      <c r="AB108" s="16">
        <v>80</v>
      </c>
      <c r="AC108" s="16"/>
      <c r="AD108" s="16">
        <v>70.87</v>
      </c>
      <c r="AE108" s="16">
        <v>88.96</v>
      </c>
      <c r="AF108" s="16">
        <v>77.44</v>
      </c>
      <c r="AG108" s="16">
        <v>79.42</v>
      </c>
      <c r="AH108" s="16">
        <v>72.84</v>
      </c>
      <c r="AI108" s="16">
        <v>53.2</v>
      </c>
      <c r="AJ108" s="16">
        <v>79.61</v>
      </c>
      <c r="AK108" s="16"/>
      <c r="AL108" s="16"/>
      <c r="AM108" s="16"/>
      <c r="AN108" s="16"/>
      <c r="AO108" s="16">
        <v>36.36</v>
      </c>
      <c r="AP108" s="16">
        <v>61.82</v>
      </c>
      <c r="AQ108" s="16">
        <v>93.33</v>
      </c>
      <c r="AR108" s="16">
        <v>46.15</v>
      </c>
      <c r="AS108" s="16">
        <v>83.33</v>
      </c>
      <c r="AT108" s="16">
        <v>66.67</v>
      </c>
      <c r="AU108" s="16">
        <v>100</v>
      </c>
      <c r="AV108" s="16">
        <v>72.81</v>
      </c>
      <c r="AW108" s="16">
        <v>84.03</v>
      </c>
      <c r="AX108" s="16">
        <v>0</v>
      </c>
      <c r="AY108" s="16">
        <v>93.75</v>
      </c>
      <c r="AZ108" s="16"/>
      <c r="BA108" s="16">
        <v>86.9</v>
      </c>
      <c r="BB108" s="16">
        <v>100</v>
      </c>
      <c r="BC108" s="16">
        <v>66.67</v>
      </c>
      <c r="BD108" s="16"/>
      <c r="BE108" s="16">
        <v>85.19</v>
      </c>
      <c r="BF108" s="16">
        <v>79.17</v>
      </c>
      <c r="BG108" s="16">
        <v>100</v>
      </c>
      <c r="BH108" s="16">
        <v>87.5</v>
      </c>
      <c r="BI108" s="16">
        <v>91.67</v>
      </c>
      <c r="BJ108" s="16">
        <v>100</v>
      </c>
      <c r="BK108" s="16">
        <v>100</v>
      </c>
      <c r="BL108" s="16">
        <v>90</v>
      </c>
      <c r="BM108" s="16"/>
      <c r="BN108" s="16"/>
      <c r="BO108" s="16"/>
      <c r="BP108" s="16">
        <v>81.25</v>
      </c>
      <c r="BQ108" s="16">
        <v>81.48</v>
      </c>
      <c r="BR108" s="16">
        <v>91.3</v>
      </c>
      <c r="BS108" s="16">
        <v>76.92</v>
      </c>
      <c r="BT108" s="16">
        <v>70.59</v>
      </c>
      <c r="BU108" s="16"/>
      <c r="BV108" s="16"/>
      <c r="BW108" s="16"/>
      <c r="BX108" s="16"/>
      <c r="BY108" s="16">
        <v>73.33</v>
      </c>
      <c r="BZ108" s="16">
        <v>72.22</v>
      </c>
      <c r="CA108" s="16">
        <v>47.62</v>
      </c>
      <c r="CB108" s="16">
        <v>65</v>
      </c>
      <c r="CC108" s="16">
        <v>50</v>
      </c>
      <c r="CD108" s="16"/>
      <c r="CE108" s="16">
        <v>68.83</v>
      </c>
      <c r="CF108" s="16">
        <v>88.33</v>
      </c>
      <c r="CG108" s="16">
        <v>100</v>
      </c>
      <c r="CH108" s="16">
        <v>87.5</v>
      </c>
      <c r="CI108" s="16">
        <v>76.010000000000005</v>
      </c>
      <c r="CJ108" s="16">
        <v>54.17</v>
      </c>
      <c r="CK108" s="16">
        <v>50</v>
      </c>
      <c r="CL108" s="16">
        <v>88.29</v>
      </c>
      <c r="CM108" s="16">
        <v>58.82</v>
      </c>
      <c r="CN108" s="16">
        <v>68.510000000000005</v>
      </c>
      <c r="CO108" s="16">
        <v>45</v>
      </c>
      <c r="CP108" s="16">
        <v>35.479999999999997</v>
      </c>
      <c r="CQ108" s="16">
        <v>63.41</v>
      </c>
      <c r="CR108" s="16">
        <v>80</v>
      </c>
      <c r="CS108" s="16">
        <v>60</v>
      </c>
      <c r="CT108" s="16">
        <v>86.26</v>
      </c>
      <c r="CU108" s="16">
        <v>68.37</v>
      </c>
      <c r="CV108" s="16">
        <v>72.22</v>
      </c>
      <c r="CW108" s="16">
        <v>92.56</v>
      </c>
      <c r="CX108" s="16">
        <v>89.8</v>
      </c>
      <c r="CY108" s="16">
        <v>86.3</v>
      </c>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row>
    <row r="109" spans="1:125" x14ac:dyDescent="0.3">
      <c r="A109" s="14" t="s">
        <v>576</v>
      </c>
      <c r="B109" s="15" t="s">
        <v>261</v>
      </c>
      <c r="C109" s="15" t="s">
        <v>101</v>
      </c>
      <c r="D109" s="15" t="s">
        <v>102</v>
      </c>
      <c r="E109" s="15" t="s">
        <v>227</v>
      </c>
      <c r="F109" s="15" t="s">
        <v>112</v>
      </c>
      <c r="G109" s="15" t="s">
        <v>105</v>
      </c>
      <c r="H109" s="15" t="s">
        <v>105</v>
      </c>
      <c r="I109" s="15" t="s">
        <v>106</v>
      </c>
      <c r="J109" s="16">
        <v>78.180000000000007</v>
      </c>
      <c r="K109" s="16">
        <v>47.66</v>
      </c>
      <c r="L109" s="16">
        <v>75.14</v>
      </c>
      <c r="M109" s="16">
        <v>76.53</v>
      </c>
      <c r="N109" s="16">
        <v>90.62</v>
      </c>
      <c r="O109" s="16">
        <v>66.73</v>
      </c>
      <c r="P109" s="16">
        <v>96.33</v>
      </c>
      <c r="Q109" s="16">
        <v>84.98</v>
      </c>
      <c r="R109" s="16"/>
      <c r="S109" s="16">
        <v>47.66</v>
      </c>
      <c r="T109" s="16">
        <v>84.29</v>
      </c>
      <c r="U109" s="16"/>
      <c r="V109" s="16">
        <v>16.13</v>
      </c>
      <c r="W109" s="16">
        <v>97.22</v>
      </c>
      <c r="X109" s="16">
        <v>71.569999999999993</v>
      </c>
      <c r="Y109" s="16">
        <v>70.95</v>
      </c>
      <c r="Z109" s="16">
        <v>80.95</v>
      </c>
      <c r="AA109" s="16"/>
      <c r="AB109" s="16">
        <v>71.64</v>
      </c>
      <c r="AC109" s="16"/>
      <c r="AD109" s="16">
        <v>80.05</v>
      </c>
      <c r="AE109" s="16">
        <v>90.62</v>
      </c>
      <c r="AF109" s="16">
        <v>61.87</v>
      </c>
      <c r="AG109" s="16">
        <v>78.66</v>
      </c>
      <c r="AH109" s="16">
        <v>68.44</v>
      </c>
      <c r="AI109" s="16">
        <v>96.33</v>
      </c>
      <c r="AJ109" s="16">
        <v>84.59</v>
      </c>
      <c r="AK109" s="16"/>
      <c r="AL109" s="16"/>
      <c r="AM109" s="16"/>
      <c r="AN109" s="16"/>
      <c r="AO109" s="16">
        <v>33.33</v>
      </c>
      <c r="AP109" s="16">
        <v>50.91</v>
      </c>
      <c r="AQ109" s="16">
        <v>41.67</v>
      </c>
      <c r="AR109" s="16">
        <v>13.64</v>
      </c>
      <c r="AS109" s="16">
        <v>33.33</v>
      </c>
      <c r="AT109" s="16">
        <v>73.33</v>
      </c>
      <c r="AU109" s="16">
        <v>100</v>
      </c>
      <c r="AV109" s="16">
        <v>33.33</v>
      </c>
      <c r="AW109" s="16">
        <v>16.670000000000002</v>
      </c>
      <c r="AX109" s="16">
        <v>0</v>
      </c>
      <c r="AY109" s="16">
        <v>0</v>
      </c>
      <c r="AZ109" s="16"/>
      <c r="BA109" s="16">
        <v>80.95</v>
      </c>
      <c r="BB109" s="16">
        <v>97.14</v>
      </c>
      <c r="BC109" s="16"/>
      <c r="BD109" s="16"/>
      <c r="BE109" s="16">
        <v>48.15</v>
      </c>
      <c r="BF109" s="16">
        <v>80.430000000000007</v>
      </c>
      <c r="BG109" s="16">
        <v>66.67</v>
      </c>
      <c r="BH109" s="16">
        <v>75</v>
      </c>
      <c r="BI109" s="16">
        <v>100</v>
      </c>
      <c r="BJ109" s="16">
        <v>100</v>
      </c>
      <c r="BK109" s="16">
        <v>50</v>
      </c>
      <c r="BL109" s="16">
        <v>80</v>
      </c>
      <c r="BM109" s="16"/>
      <c r="BN109" s="16"/>
      <c r="BO109" s="16"/>
      <c r="BP109" s="16">
        <v>93.02</v>
      </c>
      <c r="BQ109" s="16">
        <v>48.15</v>
      </c>
      <c r="BR109" s="16">
        <v>82.61</v>
      </c>
      <c r="BS109" s="16">
        <v>92.31</v>
      </c>
      <c r="BT109" s="16">
        <v>44.83</v>
      </c>
      <c r="BU109" s="16"/>
      <c r="BV109" s="16"/>
      <c r="BW109" s="16"/>
      <c r="BX109" s="16"/>
      <c r="BY109" s="16">
        <v>75.27</v>
      </c>
      <c r="BZ109" s="16">
        <v>94.44</v>
      </c>
      <c r="CA109" s="16">
        <v>57.14</v>
      </c>
      <c r="CB109" s="16">
        <v>80</v>
      </c>
      <c r="CC109" s="16">
        <v>98.61</v>
      </c>
      <c r="CD109" s="16"/>
      <c r="CE109" s="16">
        <v>53.39</v>
      </c>
      <c r="CF109" s="16">
        <v>71.67</v>
      </c>
      <c r="CG109" s="16">
        <v>66.67</v>
      </c>
      <c r="CH109" s="16">
        <v>100</v>
      </c>
      <c r="CI109" s="16">
        <v>76.52</v>
      </c>
      <c r="CJ109" s="16">
        <v>95.83</v>
      </c>
      <c r="CK109" s="16">
        <v>50</v>
      </c>
      <c r="CL109" s="16">
        <v>67.569999999999993</v>
      </c>
      <c r="CM109" s="16">
        <v>72.58</v>
      </c>
      <c r="CN109" s="16">
        <v>67.12</v>
      </c>
      <c r="CO109" s="16">
        <v>92.5</v>
      </c>
      <c r="CP109" s="16">
        <v>100</v>
      </c>
      <c r="CQ109" s="16">
        <v>95.12</v>
      </c>
      <c r="CR109" s="16">
        <v>90</v>
      </c>
      <c r="CS109" s="16">
        <v>61.61</v>
      </c>
      <c r="CT109" s="16">
        <v>92.31</v>
      </c>
      <c r="CU109" s="16">
        <v>87.23</v>
      </c>
      <c r="CV109" s="16">
        <v>60</v>
      </c>
      <c r="CW109" s="16">
        <v>98.02</v>
      </c>
      <c r="CX109" s="16">
        <v>95.24</v>
      </c>
      <c r="CY109" s="16">
        <v>96.77</v>
      </c>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row>
    <row r="110" spans="1:125" x14ac:dyDescent="0.3">
      <c r="A110" s="14" t="s">
        <v>576</v>
      </c>
      <c r="B110" s="15" t="s">
        <v>262</v>
      </c>
      <c r="C110" s="15" t="s">
        <v>101</v>
      </c>
      <c r="D110" s="15" t="s">
        <v>102</v>
      </c>
      <c r="E110" s="15" t="s">
        <v>227</v>
      </c>
      <c r="F110" s="15" t="s">
        <v>108</v>
      </c>
      <c r="G110" s="15" t="s">
        <v>105</v>
      </c>
      <c r="H110" s="15" t="s">
        <v>105</v>
      </c>
      <c r="I110" s="15" t="s">
        <v>106</v>
      </c>
      <c r="J110" s="16">
        <v>81.56</v>
      </c>
      <c r="K110" s="16">
        <v>53.27</v>
      </c>
      <c r="L110" s="16">
        <v>88.2</v>
      </c>
      <c r="M110" s="16">
        <v>81.599999999999994</v>
      </c>
      <c r="N110" s="16">
        <v>94.27</v>
      </c>
      <c r="O110" s="16">
        <v>77.56</v>
      </c>
      <c r="P110" s="16">
        <v>81.02</v>
      </c>
      <c r="Q110" s="16">
        <v>84.17</v>
      </c>
      <c r="R110" s="16"/>
      <c r="S110" s="16">
        <v>53.27</v>
      </c>
      <c r="T110" s="16">
        <v>90.71</v>
      </c>
      <c r="U110" s="16"/>
      <c r="V110" s="16">
        <v>77.14</v>
      </c>
      <c r="W110" s="16">
        <v>98.15</v>
      </c>
      <c r="X110" s="16">
        <v>77.47</v>
      </c>
      <c r="Y110" s="16">
        <v>75.23</v>
      </c>
      <c r="Z110" s="16">
        <v>73.81</v>
      </c>
      <c r="AA110" s="16"/>
      <c r="AB110" s="16">
        <v>80.849999999999994</v>
      </c>
      <c r="AC110" s="16"/>
      <c r="AD110" s="16">
        <v>91.24</v>
      </c>
      <c r="AE110" s="16">
        <v>94.27</v>
      </c>
      <c r="AF110" s="16">
        <v>77.12</v>
      </c>
      <c r="AG110" s="16">
        <v>80.05</v>
      </c>
      <c r="AH110" s="16">
        <v>77.760000000000005</v>
      </c>
      <c r="AI110" s="16">
        <v>81.02</v>
      </c>
      <c r="AJ110" s="16">
        <v>83.87</v>
      </c>
      <c r="AK110" s="16"/>
      <c r="AL110" s="16"/>
      <c r="AM110" s="16"/>
      <c r="AN110" s="16"/>
      <c r="AO110" s="16">
        <v>14.29</v>
      </c>
      <c r="AP110" s="16">
        <v>65.45</v>
      </c>
      <c r="AQ110" s="16">
        <v>93.33</v>
      </c>
      <c r="AR110" s="16">
        <v>80.77</v>
      </c>
      <c r="AS110" s="16">
        <v>66.67</v>
      </c>
      <c r="AT110" s="16">
        <v>46.67</v>
      </c>
      <c r="AU110" s="16">
        <v>0</v>
      </c>
      <c r="AV110" s="16">
        <v>85.71</v>
      </c>
      <c r="AW110" s="16">
        <v>69.44</v>
      </c>
      <c r="AX110" s="16">
        <v>0</v>
      </c>
      <c r="AY110" s="16">
        <v>86.25</v>
      </c>
      <c r="AZ110" s="16"/>
      <c r="BA110" s="16">
        <v>79.760000000000005</v>
      </c>
      <c r="BB110" s="16">
        <v>94.29</v>
      </c>
      <c r="BC110" s="16">
        <v>77.78</v>
      </c>
      <c r="BD110" s="16"/>
      <c r="BE110" s="16">
        <v>70.239999999999995</v>
      </c>
      <c r="BF110" s="16">
        <v>74.67</v>
      </c>
      <c r="BG110" s="16">
        <v>85</v>
      </c>
      <c r="BH110" s="16">
        <v>75</v>
      </c>
      <c r="BI110" s="16">
        <v>91.67</v>
      </c>
      <c r="BJ110" s="16">
        <v>100</v>
      </c>
      <c r="BK110" s="16">
        <v>100</v>
      </c>
      <c r="BL110" s="16">
        <v>30</v>
      </c>
      <c r="BM110" s="16"/>
      <c r="BN110" s="16"/>
      <c r="BO110" s="16"/>
      <c r="BP110" s="16">
        <v>86.05</v>
      </c>
      <c r="BQ110" s="16">
        <v>74.069999999999993</v>
      </c>
      <c r="BR110" s="16">
        <v>91.3</v>
      </c>
      <c r="BS110" s="16">
        <v>100</v>
      </c>
      <c r="BT110" s="16">
        <v>64.709999999999994</v>
      </c>
      <c r="BU110" s="16"/>
      <c r="BV110" s="16"/>
      <c r="BW110" s="16"/>
      <c r="BX110" s="16"/>
      <c r="BY110" s="16">
        <v>93.55</v>
      </c>
      <c r="BZ110" s="16">
        <v>77.78</v>
      </c>
      <c r="CA110" s="16">
        <v>92.86</v>
      </c>
      <c r="CB110" s="16">
        <v>60</v>
      </c>
      <c r="CC110" s="16">
        <v>91.67</v>
      </c>
      <c r="CD110" s="16"/>
      <c r="CE110" s="16">
        <v>67.48</v>
      </c>
      <c r="CF110" s="16">
        <v>89.44</v>
      </c>
      <c r="CG110" s="16">
        <v>76.67</v>
      </c>
      <c r="CH110" s="16">
        <v>100</v>
      </c>
      <c r="CI110" s="16">
        <v>81.819999999999993</v>
      </c>
      <c r="CJ110" s="16">
        <v>54.17</v>
      </c>
      <c r="CK110" s="16">
        <v>100</v>
      </c>
      <c r="CL110" s="16">
        <v>91.89</v>
      </c>
      <c r="CM110" s="16">
        <v>74.19</v>
      </c>
      <c r="CN110" s="16">
        <v>72.400000000000006</v>
      </c>
      <c r="CO110" s="16">
        <v>68.33</v>
      </c>
      <c r="CP110" s="16">
        <v>74.239999999999995</v>
      </c>
      <c r="CQ110" s="16">
        <v>90.24</v>
      </c>
      <c r="CR110" s="16">
        <v>90</v>
      </c>
      <c r="CS110" s="16">
        <v>66.39</v>
      </c>
      <c r="CT110" s="16">
        <v>89.01</v>
      </c>
      <c r="CU110" s="16">
        <v>81.63</v>
      </c>
      <c r="CV110" s="16">
        <v>77.78</v>
      </c>
      <c r="CW110" s="16">
        <v>95.04</v>
      </c>
      <c r="CX110" s="16">
        <v>86.39</v>
      </c>
      <c r="CY110" s="16">
        <v>90.41</v>
      </c>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row>
    <row r="111" spans="1:125" x14ac:dyDescent="0.3">
      <c r="A111" s="14" t="s">
        <v>576</v>
      </c>
      <c r="B111" s="15" t="s">
        <v>263</v>
      </c>
      <c r="C111" s="15" t="s">
        <v>101</v>
      </c>
      <c r="D111" s="15" t="s">
        <v>102</v>
      </c>
      <c r="E111" s="15" t="s">
        <v>227</v>
      </c>
      <c r="F111" s="15" t="s">
        <v>108</v>
      </c>
      <c r="G111" s="15" t="s">
        <v>105</v>
      </c>
      <c r="H111" s="15" t="s">
        <v>105</v>
      </c>
      <c r="I111" s="15" t="s">
        <v>106</v>
      </c>
      <c r="J111" s="16">
        <v>87.53</v>
      </c>
      <c r="K111" s="16">
        <v>82.41</v>
      </c>
      <c r="L111" s="16">
        <v>91.35</v>
      </c>
      <c r="M111" s="16">
        <v>84.04</v>
      </c>
      <c r="N111" s="16">
        <v>89.17</v>
      </c>
      <c r="O111" s="16">
        <v>85.75</v>
      </c>
      <c r="P111" s="16">
        <v>83</v>
      </c>
      <c r="Q111" s="16">
        <v>96.23</v>
      </c>
      <c r="R111" s="16"/>
      <c r="S111" s="16">
        <v>82.41</v>
      </c>
      <c r="T111" s="16">
        <v>93.2</v>
      </c>
      <c r="U111" s="16"/>
      <c r="V111" s="16">
        <v>82.86</v>
      </c>
      <c r="W111" s="16">
        <v>100</v>
      </c>
      <c r="X111" s="16">
        <v>77.099999999999994</v>
      </c>
      <c r="Y111" s="16">
        <v>92.98</v>
      </c>
      <c r="Z111" s="16">
        <v>90.48</v>
      </c>
      <c r="AA111" s="16"/>
      <c r="AB111" s="16">
        <v>83.45</v>
      </c>
      <c r="AC111" s="16">
        <v>71.64</v>
      </c>
      <c r="AD111" s="16">
        <v>93.11</v>
      </c>
      <c r="AE111" s="16">
        <v>89.17</v>
      </c>
      <c r="AF111" s="16">
        <v>89.58</v>
      </c>
      <c r="AG111" s="16">
        <v>94.7</v>
      </c>
      <c r="AH111" s="16">
        <v>76.599999999999994</v>
      </c>
      <c r="AI111" s="16">
        <v>83</v>
      </c>
      <c r="AJ111" s="16">
        <v>96.14</v>
      </c>
      <c r="AK111" s="16"/>
      <c r="AL111" s="16"/>
      <c r="AM111" s="16"/>
      <c r="AN111" s="16"/>
      <c r="AO111" s="16">
        <v>77.27</v>
      </c>
      <c r="AP111" s="16">
        <v>90.91</v>
      </c>
      <c r="AQ111" s="16">
        <v>93.33</v>
      </c>
      <c r="AR111" s="16">
        <v>84.62</v>
      </c>
      <c r="AS111" s="16">
        <v>66.67</v>
      </c>
      <c r="AT111" s="16">
        <v>100</v>
      </c>
      <c r="AU111" s="16">
        <v>75</v>
      </c>
      <c r="AV111" s="16">
        <v>81.819999999999993</v>
      </c>
      <c r="AW111" s="16">
        <v>88.89</v>
      </c>
      <c r="AX111" s="16">
        <v>0</v>
      </c>
      <c r="AY111" s="16">
        <v>93.75</v>
      </c>
      <c r="AZ111" s="16">
        <v>52.94</v>
      </c>
      <c r="BA111" s="16">
        <v>74.42</v>
      </c>
      <c r="BB111" s="16">
        <v>100</v>
      </c>
      <c r="BC111" s="16">
        <v>77.78</v>
      </c>
      <c r="BD111" s="16"/>
      <c r="BE111" s="16">
        <v>92.59</v>
      </c>
      <c r="BF111" s="16">
        <v>95.83</v>
      </c>
      <c r="BG111" s="16">
        <v>80</v>
      </c>
      <c r="BH111" s="16">
        <v>87.5</v>
      </c>
      <c r="BI111" s="16">
        <v>100</v>
      </c>
      <c r="BJ111" s="16">
        <v>0</v>
      </c>
      <c r="BK111" s="16">
        <v>100</v>
      </c>
      <c r="BL111" s="16">
        <v>100</v>
      </c>
      <c r="BM111" s="16"/>
      <c r="BN111" s="16"/>
      <c r="BO111" s="16"/>
      <c r="BP111" s="16">
        <v>93.33</v>
      </c>
      <c r="BQ111" s="16">
        <v>77.78</v>
      </c>
      <c r="BR111" s="16">
        <v>78.95</v>
      </c>
      <c r="BS111" s="16">
        <v>69.23</v>
      </c>
      <c r="BT111" s="16">
        <v>82.35</v>
      </c>
      <c r="BU111" s="16">
        <v>100</v>
      </c>
      <c r="BV111" s="16">
        <v>66.67</v>
      </c>
      <c r="BW111" s="16">
        <v>77.14</v>
      </c>
      <c r="BX111" s="16">
        <v>40</v>
      </c>
      <c r="BY111" s="16">
        <v>90.48</v>
      </c>
      <c r="BZ111" s="16">
        <v>100</v>
      </c>
      <c r="CA111" s="16">
        <v>90.48</v>
      </c>
      <c r="CB111" s="16">
        <v>75</v>
      </c>
      <c r="CC111" s="16">
        <v>92</v>
      </c>
      <c r="CD111" s="16"/>
      <c r="CE111" s="16">
        <v>85.6</v>
      </c>
      <c r="CF111" s="16">
        <v>94.02</v>
      </c>
      <c r="CG111" s="16">
        <v>96.67</v>
      </c>
      <c r="CH111" s="16">
        <v>100</v>
      </c>
      <c r="CI111" s="16">
        <v>90.91</v>
      </c>
      <c r="CJ111" s="16">
        <v>100</v>
      </c>
      <c r="CK111" s="16">
        <v>100</v>
      </c>
      <c r="CL111" s="16">
        <v>81.08</v>
      </c>
      <c r="CM111" s="16">
        <v>87.1</v>
      </c>
      <c r="CN111" s="16">
        <v>69.86</v>
      </c>
      <c r="CO111" s="16">
        <v>62.5</v>
      </c>
      <c r="CP111" s="16">
        <v>84.85</v>
      </c>
      <c r="CQ111" s="16">
        <v>90.24</v>
      </c>
      <c r="CR111" s="16">
        <v>81.819999999999993</v>
      </c>
      <c r="CS111" s="16">
        <v>90</v>
      </c>
      <c r="CT111" s="16">
        <v>96.7</v>
      </c>
      <c r="CU111" s="16">
        <v>93.88</v>
      </c>
      <c r="CV111" s="16">
        <v>94.44</v>
      </c>
      <c r="CW111" s="16">
        <v>100</v>
      </c>
      <c r="CX111" s="16">
        <v>99.32</v>
      </c>
      <c r="CY111" s="16">
        <v>100</v>
      </c>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row>
    <row r="112" spans="1:125" x14ac:dyDescent="0.3">
      <c r="A112" s="14" t="s">
        <v>576</v>
      </c>
      <c r="B112" s="15" t="s">
        <v>264</v>
      </c>
      <c r="C112" s="15" t="s">
        <v>101</v>
      </c>
      <c r="D112" s="15" t="s">
        <v>102</v>
      </c>
      <c r="E112" s="15" t="s">
        <v>176</v>
      </c>
      <c r="F112" s="15" t="s">
        <v>108</v>
      </c>
      <c r="G112" s="15" t="s">
        <v>105</v>
      </c>
      <c r="H112" s="15" t="s">
        <v>105</v>
      </c>
      <c r="I112" s="15" t="s">
        <v>106</v>
      </c>
      <c r="J112" s="16">
        <v>68.58</v>
      </c>
      <c r="K112" s="16">
        <v>24.3</v>
      </c>
      <c r="L112" s="16">
        <v>69.44</v>
      </c>
      <c r="M112" s="16">
        <v>71.83</v>
      </c>
      <c r="N112" s="16">
        <v>83.23</v>
      </c>
      <c r="O112" s="16">
        <v>52.24</v>
      </c>
      <c r="P112" s="16">
        <v>47.02</v>
      </c>
      <c r="Q112" s="16">
        <v>80.88</v>
      </c>
      <c r="R112" s="16"/>
      <c r="S112" s="16">
        <v>24.3</v>
      </c>
      <c r="T112" s="16">
        <v>73.239999999999995</v>
      </c>
      <c r="U112" s="16"/>
      <c r="V112" s="16">
        <v>45.71</v>
      </c>
      <c r="W112" s="16">
        <v>79.63</v>
      </c>
      <c r="X112" s="16">
        <v>76.599999999999994</v>
      </c>
      <c r="Y112" s="16">
        <v>80.92</v>
      </c>
      <c r="Z112" s="16">
        <v>80.95</v>
      </c>
      <c r="AA112" s="16"/>
      <c r="AB112" s="16">
        <v>72.06</v>
      </c>
      <c r="AC112" s="16">
        <v>38.46</v>
      </c>
      <c r="AD112" s="16">
        <v>76.38</v>
      </c>
      <c r="AE112" s="16">
        <v>83.23</v>
      </c>
      <c r="AF112" s="16">
        <v>56.1</v>
      </c>
      <c r="AG112" s="16">
        <v>64.06</v>
      </c>
      <c r="AH112" s="16">
        <v>42.65</v>
      </c>
      <c r="AI112" s="16">
        <v>47.02</v>
      </c>
      <c r="AJ112" s="16">
        <v>80.430000000000007</v>
      </c>
      <c r="AK112" s="16"/>
      <c r="AL112" s="16"/>
      <c r="AM112" s="16"/>
      <c r="AN112" s="16"/>
      <c r="AO112" s="16">
        <v>19.05</v>
      </c>
      <c r="AP112" s="16">
        <v>18.18</v>
      </c>
      <c r="AQ112" s="16">
        <v>73.33</v>
      </c>
      <c r="AR112" s="16">
        <v>46.15</v>
      </c>
      <c r="AS112" s="16">
        <v>66.67</v>
      </c>
      <c r="AT112" s="16">
        <v>55.56</v>
      </c>
      <c r="AU112" s="16">
        <v>62.5</v>
      </c>
      <c r="AV112" s="16">
        <v>92.59</v>
      </c>
      <c r="AW112" s="16">
        <v>83.33</v>
      </c>
      <c r="AX112" s="16"/>
      <c r="AY112" s="16">
        <v>53.33</v>
      </c>
      <c r="AZ112" s="16">
        <v>46.67</v>
      </c>
      <c r="BA112" s="16">
        <v>90.24</v>
      </c>
      <c r="BB112" s="16">
        <v>74.290000000000006</v>
      </c>
      <c r="BC112" s="16"/>
      <c r="BD112" s="16"/>
      <c r="BE112" s="16">
        <v>61.46</v>
      </c>
      <c r="BF112" s="16">
        <v>83.33</v>
      </c>
      <c r="BG112" s="16">
        <v>100</v>
      </c>
      <c r="BH112" s="16">
        <v>68.75</v>
      </c>
      <c r="BI112" s="16">
        <v>100</v>
      </c>
      <c r="BJ112" s="16">
        <v>100</v>
      </c>
      <c r="BK112" s="16">
        <v>75</v>
      </c>
      <c r="BL112" s="16">
        <v>80</v>
      </c>
      <c r="BM112" s="16"/>
      <c r="BN112" s="16"/>
      <c r="BO112" s="16"/>
      <c r="BP112" s="16">
        <v>75.680000000000007</v>
      </c>
      <c r="BQ112" s="16">
        <v>66.67</v>
      </c>
      <c r="BR112" s="16">
        <v>83.33</v>
      </c>
      <c r="BS112" s="16">
        <v>84.62</v>
      </c>
      <c r="BT112" s="16">
        <v>64.709999999999994</v>
      </c>
      <c r="BU112" s="16">
        <v>75</v>
      </c>
      <c r="BV112" s="16">
        <v>66.67</v>
      </c>
      <c r="BW112" s="16">
        <v>29.41</v>
      </c>
      <c r="BX112" s="16">
        <v>40</v>
      </c>
      <c r="BY112" s="16">
        <v>70.59</v>
      </c>
      <c r="BZ112" s="16">
        <v>100</v>
      </c>
      <c r="CA112" s="16">
        <v>57.14</v>
      </c>
      <c r="CB112" s="16">
        <v>80</v>
      </c>
      <c r="CC112" s="16">
        <v>76</v>
      </c>
      <c r="CD112" s="16"/>
      <c r="CE112" s="16">
        <v>44.8</v>
      </c>
      <c r="CF112" s="16">
        <v>71.599999999999994</v>
      </c>
      <c r="CG112" s="16">
        <v>50</v>
      </c>
      <c r="CH112" s="16">
        <v>100</v>
      </c>
      <c r="CI112" s="16">
        <v>61.46</v>
      </c>
      <c r="CJ112" s="16">
        <v>66.67</v>
      </c>
      <c r="CK112" s="16">
        <v>50</v>
      </c>
      <c r="CL112" s="16">
        <v>40.99</v>
      </c>
      <c r="CM112" s="16">
        <v>17.649999999999999</v>
      </c>
      <c r="CN112" s="16">
        <v>49.32</v>
      </c>
      <c r="CO112" s="16">
        <v>50</v>
      </c>
      <c r="CP112" s="16">
        <v>19.350000000000001</v>
      </c>
      <c r="CQ112" s="16">
        <v>63.41</v>
      </c>
      <c r="CR112" s="16">
        <v>81.819999999999993</v>
      </c>
      <c r="CS112" s="16">
        <v>59.66</v>
      </c>
      <c r="CT112" s="16">
        <v>74.73</v>
      </c>
      <c r="CU112" s="16">
        <v>57.14</v>
      </c>
      <c r="CV112" s="16">
        <v>80.56</v>
      </c>
      <c r="CW112" s="16">
        <v>95.04</v>
      </c>
      <c r="CX112" s="16">
        <v>93.88</v>
      </c>
      <c r="CY112" s="16">
        <v>91.78</v>
      </c>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row>
    <row r="113" spans="1:125" x14ac:dyDescent="0.3">
      <c r="A113" s="14" t="s">
        <v>576</v>
      </c>
      <c r="B113" s="15" t="s">
        <v>265</v>
      </c>
      <c r="C113" s="15" t="s">
        <v>101</v>
      </c>
      <c r="D113" s="15" t="s">
        <v>102</v>
      </c>
      <c r="E113" s="15" t="s">
        <v>158</v>
      </c>
      <c r="F113" s="15" t="s">
        <v>136</v>
      </c>
      <c r="G113" s="15" t="s">
        <v>105</v>
      </c>
      <c r="H113" s="15" t="s">
        <v>105</v>
      </c>
      <c r="I113" s="15" t="s">
        <v>106</v>
      </c>
      <c r="J113" s="16">
        <v>91.26</v>
      </c>
      <c r="K113" s="16">
        <v>81.739999999999995</v>
      </c>
      <c r="L113" s="16">
        <v>92.97</v>
      </c>
      <c r="M113" s="16">
        <v>92.71</v>
      </c>
      <c r="N113" s="16">
        <v>93.17</v>
      </c>
      <c r="O113" s="16">
        <v>90.85</v>
      </c>
      <c r="P113" s="16">
        <v>96.56</v>
      </c>
      <c r="Q113" s="16">
        <v>92.59</v>
      </c>
      <c r="R113" s="16"/>
      <c r="S113" s="16">
        <v>81.739999999999995</v>
      </c>
      <c r="T113" s="16">
        <v>99.32</v>
      </c>
      <c r="U113" s="16"/>
      <c r="V113" s="16">
        <v>62.86</v>
      </c>
      <c r="W113" s="16">
        <v>100</v>
      </c>
      <c r="X113" s="16">
        <v>85.85</v>
      </c>
      <c r="Y113" s="16">
        <v>93.86</v>
      </c>
      <c r="Z113" s="16">
        <v>100</v>
      </c>
      <c r="AA113" s="16"/>
      <c r="AB113" s="16">
        <v>93.75</v>
      </c>
      <c r="AC113" s="16">
        <v>89.39</v>
      </c>
      <c r="AD113" s="16">
        <v>96.4</v>
      </c>
      <c r="AE113" s="16">
        <v>93.17</v>
      </c>
      <c r="AF113" s="16">
        <v>92.59</v>
      </c>
      <c r="AG113" s="16">
        <v>92.42</v>
      </c>
      <c r="AH113" s="16">
        <v>88.1</v>
      </c>
      <c r="AI113" s="16">
        <v>96.56</v>
      </c>
      <c r="AJ113" s="16">
        <v>92.49</v>
      </c>
      <c r="AK113" s="16"/>
      <c r="AL113" s="16"/>
      <c r="AM113" s="16"/>
      <c r="AN113" s="16"/>
      <c r="AO113" s="16">
        <v>82.61</v>
      </c>
      <c r="AP113" s="16">
        <v>89.66</v>
      </c>
      <c r="AQ113" s="16">
        <v>93.33</v>
      </c>
      <c r="AR113" s="16">
        <v>57.69</v>
      </c>
      <c r="AS113" s="16">
        <v>83.33</v>
      </c>
      <c r="AT113" s="16">
        <v>66.67</v>
      </c>
      <c r="AU113" s="16">
        <v>0</v>
      </c>
      <c r="AV113" s="16">
        <v>93.75</v>
      </c>
      <c r="AW113" s="16">
        <v>82.64</v>
      </c>
      <c r="AX113" s="16">
        <v>14.29</v>
      </c>
      <c r="AY113" s="16">
        <v>65.709999999999994</v>
      </c>
      <c r="AZ113" s="16">
        <v>82.35</v>
      </c>
      <c r="BA113" s="16">
        <v>96.51</v>
      </c>
      <c r="BB113" s="16">
        <v>80</v>
      </c>
      <c r="BC113" s="16">
        <v>100</v>
      </c>
      <c r="BD113" s="16"/>
      <c r="BE113" s="16">
        <v>90.74</v>
      </c>
      <c r="BF113" s="16">
        <v>93.75</v>
      </c>
      <c r="BG113" s="16">
        <v>100</v>
      </c>
      <c r="BH113" s="16">
        <v>100</v>
      </c>
      <c r="BI113" s="16">
        <v>100</v>
      </c>
      <c r="BJ113" s="16">
        <v>100</v>
      </c>
      <c r="BK113" s="16">
        <v>100</v>
      </c>
      <c r="BL113" s="16">
        <v>100</v>
      </c>
      <c r="BM113" s="16"/>
      <c r="BN113" s="16"/>
      <c r="BO113" s="16"/>
      <c r="BP113" s="16">
        <v>91.11</v>
      </c>
      <c r="BQ113" s="16">
        <v>100</v>
      </c>
      <c r="BR113" s="16">
        <v>91.67</v>
      </c>
      <c r="BS113" s="16">
        <v>100</v>
      </c>
      <c r="BT113" s="16">
        <v>91.18</v>
      </c>
      <c r="BU113" s="16">
        <v>100</v>
      </c>
      <c r="BV113" s="16">
        <v>100</v>
      </c>
      <c r="BW113" s="16">
        <v>79.41</v>
      </c>
      <c r="BX113" s="16">
        <v>100</v>
      </c>
      <c r="BY113" s="16">
        <v>92.06</v>
      </c>
      <c r="BZ113" s="16">
        <v>100</v>
      </c>
      <c r="CA113" s="16">
        <v>100</v>
      </c>
      <c r="CB113" s="16">
        <v>100</v>
      </c>
      <c r="CC113" s="16">
        <v>100</v>
      </c>
      <c r="CD113" s="16"/>
      <c r="CE113" s="16">
        <v>87.2</v>
      </c>
      <c r="CF113" s="16">
        <v>100</v>
      </c>
      <c r="CG113" s="16">
        <v>100</v>
      </c>
      <c r="CH113" s="16">
        <v>100</v>
      </c>
      <c r="CI113" s="16">
        <v>90.91</v>
      </c>
      <c r="CJ113" s="16">
        <v>75</v>
      </c>
      <c r="CK113" s="16">
        <v>100</v>
      </c>
      <c r="CL113" s="16">
        <v>100</v>
      </c>
      <c r="CM113" s="16">
        <v>87.1</v>
      </c>
      <c r="CN113" s="16">
        <v>82.79</v>
      </c>
      <c r="CO113" s="16">
        <v>95.83</v>
      </c>
      <c r="CP113" s="16">
        <v>90.91</v>
      </c>
      <c r="CQ113" s="16">
        <v>100</v>
      </c>
      <c r="CR113" s="16">
        <v>100</v>
      </c>
      <c r="CS113" s="16">
        <v>90</v>
      </c>
      <c r="CT113" s="16">
        <v>83.52</v>
      </c>
      <c r="CU113" s="16">
        <v>87.76</v>
      </c>
      <c r="CV113" s="16">
        <v>100</v>
      </c>
      <c r="CW113" s="16">
        <v>97.52</v>
      </c>
      <c r="CX113" s="16">
        <v>92.52</v>
      </c>
      <c r="CY113" s="16">
        <v>89.04</v>
      </c>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row>
    <row r="114" spans="1:125" x14ac:dyDescent="0.3">
      <c r="A114" s="14" t="s">
        <v>576</v>
      </c>
      <c r="B114" s="15" t="s">
        <v>266</v>
      </c>
      <c r="C114" s="15" t="s">
        <v>101</v>
      </c>
      <c r="D114" s="15" t="s">
        <v>102</v>
      </c>
      <c r="E114" s="15" t="s">
        <v>143</v>
      </c>
      <c r="F114" s="15" t="s">
        <v>118</v>
      </c>
      <c r="G114" s="15" t="s">
        <v>105</v>
      </c>
      <c r="H114" s="15" t="s">
        <v>105</v>
      </c>
      <c r="I114" s="15" t="s">
        <v>106</v>
      </c>
      <c r="J114" s="16">
        <v>91.94</v>
      </c>
      <c r="K114" s="16">
        <v>89.74</v>
      </c>
      <c r="L114" s="16">
        <v>92.64</v>
      </c>
      <c r="M114" s="16">
        <v>93.2</v>
      </c>
      <c r="N114" s="16">
        <v>90.74</v>
      </c>
      <c r="O114" s="16">
        <v>87.35</v>
      </c>
      <c r="P114" s="16">
        <v>97.12</v>
      </c>
      <c r="Q114" s="16">
        <v>96.55</v>
      </c>
      <c r="R114" s="16">
        <v>96.02</v>
      </c>
      <c r="S114" s="16">
        <v>86.44</v>
      </c>
      <c r="T114" s="16">
        <v>95.15</v>
      </c>
      <c r="U114" s="16">
        <v>86.67</v>
      </c>
      <c r="V114" s="16">
        <v>85.37</v>
      </c>
      <c r="W114" s="16">
        <v>98.18</v>
      </c>
      <c r="X114" s="16">
        <v>94.34</v>
      </c>
      <c r="Y114" s="16">
        <v>90.99</v>
      </c>
      <c r="Z114" s="16">
        <v>100</v>
      </c>
      <c r="AA114" s="16">
        <v>91.29</v>
      </c>
      <c r="AB114" s="16">
        <v>91.73</v>
      </c>
      <c r="AC114" s="16">
        <v>71.05</v>
      </c>
      <c r="AD114" s="16">
        <v>98.59</v>
      </c>
      <c r="AE114" s="16">
        <v>90.74</v>
      </c>
      <c r="AF114" s="16">
        <v>88.89</v>
      </c>
      <c r="AG114" s="16">
        <v>87.12</v>
      </c>
      <c r="AH114" s="16">
        <v>85.96</v>
      </c>
      <c r="AI114" s="16">
        <v>97.12</v>
      </c>
      <c r="AJ114" s="16">
        <v>96.47</v>
      </c>
      <c r="AK114" s="16">
        <v>95.83</v>
      </c>
      <c r="AL114" s="16">
        <v>91.67</v>
      </c>
      <c r="AM114" s="16">
        <v>96.91</v>
      </c>
      <c r="AN114" s="16">
        <v>100</v>
      </c>
      <c r="AO114" s="16">
        <v>86.96</v>
      </c>
      <c r="AP114" s="16">
        <v>87.93</v>
      </c>
      <c r="AQ114" s="16">
        <v>93.33</v>
      </c>
      <c r="AR114" s="16">
        <v>85.19</v>
      </c>
      <c r="AS114" s="16">
        <v>90.91</v>
      </c>
      <c r="AT114" s="16">
        <v>100</v>
      </c>
      <c r="AU114" s="16">
        <v>100</v>
      </c>
      <c r="AV114" s="16">
        <v>97.37</v>
      </c>
      <c r="AW114" s="16">
        <v>90.91</v>
      </c>
      <c r="AX114" s="16">
        <v>76.19</v>
      </c>
      <c r="AY114" s="16">
        <v>100</v>
      </c>
      <c r="AZ114" s="16">
        <v>69.23</v>
      </c>
      <c r="BA114" s="16">
        <v>95.93</v>
      </c>
      <c r="BB114" s="16">
        <v>100</v>
      </c>
      <c r="BC114" s="16">
        <v>100</v>
      </c>
      <c r="BD114" s="16"/>
      <c r="BE114" s="16">
        <v>77.08</v>
      </c>
      <c r="BF114" s="16">
        <v>97.92</v>
      </c>
      <c r="BG114" s="16">
        <v>80</v>
      </c>
      <c r="BH114" s="16">
        <v>100</v>
      </c>
      <c r="BI114" s="16">
        <v>100</v>
      </c>
      <c r="BJ114" s="16">
        <v>100</v>
      </c>
      <c r="BK114" s="16">
        <v>100</v>
      </c>
      <c r="BL114" s="16">
        <v>100</v>
      </c>
      <c r="BM114" s="16">
        <v>95.83</v>
      </c>
      <c r="BN114" s="16">
        <v>91.45</v>
      </c>
      <c r="BO114" s="16">
        <v>90.28</v>
      </c>
      <c r="BP114" s="16">
        <v>91.18</v>
      </c>
      <c r="BQ114" s="16">
        <v>81.48</v>
      </c>
      <c r="BR114" s="16">
        <v>95.83</v>
      </c>
      <c r="BS114" s="16">
        <v>100</v>
      </c>
      <c r="BT114" s="16">
        <v>94.12</v>
      </c>
      <c r="BU114" s="16">
        <v>62.5</v>
      </c>
      <c r="BV114" s="16">
        <v>75</v>
      </c>
      <c r="BW114" s="16">
        <v>70</v>
      </c>
      <c r="BX114" s="16">
        <v>69.23</v>
      </c>
      <c r="BY114" s="16">
        <v>98.04</v>
      </c>
      <c r="BZ114" s="16">
        <v>89.47</v>
      </c>
      <c r="CA114" s="16">
        <v>100</v>
      </c>
      <c r="CB114" s="16">
        <v>100</v>
      </c>
      <c r="CC114" s="16">
        <v>100</v>
      </c>
      <c r="CD114" s="16">
        <v>100</v>
      </c>
      <c r="CE114" s="16">
        <v>83.2</v>
      </c>
      <c r="CF114" s="16">
        <v>96.74</v>
      </c>
      <c r="CG114" s="16">
        <v>76.67</v>
      </c>
      <c r="CH114" s="16">
        <v>100</v>
      </c>
      <c r="CI114" s="16">
        <v>84.85</v>
      </c>
      <c r="CJ114" s="16">
        <v>100</v>
      </c>
      <c r="CK114" s="16">
        <v>100</v>
      </c>
      <c r="CL114" s="16">
        <v>92.11</v>
      </c>
      <c r="CM114" s="16">
        <v>74.19</v>
      </c>
      <c r="CN114" s="16">
        <v>87.66</v>
      </c>
      <c r="CO114" s="16">
        <v>87.5</v>
      </c>
      <c r="CP114" s="16">
        <v>93.94</v>
      </c>
      <c r="CQ114" s="16">
        <v>100</v>
      </c>
      <c r="CR114" s="16">
        <v>100</v>
      </c>
      <c r="CS114" s="16">
        <v>93.33</v>
      </c>
      <c r="CT114" s="16">
        <v>97.8</v>
      </c>
      <c r="CU114" s="16">
        <v>96</v>
      </c>
      <c r="CV114" s="16">
        <v>88.89</v>
      </c>
      <c r="CW114" s="16">
        <v>98.35</v>
      </c>
      <c r="CX114" s="16">
        <v>97.96</v>
      </c>
      <c r="CY114" s="16">
        <v>98.63</v>
      </c>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row>
    <row r="115" spans="1:125" x14ac:dyDescent="0.3">
      <c r="A115" s="14" t="s">
        <v>576</v>
      </c>
      <c r="B115" s="15" t="s">
        <v>267</v>
      </c>
      <c r="C115" s="15" t="s">
        <v>101</v>
      </c>
      <c r="D115" s="15" t="s">
        <v>102</v>
      </c>
      <c r="E115" s="15" t="s">
        <v>143</v>
      </c>
      <c r="F115" s="15" t="s">
        <v>108</v>
      </c>
      <c r="G115" s="15" t="s">
        <v>105</v>
      </c>
      <c r="H115" s="15" t="s">
        <v>105</v>
      </c>
      <c r="I115" s="15" t="s">
        <v>106</v>
      </c>
      <c r="J115" s="16">
        <v>92.15</v>
      </c>
      <c r="K115" s="16">
        <v>90.75</v>
      </c>
      <c r="L115" s="16">
        <v>95.37</v>
      </c>
      <c r="M115" s="16">
        <v>88.12</v>
      </c>
      <c r="N115" s="16">
        <v>92.14</v>
      </c>
      <c r="O115" s="16">
        <v>92.5</v>
      </c>
      <c r="P115" s="16">
        <v>95.79</v>
      </c>
      <c r="Q115" s="16">
        <v>97.12</v>
      </c>
      <c r="R115" s="16">
        <v>98.76</v>
      </c>
      <c r="S115" s="16">
        <v>86.44</v>
      </c>
      <c r="T115" s="16">
        <v>99.37</v>
      </c>
      <c r="U115" s="16">
        <v>84</v>
      </c>
      <c r="V115" s="16">
        <v>87.8</v>
      </c>
      <c r="W115" s="16">
        <v>98.18</v>
      </c>
      <c r="X115" s="16">
        <v>81.67</v>
      </c>
      <c r="Y115" s="16">
        <v>91.89</v>
      </c>
      <c r="Z115" s="16">
        <v>90.48</v>
      </c>
      <c r="AA115" s="16"/>
      <c r="AB115" s="16">
        <v>95.14</v>
      </c>
      <c r="AC115" s="16">
        <v>59.02</v>
      </c>
      <c r="AD115" s="16">
        <v>96.6</v>
      </c>
      <c r="AE115" s="16">
        <v>92.14</v>
      </c>
      <c r="AF115" s="16">
        <v>91.67</v>
      </c>
      <c r="AG115" s="16">
        <v>95.38</v>
      </c>
      <c r="AH115" s="16">
        <v>92.92</v>
      </c>
      <c r="AI115" s="16">
        <v>95.79</v>
      </c>
      <c r="AJ115" s="16">
        <v>97.05</v>
      </c>
      <c r="AK115" s="16">
        <v>100</v>
      </c>
      <c r="AL115" s="16">
        <v>91.67</v>
      </c>
      <c r="AM115" s="16">
        <v>100</v>
      </c>
      <c r="AN115" s="16">
        <v>100</v>
      </c>
      <c r="AO115" s="16">
        <v>86.96</v>
      </c>
      <c r="AP115" s="16">
        <v>86.21</v>
      </c>
      <c r="AQ115" s="16">
        <v>93.33</v>
      </c>
      <c r="AR115" s="16">
        <v>88.89</v>
      </c>
      <c r="AS115" s="16">
        <v>90.91</v>
      </c>
      <c r="AT115" s="16">
        <v>94.44</v>
      </c>
      <c r="AU115" s="16">
        <v>94.44</v>
      </c>
      <c r="AV115" s="16">
        <v>74.069999999999993</v>
      </c>
      <c r="AW115" s="16">
        <v>84.72</v>
      </c>
      <c r="AX115" s="16">
        <v>47.62</v>
      </c>
      <c r="AY115" s="16">
        <v>0</v>
      </c>
      <c r="AZ115" s="16">
        <v>23.08</v>
      </c>
      <c r="BA115" s="16">
        <v>93.6</v>
      </c>
      <c r="BB115" s="16">
        <v>91.43</v>
      </c>
      <c r="BC115" s="16">
        <v>100</v>
      </c>
      <c r="BD115" s="16"/>
      <c r="BE115" s="16">
        <v>84.38</v>
      </c>
      <c r="BF115" s="16">
        <v>92.67</v>
      </c>
      <c r="BG115" s="16">
        <v>100</v>
      </c>
      <c r="BH115" s="16">
        <v>87.5</v>
      </c>
      <c r="BI115" s="16">
        <v>100</v>
      </c>
      <c r="BJ115" s="16">
        <v>100</v>
      </c>
      <c r="BK115" s="16">
        <v>100</v>
      </c>
      <c r="BL115" s="16">
        <v>80</v>
      </c>
      <c r="BM115" s="16"/>
      <c r="BN115" s="16"/>
      <c r="BO115" s="16"/>
      <c r="BP115" s="16">
        <v>97.78</v>
      </c>
      <c r="BQ115" s="16">
        <v>92.59</v>
      </c>
      <c r="BR115" s="16">
        <v>95.83</v>
      </c>
      <c r="BS115" s="16">
        <v>100</v>
      </c>
      <c r="BT115" s="16">
        <v>91.18</v>
      </c>
      <c r="BU115" s="16">
        <v>62.5</v>
      </c>
      <c r="BV115" s="16">
        <v>50</v>
      </c>
      <c r="BW115" s="16">
        <v>63.64</v>
      </c>
      <c r="BX115" s="16">
        <v>38.46</v>
      </c>
      <c r="BY115" s="16">
        <v>95.24</v>
      </c>
      <c r="BZ115" s="16">
        <v>100</v>
      </c>
      <c r="CA115" s="16">
        <v>100</v>
      </c>
      <c r="CB115" s="16">
        <v>100</v>
      </c>
      <c r="CC115" s="16">
        <v>100</v>
      </c>
      <c r="CD115" s="16">
        <v>96</v>
      </c>
      <c r="CE115" s="16">
        <v>85.6</v>
      </c>
      <c r="CF115" s="16">
        <v>98.91</v>
      </c>
      <c r="CG115" s="16">
        <v>100</v>
      </c>
      <c r="CH115" s="16">
        <v>100</v>
      </c>
      <c r="CI115" s="16">
        <v>90.62</v>
      </c>
      <c r="CJ115" s="16">
        <v>100</v>
      </c>
      <c r="CK115" s="16">
        <v>100</v>
      </c>
      <c r="CL115" s="16">
        <v>88.6</v>
      </c>
      <c r="CM115" s="16">
        <v>100</v>
      </c>
      <c r="CN115" s="16">
        <v>92.21</v>
      </c>
      <c r="CO115" s="16">
        <v>100</v>
      </c>
      <c r="CP115" s="16">
        <v>93.94</v>
      </c>
      <c r="CQ115" s="16">
        <v>100</v>
      </c>
      <c r="CR115" s="16">
        <v>90.91</v>
      </c>
      <c r="CS115" s="16">
        <v>94.81</v>
      </c>
      <c r="CT115" s="16">
        <v>95.6</v>
      </c>
      <c r="CU115" s="16">
        <v>94</v>
      </c>
      <c r="CV115" s="16">
        <v>97.22</v>
      </c>
      <c r="CW115" s="16">
        <v>99.83</v>
      </c>
      <c r="CX115" s="16">
        <v>97.96</v>
      </c>
      <c r="CY115" s="16">
        <v>98.63</v>
      </c>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row>
    <row r="116" spans="1:125" x14ac:dyDescent="0.3">
      <c r="A116" s="14" t="s">
        <v>576</v>
      </c>
      <c r="B116" s="15" t="s">
        <v>268</v>
      </c>
      <c r="C116" s="15" t="s">
        <v>101</v>
      </c>
      <c r="D116" s="15" t="s">
        <v>102</v>
      </c>
      <c r="E116" s="15" t="s">
        <v>103</v>
      </c>
      <c r="F116" s="15" t="s">
        <v>235</v>
      </c>
      <c r="G116" s="15" t="s">
        <v>105</v>
      </c>
      <c r="H116" s="15" t="s">
        <v>105</v>
      </c>
      <c r="I116" s="15" t="s">
        <v>106</v>
      </c>
      <c r="J116" s="16">
        <v>83.58</v>
      </c>
      <c r="K116" s="16">
        <v>86.08</v>
      </c>
      <c r="L116" s="16">
        <v>90.24</v>
      </c>
      <c r="M116" s="16">
        <v>77.69</v>
      </c>
      <c r="N116" s="16">
        <v>79.81</v>
      </c>
      <c r="O116" s="16">
        <v>88.42</v>
      </c>
      <c r="P116" s="16">
        <v>95.83</v>
      </c>
      <c r="Q116" s="16">
        <v>86.78</v>
      </c>
      <c r="R116" s="16">
        <v>95.02</v>
      </c>
      <c r="S116" s="16">
        <v>81.36</v>
      </c>
      <c r="T116" s="16">
        <v>95.15</v>
      </c>
      <c r="U116" s="16">
        <v>57.33</v>
      </c>
      <c r="V116" s="16">
        <v>82.93</v>
      </c>
      <c r="W116" s="16">
        <v>94.55</v>
      </c>
      <c r="X116" s="16">
        <v>62.98</v>
      </c>
      <c r="Y116" s="16">
        <v>74.319999999999993</v>
      </c>
      <c r="Z116" s="16">
        <v>85.71</v>
      </c>
      <c r="AA116" s="16">
        <v>88.67</v>
      </c>
      <c r="AB116" s="16">
        <v>89.05</v>
      </c>
      <c r="AC116" s="16">
        <v>55.83</v>
      </c>
      <c r="AD116" s="16">
        <v>85.06</v>
      </c>
      <c r="AE116" s="16">
        <v>79.81</v>
      </c>
      <c r="AF116" s="16">
        <v>93.06</v>
      </c>
      <c r="AG116" s="16">
        <v>84.2</v>
      </c>
      <c r="AH116" s="16">
        <v>83.94</v>
      </c>
      <c r="AI116" s="16">
        <v>95.83</v>
      </c>
      <c r="AJ116" s="16">
        <v>86.48</v>
      </c>
      <c r="AK116" s="16">
        <v>100</v>
      </c>
      <c r="AL116" s="16">
        <v>96.67</v>
      </c>
      <c r="AM116" s="16">
        <v>88.89</v>
      </c>
      <c r="AN116" s="16">
        <v>100</v>
      </c>
      <c r="AO116" s="16">
        <v>65.22</v>
      </c>
      <c r="AP116" s="16">
        <v>91.38</v>
      </c>
      <c r="AQ116" s="16">
        <v>93.33</v>
      </c>
      <c r="AR116" s="16">
        <v>96.3</v>
      </c>
      <c r="AS116" s="16">
        <v>54.55</v>
      </c>
      <c r="AT116" s="16">
        <v>77.78</v>
      </c>
      <c r="AU116" s="16">
        <v>61.11</v>
      </c>
      <c r="AV116" s="16">
        <v>62.63</v>
      </c>
      <c r="AW116" s="16">
        <v>78.47</v>
      </c>
      <c r="AX116" s="16">
        <v>0</v>
      </c>
      <c r="AY116" s="16">
        <v>80</v>
      </c>
      <c r="AZ116" s="16">
        <v>38.46</v>
      </c>
      <c r="BA116" s="16">
        <v>86.05</v>
      </c>
      <c r="BB116" s="16">
        <v>16.670000000000002</v>
      </c>
      <c r="BC116" s="16"/>
      <c r="BD116" s="16"/>
      <c r="BE116" s="16">
        <v>57.14</v>
      </c>
      <c r="BF116" s="16">
        <v>78</v>
      </c>
      <c r="BG116" s="16">
        <v>80</v>
      </c>
      <c r="BH116" s="16">
        <v>100</v>
      </c>
      <c r="BI116" s="16">
        <v>83.33</v>
      </c>
      <c r="BJ116" s="16">
        <v>100</v>
      </c>
      <c r="BK116" s="16">
        <v>50</v>
      </c>
      <c r="BL116" s="16">
        <v>80</v>
      </c>
      <c r="BM116" s="16">
        <v>100</v>
      </c>
      <c r="BN116" s="16">
        <v>89.84</v>
      </c>
      <c r="BO116" s="16">
        <v>80.56</v>
      </c>
      <c r="BP116" s="16">
        <v>88.89</v>
      </c>
      <c r="BQ116" s="16">
        <v>85.19</v>
      </c>
      <c r="BR116" s="16">
        <v>91.67</v>
      </c>
      <c r="BS116" s="16">
        <v>92.31</v>
      </c>
      <c r="BT116" s="16">
        <v>89.66</v>
      </c>
      <c r="BU116" s="16">
        <v>62.5</v>
      </c>
      <c r="BV116" s="16">
        <v>50</v>
      </c>
      <c r="BW116" s="16">
        <v>56.25</v>
      </c>
      <c r="BX116" s="16">
        <v>34.619999999999997</v>
      </c>
      <c r="BY116" s="16">
        <v>88.89</v>
      </c>
      <c r="BZ116" s="16">
        <v>89.47</v>
      </c>
      <c r="CA116" s="16">
        <v>92.86</v>
      </c>
      <c r="CB116" s="16">
        <v>57.14</v>
      </c>
      <c r="CC116" s="16">
        <v>64</v>
      </c>
      <c r="CD116" s="16">
        <v>92.86</v>
      </c>
      <c r="CE116" s="16">
        <v>91.2</v>
      </c>
      <c r="CF116" s="16">
        <v>94.57</v>
      </c>
      <c r="CG116" s="16">
        <v>100</v>
      </c>
      <c r="CH116" s="16">
        <v>100</v>
      </c>
      <c r="CI116" s="16">
        <v>74.75</v>
      </c>
      <c r="CJ116" s="16">
        <v>75</v>
      </c>
      <c r="CK116" s="16">
        <v>100</v>
      </c>
      <c r="CL116" s="16">
        <v>73.680000000000007</v>
      </c>
      <c r="CM116" s="16">
        <v>90.32</v>
      </c>
      <c r="CN116" s="16">
        <v>86.76</v>
      </c>
      <c r="CO116" s="16">
        <v>100</v>
      </c>
      <c r="CP116" s="16">
        <v>96.97</v>
      </c>
      <c r="CQ116" s="16">
        <v>97.56</v>
      </c>
      <c r="CR116" s="16">
        <v>90.91</v>
      </c>
      <c r="CS116" s="16">
        <v>80.739999999999995</v>
      </c>
      <c r="CT116" s="16">
        <v>84.62</v>
      </c>
      <c r="CU116" s="16">
        <v>90.5</v>
      </c>
      <c r="CV116" s="16">
        <v>61.11</v>
      </c>
      <c r="CW116" s="16">
        <v>92.23</v>
      </c>
      <c r="CX116" s="16">
        <v>87.76</v>
      </c>
      <c r="CY116" s="16">
        <v>87.67</v>
      </c>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row>
    <row r="117" spans="1:125" x14ac:dyDescent="0.3">
      <c r="A117" s="14" t="s">
        <v>576</v>
      </c>
      <c r="B117" s="15" t="s">
        <v>269</v>
      </c>
      <c r="C117" s="15" t="s">
        <v>101</v>
      </c>
      <c r="D117" s="15" t="s">
        <v>102</v>
      </c>
      <c r="E117" s="15" t="s">
        <v>103</v>
      </c>
      <c r="F117" s="15" t="s">
        <v>151</v>
      </c>
      <c r="G117" s="15" t="s">
        <v>105</v>
      </c>
      <c r="H117" s="15" t="s">
        <v>105</v>
      </c>
      <c r="I117" s="15" t="s">
        <v>106</v>
      </c>
      <c r="J117" s="16">
        <v>79.5</v>
      </c>
      <c r="K117" s="16">
        <v>81.27</v>
      </c>
      <c r="L117" s="16">
        <v>86.19</v>
      </c>
      <c r="M117" s="16">
        <v>79.959999999999994</v>
      </c>
      <c r="N117" s="16">
        <v>67.05</v>
      </c>
      <c r="O117" s="16">
        <v>73.599999999999994</v>
      </c>
      <c r="P117" s="16">
        <v>83.17</v>
      </c>
      <c r="Q117" s="16">
        <v>83.03</v>
      </c>
      <c r="R117" s="16">
        <v>89.05</v>
      </c>
      <c r="S117" s="16">
        <v>77.19</v>
      </c>
      <c r="T117" s="16">
        <v>90.91</v>
      </c>
      <c r="U117" s="16">
        <v>73.33</v>
      </c>
      <c r="V117" s="16">
        <v>75.61</v>
      </c>
      <c r="W117" s="16">
        <v>94.55</v>
      </c>
      <c r="X117" s="16">
        <v>75.81</v>
      </c>
      <c r="Y117" s="16">
        <v>79.17</v>
      </c>
      <c r="Z117" s="16">
        <v>95.24</v>
      </c>
      <c r="AA117" s="16">
        <v>92.7</v>
      </c>
      <c r="AB117" s="16">
        <v>72.790000000000006</v>
      </c>
      <c r="AC117" s="16">
        <v>60.61</v>
      </c>
      <c r="AD117" s="16">
        <v>82.28</v>
      </c>
      <c r="AE117" s="16">
        <v>67.05</v>
      </c>
      <c r="AF117" s="16">
        <v>79.63</v>
      </c>
      <c r="AG117" s="16">
        <v>88.89</v>
      </c>
      <c r="AH117" s="16">
        <v>58.69</v>
      </c>
      <c r="AI117" s="16">
        <v>83.17</v>
      </c>
      <c r="AJ117" s="16">
        <v>82.64</v>
      </c>
      <c r="AK117" s="16">
        <v>85.42</v>
      </c>
      <c r="AL117" s="16">
        <v>80</v>
      </c>
      <c r="AM117" s="16">
        <v>89.51</v>
      </c>
      <c r="AN117" s="16">
        <v>100</v>
      </c>
      <c r="AO117" s="16">
        <v>69.569999999999993</v>
      </c>
      <c r="AP117" s="16">
        <v>79.31</v>
      </c>
      <c r="AQ117" s="16">
        <v>80</v>
      </c>
      <c r="AR117" s="16">
        <v>74.069999999999993</v>
      </c>
      <c r="AS117" s="16">
        <v>81.819999999999993</v>
      </c>
      <c r="AT117" s="16">
        <v>100</v>
      </c>
      <c r="AU117" s="16">
        <v>37.5</v>
      </c>
      <c r="AV117" s="16">
        <v>84.21</v>
      </c>
      <c r="AW117" s="16">
        <v>76.39</v>
      </c>
      <c r="AX117" s="16">
        <v>33.33</v>
      </c>
      <c r="AY117" s="16">
        <v>93.75</v>
      </c>
      <c r="AZ117" s="16">
        <v>64.709999999999994</v>
      </c>
      <c r="BA117" s="16">
        <v>94.19</v>
      </c>
      <c r="BB117" s="16">
        <v>31.43</v>
      </c>
      <c r="BC117" s="16">
        <v>100</v>
      </c>
      <c r="BD117" s="16"/>
      <c r="BE117" s="16">
        <v>61.46</v>
      </c>
      <c r="BF117" s="16">
        <v>80.67</v>
      </c>
      <c r="BG117" s="16">
        <v>100</v>
      </c>
      <c r="BH117" s="16">
        <v>100</v>
      </c>
      <c r="BI117" s="16">
        <v>100</v>
      </c>
      <c r="BJ117" s="16">
        <v>100</v>
      </c>
      <c r="BK117" s="16">
        <v>100</v>
      </c>
      <c r="BL117" s="16">
        <v>80</v>
      </c>
      <c r="BM117" s="16">
        <v>100</v>
      </c>
      <c r="BN117" s="16">
        <v>98.68</v>
      </c>
      <c r="BO117" s="16">
        <v>88.89</v>
      </c>
      <c r="BP117" s="16">
        <v>81.08</v>
      </c>
      <c r="BQ117" s="16">
        <v>74.069999999999993</v>
      </c>
      <c r="BR117" s="16">
        <v>58.33</v>
      </c>
      <c r="BS117" s="16">
        <v>30.77</v>
      </c>
      <c r="BT117" s="16">
        <v>88.24</v>
      </c>
      <c r="BU117" s="16">
        <v>75</v>
      </c>
      <c r="BV117" s="16">
        <v>83.33</v>
      </c>
      <c r="BW117" s="16">
        <v>58.82</v>
      </c>
      <c r="BX117" s="16">
        <v>46.67</v>
      </c>
      <c r="BY117" s="16">
        <v>72.41</v>
      </c>
      <c r="BZ117" s="16">
        <v>85.71</v>
      </c>
      <c r="CA117" s="16">
        <v>92.86</v>
      </c>
      <c r="CB117" s="16">
        <v>57.14</v>
      </c>
      <c r="CC117" s="16">
        <v>80</v>
      </c>
      <c r="CD117" s="16">
        <v>90.36</v>
      </c>
      <c r="CE117" s="16">
        <v>72</v>
      </c>
      <c r="CF117" s="16">
        <v>89.13</v>
      </c>
      <c r="CG117" s="16">
        <v>85.71</v>
      </c>
      <c r="CH117" s="16">
        <v>100</v>
      </c>
      <c r="CI117" s="16">
        <v>88.29</v>
      </c>
      <c r="CJ117" s="16">
        <v>83.33</v>
      </c>
      <c r="CK117" s="16">
        <v>100</v>
      </c>
      <c r="CL117" s="16">
        <v>64.040000000000006</v>
      </c>
      <c r="CM117" s="16">
        <v>61.29</v>
      </c>
      <c r="CN117" s="16">
        <v>54.79</v>
      </c>
      <c r="CO117" s="16">
        <v>87.5</v>
      </c>
      <c r="CP117" s="16">
        <v>84.38</v>
      </c>
      <c r="CQ117" s="16">
        <v>82.93</v>
      </c>
      <c r="CR117" s="16">
        <v>63.64</v>
      </c>
      <c r="CS117" s="16">
        <v>75.569999999999993</v>
      </c>
      <c r="CT117" s="16">
        <v>75.819999999999993</v>
      </c>
      <c r="CU117" s="16">
        <v>86</v>
      </c>
      <c r="CV117" s="16">
        <v>63.89</v>
      </c>
      <c r="CW117" s="16">
        <v>90.91</v>
      </c>
      <c r="CX117" s="16">
        <v>94.56</v>
      </c>
      <c r="CY117" s="16">
        <v>82.19</v>
      </c>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row>
    <row r="118" spans="1:125" x14ac:dyDescent="0.3">
      <c r="A118" s="14" t="s">
        <v>576</v>
      </c>
      <c r="B118" s="15" t="s">
        <v>270</v>
      </c>
      <c r="C118" s="15" t="s">
        <v>101</v>
      </c>
      <c r="D118" s="15" t="s">
        <v>102</v>
      </c>
      <c r="E118" s="15" t="s">
        <v>103</v>
      </c>
      <c r="F118" s="15" t="s">
        <v>134</v>
      </c>
      <c r="G118" s="15" t="s">
        <v>105</v>
      </c>
      <c r="H118" s="15" t="s">
        <v>105</v>
      </c>
      <c r="I118" s="15" t="s">
        <v>106</v>
      </c>
      <c r="J118" s="16">
        <v>89.82</v>
      </c>
      <c r="K118" s="16">
        <v>71.89</v>
      </c>
      <c r="L118" s="16">
        <v>92.27</v>
      </c>
      <c r="M118" s="16">
        <v>91.02</v>
      </c>
      <c r="N118" s="16">
        <v>93.62</v>
      </c>
      <c r="O118" s="16">
        <v>88.48</v>
      </c>
      <c r="P118" s="16">
        <v>94.71</v>
      </c>
      <c r="Q118" s="16">
        <v>90.67</v>
      </c>
      <c r="R118" s="16">
        <v>87.81</v>
      </c>
      <c r="S118" s="16">
        <v>63.56</v>
      </c>
      <c r="T118" s="16">
        <v>96.67</v>
      </c>
      <c r="U118" s="16">
        <v>69.33</v>
      </c>
      <c r="V118" s="16">
        <v>90.24</v>
      </c>
      <c r="W118" s="16">
        <v>96.36</v>
      </c>
      <c r="X118" s="16">
        <v>91.04</v>
      </c>
      <c r="Y118" s="16">
        <v>88.82</v>
      </c>
      <c r="Z118" s="16">
        <v>88.1</v>
      </c>
      <c r="AA118" s="16">
        <v>90</v>
      </c>
      <c r="AB118" s="16">
        <v>88.89</v>
      </c>
      <c r="AC118" s="16">
        <v>77.22</v>
      </c>
      <c r="AD118" s="16">
        <v>98.7</v>
      </c>
      <c r="AE118" s="16">
        <v>93.62</v>
      </c>
      <c r="AF118" s="16">
        <v>84.26</v>
      </c>
      <c r="AG118" s="16">
        <v>92.98</v>
      </c>
      <c r="AH118" s="16">
        <v>93.26</v>
      </c>
      <c r="AI118" s="16">
        <v>94.71</v>
      </c>
      <c r="AJ118" s="16">
        <v>90.46</v>
      </c>
      <c r="AK118" s="16">
        <v>89.58</v>
      </c>
      <c r="AL118" s="16">
        <v>61.67</v>
      </c>
      <c r="AM118" s="16">
        <v>96.91</v>
      </c>
      <c r="AN118" s="16">
        <v>85.71</v>
      </c>
      <c r="AO118" s="16">
        <v>65.22</v>
      </c>
      <c r="AP118" s="16">
        <v>58.62</v>
      </c>
      <c r="AQ118" s="16">
        <v>93.33</v>
      </c>
      <c r="AR118" s="16">
        <v>92.59</v>
      </c>
      <c r="AS118" s="16">
        <v>90.91</v>
      </c>
      <c r="AT118" s="16">
        <v>94.44</v>
      </c>
      <c r="AU118" s="16">
        <v>86.11</v>
      </c>
      <c r="AV118" s="16">
        <v>84.21</v>
      </c>
      <c r="AW118" s="16">
        <v>88.89</v>
      </c>
      <c r="AX118" s="16">
        <v>38.89</v>
      </c>
      <c r="AY118" s="16">
        <v>100</v>
      </c>
      <c r="AZ118" s="16">
        <v>69.23</v>
      </c>
      <c r="BA118" s="16">
        <v>97.67</v>
      </c>
      <c r="BB118" s="16">
        <v>100</v>
      </c>
      <c r="BC118" s="16">
        <v>100</v>
      </c>
      <c r="BD118" s="16"/>
      <c r="BE118" s="16">
        <v>82.29</v>
      </c>
      <c r="BF118" s="16">
        <v>92.67</v>
      </c>
      <c r="BG118" s="16">
        <v>80</v>
      </c>
      <c r="BH118" s="16">
        <v>100</v>
      </c>
      <c r="BI118" s="16">
        <v>91.67</v>
      </c>
      <c r="BJ118" s="16">
        <v>100</v>
      </c>
      <c r="BK118" s="16">
        <v>100</v>
      </c>
      <c r="BL118" s="16">
        <v>50</v>
      </c>
      <c r="BM118" s="16">
        <v>87.5</v>
      </c>
      <c r="BN118" s="16">
        <v>98.65</v>
      </c>
      <c r="BO118" s="16">
        <v>90.74</v>
      </c>
      <c r="BP118" s="16">
        <v>93.33</v>
      </c>
      <c r="BQ118" s="16">
        <v>96.3</v>
      </c>
      <c r="BR118" s="16">
        <v>95.83</v>
      </c>
      <c r="BS118" s="16">
        <v>100</v>
      </c>
      <c r="BT118" s="16">
        <v>67.650000000000006</v>
      </c>
      <c r="BU118" s="16">
        <v>62.5</v>
      </c>
      <c r="BV118" s="16">
        <v>100</v>
      </c>
      <c r="BW118" s="16">
        <v>72.92</v>
      </c>
      <c r="BX118" s="16">
        <v>84.62</v>
      </c>
      <c r="BY118" s="16">
        <v>96.83</v>
      </c>
      <c r="BZ118" s="16">
        <v>94.74</v>
      </c>
      <c r="CA118" s="16">
        <v>100</v>
      </c>
      <c r="CB118" s="16">
        <v>100</v>
      </c>
      <c r="CC118" s="16">
        <v>100</v>
      </c>
      <c r="CD118" s="16">
        <v>100</v>
      </c>
      <c r="CE118" s="16">
        <v>73.599999999999994</v>
      </c>
      <c r="CF118" s="16">
        <v>97.83</v>
      </c>
      <c r="CG118" s="16">
        <v>100</v>
      </c>
      <c r="CH118" s="16">
        <v>100</v>
      </c>
      <c r="CI118" s="16">
        <v>93.02</v>
      </c>
      <c r="CJ118" s="16">
        <v>70.83</v>
      </c>
      <c r="CK118" s="16">
        <v>100</v>
      </c>
      <c r="CL118" s="16">
        <v>88.6</v>
      </c>
      <c r="CM118" s="16">
        <v>95.16</v>
      </c>
      <c r="CN118" s="16">
        <v>94.81</v>
      </c>
      <c r="CO118" s="16">
        <v>100</v>
      </c>
      <c r="CP118" s="16">
        <v>92.42</v>
      </c>
      <c r="CQ118" s="16">
        <v>97.56</v>
      </c>
      <c r="CR118" s="16">
        <v>100</v>
      </c>
      <c r="CS118" s="16">
        <v>82.96</v>
      </c>
      <c r="CT118" s="16">
        <v>85.71</v>
      </c>
      <c r="CU118" s="16">
        <v>90</v>
      </c>
      <c r="CV118" s="16">
        <v>86.11</v>
      </c>
      <c r="CW118" s="16">
        <v>96.69</v>
      </c>
      <c r="CX118" s="16">
        <v>99.32</v>
      </c>
      <c r="CY118" s="16">
        <v>100</v>
      </c>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row>
    <row r="119" spans="1:125" x14ac:dyDescent="0.3">
      <c r="A119" s="14" t="s">
        <v>576</v>
      </c>
      <c r="B119" s="15" t="s">
        <v>271</v>
      </c>
      <c r="C119" s="15" t="s">
        <v>101</v>
      </c>
      <c r="D119" s="15" t="s">
        <v>102</v>
      </c>
      <c r="E119" s="15" t="s">
        <v>103</v>
      </c>
      <c r="F119" s="15" t="s">
        <v>138</v>
      </c>
      <c r="G119" s="15" t="s">
        <v>105</v>
      </c>
      <c r="H119" s="15" t="s">
        <v>105</v>
      </c>
      <c r="I119" s="15" t="s">
        <v>106</v>
      </c>
      <c r="J119" s="16">
        <v>88.15</v>
      </c>
      <c r="K119" s="16">
        <v>88.55</v>
      </c>
      <c r="L119" s="16">
        <v>92.34</v>
      </c>
      <c r="M119" s="16">
        <v>85.2</v>
      </c>
      <c r="N119" s="16">
        <v>88.68</v>
      </c>
      <c r="O119" s="16">
        <v>89.01</v>
      </c>
      <c r="P119" s="16">
        <v>87.64</v>
      </c>
      <c r="Q119" s="16">
        <v>91.28</v>
      </c>
      <c r="R119" s="16">
        <v>95.77</v>
      </c>
      <c r="S119" s="16">
        <v>84.75</v>
      </c>
      <c r="T119" s="16">
        <v>92.73</v>
      </c>
      <c r="U119" s="16">
        <v>88</v>
      </c>
      <c r="V119" s="16">
        <v>95.12</v>
      </c>
      <c r="W119" s="16">
        <v>96.36</v>
      </c>
      <c r="X119" s="16">
        <v>82.39</v>
      </c>
      <c r="Y119" s="16">
        <v>96.05</v>
      </c>
      <c r="Z119" s="16">
        <v>95.24</v>
      </c>
      <c r="AA119" s="16">
        <v>86.61</v>
      </c>
      <c r="AB119" s="16">
        <v>81.290000000000006</v>
      </c>
      <c r="AC119" s="16">
        <v>56.67</v>
      </c>
      <c r="AD119" s="16">
        <v>92.86</v>
      </c>
      <c r="AE119" s="16">
        <v>88.68</v>
      </c>
      <c r="AF119" s="16">
        <v>94.44</v>
      </c>
      <c r="AG119" s="16">
        <v>87.56</v>
      </c>
      <c r="AH119" s="16">
        <v>82.31</v>
      </c>
      <c r="AI119" s="16">
        <v>87.64</v>
      </c>
      <c r="AJ119" s="16">
        <v>91.29</v>
      </c>
      <c r="AK119" s="16">
        <v>95.83</v>
      </c>
      <c r="AL119" s="16">
        <v>90</v>
      </c>
      <c r="AM119" s="16">
        <v>96.91</v>
      </c>
      <c r="AN119" s="16">
        <v>100</v>
      </c>
      <c r="AO119" s="16">
        <v>95.65</v>
      </c>
      <c r="AP119" s="16">
        <v>84.48</v>
      </c>
      <c r="AQ119" s="16">
        <v>93.33</v>
      </c>
      <c r="AR119" s="16">
        <v>100</v>
      </c>
      <c r="AS119" s="16">
        <v>90.91</v>
      </c>
      <c r="AT119" s="16">
        <v>77.78</v>
      </c>
      <c r="AU119" s="16">
        <v>90.28</v>
      </c>
      <c r="AV119" s="16">
        <v>65.430000000000007</v>
      </c>
      <c r="AW119" s="16">
        <v>91.67</v>
      </c>
      <c r="AX119" s="16">
        <v>22.22</v>
      </c>
      <c r="AY119" s="16">
        <v>100</v>
      </c>
      <c r="AZ119" s="16">
        <v>30.77</v>
      </c>
      <c r="BA119" s="16">
        <v>98.84</v>
      </c>
      <c r="BB119" s="16">
        <v>77.14</v>
      </c>
      <c r="BC119" s="16">
        <v>100</v>
      </c>
      <c r="BD119" s="16"/>
      <c r="BE119" s="16">
        <v>94.44</v>
      </c>
      <c r="BF119" s="16">
        <v>95.83</v>
      </c>
      <c r="BG119" s="16">
        <v>100</v>
      </c>
      <c r="BH119" s="16">
        <v>100</v>
      </c>
      <c r="BI119" s="16">
        <v>100</v>
      </c>
      <c r="BJ119" s="16">
        <v>0</v>
      </c>
      <c r="BK119" s="16">
        <v>100</v>
      </c>
      <c r="BL119" s="16">
        <v>100</v>
      </c>
      <c r="BM119" s="16">
        <v>95.83</v>
      </c>
      <c r="BN119" s="16">
        <v>93.42</v>
      </c>
      <c r="BO119" s="16">
        <v>75</v>
      </c>
      <c r="BP119" s="16">
        <v>80</v>
      </c>
      <c r="BQ119" s="16">
        <v>88.89</v>
      </c>
      <c r="BR119" s="16">
        <v>68.42</v>
      </c>
      <c r="BS119" s="16">
        <v>84.62</v>
      </c>
      <c r="BT119" s="16">
        <v>82.35</v>
      </c>
      <c r="BU119" s="16">
        <v>25</v>
      </c>
      <c r="BV119" s="16">
        <v>75</v>
      </c>
      <c r="BW119" s="16">
        <v>43.75</v>
      </c>
      <c r="BX119" s="16">
        <v>84.62</v>
      </c>
      <c r="BY119" s="16">
        <v>85.71</v>
      </c>
      <c r="BZ119" s="16">
        <v>94.74</v>
      </c>
      <c r="CA119" s="16">
        <v>100</v>
      </c>
      <c r="CB119" s="16">
        <v>100</v>
      </c>
      <c r="CC119" s="16">
        <v>96</v>
      </c>
      <c r="CD119" s="16">
        <v>98.21</v>
      </c>
      <c r="CE119" s="16">
        <v>91.2</v>
      </c>
      <c r="CF119" s="16">
        <v>98.91</v>
      </c>
      <c r="CG119" s="16">
        <v>93.33</v>
      </c>
      <c r="CH119" s="16">
        <v>100</v>
      </c>
      <c r="CI119" s="16">
        <v>88.29</v>
      </c>
      <c r="CJ119" s="16">
        <v>40</v>
      </c>
      <c r="CK119" s="16">
        <v>100</v>
      </c>
      <c r="CL119" s="16">
        <v>91.23</v>
      </c>
      <c r="CM119" s="16">
        <v>90.32</v>
      </c>
      <c r="CN119" s="16">
        <v>74.680000000000007</v>
      </c>
      <c r="CO119" s="16">
        <v>67.5</v>
      </c>
      <c r="CP119" s="16">
        <v>90.91</v>
      </c>
      <c r="CQ119" s="16">
        <v>87.8</v>
      </c>
      <c r="CR119" s="16">
        <v>81.819999999999993</v>
      </c>
      <c r="CS119" s="16">
        <v>86.67</v>
      </c>
      <c r="CT119" s="16">
        <v>91.21</v>
      </c>
      <c r="CU119" s="16">
        <v>98</v>
      </c>
      <c r="CV119" s="16">
        <v>100</v>
      </c>
      <c r="CW119" s="16">
        <v>91.74</v>
      </c>
      <c r="CX119" s="16">
        <v>89.8</v>
      </c>
      <c r="CY119" s="16">
        <v>98.63</v>
      </c>
      <c r="CZ119" s="15"/>
      <c r="DA119" s="15"/>
      <c r="DB119" s="15"/>
      <c r="DC119" s="15"/>
      <c r="DD119" s="15"/>
      <c r="DE119" s="15"/>
      <c r="DF119" s="15"/>
      <c r="DG119" s="15"/>
      <c r="DH119" s="15"/>
      <c r="DI119" s="15"/>
      <c r="DJ119" s="15"/>
      <c r="DK119" s="15"/>
      <c r="DL119" s="15"/>
      <c r="DM119" s="15"/>
      <c r="DN119" s="15"/>
      <c r="DO119" s="15"/>
      <c r="DP119" s="15"/>
      <c r="DQ119" s="15"/>
      <c r="DR119" s="15"/>
      <c r="DS119" s="15"/>
      <c r="DT119" s="15"/>
      <c r="DU119" s="15"/>
    </row>
    <row r="120" spans="1:125" x14ac:dyDescent="0.3">
      <c r="A120" s="14" t="s">
        <v>576</v>
      </c>
      <c r="B120" s="15" t="s">
        <v>272</v>
      </c>
      <c r="C120" s="15" t="s">
        <v>101</v>
      </c>
      <c r="D120" s="15" t="s">
        <v>102</v>
      </c>
      <c r="E120" s="15" t="s">
        <v>103</v>
      </c>
      <c r="F120" s="15" t="s">
        <v>136</v>
      </c>
      <c r="G120" s="15" t="s">
        <v>105</v>
      </c>
      <c r="H120" s="15" t="s">
        <v>105</v>
      </c>
      <c r="I120" s="15" t="s">
        <v>106</v>
      </c>
      <c r="J120" s="16">
        <v>86.49</v>
      </c>
      <c r="K120" s="16">
        <v>83.42</v>
      </c>
      <c r="L120" s="16">
        <v>90.62</v>
      </c>
      <c r="M120" s="16">
        <v>86.24</v>
      </c>
      <c r="N120" s="16">
        <v>89.88</v>
      </c>
      <c r="O120" s="16">
        <v>81.77</v>
      </c>
      <c r="P120" s="16">
        <v>80.45</v>
      </c>
      <c r="Q120" s="16">
        <v>94.83</v>
      </c>
      <c r="R120" s="16">
        <v>81.84</v>
      </c>
      <c r="S120" s="16">
        <v>84.75</v>
      </c>
      <c r="T120" s="16">
        <v>93.64</v>
      </c>
      <c r="U120" s="16">
        <v>70.67</v>
      </c>
      <c r="V120" s="16">
        <v>85.37</v>
      </c>
      <c r="W120" s="16">
        <v>96.36</v>
      </c>
      <c r="X120" s="16">
        <v>80.19</v>
      </c>
      <c r="Y120" s="16">
        <v>83.77</v>
      </c>
      <c r="Z120" s="16">
        <v>100</v>
      </c>
      <c r="AA120" s="16">
        <v>81.790000000000006</v>
      </c>
      <c r="AB120" s="16">
        <v>88.89</v>
      </c>
      <c r="AC120" s="16">
        <v>71.209999999999994</v>
      </c>
      <c r="AD120" s="16">
        <v>99.22</v>
      </c>
      <c r="AE120" s="16">
        <v>89.88</v>
      </c>
      <c r="AF120" s="16">
        <v>89.04</v>
      </c>
      <c r="AG120" s="16">
        <v>77.08</v>
      </c>
      <c r="AH120" s="16">
        <v>73.94</v>
      </c>
      <c r="AI120" s="16">
        <v>80.45</v>
      </c>
      <c r="AJ120" s="16">
        <v>94.71</v>
      </c>
      <c r="AK120" s="16">
        <v>87.5</v>
      </c>
      <c r="AL120" s="16">
        <v>66.67</v>
      </c>
      <c r="AM120" s="16">
        <v>85.8</v>
      </c>
      <c r="AN120" s="16">
        <v>71.430000000000007</v>
      </c>
      <c r="AO120" s="16">
        <v>100</v>
      </c>
      <c r="AP120" s="16">
        <v>75.86</v>
      </c>
      <c r="AQ120" s="16">
        <v>86.67</v>
      </c>
      <c r="AR120" s="16">
        <v>96.3</v>
      </c>
      <c r="AS120" s="16">
        <v>72.73</v>
      </c>
      <c r="AT120" s="16">
        <v>94.44</v>
      </c>
      <c r="AU120" s="16">
        <v>88.89</v>
      </c>
      <c r="AV120" s="16">
        <v>66.67</v>
      </c>
      <c r="AW120" s="16">
        <v>94.44</v>
      </c>
      <c r="AX120" s="16">
        <v>14.29</v>
      </c>
      <c r="AY120" s="16">
        <v>83.33</v>
      </c>
      <c r="AZ120" s="16">
        <v>70.59</v>
      </c>
      <c r="BA120" s="16">
        <v>93.02</v>
      </c>
      <c r="BB120" s="16">
        <v>74.290000000000006</v>
      </c>
      <c r="BC120" s="16">
        <v>55.56</v>
      </c>
      <c r="BD120" s="16"/>
      <c r="BE120" s="16">
        <v>75</v>
      </c>
      <c r="BF120" s="16">
        <v>84.67</v>
      </c>
      <c r="BG120" s="16">
        <v>93.33</v>
      </c>
      <c r="BH120" s="16">
        <v>100</v>
      </c>
      <c r="BI120" s="16">
        <v>100</v>
      </c>
      <c r="BJ120" s="16">
        <v>100</v>
      </c>
      <c r="BK120" s="16">
        <v>100</v>
      </c>
      <c r="BL120" s="16">
        <v>100</v>
      </c>
      <c r="BM120" s="16">
        <v>95.83</v>
      </c>
      <c r="BN120" s="16">
        <v>89.84</v>
      </c>
      <c r="BO120" s="16">
        <v>79.55</v>
      </c>
      <c r="BP120" s="16">
        <v>100</v>
      </c>
      <c r="BQ120" s="16">
        <v>74.069999999999993</v>
      </c>
      <c r="BR120" s="16">
        <v>91.67</v>
      </c>
      <c r="BS120" s="16">
        <v>100</v>
      </c>
      <c r="BT120" s="16">
        <v>85.29</v>
      </c>
      <c r="BU120" s="16">
        <v>100</v>
      </c>
      <c r="BV120" s="16">
        <v>83.33</v>
      </c>
      <c r="BW120" s="16">
        <v>55.88</v>
      </c>
      <c r="BX120" s="16">
        <v>80</v>
      </c>
      <c r="BY120" s="16">
        <v>100</v>
      </c>
      <c r="BZ120" s="16">
        <v>94.74</v>
      </c>
      <c r="CA120" s="16">
        <v>100</v>
      </c>
      <c r="CB120" s="16">
        <v>100</v>
      </c>
      <c r="CC120" s="16">
        <v>100</v>
      </c>
      <c r="CD120" s="16">
        <v>99.64</v>
      </c>
      <c r="CE120" s="16">
        <v>82.03</v>
      </c>
      <c r="CF120" s="16">
        <v>97.83</v>
      </c>
      <c r="CG120" s="16">
        <v>64.290000000000006</v>
      </c>
      <c r="CH120" s="16">
        <v>62.5</v>
      </c>
      <c r="CI120" s="16">
        <v>89.12</v>
      </c>
      <c r="CJ120" s="16">
        <v>54.17</v>
      </c>
      <c r="CK120" s="16">
        <v>100</v>
      </c>
      <c r="CL120" s="16">
        <v>76.319999999999993</v>
      </c>
      <c r="CM120" s="16">
        <v>74.19</v>
      </c>
      <c r="CN120" s="16">
        <v>72.599999999999994</v>
      </c>
      <c r="CO120" s="16">
        <v>87.5</v>
      </c>
      <c r="CP120" s="16">
        <v>81.819999999999993</v>
      </c>
      <c r="CQ120" s="16">
        <v>73.17</v>
      </c>
      <c r="CR120" s="16">
        <v>100</v>
      </c>
      <c r="CS120" s="16">
        <v>92.59</v>
      </c>
      <c r="CT120" s="16">
        <v>93.41</v>
      </c>
      <c r="CU120" s="16">
        <v>96</v>
      </c>
      <c r="CV120" s="16">
        <v>97.22</v>
      </c>
      <c r="CW120" s="16">
        <v>99.17</v>
      </c>
      <c r="CX120" s="16">
        <v>93.54</v>
      </c>
      <c r="CY120" s="16">
        <v>100</v>
      </c>
      <c r="CZ120" s="15"/>
      <c r="DA120" s="15"/>
      <c r="DB120" s="15"/>
      <c r="DC120" s="15"/>
      <c r="DD120" s="15"/>
      <c r="DE120" s="15"/>
      <c r="DF120" s="15"/>
      <c r="DG120" s="15"/>
      <c r="DH120" s="15"/>
      <c r="DI120" s="15"/>
      <c r="DJ120" s="15"/>
      <c r="DK120" s="15"/>
      <c r="DL120" s="15"/>
      <c r="DM120" s="15"/>
      <c r="DN120" s="15"/>
      <c r="DO120" s="15"/>
      <c r="DP120" s="15"/>
      <c r="DQ120" s="15"/>
      <c r="DR120" s="15"/>
      <c r="DS120" s="15"/>
      <c r="DT120" s="15"/>
      <c r="DU120" s="15"/>
    </row>
    <row r="121" spans="1:125" x14ac:dyDescent="0.3">
      <c r="A121" s="14" t="s">
        <v>576</v>
      </c>
      <c r="B121" s="15" t="s">
        <v>273</v>
      </c>
      <c r="C121" s="15" t="s">
        <v>101</v>
      </c>
      <c r="D121" s="15" t="s">
        <v>102</v>
      </c>
      <c r="E121" s="15" t="s">
        <v>103</v>
      </c>
      <c r="F121" s="15" t="s">
        <v>194</v>
      </c>
      <c r="G121" s="15" t="s">
        <v>105</v>
      </c>
      <c r="H121" s="15" t="s">
        <v>105</v>
      </c>
      <c r="I121" s="15" t="s">
        <v>106</v>
      </c>
      <c r="J121" s="16">
        <v>81.99</v>
      </c>
      <c r="K121" s="16">
        <v>79.209999999999994</v>
      </c>
      <c r="L121" s="16">
        <v>93.32</v>
      </c>
      <c r="M121" s="16">
        <v>72.8</v>
      </c>
      <c r="N121" s="16">
        <v>87.22</v>
      </c>
      <c r="O121" s="16">
        <v>81.93</v>
      </c>
      <c r="P121" s="16">
        <v>84.95</v>
      </c>
      <c r="Q121" s="16">
        <v>91.58</v>
      </c>
      <c r="R121" s="16">
        <v>97.26</v>
      </c>
      <c r="S121" s="16">
        <v>69.489999999999995</v>
      </c>
      <c r="T121" s="16">
        <v>92.81</v>
      </c>
      <c r="U121" s="16">
        <v>92</v>
      </c>
      <c r="V121" s="16">
        <v>97.56</v>
      </c>
      <c r="W121" s="16">
        <v>100</v>
      </c>
      <c r="X121" s="16">
        <v>61.39</v>
      </c>
      <c r="Y121" s="16">
        <v>54.51</v>
      </c>
      <c r="Z121" s="16">
        <v>95.24</v>
      </c>
      <c r="AA121" s="16">
        <v>85.31</v>
      </c>
      <c r="AB121" s="16">
        <v>62.59</v>
      </c>
      <c r="AC121" s="16">
        <v>43.18</v>
      </c>
      <c r="AD121" s="16">
        <v>85.58</v>
      </c>
      <c r="AE121" s="16">
        <v>87.22</v>
      </c>
      <c r="AF121" s="16">
        <v>88.19</v>
      </c>
      <c r="AG121" s="16">
        <v>82.34</v>
      </c>
      <c r="AH121" s="16">
        <v>73.430000000000007</v>
      </c>
      <c r="AI121" s="16">
        <v>84.95</v>
      </c>
      <c r="AJ121" s="16">
        <v>91.39</v>
      </c>
      <c r="AK121" s="16">
        <v>95.83</v>
      </c>
      <c r="AL121" s="16">
        <v>100</v>
      </c>
      <c r="AM121" s="16">
        <v>96.91</v>
      </c>
      <c r="AN121" s="16">
        <v>100</v>
      </c>
      <c r="AO121" s="16">
        <v>56.52</v>
      </c>
      <c r="AP121" s="16">
        <v>77.59</v>
      </c>
      <c r="AQ121" s="16">
        <v>93.33</v>
      </c>
      <c r="AR121" s="16">
        <v>100</v>
      </c>
      <c r="AS121" s="16">
        <v>100</v>
      </c>
      <c r="AT121" s="16">
        <v>75</v>
      </c>
      <c r="AU121" s="16">
        <v>0</v>
      </c>
      <c r="AV121" s="16">
        <v>45.45</v>
      </c>
      <c r="AW121" s="16">
        <v>22.22</v>
      </c>
      <c r="AX121" s="16">
        <v>14.29</v>
      </c>
      <c r="AY121" s="16">
        <v>73.33</v>
      </c>
      <c r="AZ121" s="16">
        <v>23.53</v>
      </c>
      <c r="BA121" s="16">
        <v>83.14</v>
      </c>
      <c r="BB121" s="16">
        <v>54.29</v>
      </c>
      <c r="BC121" s="16"/>
      <c r="BD121" s="16"/>
      <c r="BE121" s="16">
        <v>35.42</v>
      </c>
      <c r="BF121" s="16">
        <v>56.86</v>
      </c>
      <c r="BG121" s="16">
        <v>66.67</v>
      </c>
      <c r="BH121" s="16">
        <v>100</v>
      </c>
      <c r="BI121" s="16">
        <v>100</v>
      </c>
      <c r="BJ121" s="16">
        <v>100</v>
      </c>
      <c r="BK121" s="16">
        <v>100</v>
      </c>
      <c r="BL121" s="16">
        <v>80</v>
      </c>
      <c r="BM121" s="16">
        <v>87.5</v>
      </c>
      <c r="BN121" s="16">
        <v>93.92</v>
      </c>
      <c r="BO121" s="16">
        <v>75.930000000000007</v>
      </c>
      <c r="BP121" s="16">
        <v>64.44</v>
      </c>
      <c r="BQ121" s="16">
        <v>70.37</v>
      </c>
      <c r="BR121" s="16">
        <v>63.16</v>
      </c>
      <c r="BS121" s="16">
        <v>46.15</v>
      </c>
      <c r="BT121" s="16">
        <v>61.76</v>
      </c>
      <c r="BU121" s="16">
        <v>50</v>
      </c>
      <c r="BV121" s="16">
        <v>50</v>
      </c>
      <c r="BW121" s="16">
        <v>35.29</v>
      </c>
      <c r="BX121" s="16">
        <v>43.33</v>
      </c>
      <c r="BY121" s="16">
        <v>73.02</v>
      </c>
      <c r="BZ121" s="16">
        <v>94.74</v>
      </c>
      <c r="CA121" s="16">
        <v>85.71</v>
      </c>
      <c r="CB121" s="16">
        <v>85.71</v>
      </c>
      <c r="CC121" s="16">
        <v>96</v>
      </c>
      <c r="CD121" s="16">
        <v>96.07</v>
      </c>
      <c r="CE121" s="16">
        <v>85.6</v>
      </c>
      <c r="CF121" s="16">
        <v>91.85</v>
      </c>
      <c r="CG121" s="16">
        <v>100</v>
      </c>
      <c r="CH121" s="16">
        <v>100</v>
      </c>
      <c r="CI121" s="16">
        <v>79.900000000000006</v>
      </c>
      <c r="CJ121" s="16">
        <v>37.5</v>
      </c>
      <c r="CK121" s="16">
        <v>100</v>
      </c>
      <c r="CL121" s="16">
        <v>81.58</v>
      </c>
      <c r="CM121" s="16">
        <v>77.42</v>
      </c>
      <c r="CN121" s="16">
        <v>67.569999999999993</v>
      </c>
      <c r="CO121" s="16">
        <v>95</v>
      </c>
      <c r="CP121" s="16">
        <v>82.81</v>
      </c>
      <c r="CQ121" s="16">
        <v>90.24</v>
      </c>
      <c r="CR121" s="16">
        <v>81.819999999999993</v>
      </c>
      <c r="CS121" s="16">
        <v>83.7</v>
      </c>
      <c r="CT121" s="16">
        <v>93.41</v>
      </c>
      <c r="CU121" s="16">
        <v>93.75</v>
      </c>
      <c r="CV121" s="16">
        <v>100</v>
      </c>
      <c r="CW121" s="16">
        <v>99.72</v>
      </c>
      <c r="CX121" s="16">
        <v>87.53</v>
      </c>
      <c r="CY121" s="16">
        <v>94.52</v>
      </c>
      <c r="CZ121" s="15"/>
      <c r="DA121" s="15"/>
      <c r="DB121" s="15"/>
      <c r="DC121" s="15"/>
      <c r="DD121" s="15"/>
      <c r="DE121" s="15"/>
      <c r="DF121" s="15"/>
      <c r="DG121" s="15"/>
      <c r="DH121" s="15"/>
      <c r="DI121" s="15"/>
      <c r="DJ121" s="15"/>
      <c r="DK121" s="15"/>
      <c r="DL121" s="15"/>
      <c r="DM121" s="15"/>
      <c r="DN121" s="15"/>
      <c r="DO121" s="15"/>
      <c r="DP121" s="15"/>
      <c r="DQ121" s="15"/>
      <c r="DR121" s="15"/>
      <c r="DS121" s="15"/>
      <c r="DT121" s="15"/>
      <c r="DU121" s="15"/>
    </row>
    <row r="122" spans="1:125" x14ac:dyDescent="0.3">
      <c r="A122" s="14" t="s">
        <v>576</v>
      </c>
      <c r="B122" s="15" t="s">
        <v>274</v>
      </c>
      <c r="C122" s="15" t="s">
        <v>101</v>
      </c>
      <c r="D122" s="15" t="s">
        <v>102</v>
      </c>
      <c r="E122" s="15" t="s">
        <v>176</v>
      </c>
      <c r="F122" s="15" t="s">
        <v>110</v>
      </c>
      <c r="G122" s="15" t="s">
        <v>105</v>
      </c>
      <c r="H122" s="15" t="s">
        <v>105</v>
      </c>
      <c r="I122" s="15" t="s">
        <v>106</v>
      </c>
      <c r="J122" s="16">
        <v>88.4</v>
      </c>
      <c r="K122" s="16">
        <v>77.52</v>
      </c>
      <c r="L122" s="16">
        <v>92.27</v>
      </c>
      <c r="M122" s="16">
        <v>89.08</v>
      </c>
      <c r="N122" s="16">
        <v>93.78</v>
      </c>
      <c r="O122" s="16">
        <v>84.68</v>
      </c>
      <c r="P122" s="16">
        <v>99.04</v>
      </c>
      <c r="Q122" s="16">
        <v>91.55</v>
      </c>
      <c r="R122" s="16">
        <v>87.78</v>
      </c>
      <c r="S122" s="16">
        <v>72.88</v>
      </c>
      <c r="T122" s="16">
        <v>96.06</v>
      </c>
      <c r="U122" s="16">
        <v>93.33</v>
      </c>
      <c r="V122" s="16">
        <v>70.73</v>
      </c>
      <c r="W122" s="16">
        <v>99.09</v>
      </c>
      <c r="X122" s="16">
        <v>83.95</v>
      </c>
      <c r="Y122" s="16">
        <v>86.75</v>
      </c>
      <c r="Z122" s="16"/>
      <c r="AA122" s="16">
        <v>94.1</v>
      </c>
      <c r="AB122" s="16">
        <v>85.61</v>
      </c>
      <c r="AC122" s="16">
        <v>78.33</v>
      </c>
      <c r="AD122" s="16">
        <v>95.97</v>
      </c>
      <c r="AE122" s="16">
        <v>93.78</v>
      </c>
      <c r="AF122" s="16">
        <v>89.04</v>
      </c>
      <c r="AG122" s="16">
        <v>83.08</v>
      </c>
      <c r="AH122" s="16">
        <v>79.790000000000006</v>
      </c>
      <c r="AI122" s="16">
        <v>99.04</v>
      </c>
      <c r="AJ122" s="16">
        <v>91.36</v>
      </c>
      <c r="AK122" s="16">
        <v>91.67</v>
      </c>
      <c r="AL122" s="16">
        <v>41.67</v>
      </c>
      <c r="AM122" s="16">
        <v>92.31</v>
      </c>
      <c r="AN122" s="16">
        <v>71.430000000000007</v>
      </c>
      <c r="AO122" s="16">
        <v>69.569999999999993</v>
      </c>
      <c r="AP122" s="16">
        <v>68.97</v>
      </c>
      <c r="AQ122" s="16">
        <v>66.67</v>
      </c>
      <c r="AR122" s="16">
        <v>74.069999999999993</v>
      </c>
      <c r="AS122" s="16">
        <v>90.91</v>
      </c>
      <c r="AT122" s="16">
        <v>83.33</v>
      </c>
      <c r="AU122" s="16">
        <v>91.67</v>
      </c>
      <c r="AV122" s="16">
        <v>86.84</v>
      </c>
      <c r="AW122" s="16">
        <v>88.46</v>
      </c>
      <c r="AX122" s="16">
        <v>16.670000000000002</v>
      </c>
      <c r="AY122" s="16">
        <v>100</v>
      </c>
      <c r="AZ122" s="16">
        <v>46.15</v>
      </c>
      <c r="BA122" s="16">
        <v>93.6</v>
      </c>
      <c r="BB122" s="16">
        <v>77.14</v>
      </c>
      <c r="BC122" s="16">
        <v>100</v>
      </c>
      <c r="BD122" s="16"/>
      <c r="BE122" s="16">
        <v>85.19</v>
      </c>
      <c r="BF122" s="16">
        <v>84.67</v>
      </c>
      <c r="BG122" s="16">
        <v>100</v>
      </c>
      <c r="BH122" s="16"/>
      <c r="BI122" s="16"/>
      <c r="BJ122" s="16"/>
      <c r="BK122" s="16"/>
      <c r="BL122" s="16"/>
      <c r="BM122" s="16">
        <v>100</v>
      </c>
      <c r="BN122" s="16">
        <v>93.06</v>
      </c>
      <c r="BO122" s="16">
        <v>89.58</v>
      </c>
      <c r="BP122" s="16">
        <v>88.89</v>
      </c>
      <c r="BQ122" s="16">
        <v>92.59</v>
      </c>
      <c r="BR122" s="16">
        <v>84.21</v>
      </c>
      <c r="BS122" s="16">
        <v>100</v>
      </c>
      <c r="BT122" s="16">
        <v>68.97</v>
      </c>
      <c r="BU122" s="16">
        <v>62.5</v>
      </c>
      <c r="BV122" s="16">
        <v>100</v>
      </c>
      <c r="BW122" s="16">
        <v>68.75</v>
      </c>
      <c r="BX122" s="16">
        <v>100</v>
      </c>
      <c r="BY122" s="16">
        <v>92.06</v>
      </c>
      <c r="BZ122" s="16">
        <v>94.74</v>
      </c>
      <c r="CA122" s="16">
        <v>100</v>
      </c>
      <c r="CB122" s="16">
        <v>85.71</v>
      </c>
      <c r="CC122" s="16">
        <v>100</v>
      </c>
      <c r="CD122" s="16">
        <v>97.86</v>
      </c>
      <c r="CE122" s="16">
        <v>83.59</v>
      </c>
      <c r="CF122" s="16">
        <v>95.65</v>
      </c>
      <c r="CG122" s="16">
        <v>96.67</v>
      </c>
      <c r="CH122" s="16">
        <v>100</v>
      </c>
      <c r="CI122" s="16">
        <v>70.709999999999994</v>
      </c>
      <c r="CJ122" s="16">
        <v>87.5</v>
      </c>
      <c r="CK122" s="16">
        <v>100</v>
      </c>
      <c r="CL122" s="16">
        <v>81.58</v>
      </c>
      <c r="CM122" s="16">
        <v>74.19</v>
      </c>
      <c r="CN122" s="16">
        <v>81.17</v>
      </c>
      <c r="CO122" s="16">
        <v>100</v>
      </c>
      <c r="CP122" s="16">
        <v>96.97</v>
      </c>
      <c r="CQ122" s="16">
        <v>100</v>
      </c>
      <c r="CR122" s="16">
        <v>100</v>
      </c>
      <c r="CS122" s="16">
        <v>87.41</v>
      </c>
      <c r="CT122" s="16">
        <v>90.84</v>
      </c>
      <c r="CU122" s="16">
        <v>89.33</v>
      </c>
      <c r="CV122" s="16">
        <v>88.89</v>
      </c>
      <c r="CW122" s="16">
        <v>98.07</v>
      </c>
      <c r="CX122" s="16">
        <v>88.21</v>
      </c>
      <c r="CY122" s="16">
        <v>98.63</v>
      </c>
      <c r="CZ122" s="15"/>
      <c r="DA122" s="15"/>
      <c r="DB122" s="15"/>
      <c r="DC122" s="15"/>
      <c r="DD122" s="15"/>
      <c r="DE122" s="15"/>
      <c r="DF122" s="15"/>
      <c r="DG122" s="15"/>
      <c r="DH122" s="15"/>
      <c r="DI122" s="15"/>
      <c r="DJ122" s="15"/>
      <c r="DK122" s="15"/>
      <c r="DL122" s="15"/>
      <c r="DM122" s="15"/>
      <c r="DN122" s="15"/>
      <c r="DO122" s="15"/>
      <c r="DP122" s="15"/>
      <c r="DQ122" s="15"/>
      <c r="DR122" s="15"/>
      <c r="DS122" s="15"/>
      <c r="DT122" s="15"/>
      <c r="DU122" s="15"/>
    </row>
    <row r="123" spans="1:125" x14ac:dyDescent="0.3">
      <c r="A123" s="14" t="s">
        <v>576</v>
      </c>
      <c r="B123" s="15" t="s">
        <v>275</v>
      </c>
      <c r="C123" s="15" t="s">
        <v>101</v>
      </c>
      <c r="D123" s="15" t="s">
        <v>102</v>
      </c>
      <c r="E123" s="15" t="s">
        <v>176</v>
      </c>
      <c r="F123" s="15" t="s">
        <v>110</v>
      </c>
      <c r="G123" s="15" t="s">
        <v>105</v>
      </c>
      <c r="H123" s="15" t="s">
        <v>105</v>
      </c>
      <c r="I123" s="15" t="s">
        <v>106</v>
      </c>
      <c r="J123" s="16">
        <v>79.64</v>
      </c>
      <c r="K123" s="16">
        <v>90.19</v>
      </c>
      <c r="L123" s="16">
        <v>91.1</v>
      </c>
      <c r="M123" s="16">
        <v>74.31</v>
      </c>
      <c r="N123" s="16">
        <v>84.81</v>
      </c>
      <c r="O123" s="16">
        <v>74.11</v>
      </c>
      <c r="P123" s="16">
        <v>45.31</v>
      </c>
      <c r="Q123" s="16">
        <v>95.54</v>
      </c>
      <c r="R123" s="16">
        <v>86.39</v>
      </c>
      <c r="S123" s="16">
        <v>91.53</v>
      </c>
      <c r="T123" s="16">
        <v>92.07</v>
      </c>
      <c r="U123" s="16">
        <v>81.33</v>
      </c>
      <c r="V123" s="16">
        <v>97.56</v>
      </c>
      <c r="W123" s="16">
        <v>100</v>
      </c>
      <c r="X123" s="16">
        <v>70.47</v>
      </c>
      <c r="Y123" s="16">
        <v>64.91</v>
      </c>
      <c r="Z123" s="16"/>
      <c r="AA123" s="16"/>
      <c r="AB123" s="16">
        <v>69.44</v>
      </c>
      <c r="AC123" s="16">
        <v>63.33</v>
      </c>
      <c r="AD123" s="16">
        <v>79.739999999999995</v>
      </c>
      <c r="AE123" s="16">
        <v>84.81</v>
      </c>
      <c r="AF123" s="16">
        <v>90.74</v>
      </c>
      <c r="AG123" s="16">
        <v>51.34</v>
      </c>
      <c r="AH123" s="16">
        <v>60.39</v>
      </c>
      <c r="AI123" s="16">
        <v>45.31</v>
      </c>
      <c r="AJ123" s="16">
        <v>95.64</v>
      </c>
      <c r="AK123" s="16">
        <v>100</v>
      </c>
      <c r="AL123" s="16">
        <v>87.5</v>
      </c>
      <c r="AM123" s="16">
        <v>78.209999999999994</v>
      </c>
      <c r="AN123" s="16">
        <v>71.430000000000007</v>
      </c>
      <c r="AO123" s="16">
        <v>82.61</v>
      </c>
      <c r="AP123" s="16">
        <v>94.83</v>
      </c>
      <c r="AQ123" s="16">
        <v>93.33</v>
      </c>
      <c r="AR123" s="16">
        <v>100</v>
      </c>
      <c r="AS123" s="16">
        <v>100</v>
      </c>
      <c r="AT123" s="16">
        <v>72.22</v>
      </c>
      <c r="AU123" s="16">
        <v>63.89</v>
      </c>
      <c r="AV123" s="16">
        <v>69.14</v>
      </c>
      <c r="AW123" s="16">
        <v>70.14</v>
      </c>
      <c r="AX123" s="16">
        <v>0</v>
      </c>
      <c r="AY123" s="16">
        <v>85</v>
      </c>
      <c r="AZ123" s="16">
        <v>38.46</v>
      </c>
      <c r="BA123" s="16">
        <v>81.400000000000006</v>
      </c>
      <c r="BB123" s="16">
        <v>74.290000000000006</v>
      </c>
      <c r="BC123" s="16"/>
      <c r="BD123" s="16"/>
      <c r="BE123" s="16">
        <v>79.17</v>
      </c>
      <c r="BF123" s="16">
        <v>57.33</v>
      </c>
      <c r="BG123" s="16">
        <v>80</v>
      </c>
      <c r="BH123" s="16"/>
      <c r="BI123" s="16"/>
      <c r="BJ123" s="16"/>
      <c r="BK123" s="16"/>
      <c r="BL123" s="16"/>
      <c r="BM123" s="16"/>
      <c r="BN123" s="16"/>
      <c r="BO123" s="16"/>
      <c r="BP123" s="16">
        <v>84.44</v>
      </c>
      <c r="BQ123" s="16">
        <v>51.85</v>
      </c>
      <c r="BR123" s="16">
        <v>62.5</v>
      </c>
      <c r="BS123" s="16">
        <v>76.92</v>
      </c>
      <c r="BT123" s="16">
        <v>64.709999999999994</v>
      </c>
      <c r="BU123" s="16">
        <v>62.5</v>
      </c>
      <c r="BV123" s="16">
        <v>50</v>
      </c>
      <c r="BW123" s="16">
        <v>65.62</v>
      </c>
      <c r="BX123" s="16">
        <v>46.15</v>
      </c>
      <c r="BY123" s="16">
        <v>69.84</v>
      </c>
      <c r="BZ123" s="16">
        <v>78.95</v>
      </c>
      <c r="CA123" s="16">
        <v>71.430000000000007</v>
      </c>
      <c r="CB123" s="16">
        <v>85.71</v>
      </c>
      <c r="CC123" s="16">
        <v>72</v>
      </c>
      <c r="CD123" s="16">
        <v>92.73</v>
      </c>
      <c r="CE123" s="16">
        <v>88.8</v>
      </c>
      <c r="CF123" s="16">
        <v>93.48</v>
      </c>
      <c r="CG123" s="16">
        <v>66.67</v>
      </c>
      <c r="CH123" s="16">
        <v>62.5</v>
      </c>
      <c r="CI123" s="16">
        <v>43.23</v>
      </c>
      <c r="CJ123" s="16">
        <v>40</v>
      </c>
      <c r="CK123" s="16">
        <v>50</v>
      </c>
      <c r="CL123" s="16">
        <v>60.53</v>
      </c>
      <c r="CM123" s="16">
        <v>67.739999999999995</v>
      </c>
      <c r="CN123" s="16">
        <v>57.19</v>
      </c>
      <c r="CO123" s="16">
        <v>37.5</v>
      </c>
      <c r="CP123" s="16">
        <v>40.619999999999997</v>
      </c>
      <c r="CQ123" s="16">
        <v>41.46</v>
      </c>
      <c r="CR123" s="16">
        <v>27.27</v>
      </c>
      <c r="CS123" s="16">
        <v>85.93</v>
      </c>
      <c r="CT123" s="16">
        <v>98.9</v>
      </c>
      <c r="CU123" s="16">
        <v>98</v>
      </c>
      <c r="CV123" s="16">
        <v>100</v>
      </c>
      <c r="CW123" s="16">
        <v>100</v>
      </c>
      <c r="CX123" s="16">
        <v>100</v>
      </c>
      <c r="CY123" s="16">
        <v>100</v>
      </c>
      <c r="CZ123" s="15"/>
      <c r="DA123" s="15"/>
      <c r="DB123" s="15"/>
      <c r="DC123" s="15"/>
      <c r="DD123" s="15"/>
      <c r="DE123" s="15"/>
      <c r="DF123" s="15"/>
      <c r="DG123" s="15"/>
      <c r="DH123" s="15"/>
      <c r="DI123" s="15"/>
      <c r="DJ123" s="15"/>
      <c r="DK123" s="15"/>
      <c r="DL123" s="15"/>
      <c r="DM123" s="15"/>
      <c r="DN123" s="15"/>
      <c r="DO123" s="15"/>
      <c r="DP123" s="15"/>
      <c r="DQ123" s="15"/>
      <c r="DR123" s="15"/>
      <c r="DS123" s="15"/>
      <c r="DT123" s="15"/>
      <c r="DU123" s="15"/>
    </row>
    <row r="124" spans="1:125" x14ac:dyDescent="0.3">
      <c r="A124" s="14" t="s">
        <v>576</v>
      </c>
      <c r="B124" s="15" t="s">
        <v>276</v>
      </c>
      <c r="C124" s="15" t="s">
        <v>101</v>
      </c>
      <c r="D124" s="15" t="s">
        <v>102</v>
      </c>
      <c r="E124" s="15" t="s">
        <v>176</v>
      </c>
      <c r="F124" s="15" t="s">
        <v>110</v>
      </c>
      <c r="G124" s="15" t="s">
        <v>105</v>
      </c>
      <c r="H124" s="15" t="s">
        <v>105</v>
      </c>
      <c r="I124" s="15" t="s">
        <v>106</v>
      </c>
      <c r="J124" s="16">
        <v>87.99</v>
      </c>
      <c r="K124" s="16">
        <v>77.97</v>
      </c>
      <c r="L124" s="16">
        <v>93.36</v>
      </c>
      <c r="M124" s="16">
        <v>89.65</v>
      </c>
      <c r="N124" s="16">
        <v>96.58</v>
      </c>
      <c r="O124" s="16">
        <v>83.86</v>
      </c>
      <c r="P124" s="16">
        <v>88.08</v>
      </c>
      <c r="Q124" s="16">
        <v>91.97</v>
      </c>
      <c r="R124" s="16">
        <v>74.010000000000005</v>
      </c>
      <c r="S124" s="16">
        <v>80.510000000000005</v>
      </c>
      <c r="T124" s="16">
        <v>95.12</v>
      </c>
      <c r="U124" s="16">
        <v>85.33</v>
      </c>
      <c r="V124" s="16">
        <v>92.68</v>
      </c>
      <c r="W124" s="16">
        <v>98.18</v>
      </c>
      <c r="X124" s="16">
        <v>83.41</v>
      </c>
      <c r="Y124" s="16">
        <v>86.18</v>
      </c>
      <c r="Z124" s="16"/>
      <c r="AA124" s="16"/>
      <c r="AB124" s="16">
        <v>91.24</v>
      </c>
      <c r="AC124" s="16">
        <v>88.33</v>
      </c>
      <c r="AD124" s="16">
        <v>97.58</v>
      </c>
      <c r="AE124" s="16">
        <v>96.58</v>
      </c>
      <c r="AF124" s="16">
        <v>92.59</v>
      </c>
      <c r="AG124" s="16">
        <v>80.12</v>
      </c>
      <c r="AH124" s="16">
        <v>73.400000000000006</v>
      </c>
      <c r="AI124" s="16">
        <v>88.08</v>
      </c>
      <c r="AJ124" s="16">
        <v>91.79</v>
      </c>
      <c r="AK124" s="16">
        <v>70.83</v>
      </c>
      <c r="AL124" s="16">
        <v>100</v>
      </c>
      <c r="AM124" s="16">
        <v>75.64</v>
      </c>
      <c r="AN124" s="16">
        <v>71.430000000000007</v>
      </c>
      <c r="AO124" s="16">
        <v>78.260000000000005</v>
      </c>
      <c r="AP124" s="16">
        <v>81.03</v>
      </c>
      <c r="AQ124" s="16">
        <v>93.33</v>
      </c>
      <c r="AR124" s="16">
        <v>96.3</v>
      </c>
      <c r="AS124" s="16">
        <v>90.91</v>
      </c>
      <c r="AT124" s="16">
        <v>77.78</v>
      </c>
      <c r="AU124" s="16">
        <v>91.67</v>
      </c>
      <c r="AV124" s="16">
        <v>76.319999999999993</v>
      </c>
      <c r="AW124" s="16">
        <v>80.56</v>
      </c>
      <c r="AX124" s="16">
        <v>0</v>
      </c>
      <c r="AY124" s="16">
        <v>83.33</v>
      </c>
      <c r="AZ124" s="16">
        <v>76.92</v>
      </c>
      <c r="BA124" s="16">
        <v>97.67</v>
      </c>
      <c r="BB124" s="16">
        <v>82.86</v>
      </c>
      <c r="BC124" s="16"/>
      <c r="BD124" s="16"/>
      <c r="BE124" s="16">
        <v>61.46</v>
      </c>
      <c r="BF124" s="16">
        <v>91.33</v>
      </c>
      <c r="BG124" s="16">
        <v>100</v>
      </c>
      <c r="BH124" s="16"/>
      <c r="BI124" s="16"/>
      <c r="BJ124" s="16"/>
      <c r="BK124" s="16"/>
      <c r="BL124" s="16"/>
      <c r="BM124" s="16"/>
      <c r="BN124" s="16"/>
      <c r="BO124" s="16"/>
      <c r="BP124" s="16">
        <v>100</v>
      </c>
      <c r="BQ124" s="16">
        <v>96.3</v>
      </c>
      <c r="BR124" s="16">
        <v>87.5</v>
      </c>
      <c r="BS124" s="16">
        <v>100</v>
      </c>
      <c r="BT124" s="16">
        <v>72.41</v>
      </c>
      <c r="BU124" s="16">
        <v>62.5</v>
      </c>
      <c r="BV124" s="16">
        <v>100</v>
      </c>
      <c r="BW124" s="16">
        <v>87.5</v>
      </c>
      <c r="BX124" s="16">
        <v>100</v>
      </c>
      <c r="BY124" s="16">
        <v>98.41</v>
      </c>
      <c r="BZ124" s="16">
        <v>100</v>
      </c>
      <c r="CA124" s="16">
        <v>92.86</v>
      </c>
      <c r="CB124" s="16">
        <v>78.569999999999993</v>
      </c>
      <c r="CC124" s="16">
        <v>100</v>
      </c>
      <c r="CD124" s="16">
        <v>97.82</v>
      </c>
      <c r="CE124" s="16">
        <v>88</v>
      </c>
      <c r="CF124" s="16">
        <v>98.91</v>
      </c>
      <c r="CG124" s="16">
        <v>93.33</v>
      </c>
      <c r="CH124" s="16">
        <v>62.5</v>
      </c>
      <c r="CI124" s="16">
        <v>70.83</v>
      </c>
      <c r="CJ124" s="16">
        <v>95.83</v>
      </c>
      <c r="CK124" s="16">
        <v>100</v>
      </c>
      <c r="CL124" s="16">
        <v>72.81</v>
      </c>
      <c r="CM124" s="16">
        <v>80.650000000000006</v>
      </c>
      <c r="CN124" s="16">
        <v>70.78</v>
      </c>
      <c r="CO124" s="16">
        <v>95</v>
      </c>
      <c r="CP124" s="16">
        <v>75.760000000000005</v>
      </c>
      <c r="CQ124" s="16">
        <v>95.12</v>
      </c>
      <c r="CR124" s="16">
        <v>100</v>
      </c>
      <c r="CS124" s="16">
        <v>86.67</v>
      </c>
      <c r="CT124" s="16">
        <v>95.05</v>
      </c>
      <c r="CU124" s="16">
        <v>92</v>
      </c>
      <c r="CV124" s="16">
        <v>100</v>
      </c>
      <c r="CW124" s="16">
        <v>99.17</v>
      </c>
      <c r="CX124" s="16">
        <v>83.56</v>
      </c>
      <c r="CY124" s="16">
        <v>100</v>
      </c>
      <c r="CZ124" s="15"/>
      <c r="DA124" s="15"/>
      <c r="DB124" s="15"/>
      <c r="DC124" s="15"/>
      <c r="DD124" s="15"/>
      <c r="DE124" s="15"/>
      <c r="DF124" s="15"/>
      <c r="DG124" s="15"/>
      <c r="DH124" s="15"/>
      <c r="DI124" s="15"/>
      <c r="DJ124" s="15"/>
      <c r="DK124" s="15"/>
      <c r="DL124" s="15"/>
      <c r="DM124" s="15"/>
      <c r="DN124" s="15"/>
      <c r="DO124" s="15"/>
      <c r="DP124" s="15"/>
      <c r="DQ124" s="15"/>
      <c r="DR124" s="15"/>
      <c r="DS124" s="15"/>
      <c r="DT124" s="15"/>
      <c r="DU124" s="15"/>
    </row>
    <row r="125" spans="1:125" x14ac:dyDescent="0.3">
      <c r="A125" s="14" t="s">
        <v>576</v>
      </c>
      <c r="B125" s="15" t="s">
        <v>277</v>
      </c>
      <c r="C125" s="15" t="s">
        <v>101</v>
      </c>
      <c r="D125" s="15" t="s">
        <v>102</v>
      </c>
      <c r="E125" s="15" t="s">
        <v>176</v>
      </c>
      <c r="F125" s="15" t="s">
        <v>110</v>
      </c>
      <c r="G125" s="15" t="s">
        <v>105</v>
      </c>
      <c r="H125" s="15" t="s">
        <v>105</v>
      </c>
      <c r="I125" s="15" t="s">
        <v>106</v>
      </c>
      <c r="J125" s="16">
        <v>91.87</v>
      </c>
      <c r="K125" s="16">
        <v>93.2</v>
      </c>
      <c r="L125" s="16">
        <v>94.12</v>
      </c>
      <c r="M125" s="16">
        <v>93.88</v>
      </c>
      <c r="N125" s="16">
        <v>96.3</v>
      </c>
      <c r="O125" s="16">
        <v>84.58</v>
      </c>
      <c r="P125" s="16">
        <v>98.72</v>
      </c>
      <c r="Q125" s="16">
        <v>95.06</v>
      </c>
      <c r="R125" s="16">
        <v>96.89</v>
      </c>
      <c r="S125" s="16">
        <v>91.53</v>
      </c>
      <c r="T125" s="16">
        <v>94.51</v>
      </c>
      <c r="U125" s="16">
        <v>84</v>
      </c>
      <c r="V125" s="16">
        <v>92.68</v>
      </c>
      <c r="W125" s="16">
        <v>98.18</v>
      </c>
      <c r="X125" s="16">
        <v>94.39</v>
      </c>
      <c r="Y125" s="16">
        <v>93.64</v>
      </c>
      <c r="Z125" s="16"/>
      <c r="AA125" s="16"/>
      <c r="AB125" s="16">
        <v>93.06</v>
      </c>
      <c r="AC125" s="16">
        <v>81.819999999999993</v>
      </c>
      <c r="AD125" s="16">
        <v>95.42</v>
      </c>
      <c r="AE125" s="16">
        <v>96.3</v>
      </c>
      <c r="AF125" s="16">
        <v>95.83</v>
      </c>
      <c r="AG125" s="16">
        <v>68.78</v>
      </c>
      <c r="AH125" s="16">
        <v>75.680000000000007</v>
      </c>
      <c r="AI125" s="16">
        <v>98.72</v>
      </c>
      <c r="AJ125" s="16">
        <v>95.02</v>
      </c>
      <c r="AK125" s="16">
        <v>100</v>
      </c>
      <c r="AL125" s="16">
        <v>66.67</v>
      </c>
      <c r="AM125" s="16">
        <v>96.79</v>
      </c>
      <c r="AN125" s="16">
        <v>100</v>
      </c>
      <c r="AO125" s="16">
        <v>91.3</v>
      </c>
      <c r="AP125" s="16">
        <v>87.93</v>
      </c>
      <c r="AQ125" s="16">
        <v>93.33</v>
      </c>
      <c r="AR125" s="16">
        <v>100</v>
      </c>
      <c r="AS125" s="16">
        <v>81.819999999999993</v>
      </c>
      <c r="AT125" s="16">
        <v>83.33</v>
      </c>
      <c r="AU125" s="16">
        <v>100</v>
      </c>
      <c r="AV125" s="16">
        <v>96.49</v>
      </c>
      <c r="AW125" s="16">
        <v>97.22</v>
      </c>
      <c r="AX125" s="16">
        <v>61.9</v>
      </c>
      <c r="AY125" s="16">
        <v>100</v>
      </c>
      <c r="AZ125" s="16">
        <v>70.59</v>
      </c>
      <c r="BA125" s="16">
        <v>98.84</v>
      </c>
      <c r="BB125" s="16">
        <v>100</v>
      </c>
      <c r="BC125" s="16">
        <v>100</v>
      </c>
      <c r="BD125" s="16"/>
      <c r="BE125" s="16">
        <v>92.71</v>
      </c>
      <c r="BF125" s="16">
        <v>96.67</v>
      </c>
      <c r="BG125" s="16">
        <v>80</v>
      </c>
      <c r="BH125" s="16"/>
      <c r="BI125" s="16"/>
      <c r="BJ125" s="16"/>
      <c r="BK125" s="16"/>
      <c r="BL125" s="16"/>
      <c r="BM125" s="16"/>
      <c r="BN125" s="16"/>
      <c r="BO125" s="16"/>
      <c r="BP125" s="16">
        <v>91.11</v>
      </c>
      <c r="BQ125" s="16">
        <v>100</v>
      </c>
      <c r="BR125" s="16">
        <v>91.67</v>
      </c>
      <c r="BS125" s="16">
        <v>100</v>
      </c>
      <c r="BT125" s="16">
        <v>88.24</v>
      </c>
      <c r="BU125" s="16">
        <v>87.5</v>
      </c>
      <c r="BV125" s="16">
        <v>83.33</v>
      </c>
      <c r="BW125" s="16">
        <v>88.24</v>
      </c>
      <c r="BX125" s="16">
        <v>60</v>
      </c>
      <c r="BY125" s="16">
        <v>95.24</v>
      </c>
      <c r="BZ125" s="16">
        <v>78.95</v>
      </c>
      <c r="CA125" s="16">
        <v>100</v>
      </c>
      <c r="CB125" s="16">
        <v>85.71</v>
      </c>
      <c r="CC125" s="16">
        <v>100</v>
      </c>
      <c r="CD125" s="16">
        <v>98.18</v>
      </c>
      <c r="CE125" s="16">
        <v>93.6</v>
      </c>
      <c r="CF125" s="16">
        <v>97.83</v>
      </c>
      <c r="CG125" s="16">
        <v>66.67</v>
      </c>
      <c r="CH125" s="16">
        <v>87.5</v>
      </c>
      <c r="CI125" s="16">
        <v>69.7</v>
      </c>
      <c r="CJ125" s="16">
        <v>26.67</v>
      </c>
      <c r="CK125" s="16">
        <v>100</v>
      </c>
      <c r="CL125" s="16">
        <v>89.47</v>
      </c>
      <c r="CM125" s="16">
        <v>64.52</v>
      </c>
      <c r="CN125" s="16">
        <v>73.38</v>
      </c>
      <c r="CO125" s="16">
        <v>95.83</v>
      </c>
      <c r="CP125" s="16">
        <v>100</v>
      </c>
      <c r="CQ125" s="16">
        <v>97.56</v>
      </c>
      <c r="CR125" s="16">
        <v>100</v>
      </c>
      <c r="CS125" s="16">
        <v>93.33</v>
      </c>
      <c r="CT125" s="16">
        <v>94.51</v>
      </c>
      <c r="CU125" s="16">
        <v>88</v>
      </c>
      <c r="CV125" s="16">
        <v>100</v>
      </c>
      <c r="CW125" s="16">
        <v>98.35</v>
      </c>
      <c r="CX125" s="16">
        <v>94.56</v>
      </c>
      <c r="CY125" s="16">
        <v>100</v>
      </c>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row>
    <row r="126" spans="1:125" x14ac:dyDescent="0.3">
      <c r="A126" s="14" t="s">
        <v>576</v>
      </c>
      <c r="B126" s="15" t="s">
        <v>278</v>
      </c>
      <c r="C126" s="15" t="s">
        <v>101</v>
      </c>
      <c r="D126" s="15" t="s">
        <v>102</v>
      </c>
      <c r="E126" s="15" t="s">
        <v>176</v>
      </c>
      <c r="F126" s="15" t="s">
        <v>110</v>
      </c>
      <c r="G126" s="15" t="s">
        <v>105</v>
      </c>
      <c r="H126" s="15" t="s">
        <v>105</v>
      </c>
      <c r="I126" s="15" t="s">
        <v>106</v>
      </c>
      <c r="J126" s="16">
        <v>84.54</v>
      </c>
      <c r="K126" s="16">
        <v>78.38</v>
      </c>
      <c r="L126" s="16">
        <v>94.27</v>
      </c>
      <c r="M126" s="16">
        <v>81.02</v>
      </c>
      <c r="N126" s="16">
        <v>86.46</v>
      </c>
      <c r="O126" s="16">
        <v>74.84</v>
      </c>
      <c r="P126" s="16">
        <v>97.06</v>
      </c>
      <c r="Q126" s="16">
        <v>92.8</v>
      </c>
      <c r="R126" s="16">
        <v>96.94</v>
      </c>
      <c r="S126" s="16">
        <v>68.64</v>
      </c>
      <c r="T126" s="16">
        <v>96.95</v>
      </c>
      <c r="U126" s="16">
        <v>77.33</v>
      </c>
      <c r="V126" s="16">
        <v>87.8</v>
      </c>
      <c r="W126" s="16">
        <v>99.09</v>
      </c>
      <c r="X126" s="16">
        <v>68.38</v>
      </c>
      <c r="Y126" s="16">
        <v>75.900000000000006</v>
      </c>
      <c r="Z126" s="16"/>
      <c r="AA126" s="16"/>
      <c r="AB126" s="16">
        <v>87.5</v>
      </c>
      <c r="AC126" s="16">
        <v>60</v>
      </c>
      <c r="AD126" s="16">
        <v>92.33</v>
      </c>
      <c r="AE126" s="16">
        <v>86.46</v>
      </c>
      <c r="AF126" s="16">
        <v>79.25</v>
      </c>
      <c r="AG126" s="16">
        <v>69.97</v>
      </c>
      <c r="AH126" s="16">
        <v>71.400000000000006</v>
      </c>
      <c r="AI126" s="16">
        <v>97.06</v>
      </c>
      <c r="AJ126" s="16">
        <v>92.63</v>
      </c>
      <c r="AK126" s="16">
        <v>100</v>
      </c>
      <c r="AL126" s="16">
        <v>91.67</v>
      </c>
      <c r="AM126" s="16">
        <v>94.23</v>
      </c>
      <c r="AN126" s="16">
        <v>100</v>
      </c>
      <c r="AO126" s="16">
        <v>78.260000000000005</v>
      </c>
      <c r="AP126" s="16">
        <v>58.62</v>
      </c>
      <c r="AQ126" s="16">
        <v>86.67</v>
      </c>
      <c r="AR126" s="16">
        <v>92.59</v>
      </c>
      <c r="AS126" s="16">
        <v>90.91</v>
      </c>
      <c r="AT126" s="16">
        <v>100</v>
      </c>
      <c r="AU126" s="16">
        <v>100</v>
      </c>
      <c r="AV126" s="16">
        <v>94.74</v>
      </c>
      <c r="AW126" s="16">
        <v>67.42</v>
      </c>
      <c r="AX126" s="16">
        <v>0</v>
      </c>
      <c r="AY126" s="16">
        <v>66.67</v>
      </c>
      <c r="AZ126" s="16">
        <v>23.08</v>
      </c>
      <c r="BA126" s="16">
        <v>66.86</v>
      </c>
      <c r="BB126" s="16">
        <v>62.86</v>
      </c>
      <c r="BC126" s="16">
        <v>100</v>
      </c>
      <c r="BD126" s="16"/>
      <c r="BE126" s="16">
        <v>79.17</v>
      </c>
      <c r="BF126" s="16">
        <v>75</v>
      </c>
      <c r="BG126" s="16">
        <v>75</v>
      </c>
      <c r="BH126" s="16"/>
      <c r="BI126" s="16"/>
      <c r="BJ126" s="16"/>
      <c r="BK126" s="16"/>
      <c r="BL126" s="16"/>
      <c r="BM126" s="16"/>
      <c r="BN126" s="16"/>
      <c r="BO126" s="16"/>
      <c r="BP126" s="16">
        <v>82.22</v>
      </c>
      <c r="BQ126" s="16">
        <v>81.48</v>
      </c>
      <c r="BR126" s="16">
        <v>91.67</v>
      </c>
      <c r="BS126" s="16">
        <v>92.31</v>
      </c>
      <c r="BT126" s="16">
        <v>94.12</v>
      </c>
      <c r="BU126" s="16">
        <v>62.5</v>
      </c>
      <c r="BV126" s="16">
        <v>50</v>
      </c>
      <c r="BW126" s="16">
        <v>56.25</v>
      </c>
      <c r="BX126" s="16">
        <v>61.54</v>
      </c>
      <c r="BY126" s="16">
        <v>83.93</v>
      </c>
      <c r="BZ126" s="16">
        <v>94.74</v>
      </c>
      <c r="CA126" s="16">
        <v>92.86</v>
      </c>
      <c r="CB126" s="16">
        <v>85.71</v>
      </c>
      <c r="CC126" s="16">
        <v>96</v>
      </c>
      <c r="CD126" s="16">
        <v>99.63</v>
      </c>
      <c r="CE126" s="16">
        <v>71.09</v>
      </c>
      <c r="CF126" s="16">
        <v>90.59</v>
      </c>
      <c r="CG126" s="16">
        <v>80</v>
      </c>
      <c r="CH126" s="16">
        <v>100</v>
      </c>
      <c r="CI126" s="16">
        <v>65.91</v>
      </c>
      <c r="CJ126" s="16">
        <v>6.67</v>
      </c>
      <c r="CK126" s="16">
        <v>100</v>
      </c>
      <c r="CL126" s="16">
        <v>86.84</v>
      </c>
      <c r="CM126" s="16">
        <v>74.19</v>
      </c>
      <c r="CN126" s="16">
        <v>62.66</v>
      </c>
      <c r="CO126" s="16">
        <v>100</v>
      </c>
      <c r="CP126" s="16">
        <v>96.97</v>
      </c>
      <c r="CQ126" s="16">
        <v>100</v>
      </c>
      <c r="CR126" s="16">
        <v>90.91</v>
      </c>
      <c r="CS126" s="16">
        <v>90.37</v>
      </c>
      <c r="CT126" s="16">
        <v>87.91</v>
      </c>
      <c r="CU126" s="16">
        <v>83</v>
      </c>
      <c r="CV126" s="16">
        <v>100</v>
      </c>
      <c r="CW126" s="16">
        <v>95.87</v>
      </c>
      <c r="CX126" s="16">
        <v>92.52</v>
      </c>
      <c r="CY126" s="16">
        <v>98.63</v>
      </c>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row>
    <row r="127" spans="1:125" x14ac:dyDescent="0.3">
      <c r="A127" s="14" t="s">
        <v>576</v>
      </c>
      <c r="B127" s="15" t="s">
        <v>279</v>
      </c>
      <c r="C127" s="15" t="s">
        <v>101</v>
      </c>
      <c r="D127" s="15" t="s">
        <v>102</v>
      </c>
      <c r="E127" s="15" t="s">
        <v>176</v>
      </c>
      <c r="F127" s="15" t="s">
        <v>110</v>
      </c>
      <c r="G127" s="15" t="s">
        <v>105</v>
      </c>
      <c r="H127" s="15" t="s">
        <v>105</v>
      </c>
      <c r="I127" s="15" t="s">
        <v>106</v>
      </c>
      <c r="J127" s="16">
        <v>92.23</v>
      </c>
      <c r="K127" s="16">
        <v>89.48</v>
      </c>
      <c r="L127" s="16">
        <v>95.51</v>
      </c>
      <c r="M127" s="16">
        <v>93.72</v>
      </c>
      <c r="N127" s="16">
        <v>93.9</v>
      </c>
      <c r="O127" s="16">
        <v>87.18</v>
      </c>
      <c r="P127" s="16">
        <v>99.76</v>
      </c>
      <c r="Q127" s="16">
        <v>95.54</v>
      </c>
      <c r="R127" s="16">
        <v>94.31</v>
      </c>
      <c r="S127" s="16">
        <v>87.29</v>
      </c>
      <c r="T127" s="16">
        <v>97.41</v>
      </c>
      <c r="U127" s="16">
        <v>85.33</v>
      </c>
      <c r="V127" s="16">
        <v>92.68</v>
      </c>
      <c r="W127" s="16">
        <v>96.36</v>
      </c>
      <c r="X127" s="16">
        <v>89.93</v>
      </c>
      <c r="Y127" s="16">
        <v>89.04</v>
      </c>
      <c r="Z127" s="16"/>
      <c r="AA127" s="16"/>
      <c r="AB127" s="16">
        <v>96.53</v>
      </c>
      <c r="AC127" s="16">
        <v>86.67</v>
      </c>
      <c r="AD127" s="16">
        <v>100</v>
      </c>
      <c r="AE127" s="16">
        <v>93.9</v>
      </c>
      <c r="AF127" s="16">
        <v>91.78</v>
      </c>
      <c r="AG127" s="16">
        <v>86.23</v>
      </c>
      <c r="AH127" s="16">
        <v>81.510000000000005</v>
      </c>
      <c r="AI127" s="16">
        <v>99.76</v>
      </c>
      <c r="AJ127" s="16">
        <v>95.44</v>
      </c>
      <c r="AK127" s="16">
        <v>90.62</v>
      </c>
      <c r="AL127" s="16">
        <v>91.67</v>
      </c>
      <c r="AM127" s="16">
        <v>96.79</v>
      </c>
      <c r="AN127" s="16">
        <v>100</v>
      </c>
      <c r="AO127" s="16">
        <v>73.91</v>
      </c>
      <c r="AP127" s="16">
        <v>91.38</v>
      </c>
      <c r="AQ127" s="16">
        <v>93.33</v>
      </c>
      <c r="AR127" s="16">
        <v>92.59</v>
      </c>
      <c r="AS127" s="16">
        <v>100</v>
      </c>
      <c r="AT127" s="16">
        <v>83.33</v>
      </c>
      <c r="AU127" s="16">
        <v>95.83</v>
      </c>
      <c r="AV127" s="16">
        <v>80.95</v>
      </c>
      <c r="AW127" s="16">
        <v>88.89</v>
      </c>
      <c r="AX127" s="16">
        <v>16.670000000000002</v>
      </c>
      <c r="AY127" s="16">
        <v>100</v>
      </c>
      <c r="AZ127" s="16">
        <v>76.92</v>
      </c>
      <c r="BA127" s="16">
        <v>96.51</v>
      </c>
      <c r="BB127" s="16">
        <v>100</v>
      </c>
      <c r="BC127" s="16">
        <v>100</v>
      </c>
      <c r="BD127" s="16"/>
      <c r="BE127" s="16">
        <v>92.59</v>
      </c>
      <c r="BF127" s="16">
        <v>89.58</v>
      </c>
      <c r="BG127" s="16">
        <v>80</v>
      </c>
      <c r="BH127" s="16"/>
      <c r="BI127" s="16"/>
      <c r="BJ127" s="16"/>
      <c r="BK127" s="16"/>
      <c r="BL127" s="16"/>
      <c r="BM127" s="16"/>
      <c r="BN127" s="16"/>
      <c r="BO127" s="16"/>
      <c r="BP127" s="16">
        <v>97.78</v>
      </c>
      <c r="BQ127" s="16">
        <v>96.3</v>
      </c>
      <c r="BR127" s="16">
        <v>91.67</v>
      </c>
      <c r="BS127" s="16">
        <v>100</v>
      </c>
      <c r="BT127" s="16">
        <v>97.06</v>
      </c>
      <c r="BU127" s="16">
        <v>62.5</v>
      </c>
      <c r="BV127" s="16">
        <v>100</v>
      </c>
      <c r="BW127" s="16">
        <v>84.38</v>
      </c>
      <c r="BX127" s="16">
        <v>100</v>
      </c>
      <c r="BY127" s="16">
        <v>100</v>
      </c>
      <c r="BZ127" s="16">
        <v>100</v>
      </c>
      <c r="CA127" s="16">
        <v>100</v>
      </c>
      <c r="CB127" s="16">
        <v>100</v>
      </c>
      <c r="CC127" s="16">
        <v>100</v>
      </c>
      <c r="CD127" s="16">
        <v>100</v>
      </c>
      <c r="CE127" s="16">
        <v>85.94</v>
      </c>
      <c r="CF127" s="16">
        <v>98.91</v>
      </c>
      <c r="CG127" s="16">
        <v>100</v>
      </c>
      <c r="CH127" s="16">
        <v>75</v>
      </c>
      <c r="CI127" s="16">
        <v>84.72</v>
      </c>
      <c r="CJ127" s="16">
        <v>75</v>
      </c>
      <c r="CK127" s="16">
        <v>100</v>
      </c>
      <c r="CL127" s="16">
        <v>100</v>
      </c>
      <c r="CM127" s="16">
        <v>70.97</v>
      </c>
      <c r="CN127" s="16">
        <v>76.62</v>
      </c>
      <c r="CO127" s="16">
        <v>100</v>
      </c>
      <c r="CP127" s="16">
        <v>100</v>
      </c>
      <c r="CQ127" s="16">
        <v>100</v>
      </c>
      <c r="CR127" s="16">
        <v>100</v>
      </c>
      <c r="CS127" s="16">
        <v>94.07</v>
      </c>
      <c r="CT127" s="16">
        <v>92.31</v>
      </c>
      <c r="CU127" s="16">
        <v>98</v>
      </c>
      <c r="CV127" s="16">
        <v>100</v>
      </c>
      <c r="CW127" s="16">
        <v>95.87</v>
      </c>
      <c r="CX127" s="16">
        <v>98.64</v>
      </c>
      <c r="CY127" s="16">
        <v>94.52</v>
      </c>
      <c r="CZ127" s="15"/>
      <c r="DA127" s="15"/>
      <c r="DB127" s="15"/>
      <c r="DC127" s="15"/>
      <c r="DD127" s="15"/>
      <c r="DE127" s="15"/>
      <c r="DF127" s="15"/>
      <c r="DG127" s="15"/>
      <c r="DH127" s="15"/>
      <c r="DI127" s="15"/>
      <c r="DJ127" s="15"/>
      <c r="DK127" s="15"/>
      <c r="DL127" s="15"/>
      <c r="DM127" s="15"/>
      <c r="DN127" s="15"/>
      <c r="DO127" s="15"/>
      <c r="DP127" s="15"/>
      <c r="DQ127" s="15"/>
      <c r="DR127" s="15"/>
      <c r="DS127" s="15"/>
      <c r="DT127" s="15"/>
      <c r="DU127" s="15"/>
    </row>
    <row r="128" spans="1:125" x14ac:dyDescent="0.3">
      <c r="A128" s="14" t="s">
        <v>576</v>
      </c>
      <c r="B128" s="15" t="s">
        <v>280</v>
      </c>
      <c r="C128" s="15" t="s">
        <v>101</v>
      </c>
      <c r="D128" s="15" t="s">
        <v>102</v>
      </c>
      <c r="E128" s="15" t="s">
        <v>176</v>
      </c>
      <c r="F128" s="15" t="s">
        <v>110</v>
      </c>
      <c r="G128" s="15" t="s">
        <v>105</v>
      </c>
      <c r="H128" s="15" t="s">
        <v>105</v>
      </c>
      <c r="I128" s="15" t="s">
        <v>106</v>
      </c>
      <c r="J128" s="16">
        <v>87.6</v>
      </c>
      <c r="K128" s="16">
        <v>87.72</v>
      </c>
      <c r="L128" s="16">
        <v>92.76</v>
      </c>
      <c r="M128" s="16">
        <v>83.14</v>
      </c>
      <c r="N128" s="16">
        <v>87.8</v>
      </c>
      <c r="O128" s="16">
        <v>90.67</v>
      </c>
      <c r="P128" s="16">
        <v>80.430000000000007</v>
      </c>
      <c r="Q128" s="16">
        <v>92.02</v>
      </c>
      <c r="R128" s="16">
        <v>93.33</v>
      </c>
      <c r="S128" s="16">
        <v>85.09</v>
      </c>
      <c r="T128" s="16">
        <v>96.95</v>
      </c>
      <c r="U128" s="16">
        <v>72</v>
      </c>
      <c r="V128" s="16">
        <v>87.8</v>
      </c>
      <c r="W128" s="16">
        <v>96.36</v>
      </c>
      <c r="X128" s="16">
        <v>76.400000000000006</v>
      </c>
      <c r="Y128" s="16">
        <v>78.63</v>
      </c>
      <c r="Z128" s="16"/>
      <c r="AA128" s="16"/>
      <c r="AB128" s="16">
        <v>93.75</v>
      </c>
      <c r="AC128" s="16">
        <v>50</v>
      </c>
      <c r="AD128" s="16">
        <v>92.81</v>
      </c>
      <c r="AE128" s="16">
        <v>87.8</v>
      </c>
      <c r="AF128" s="16">
        <v>94.06</v>
      </c>
      <c r="AG128" s="16">
        <v>93.96</v>
      </c>
      <c r="AH128" s="16">
        <v>84.59</v>
      </c>
      <c r="AI128" s="16">
        <v>80.430000000000007</v>
      </c>
      <c r="AJ128" s="16">
        <v>92.05</v>
      </c>
      <c r="AK128" s="16">
        <v>91.67</v>
      </c>
      <c r="AL128" s="16">
        <v>91.67</v>
      </c>
      <c r="AM128" s="16">
        <v>93.59</v>
      </c>
      <c r="AN128" s="16">
        <v>100</v>
      </c>
      <c r="AO128" s="16">
        <v>86.96</v>
      </c>
      <c r="AP128" s="16">
        <v>87.93</v>
      </c>
      <c r="AQ128" s="16">
        <v>93.33</v>
      </c>
      <c r="AR128" s="16">
        <v>88.89</v>
      </c>
      <c r="AS128" s="16">
        <v>90.91</v>
      </c>
      <c r="AT128" s="16">
        <v>72.22</v>
      </c>
      <c r="AU128" s="16">
        <v>87.5</v>
      </c>
      <c r="AV128" s="16">
        <v>78.069999999999993</v>
      </c>
      <c r="AW128" s="16">
        <v>69.23</v>
      </c>
      <c r="AX128" s="16"/>
      <c r="AY128" s="16">
        <v>82.5</v>
      </c>
      <c r="AZ128" s="16">
        <v>23.53</v>
      </c>
      <c r="BA128" s="16">
        <v>89.53</v>
      </c>
      <c r="BB128" s="16">
        <v>85.71</v>
      </c>
      <c r="BC128" s="16">
        <v>66.67</v>
      </c>
      <c r="BD128" s="16"/>
      <c r="BE128" s="16">
        <v>87.04</v>
      </c>
      <c r="BF128" s="16">
        <v>71.33</v>
      </c>
      <c r="BG128" s="16">
        <v>100</v>
      </c>
      <c r="BH128" s="16"/>
      <c r="BI128" s="16"/>
      <c r="BJ128" s="16"/>
      <c r="BK128" s="16"/>
      <c r="BL128" s="16"/>
      <c r="BM128" s="16"/>
      <c r="BN128" s="16"/>
      <c r="BO128" s="16"/>
      <c r="BP128" s="16">
        <v>97.78</v>
      </c>
      <c r="BQ128" s="16">
        <v>92.59</v>
      </c>
      <c r="BR128" s="16">
        <v>87.5</v>
      </c>
      <c r="BS128" s="16">
        <v>92.31</v>
      </c>
      <c r="BT128" s="16">
        <v>94.12</v>
      </c>
      <c r="BU128" s="16">
        <v>100</v>
      </c>
      <c r="BV128" s="16">
        <v>33.33</v>
      </c>
      <c r="BW128" s="16">
        <v>41.18</v>
      </c>
      <c r="BX128" s="16">
        <v>40</v>
      </c>
      <c r="BY128" s="16">
        <v>95.24</v>
      </c>
      <c r="BZ128" s="16">
        <v>100</v>
      </c>
      <c r="CA128" s="16">
        <v>85.71</v>
      </c>
      <c r="CB128" s="16">
        <v>85.71</v>
      </c>
      <c r="CC128" s="16">
        <v>88</v>
      </c>
      <c r="CD128" s="16">
        <v>89.09</v>
      </c>
      <c r="CE128" s="16">
        <v>89.84</v>
      </c>
      <c r="CF128" s="16">
        <v>100</v>
      </c>
      <c r="CG128" s="16">
        <v>100</v>
      </c>
      <c r="CH128" s="16">
        <v>100</v>
      </c>
      <c r="CI128" s="16">
        <v>92.13</v>
      </c>
      <c r="CJ128" s="16">
        <v>95.83</v>
      </c>
      <c r="CK128" s="16">
        <v>50</v>
      </c>
      <c r="CL128" s="16">
        <v>89.47</v>
      </c>
      <c r="CM128" s="16">
        <v>95.16</v>
      </c>
      <c r="CN128" s="16">
        <v>77.92</v>
      </c>
      <c r="CO128" s="16">
        <v>80</v>
      </c>
      <c r="CP128" s="16">
        <v>98.48</v>
      </c>
      <c r="CQ128" s="16">
        <v>65.849999999999994</v>
      </c>
      <c r="CR128" s="16">
        <v>90.91</v>
      </c>
      <c r="CS128" s="16">
        <v>83.97</v>
      </c>
      <c r="CT128" s="16">
        <v>93.41</v>
      </c>
      <c r="CU128" s="16">
        <v>96</v>
      </c>
      <c r="CV128" s="16">
        <v>94.44</v>
      </c>
      <c r="CW128" s="16">
        <v>94.21</v>
      </c>
      <c r="CX128" s="16">
        <v>99.32</v>
      </c>
      <c r="CY128" s="16">
        <v>100</v>
      </c>
      <c r="CZ128" s="15"/>
      <c r="DA128" s="15"/>
      <c r="DB128" s="15"/>
      <c r="DC128" s="15"/>
      <c r="DD128" s="15"/>
      <c r="DE128" s="15"/>
      <c r="DF128" s="15"/>
      <c r="DG128" s="15"/>
      <c r="DH128" s="15"/>
      <c r="DI128" s="15"/>
      <c r="DJ128" s="15"/>
      <c r="DK128" s="15"/>
      <c r="DL128" s="15"/>
      <c r="DM128" s="15"/>
      <c r="DN128" s="15"/>
      <c r="DO128" s="15"/>
      <c r="DP128" s="15"/>
      <c r="DQ128" s="15"/>
      <c r="DR128" s="15"/>
      <c r="DS128" s="15"/>
      <c r="DT128" s="15"/>
      <c r="DU128" s="15"/>
    </row>
    <row r="129" spans="1:125" x14ac:dyDescent="0.3">
      <c r="A129" s="14" t="s">
        <v>576</v>
      </c>
      <c r="B129" s="15" t="s">
        <v>281</v>
      </c>
      <c r="C129" s="15" t="s">
        <v>101</v>
      </c>
      <c r="D129" s="15" t="s">
        <v>102</v>
      </c>
      <c r="E129" s="15" t="s">
        <v>149</v>
      </c>
      <c r="F129" s="15" t="s">
        <v>235</v>
      </c>
      <c r="G129" s="15" t="s">
        <v>105</v>
      </c>
      <c r="H129" s="15" t="s">
        <v>105</v>
      </c>
      <c r="I129" s="15" t="s">
        <v>106</v>
      </c>
      <c r="J129" s="16">
        <v>68.680000000000007</v>
      </c>
      <c r="K129" s="16">
        <v>64.739999999999995</v>
      </c>
      <c r="L129" s="16">
        <v>80.02</v>
      </c>
      <c r="M129" s="16">
        <v>60.9</v>
      </c>
      <c r="N129" s="16">
        <v>79.069999999999993</v>
      </c>
      <c r="O129" s="16">
        <v>71.819999999999993</v>
      </c>
      <c r="P129" s="16">
        <v>43.41</v>
      </c>
      <c r="Q129" s="16">
        <v>73.209999999999994</v>
      </c>
      <c r="R129" s="16">
        <v>92.29</v>
      </c>
      <c r="S129" s="16">
        <v>50</v>
      </c>
      <c r="T129" s="16">
        <v>78.959999999999994</v>
      </c>
      <c r="U129" s="16">
        <v>81.33</v>
      </c>
      <c r="V129" s="16">
        <v>90.24</v>
      </c>
      <c r="W129" s="16">
        <v>98.18</v>
      </c>
      <c r="X129" s="16">
        <v>53.92</v>
      </c>
      <c r="Y129" s="16">
        <v>66.89</v>
      </c>
      <c r="Z129" s="16">
        <v>90.48</v>
      </c>
      <c r="AA129" s="16"/>
      <c r="AB129" s="16">
        <v>52.54</v>
      </c>
      <c r="AC129" s="16">
        <v>45.45</v>
      </c>
      <c r="AD129" s="16">
        <v>66.48</v>
      </c>
      <c r="AE129" s="16">
        <v>79.069999999999993</v>
      </c>
      <c r="AF129" s="16">
        <v>70.55</v>
      </c>
      <c r="AG129" s="16">
        <v>60.86</v>
      </c>
      <c r="AH129" s="16">
        <v>80.42</v>
      </c>
      <c r="AI129" s="16">
        <v>43.41</v>
      </c>
      <c r="AJ129" s="16">
        <v>73.08</v>
      </c>
      <c r="AK129" s="16">
        <v>100</v>
      </c>
      <c r="AL129" s="16">
        <v>86.67</v>
      </c>
      <c r="AM129" s="16">
        <v>89.51</v>
      </c>
      <c r="AN129" s="16">
        <v>85.71</v>
      </c>
      <c r="AO129" s="16">
        <v>52.17</v>
      </c>
      <c r="AP129" s="16">
        <v>37.93</v>
      </c>
      <c r="AQ129" s="16">
        <v>86.67</v>
      </c>
      <c r="AR129" s="16">
        <v>92.59</v>
      </c>
      <c r="AS129" s="16">
        <v>81.819999999999993</v>
      </c>
      <c r="AT129" s="16">
        <v>55.56</v>
      </c>
      <c r="AU129" s="16">
        <v>56.94</v>
      </c>
      <c r="AV129" s="16">
        <v>50</v>
      </c>
      <c r="AW129" s="16">
        <v>64.39</v>
      </c>
      <c r="AX129" s="16"/>
      <c r="AY129" s="16">
        <v>73.33</v>
      </c>
      <c r="AZ129" s="16">
        <v>35.29</v>
      </c>
      <c r="BA129" s="16">
        <v>58.14</v>
      </c>
      <c r="BB129" s="16">
        <v>60</v>
      </c>
      <c r="BC129" s="16">
        <v>66.67</v>
      </c>
      <c r="BD129" s="16"/>
      <c r="BE129" s="16">
        <v>63.54</v>
      </c>
      <c r="BF129" s="16">
        <v>65.28</v>
      </c>
      <c r="BG129" s="16">
        <v>80</v>
      </c>
      <c r="BH129" s="16">
        <v>100</v>
      </c>
      <c r="BI129" s="16">
        <v>100</v>
      </c>
      <c r="BJ129" s="16">
        <v>100</v>
      </c>
      <c r="BK129" s="16">
        <v>100</v>
      </c>
      <c r="BL129" s="16">
        <v>60</v>
      </c>
      <c r="BM129" s="16"/>
      <c r="BN129" s="16"/>
      <c r="BO129" s="16"/>
      <c r="BP129" s="16">
        <v>61.76</v>
      </c>
      <c r="BQ129" s="16">
        <v>59.26</v>
      </c>
      <c r="BR129" s="16">
        <v>18.75</v>
      </c>
      <c r="BS129" s="16">
        <v>61.54</v>
      </c>
      <c r="BT129" s="16">
        <v>48.28</v>
      </c>
      <c r="BU129" s="16">
        <v>75</v>
      </c>
      <c r="BV129" s="16">
        <v>33.33</v>
      </c>
      <c r="BW129" s="16">
        <v>50</v>
      </c>
      <c r="BX129" s="16">
        <v>26.67</v>
      </c>
      <c r="BY129" s="16">
        <v>52.94</v>
      </c>
      <c r="BZ129" s="16">
        <v>60</v>
      </c>
      <c r="CA129" s="16">
        <v>61.9</v>
      </c>
      <c r="CB129" s="16">
        <v>67.86</v>
      </c>
      <c r="CC129" s="16">
        <v>72</v>
      </c>
      <c r="CD129" s="16">
        <v>71.52</v>
      </c>
      <c r="CE129" s="16">
        <v>64.45</v>
      </c>
      <c r="CF129" s="16">
        <v>78.260000000000005</v>
      </c>
      <c r="CG129" s="16">
        <v>80</v>
      </c>
      <c r="CH129" s="16">
        <v>75</v>
      </c>
      <c r="CI129" s="16">
        <v>53.03</v>
      </c>
      <c r="CJ129" s="16">
        <v>45.83</v>
      </c>
      <c r="CK129" s="16">
        <v>50</v>
      </c>
      <c r="CL129" s="16">
        <v>72.81</v>
      </c>
      <c r="CM129" s="16">
        <v>83.87</v>
      </c>
      <c r="CN129" s="16">
        <v>82.79</v>
      </c>
      <c r="CO129" s="16">
        <v>63.33</v>
      </c>
      <c r="CP129" s="16">
        <v>36.36</v>
      </c>
      <c r="CQ129" s="16">
        <v>39.020000000000003</v>
      </c>
      <c r="CR129" s="16">
        <v>72.73</v>
      </c>
      <c r="CS129" s="16">
        <v>51.11</v>
      </c>
      <c r="CT129" s="16">
        <v>71.430000000000007</v>
      </c>
      <c r="CU129" s="16">
        <v>54.5</v>
      </c>
      <c r="CV129" s="16">
        <v>77.78</v>
      </c>
      <c r="CW129" s="16">
        <v>90.08</v>
      </c>
      <c r="CX129" s="16">
        <v>70.75</v>
      </c>
      <c r="CY129" s="16">
        <v>89.04</v>
      </c>
      <c r="CZ129" s="15"/>
      <c r="DA129" s="15"/>
      <c r="DB129" s="15"/>
      <c r="DC129" s="15"/>
      <c r="DD129" s="15"/>
      <c r="DE129" s="15"/>
      <c r="DF129" s="15"/>
      <c r="DG129" s="15"/>
      <c r="DH129" s="15"/>
      <c r="DI129" s="15"/>
      <c r="DJ129" s="15"/>
      <c r="DK129" s="15"/>
      <c r="DL129" s="15"/>
      <c r="DM129" s="15"/>
      <c r="DN129" s="15"/>
      <c r="DO129" s="15"/>
      <c r="DP129" s="15"/>
      <c r="DQ129" s="15"/>
      <c r="DR129" s="15"/>
      <c r="DS129" s="15"/>
      <c r="DT129" s="15"/>
      <c r="DU129" s="15"/>
    </row>
    <row r="130" spans="1:125" x14ac:dyDescent="0.3">
      <c r="A130" s="14" t="s">
        <v>576</v>
      </c>
      <c r="B130" s="15" t="s">
        <v>282</v>
      </c>
      <c r="C130" s="15" t="s">
        <v>101</v>
      </c>
      <c r="D130" s="15" t="s">
        <v>102</v>
      </c>
      <c r="E130" s="15" t="s">
        <v>149</v>
      </c>
      <c r="F130" s="15" t="s">
        <v>235</v>
      </c>
      <c r="G130" s="15" t="s">
        <v>105</v>
      </c>
      <c r="H130" s="15" t="s">
        <v>105</v>
      </c>
      <c r="I130" s="15" t="s">
        <v>106</v>
      </c>
      <c r="J130" s="16">
        <v>89.91</v>
      </c>
      <c r="K130" s="16">
        <v>89.38</v>
      </c>
      <c r="L130" s="16">
        <v>93.82</v>
      </c>
      <c r="M130" s="16">
        <v>85.42</v>
      </c>
      <c r="N130" s="16">
        <v>92.62</v>
      </c>
      <c r="O130" s="16">
        <v>90.41</v>
      </c>
      <c r="P130" s="16">
        <v>97.06</v>
      </c>
      <c r="Q130" s="16">
        <v>93.81</v>
      </c>
      <c r="R130" s="16">
        <v>98.01</v>
      </c>
      <c r="S130" s="16">
        <v>84.75</v>
      </c>
      <c r="T130" s="16">
        <v>96.34</v>
      </c>
      <c r="U130" s="16">
        <v>89.33</v>
      </c>
      <c r="V130" s="16">
        <v>90.24</v>
      </c>
      <c r="W130" s="16">
        <v>100</v>
      </c>
      <c r="X130" s="16">
        <v>80.95</v>
      </c>
      <c r="Y130" s="16">
        <v>85.04</v>
      </c>
      <c r="Z130" s="16">
        <v>100</v>
      </c>
      <c r="AA130" s="16"/>
      <c r="AB130" s="16">
        <v>86.81</v>
      </c>
      <c r="AC130" s="16">
        <v>70</v>
      </c>
      <c r="AD130" s="16">
        <v>88.18</v>
      </c>
      <c r="AE130" s="16">
        <v>92.62</v>
      </c>
      <c r="AF130" s="16">
        <v>94.44</v>
      </c>
      <c r="AG130" s="16">
        <v>93.63</v>
      </c>
      <c r="AH130" s="16">
        <v>83.33</v>
      </c>
      <c r="AI130" s="16">
        <v>97.06</v>
      </c>
      <c r="AJ130" s="16">
        <v>93.67</v>
      </c>
      <c r="AK130" s="16">
        <v>100</v>
      </c>
      <c r="AL130" s="16">
        <v>95</v>
      </c>
      <c r="AM130" s="16">
        <v>96.91</v>
      </c>
      <c r="AN130" s="16">
        <v>100</v>
      </c>
      <c r="AO130" s="16">
        <v>91.3</v>
      </c>
      <c r="AP130" s="16">
        <v>91.38</v>
      </c>
      <c r="AQ130" s="16">
        <v>93.33</v>
      </c>
      <c r="AR130" s="16">
        <v>92.59</v>
      </c>
      <c r="AS130" s="16">
        <v>90.91</v>
      </c>
      <c r="AT130" s="16">
        <v>83.33</v>
      </c>
      <c r="AU130" s="16">
        <v>100</v>
      </c>
      <c r="AV130" s="16">
        <v>86.84</v>
      </c>
      <c r="AW130" s="16">
        <v>80.77</v>
      </c>
      <c r="AX130" s="16">
        <v>0</v>
      </c>
      <c r="AY130" s="16">
        <v>0</v>
      </c>
      <c r="AZ130" s="16">
        <v>46.15</v>
      </c>
      <c r="BA130" s="16">
        <v>97.09</v>
      </c>
      <c r="BB130" s="16">
        <v>68.569999999999993</v>
      </c>
      <c r="BC130" s="16">
        <v>100</v>
      </c>
      <c r="BD130" s="16"/>
      <c r="BE130" s="16">
        <v>87.04</v>
      </c>
      <c r="BF130" s="16">
        <v>85.33</v>
      </c>
      <c r="BG130" s="16">
        <v>80</v>
      </c>
      <c r="BH130" s="16">
        <v>100</v>
      </c>
      <c r="BI130" s="16">
        <v>100</v>
      </c>
      <c r="BJ130" s="16">
        <v>100</v>
      </c>
      <c r="BK130" s="16">
        <v>100</v>
      </c>
      <c r="BL130" s="16">
        <v>100</v>
      </c>
      <c r="BM130" s="16"/>
      <c r="BN130" s="16"/>
      <c r="BO130" s="16"/>
      <c r="BP130" s="16">
        <v>86.67</v>
      </c>
      <c r="BQ130" s="16">
        <v>92.59</v>
      </c>
      <c r="BR130" s="16">
        <v>79.17</v>
      </c>
      <c r="BS130" s="16">
        <v>92.31</v>
      </c>
      <c r="BT130" s="16">
        <v>88.24</v>
      </c>
      <c r="BU130" s="16">
        <v>62.5</v>
      </c>
      <c r="BV130" s="16">
        <v>75</v>
      </c>
      <c r="BW130" s="16">
        <v>56.25</v>
      </c>
      <c r="BX130" s="16">
        <v>92.31</v>
      </c>
      <c r="BY130" s="16">
        <v>87.3</v>
      </c>
      <c r="BZ130" s="16">
        <v>100</v>
      </c>
      <c r="CA130" s="16">
        <v>78.569999999999993</v>
      </c>
      <c r="CB130" s="16">
        <v>75</v>
      </c>
      <c r="CC130" s="16">
        <v>84</v>
      </c>
      <c r="CD130" s="16">
        <v>86.67</v>
      </c>
      <c r="CE130" s="16">
        <v>94.4</v>
      </c>
      <c r="CF130" s="16">
        <v>93.48</v>
      </c>
      <c r="CG130" s="16">
        <v>100</v>
      </c>
      <c r="CH130" s="16">
        <v>100</v>
      </c>
      <c r="CI130" s="16">
        <v>91.43</v>
      </c>
      <c r="CJ130" s="16">
        <v>95.83</v>
      </c>
      <c r="CK130" s="16">
        <v>50</v>
      </c>
      <c r="CL130" s="16">
        <v>77.19</v>
      </c>
      <c r="CM130" s="16">
        <v>80.650000000000006</v>
      </c>
      <c r="CN130" s="16">
        <v>87.67</v>
      </c>
      <c r="CO130" s="16">
        <v>100</v>
      </c>
      <c r="CP130" s="16">
        <v>93.94</v>
      </c>
      <c r="CQ130" s="16">
        <v>100</v>
      </c>
      <c r="CR130" s="16">
        <v>100</v>
      </c>
      <c r="CS130" s="16">
        <v>92.59</v>
      </c>
      <c r="CT130" s="16">
        <v>89.56</v>
      </c>
      <c r="CU130" s="16">
        <v>94</v>
      </c>
      <c r="CV130" s="16">
        <v>97.22</v>
      </c>
      <c r="CW130" s="16">
        <v>95.87</v>
      </c>
      <c r="CX130" s="16">
        <v>95.24</v>
      </c>
      <c r="CY130" s="16">
        <v>97.26</v>
      </c>
      <c r="CZ130" s="15"/>
      <c r="DA130" s="15"/>
      <c r="DB130" s="15"/>
      <c r="DC130" s="15"/>
      <c r="DD130" s="15"/>
      <c r="DE130" s="15"/>
      <c r="DF130" s="15"/>
      <c r="DG130" s="15"/>
      <c r="DH130" s="15"/>
      <c r="DI130" s="15"/>
      <c r="DJ130" s="15"/>
      <c r="DK130" s="15"/>
      <c r="DL130" s="15"/>
      <c r="DM130" s="15"/>
      <c r="DN130" s="15"/>
      <c r="DO130" s="15"/>
      <c r="DP130" s="15"/>
      <c r="DQ130" s="15"/>
      <c r="DR130" s="15"/>
      <c r="DS130" s="15"/>
      <c r="DT130" s="15"/>
      <c r="DU130" s="15"/>
    </row>
    <row r="131" spans="1:125" x14ac:dyDescent="0.3">
      <c r="A131" s="14" t="s">
        <v>576</v>
      </c>
      <c r="B131" s="15" t="s">
        <v>283</v>
      </c>
      <c r="C131" s="15" t="s">
        <v>101</v>
      </c>
      <c r="D131" s="15" t="s">
        <v>102</v>
      </c>
      <c r="E131" s="15" t="s">
        <v>143</v>
      </c>
      <c r="F131" s="15" t="s">
        <v>104</v>
      </c>
      <c r="G131" s="15" t="s">
        <v>105</v>
      </c>
      <c r="H131" s="15" t="s">
        <v>105</v>
      </c>
      <c r="I131" s="15" t="s">
        <v>106</v>
      </c>
      <c r="J131" s="16">
        <v>78.83</v>
      </c>
      <c r="K131" s="16">
        <v>67.31</v>
      </c>
      <c r="L131" s="16">
        <v>90.28</v>
      </c>
      <c r="M131" s="16">
        <v>74</v>
      </c>
      <c r="N131" s="16">
        <v>79.67</v>
      </c>
      <c r="O131" s="16">
        <v>76.489999999999995</v>
      </c>
      <c r="P131" s="16">
        <v>88.67</v>
      </c>
      <c r="Q131" s="16">
        <v>82.49</v>
      </c>
      <c r="R131" s="16">
        <v>90.3</v>
      </c>
      <c r="S131" s="16">
        <v>55.08</v>
      </c>
      <c r="T131" s="16">
        <v>92.45</v>
      </c>
      <c r="U131" s="16">
        <v>72</v>
      </c>
      <c r="V131" s="16">
        <v>92.68</v>
      </c>
      <c r="W131" s="16">
        <v>100</v>
      </c>
      <c r="X131" s="16">
        <v>73.010000000000005</v>
      </c>
      <c r="Y131" s="16">
        <v>72.3</v>
      </c>
      <c r="Z131" s="16">
        <v>88.1</v>
      </c>
      <c r="AA131" s="16"/>
      <c r="AB131" s="16">
        <v>70.83</v>
      </c>
      <c r="AC131" s="16">
        <v>57.58</v>
      </c>
      <c r="AD131" s="16">
        <v>68.260000000000005</v>
      </c>
      <c r="AE131" s="16">
        <v>79.67</v>
      </c>
      <c r="AF131" s="16">
        <v>70.28</v>
      </c>
      <c r="AG131" s="16">
        <v>81.209999999999994</v>
      </c>
      <c r="AH131" s="16">
        <v>85.05</v>
      </c>
      <c r="AI131" s="16">
        <v>88.67</v>
      </c>
      <c r="AJ131" s="16">
        <v>82.16</v>
      </c>
      <c r="AK131" s="16">
        <v>89.58</v>
      </c>
      <c r="AL131" s="16">
        <v>90</v>
      </c>
      <c r="AM131" s="16">
        <v>92.59</v>
      </c>
      <c r="AN131" s="16">
        <v>85.71</v>
      </c>
      <c r="AO131" s="16">
        <v>43.48</v>
      </c>
      <c r="AP131" s="16">
        <v>46.55</v>
      </c>
      <c r="AQ131" s="16">
        <v>93.33</v>
      </c>
      <c r="AR131" s="16">
        <v>96.3</v>
      </c>
      <c r="AS131" s="16">
        <v>90.91</v>
      </c>
      <c r="AT131" s="16">
        <v>88.89</v>
      </c>
      <c r="AU131" s="16">
        <v>0</v>
      </c>
      <c r="AV131" s="16">
        <v>47.62</v>
      </c>
      <c r="AW131" s="16">
        <v>79.17</v>
      </c>
      <c r="AX131" s="16">
        <v>14.29</v>
      </c>
      <c r="AY131" s="16">
        <v>100</v>
      </c>
      <c r="AZ131" s="16">
        <v>47.06</v>
      </c>
      <c r="BA131" s="16">
        <v>87.21</v>
      </c>
      <c r="BB131" s="16">
        <v>77.14</v>
      </c>
      <c r="BC131" s="16"/>
      <c r="BD131" s="16"/>
      <c r="BE131" s="16">
        <v>55.95</v>
      </c>
      <c r="BF131" s="16">
        <v>72.67</v>
      </c>
      <c r="BG131" s="16">
        <v>93.33</v>
      </c>
      <c r="BH131" s="16">
        <v>100</v>
      </c>
      <c r="BI131" s="16">
        <v>91.67</v>
      </c>
      <c r="BJ131" s="16">
        <v>100</v>
      </c>
      <c r="BK131" s="16">
        <v>100</v>
      </c>
      <c r="BL131" s="16">
        <v>50</v>
      </c>
      <c r="BM131" s="16"/>
      <c r="BN131" s="16"/>
      <c r="BO131" s="16"/>
      <c r="BP131" s="16">
        <v>77.78</v>
      </c>
      <c r="BQ131" s="16">
        <v>74.069999999999993</v>
      </c>
      <c r="BR131" s="16">
        <v>70.83</v>
      </c>
      <c r="BS131" s="16">
        <v>61.54</v>
      </c>
      <c r="BT131" s="16">
        <v>67.650000000000006</v>
      </c>
      <c r="BU131" s="16">
        <v>75</v>
      </c>
      <c r="BV131" s="16">
        <v>16.670000000000002</v>
      </c>
      <c r="BW131" s="16">
        <v>64.709999999999994</v>
      </c>
      <c r="BX131" s="16">
        <v>53.33</v>
      </c>
      <c r="BY131" s="16">
        <v>55.36</v>
      </c>
      <c r="BZ131" s="16">
        <v>84.21</v>
      </c>
      <c r="CA131" s="16">
        <v>69.05</v>
      </c>
      <c r="CB131" s="16">
        <v>85.71</v>
      </c>
      <c r="CC131" s="16">
        <v>56</v>
      </c>
      <c r="CD131" s="16">
        <v>77.16</v>
      </c>
      <c r="CE131" s="16">
        <v>62.5</v>
      </c>
      <c r="CF131" s="16">
        <v>81.180000000000007</v>
      </c>
      <c r="CG131" s="16">
        <v>92.86</v>
      </c>
      <c r="CH131" s="16">
        <v>100</v>
      </c>
      <c r="CI131" s="16">
        <v>74.260000000000005</v>
      </c>
      <c r="CJ131" s="16">
        <v>66.67</v>
      </c>
      <c r="CK131" s="16">
        <v>50</v>
      </c>
      <c r="CL131" s="16">
        <v>93.86</v>
      </c>
      <c r="CM131" s="16">
        <v>82.26</v>
      </c>
      <c r="CN131" s="16">
        <v>81.819999999999993</v>
      </c>
      <c r="CO131" s="16">
        <v>45.83</v>
      </c>
      <c r="CP131" s="16">
        <v>93.94</v>
      </c>
      <c r="CQ131" s="16">
        <v>95.12</v>
      </c>
      <c r="CR131" s="16">
        <v>90.91</v>
      </c>
      <c r="CS131" s="16">
        <v>78.52</v>
      </c>
      <c r="CT131" s="16">
        <v>63.74</v>
      </c>
      <c r="CU131" s="16">
        <v>58</v>
      </c>
      <c r="CV131" s="16">
        <v>80.56</v>
      </c>
      <c r="CW131" s="16">
        <v>91.74</v>
      </c>
      <c r="CX131" s="16">
        <v>82.99</v>
      </c>
      <c r="CY131" s="16">
        <v>79.45</v>
      </c>
      <c r="CZ131" s="15"/>
      <c r="DA131" s="15"/>
      <c r="DB131" s="15"/>
      <c r="DC131" s="15"/>
      <c r="DD131" s="15"/>
      <c r="DE131" s="15"/>
      <c r="DF131" s="15"/>
      <c r="DG131" s="15"/>
      <c r="DH131" s="15"/>
      <c r="DI131" s="15"/>
      <c r="DJ131" s="15"/>
      <c r="DK131" s="15"/>
      <c r="DL131" s="15"/>
      <c r="DM131" s="15"/>
      <c r="DN131" s="15"/>
      <c r="DO131" s="15"/>
      <c r="DP131" s="15"/>
      <c r="DQ131" s="15"/>
      <c r="DR131" s="15"/>
      <c r="DS131" s="15"/>
      <c r="DT131" s="15"/>
      <c r="DU131" s="15"/>
    </row>
    <row r="132" spans="1:125" x14ac:dyDescent="0.3">
      <c r="A132" s="14" t="s">
        <v>576</v>
      </c>
      <c r="B132" s="17" t="s">
        <v>284</v>
      </c>
      <c r="C132" s="17" t="s">
        <v>101</v>
      </c>
      <c r="D132" s="17" t="s">
        <v>102</v>
      </c>
      <c r="E132" s="17" t="s">
        <v>143</v>
      </c>
      <c r="F132" s="17" t="s">
        <v>194</v>
      </c>
      <c r="G132" s="17" t="s">
        <v>105</v>
      </c>
      <c r="H132" s="17" t="s">
        <v>105</v>
      </c>
      <c r="I132" s="17" t="s">
        <v>106</v>
      </c>
      <c r="J132" s="19">
        <v>85.06</v>
      </c>
      <c r="K132" s="19">
        <v>82.05</v>
      </c>
      <c r="L132" s="19">
        <v>93.59</v>
      </c>
      <c r="M132" s="19">
        <v>82.32</v>
      </c>
      <c r="N132" s="19">
        <v>84.47</v>
      </c>
      <c r="O132" s="19">
        <v>81.41</v>
      </c>
      <c r="P132" s="19">
        <v>67.63</v>
      </c>
      <c r="Q132" s="19">
        <v>94.46</v>
      </c>
      <c r="R132" s="19">
        <v>94.53</v>
      </c>
      <c r="S132" s="19">
        <v>75.42</v>
      </c>
      <c r="T132" s="19">
        <v>96.65</v>
      </c>
      <c r="U132" s="19">
        <v>81.33</v>
      </c>
      <c r="V132" s="19">
        <v>90.24</v>
      </c>
      <c r="W132" s="19">
        <v>98.18</v>
      </c>
      <c r="X132" s="19">
        <v>73.599999999999994</v>
      </c>
      <c r="Y132" s="19">
        <v>68.239999999999995</v>
      </c>
      <c r="Z132" s="19">
        <v>100</v>
      </c>
      <c r="AA132" s="19"/>
      <c r="AB132" s="19">
        <v>92.7</v>
      </c>
      <c r="AC132" s="19">
        <v>62.12</v>
      </c>
      <c r="AD132" s="19">
        <v>94.8</v>
      </c>
      <c r="AE132" s="19">
        <v>84.47</v>
      </c>
      <c r="AF132" s="19">
        <v>85.42</v>
      </c>
      <c r="AG132" s="19">
        <v>83.21</v>
      </c>
      <c r="AH132" s="19">
        <v>75.650000000000006</v>
      </c>
      <c r="AI132" s="19">
        <v>67.63</v>
      </c>
      <c r="AJ132" s="19">
        <v>94.4</v>
      </c>
      <c r="AK132" s="19">
        <v>100</v>
      </c>
      <c r="AL132" s="19">
        <v>71.67</v>
      </c>
      <c r="AM132" s="19">
        <v>96.91</v>
      </c>
      <c r="AN132" s="19">
        <v>100</v>
      </c>
      <c r="AO132" s="19">
        <v>73.91</v>
      </c>
      <c r="AP132" s="19">
        <v>72.41</v>
      </c>
      <c r="AQ132" s="19">
        <v>93.33</v>
      </c>
      <c r="AR132" s="19">
        <v>92.59</v>
      </c>
      <c r="AS132" s="19">
        <v>90.91</v>
      </c>
      <c r="AT132" s="19">
        <v>83.33</v>
      </c>
      <c r="AU132" s="19">
        <v>66.67</v>
      </c>
      <c r="AV132" s="19">
        <v>81.25</v>
      </c>
      <c r="AW132" s="19">
        <v>83.33</v>
      </c>
      <c r="AX132" s="19">
        <v>0</v>
      </c>
      <c r="AY132" s="19">
        <v>73.33</v>
      </c>
      <c r="AZ132" s="19">
        <v>64.709999999999994</v>
      </c>
      <c r="BA132" s="19">
        <v>81.400000000000006</v>
      </c>
      <c r="BB132" s="19">
        <v>65.709999999999994</v>
      </c>
      <c r="BC132" s="19">
        <v>66.67</v>
      </c>
      <c r="BD132" s="19"/>
      <c r="BE132" s="19">
        <v>79.17</v>
      </c>
      <c r="BF132" s="19">
        <v>65.28</v>
      </c>
      <c r="BG132" s="19">
        <v>65</v>
      </c>
      <c r="BH132" s="19">
        <v>100</v>
      </c>
      <c r="BI132" s="19">
        <v>100</v>
      </c>
      <c r="BJ132" s="19">
        <v>100</v>
      </c>
      <c r="BK132" s="19">
        <v>100</v>
      </c>
      <c r="BL132" s="19">
        <v>100</v>
      </c>
      <c r="BM132" s="19"/>
      <c r="BN132" s="19"/>
      <c r="BO132" s="19"/>
      <c r="BP132" s="19">
        <v>97.78</v>
      </c>
      <c r="BQ132" s="19">
        <v>92.59</v>
      </c>
      <c r="BR132" s="19">
        <v>87.5</v>
      </c>
      <c r="BS132" s="19">
        <v>100</v>
      </c>
      <c r="BT132" s="19">
        <v>86.21</v>
      </c>
      <c r="BU132" s="19">
        <v>75</v>
      </c>
      <c r="BV132" s="19">
        <v>100</v>
      </c>
      <c r="BW132" s="19">
        <v>52.94</v>
      </c>
      <c r="BX132" s="19">
        <v>53.33</v>
      </c>
      <c r="BY132" s="19">
        <v>96.83</v>
      </c>
      <c r="BZ132" s="19">
        <v>100</v>
      </c>
      <c r="CA132" s="19">
        <v>78.569999999999993</v>
      </c>
      <c r="CB132" s="19">
        <v>89.29</v>
      </c>
      <c r="CC132" s="19">
        <v>96</v>
      </c>
      <c r="CD132" s="19">
        <v>92.36</v>
      </c>
      <c r="CE132" s="19">
        <v>75.599999999999994</v>
      </c>
      <c r="CF132" s="19">
        <v>98.91</v>
      </c>
      <c r="CG132" s="19">
        <v>93.33</v>
      </c>
      <c r="CH132" s="19">
        <v>87.5</v>
      </c>
      <c r="CI132" s="19">
        <v>83.59</v>
      </c>
      <c r="CJ132" s="19">
        <v>54.17</v>
      </c>
      <c r="CK132" s="19">
        <v>100</v>
      </c>
      <c r="CL132" s="19">
        <v>70.180000000000007</v>
      </c>
      <c r="CM132" s="19">
        <v>72.58</v>
      </c>
      <c r="CN132" s="19">
        <v>79.790000000000006</v>
      </c>
      <c r="CO132" s="19">
        <v>95.83</v>
      </c>
      <c r="CP132" s="19">
        <v>48.48</v>
      </c>
      <c r="CQ132" s="19">
        <v>70.73</v>
      </c>
      <c r="CR132" s="19">
        <v>90.91</v>
      </c>
      <c r="CS132" s="19">
        <v>92.59</v>
      </c>
      <c r="CT132" s="19">
        <v>86.26</v>
      </c>
      <c r="CU132" s="19">
        <v>78</v>
      </c>
      <c r="CV132" s="19">
        <v>100</v>
      </c>
      <c r="CW132" s="19">
        <v>99.17</v>
      </c>
      <c r="CX132" s="19">
        <v>96.94</v>
      </c>
      <c r="CY132" s="19">
        <v>97.95</v>
      </c>
      <c r="CZ132" s="15"/>
      <c r="DA132" s="15"/>
      <c r="DB132" s="15"/>
      <c r="DC132" s="15"/>
      <c r="DD132" s="15"/>
      <c r="DE132" s="15"/>
      <c r="DF132" s="15"/>
      <c r="DG132" s="15"/>
      <c r="DH132" s="15"/>
      <c r="DI132" s="15"/>
      <c r="DJ132" s="15"/>
      <c r="DK132" s="15"/>
      <c r="DL132" s="15"/>
      <c r="DM132" s="15"/>
      <c r="DN132" s="15"/>
      <c r="DO132" s="15"/>
      <c r="DP132" s="15"/>
      <c r="DQ132" s="15"/>
      <c r="DR132" s="15"/>
      <c r="DS132" s="15"/>
      <c r="DT132" s="15"/>
      <c r="DU132" s="15"/>
    </row>
    <row r="133" spans="1:125" x14ac:dyDescent="0.3">
      <c r="A133" s="14" t="s">
        <v>576</v>
      </c>
      <c r="B133" s="15" t="s">
        <v>285</v>
      </c>
      <c r="C133" s="15" t="s">
        <v>101</v>
      </c>
      <c r="D133" s="15" t="s">
        <v>102</v>
      </c>
      <c r="E133" s="15" t="s">
        <v>143</v>
      </c>
      <c r="F133" s="15" t="s">
        <v>134</v>
      </c>
      <c r="G133" s="15" t="s">
        <v>105</v>
      </c>
      <c r="H133" s="15" t="s">
        <v>105</v>
      </c>
      <c r="I133" s="15" t="s">
        <v>106</v>
      </c>
      <c r="J133" s="16">
        <v>90.57</v>
      </c>
      <c r="K133" s="16">
        <v>95.88</v>
      </c>
      <c r="L133" s="16">
        <v>96.36</v>
      </c>
      <c r="M133" s="16">
        <v>90.79</v>
      </c>
      <c r="N133" s="16">
        <v>99.16</v>
      </c>
      <c r="O133" s="16">
        <v>90.31</v>
      </c>
      <c r="P133" s="16">
        <v>88.16</v>
      </c>
      <c r="Q133" s="16">
        <v>92.19</v>
      </c>
      <c r="R133" s="16">
        <v>97.76</v>
      </c>
      <c r="S133" s="16">
        <v>94.92</v>
      </c>
      <c r="T133" s="16">
        <v>98.77</v>
      </c>
      <c r="U133" s="16">
        <v>84</v>
      </c>
      <c r="V133" s="16">
        <v>92.68</v>
      </c>
      <c r="W133" s="16">
        <v>100</v>
      </c>
      <c r="X133" s="16">
        <v>85.73</v>
      </c>
      <c r="Y133" s="16">
        <v>89.32</v>
      </c>
      <c r="Z133" s="16">
        <v>100</v>
      </c>
      <c r="AA133" s="16">
        <v>89.38</v>
      </c>
      <c r="AB133" s="16">
        <v>94.85</v>
      </c>
      <c r="AC133" s="16"/>
      <c r="AD133" s="16">
        <v>96.71</v>
      </c>
      <c r="AE133" s="16">
        <v>99.16</v>
      </c>
      <c r="AF133" s="16">
        <v>99.53</v>
      </c>
      <c r="AG133" s="16">
        <v>90.32</v>
      </c>
      <c r="AH133" s="16">
        <v>77.510000000000005</v>
      </c>
      <c r="AI133" s="16">
        <v>88.16</v>
      </c>
      <c r="AJ133" s="16">
        <v>92.22</v>
      </c>
      <c r="AK133" s="16">
        <v>100</v>
      </c>
      <c r="AL133" s="16">
        <v>95</v>
      </c>
      <c r="AM133" s="16">
        <v>96.3</v>
      </c>
      <c r="AN133" s="16">
        <v>100</v>
      </c>
      <c r="AO133" s="16">
        <v>95.65</v>
      </c>
      <c r="AP133" s="16">
        <v>98.28</v>
      </c>
      <c r="AQ133" s="16">
        <v>93.33</v>
      </c>
      <c r="AR133" s="16">
        <v>96.3</v>
      </c>
      <c r="AS133" s="16">
        <v>90.91</v>
      </c>
      <c r="AT133" s="16">
        <v>77.78</v>
      </c>
      <c r="AU133" s="16">
        <v>83.33</v>
      </c>
      <c r="AV133" s="16">
        <v>86.84</v>
      </c>
      <c r="AW133" s="16">
        <v>88.46</v>
      </c>
      <c r="AX133" s="16">
        <v>0</v>
      </c>
      <c r="AY133" s="16">
        <v>100</v>
      </c>
      <c r="AZ133" s="16"/>
      <c r="BA133" s="16">
        <v>96.43</v>
      </c>
      <c r="BB133" s="16">
        <v>77.14</v>
      </c>
      <c r="BC133" s="16">
        <v>100</v>
      </c>
      <c r="BD133" s="16"/>
      <c r="BE133" s="16">
        <v>85.19</v>
      </c>
      <c r="BF133" s="16">
        <v>92.67</v>
      </c>
      <c r="BG133" s="16">
        <v>80</v>
      </c>
      <c r="BH133" s="16">
        <v>100</v>
      </c>
      <c r="BI133" s="16">
        <v>100</v>
      </c>
      <c r="BJ133" s="16">
        <v>100</v>
      </c>
      <c r="BK133" s="16">
        <v>100</v>
      </c>
      <c r="BL133" s="16">
        <v>100</v>
      </c>
      <c r="BM133" s="16">
        <v>95.83</v>
      </c>
      <c r="BN133" s="16">
        <v>98.61</v>
      </c>
      <c r="BO133" s="16">
        <v>73.08</v>
      </c>
      <c r="BP133" s="16">
        <v>95.35</v>
      </c>
      <c r="BQ133" s="16">
        <v>96.3</v>
      </c>
      <c r="BR133" s="16">
        <v>83.33</v>
      </c>
      <c r="BS133" s="16">
        <v>100</v>
      </c>
      <c r="BT133" s="16">
        <v>97.06</v>
      </c>
      <c r="BU133" s="16"/>
      <c r="BV133" s="16"/>
      <c r="BW133" s="16"/>
      <c r="BX133" s="16"/>
      <c r="BY133" s="16">
        <v>98.39</v>
      </c>
      <c r="BZ133" s="16">
        <v>94.74</v>
      </c>
      <c r="CA133" s="16">
        <v>100</v>
      </c>
      <c r="CB133" s="16">
        <v>85.71</v>
      </c>
      <c r="CC133" s="16">
        <v>100</v>
      </c>
      <c r="CD133" s="16">
        <v>94.64</v>
      </c>
      <c r="CE133" s="16">
        <v>99.19</v>
      </c>
      <c r="CF133" s="16">
        <v>100</v>
      </c>
      <c r="CG133" s="16">
        <v>86.67</v>
      </c>
      <c r="CH133" s="16">
        <v>100</v>
      </c>
      <c r="CI133" s="16">
        <v>90.62</v>
      </c>
      <c r="CJ133" s="16">
        <v>80</v>
      </c>
      <c r="CK133" s="16">
        <v>100</v>
      </c>
      <c r="CL133" s="16">
        <v>93.86</v>
      </c>
      <c r="CM133" s="16">
        <v>79.03</v>
      </c>
      <c r="CN133" s="16">
        <v>68.83</v>
      </c>
      <c r="CO133" s="16">
        <v>85</v>
      </c>
      <c r="CP133" s="16">
        <v>87.88</v>
      </c>
      <c r="CQ133" s="16">
        <v>90.24</v>
      </c>
      <c r="CR133" s="16">
        <v>100</v>
      </c>
      <c r="CS133" s="16">
        <v>91.11</v>
      </c>
      <c r="CT133" s="16">
        <v>93.41</v>
      </c>
      <c r="CU133" s="16">
        <v>98</v>
      </c>
      <c r="CV133" s="16">
        <v>58.33</v>
      </c>
      <c r="CW133" s="16">
        <v>98.35</v>
      </c>
      <c r="CX133" s="16">
        <v>90.82</v>
      </c>
      <c r="CY133" s="16">
        <v>98.63</v>
      </c>
      <c r="CZ133" s="15"/>
      <c r="DA133" s="15"/>
      <c r="DB133" s="15"/>
      <c r="DC133" s="15"/>
      <c r="DD133" s="15"/>
      <c r="DE133" s="15"/>
      <c r="DF133" s="15"/>
      <c r="DG133" s="15"/>
      <c r="DH133" s="15"/>
      <c r="DI133" s="15"/>
      <c r="DJ133" s="15"/>
      <c r="DK133" s="15"/>
      <c r="DL133" s="15"/>
      <c r="DM133" s="15"/>
      <c r="DN133" s="15"/>
      <c r="DO133" s="15"/>
      <c r="DP133" s="15"/>
      <c r="DQ133" s="15"/>
      <c r="DR133" s="15"/>
      <c r="DS133" s="15"/>
      <c r="DT133" s="15"/>
      <c r="DU133" s="15"/>
    </row>
    <row r="134" spans="1:125" x14ac:dyDescent="0.3">
      <c r="A134" s="14" t="s">
        <v>576</v>
      </c>
      <c r="B134" s="15" t="s">
        <v>286</v>
      </c>
      <c r="C134" s="15" t="s">
        <v>101</v>
      </c>
      <c r="D134" s="15" t="s">
        <v>102</v>
      </c>
      <c r="E134" s="15" t="s">
        <v>214</v>
      </c>
      <c r="F134" s="15" t="s">
        <v>114</v>
      </c>
      <c r="G134" s="15" t="s">
        <v>105</v>
      </c>
      <c r="H134" s="15" t="s">
        <v>105</v>
      </c>
      <c r="I134" s="15" t="s">
        <v>106</v>
      </c>
      <c r="J134" s="16">
        <v>79.45</v>
      </c>
      <c r="K134" s="16">
        <v>86.72</v>
      </c>
      <c r="L134" s="16">
        <v>81.64</v>
      </c>
      <c r="M134" s="16">
        <v>73.87</v>
      </c>
      <c r="N134" s="16">
        <v>80.040000000000006</v>
      </c>
      <c r="O134" s="16">
        <v>75.27</v>
      </c>
      <c r="P134" s="16">
        <v>79.09</v>
      </c>
      <c r="Q134" s="16">
        <v>94.76</v>
      </c>
      <c r="R134" s="16">
        <v>92.29</v>
      </c>
      <c r="S134" s="16">
        <v>83.9</v>
      </c>
      <c r="T134" s="16">
        <v>82.58</v>
      </c>
      <c r="U134" s="16">
        <v>72</v>
      </c>
      <c r="V134" s="16">
        <v>85.37</v>
      </c>
      <c r="W134" s="16">
        <v>83.18</v>
      </c>
      <c r="X134" s="16">
        <v>80.67</v>
      </c>
      <c r="Y134" s="16">
        <v>80.260000000000005</v>
      </c>
      <c r="Z134" s="16">
        <v>71.430000000000007</v>
      </c>
      <c r="AA134" s="16">
        <v>75.33</v>
      </c>
      <c r="AB134" s="16">
        <v>62.5</v>
      </c>
      <c r="AC134" s="16">
        <v>60.66</v>
      </c>
      <c r="AD134" s="16">
        <v>70.959999999999994</v>
      </c>
      <c r="AE134" s="16">
        <v>80.040000000000006</v>
      </c>
      <c r="AF134" s="16">
        <v>93.52</v>
      </c>
      <c r="AG134" s="16">
        <v>60.03</v>
      </c>
      <c r="AH134" s="16">
        <v>54.34</v>
      </c>
      <c r="AI134" s="16">
        <v>79.09</v>
      </c>
      <c r="AJ134" s="16">
        <v>94.71</v>
      </c>
      <c r="AK134" s="16">
        <v>91.67</v>
      </c>
      <c r="AL134" s="16">
        <v>81.67</v>
      </c>
      <c r="AM134" s="16">
        <v>98.77</v>
      </c>
      <c r="AN134" s="16">
        <v>85.71</v>
      </c>
      <c r="AO134" s="16">
        <v>82.61</v>
      </c>
      <c r="AP134" s="16">
        <v>84.48</v>
      </c>
      <c r="AQ134" s="16">
        <v>86.67</v>
      </c>
      <c r="AR134" s="16">
        <v>88.89</v>
      </c>
      <c r="AS134" s="16">
        <v>90.91</v>
      </c>
      <c r="AT134" s="16">
        <v>88.89</v>
      </c>
      <c r="AU134" s="16">
        <v>94.44</v>
      </c>
      <c r="AV134" s="16">
        <v>78.790000000000006</v>
      </c>
      <c r="AW134" s="16">
        <v>83.33</v>
      </c>
      <c r="AX134" s="16">
        <v>14.29</v>
      </c>
      <c r="AY134" s="16">
        <v>80</v>
      </c>
      <c r="AZ134" s="16">
        <v>61.54</v>
      </c>
      <c r="BA134" s="16">
        <v>90.7</v>
      </c>
      <c r="BB134" s="16">
        <v>74.290000000000006</v>
      </c>
      <c r="BC134" s="16">
        <v>100</v>
      </c>
      <c r="BD134" s="16"/>
      <c r="BE134" s="16">
        <v>54.17</v>
      </c>
      <c r="BF134" s="16">
        <v>84.67</v>
      </c>
      <c r="BG134" s="16">
        <v>100</v>
      </c>
      <c r="BH134" s="16">
        <v>62.5</v>
      </c>
      <c r="BI134" s="16">
        <v>66.67</v>
      </c>
      <c r="BJ134" s="16">
        <v>100</v>
      </c>
      <c r="BK134" s="16">
        <v>100</v>
      </c>
      <c r="BL134" s="16">
        <v>80</v>
      </c>
      <c r="BM134" s="16">
        <v>75</v>
      </c>
      <c r="BN134" s="16">
        <v>85.81</v>
      </c>
      <c r="BO134" s="16">
        <v>71.59</v>
      </c>
      <c r="BP134" s="16">
        <v>34.619999999999997</v>
      </c>
      <c r="BQ134" s="16">
        <v>66.67</v>
      </c>
      <c r="BR134" s="16">
        <v>73.680000000000007</v>
      </c>
      <c r="BS134" s="16">
        <v>84.62</v>
      </c>
      <c r="BT134" s="16">
        <v>64.709999999999994</v>
      </c>
      <c r="BU134" s="16">
        <v>37.5</v>
      </c>
      <c r="BV134" s="16">
        <v>75</v>
      </c>
      <c r="BW134" s="16">
        <v>60.61</v>
      </c>
      <c r="BX134" s="16">
        <v>61.54</v>
      </c>
      <c r="BY134" s="16">
        <v>76.09</v>
      </c>
      <c r="BZ134" s="16">
        <v>42.86</v>
      </c>
      <c r="CA134" s="16">
        <v>64.290000000000006</v>
      </c>
      <c r="CB134" s="16">
        <v>46.43</v>
      </c>
      <c r="CC134" s="16">
        <v>56</v>
      </c>
      <c r="CD134" s="16">
        <v>73.150000000000006</v>
      </c>
      <c r="CE134" s="16">
        <v>93.6</v>
      </c>
      <c r="CF134" s="16">
        <v>93.48</v>
      </c>
      <c r="CG134" s="16">
        <v>57.14</v>
      </c>
      <c r="CH134" s="16">
        <v>75</v>
      </c>
      <c r="CI134" s="16">
        <v>61.46</v>
      </c>
      <c r="CJ134" s="16">
        <v>66.67</v>
      </c>
      <c r="CK134" s="16">
        <v>0</v>
      </c>
      <c r="CL134" s="16">
        <v>57.02</v>
      </c>
      <c r="CM134" s="16">
        <v>37.1</v>
      </c>
      <c r="CN134" s="16">
        <v>60.27</v>
      </c>
      <c r="CO134" s="16">
        <v>80.83</v>
      </c>
      <c r="CP134" s="16">
        <v>62.5</v>
      </c>
      <c r="CQ134" s="16">
        <v>92.68</v>
      </c>
      <c r="CR134" s="16">
        <v>72.73</v>
      </c>
      <c r="CS134" s="16">
        <v>95.56</v>
      </c>
      <c r="CT134" s="16">
        <v>93.96</v>
      </c>
      <c r="CU134" s="16">
        <v>88</v>
      </c>
      <c r="CV134" s="16">
        <v>91.67</v>
      </c>
      <c r="CW134" s="16">
        <v>97.52</v>
      </c>
      <c r="CX134" s="16">
        <v>98.64</v>
      </c>
      <c r="CY134" s="16">
        <v>91.78</v>
      </c>
      <c r="CZ134" s="15"/>
      <c r="DA134" s="15"/>
      <c r="DB134" s="15"/>
      <c r="DC134" s="15"/>
      <c r="DD134" s="15"/>
      <c r="DE134" s="15"/>
      <c r="DF134" s="15"/>
      <c r="DG134" s="15"/>
      <c r="DH134" s="15"/>
      <c r="DI134" s="15"/>
      <c r="DJ134" s="15"/>
      <c r="DK134" s="15"/>
      <c r="DL134" s="15"/>
      <c r="DM134" s="15"/>
      <c r="DN134" s="15"/>
      <c r="DO134" s="15"/>
      <c r="DP134" s="15"/>
      <c r="DQ134" s="15"/>
      <c r="DR134" s="15"/>
      <c r="DS134" s="15"/>
      <c r="DT134" s="15"/>
      <c r="DU134" s="15"/>
    </row>
    <row r="135" spans="1:125" x14ac:dyDescent="0.3">
      <c r="A135" s="14" t="s">
        <v>576</v>
      </c>
      <c r="B135" s="15" t="s">
        <v>287</v>
      </c>
      <c r="C135" s="15" t="s">
        <v>101</v>
      </c>
      <c r="D135" s="15" t="s">
        <v>102</v>
      </c>
      <c r="E135" s="15" t="s">
        <v>143</v>
      </c>
      <c r="F135" s="15" t="s">
        <v>125</v>
      </c>
      <c r="G135" s="15" t="s">
        <v>105</v>
      </c>
      <c r="H135" s="15" t="s">
        <v>105</v>
      </c>
      <c r="I135" s="15" t="s">
        <v>106</v>
      </c>
      <c r="J135" s="16">
        <v>84.54</v>
      </c>
      <c r="K135" s="16">
        <v>82.68</v>
      </c>
      <c r="L135" s="16">
        <v>92.58</v>
      </c>
      <c r="M135" s="16">
        <v>81.44</v>
      </c>
      <c r="N135" s="16">
        <v>86.48</v>
      </c>
      <c r="O135" s="16">
        <v>92.48</v>
      </c>
      <c r="P135" s="16">
        <v>67.31</v>
      </c>
      <c r="Q135" s="16">
        <v>83.95</v>
      </c>
      <c r="R135" s="16">
        <v>92.79</v>
      </c>
      <c r="S135" s="16">
        <v>77.19</v>
      </c>
      <c r="T135" s="16">
        <v>95.45</v>
      </c>
      <c r="U135" s="16">
        <v>90.67</v>
      </c>
      <c r="V135" s="16">
        <v>82.93</v>
      </c>
      <c r="W135" s="16">
        <v>96.36</v>
      </c>
      <c r="X135" s="16">
        <v>84.74</v>
      </c>
      <c r="Y135" s="16">
        <v>81.58</v>
      </c>
      <c r="Z135" s="16">
        <v>100</v>
      </c>
      <c r="AA135" s="16"/>
      <c r="AB135" s="16">
        <v>66.67</v>
      </c>
      <c r="AC135" s="16">
        <v>62.31</v>
      </c>
      <c r="AD135" s="16">
        <v>84.5</v>
      </c>
      <c r="AE135" s="16">
        <v>86.48</v>
      </c>
      <c r="AF135" s="16">
        <v>92.59</v>
      </c>
      <c r="AG135" s="16">
        <v>92.42</v>
      </c>
      <c r="AH135" s="16">
        <v>92.81</v>
      </c>
      <c r="AI135" s="16">
        <v>67.31</v>
      </c>
      <c r="AJ135" s="16">
        <v>83.58</v>
      </c>
      <c r="AK135" s="16">
        <v>91.67</v>
      </c>
      <c r="AL135" s="16">
        <v>90</v>
      </c>
      <c r="AM135" s="16">
        <v>96.91</v>
      </c>
      <c r="AN135" s="16">
        <v>85.71</v>
      </c>
      <c r="AO135" s="16">
        <v>69.569999999999993</v>
      </c>
      <c r="AP135" s="16">
        <v>91.38</v>
      </c>
      <c r="AQ135" s="16">
        <v>86.67</v>
      </c>
      <c r="AR135" s="16">
        <v>77.78</v>
      </c>
      <c r="AS135" s="16">
        <v>90.91</v>
      </c>
      <c r="AT135" s="16">
        <v>83.33</v>
      </c>
      <c r="AU135" s="16">
        <v>88.89</v>
      </c>
      <c r="AV135" s="16">
        <v>81.58</v>
      </c>
      <c r="AW135" s="16">
        <v>81.25</v>
      </c>
      <c r="AX135" s="16">
        <v>14.29</v>
      </c>
      <c r="AY135" s="16">
        <v>80</v>
      </c>
      <c r="AZ135" s="16">
        <v>64.709999999999994</v>
      </c>
      <c r="BA135" s="16">
        <v>96.51</v>
      </c>
      <c r="BB135" s="16">
        <v>85.71</v>
      </c>
      <c r="BC135" s="16">
        <v>100</v>
      </c>
      <c r="BD135" s="16"/>
      <c r="BE135" s="16">
        <v>66.67</v>
      </c>
      <c r="BF135" s="16">
        <v>86.67</v>
      </c>
      <c r="BG135" s="16">
        <v>80</v>
      </c>
      <c r="BH135" s="16">
        <v>100</v>
      </c>
      <c r="BI135" s="16">
        <v>100</v>
      </c>
      <c r="BJ135" s="16">
        <v>100</v>
      </c>
      <c r="BK135" s="16">
        <v>100</v>
      </c>
      <c r="BL135" s="16">
        <v>100</v>
      </c>
      <c r="BM135" s="16"/>
      <c r="BN135" s="16"/>
      <c r="BO135" s="16"/>
      <c r="BP135" s="16">
        <v>0</v>
      </c>
      <c r="BQ135" s="16">
        <v>74.069999999999993</v>
      </c>
      <c r="BR135" s="16">
        <v>82.61</v>
      </c>
      <c r="BS135" s="16">
        <v>30</v>
      </c>
      <c r="BT135" s="16">
        <v>70.59</v>
      </c>
      <c r="BU135" s="16">
        <v>100</v>
      </c>
      <c r="BV135" s="16">
        <v>83.33</v>
      </c>
      <c r="BW135" s="16">
        <v>55.88</v>
      </c>
      <c r="BX135" s="16">
        <v>43.33</v>
      </c>
      <c r="BY135" s="16">
        <v>78.569999999999993</v>
      </c>
      <c r="BZ135" s="16">
        <v>87.5</v>
      </c>
      <c r="CA135" s="16">
        <v>100</v>
      </c>
      <c r="CB135" s="16">
        <v>83.33</v>
      </c>
      <c r="CC135" s="16">
        <v>72</v>
      </c>
      <c r="CD135" s="16">
        <v>92.73</v>
      </c>
      <c r="CE135" s="16">
        <v>90.4</v>
      </c>
      <c r="CF135" s="16">
        <v>95.65</v>
      </c>
      <c r="CG135" s="16">
        <v>100</v>
      </c>
      <c r="CH135" s="16">
        <v>100</v>
      </c>
      <c r="CI135" s="16">
        <v>87.96</v>
      </c>
      <c r="CJ135" s="16">
        <v>86.67</v>
      </c>
      <c r="CK135" s="16">
        <v>100</v>
      </c>
      <c r="CL135" s="16">
        <v>94.74</v>
      </c>
      <c r="CM135" s="16">
        <v>95.16</v>
      </c>
      <c r="CN135" s="16">
        <v>90.91</v>
      </c>
      <c r="CO135" s="16">
        <v>62.5</v>
      </c>
      <c r="CP135" s="16">
        <v>78.790000000000006</v>
      </c>
      <c r="CQ135" s="16">
        <v>65.849999999999994</v>
      </c>
      <c r="CR135" s="16">
        <v>63.64</v>
      </c>
      <c r="CS135" s="16">
        <v>66.41</v>
      </c>
      <c r="CT135" s="16">
        <v>95.6</v>
      </c>
      <c r="CU135" s="16">
        <v>96</v>
      </c>
      <c r="CV135" s="16">
        <v>100</v>
      </c>
      <c r="CW135" s="16">
        <v>89.26</v>
      </c>
      <c r="CX135" s="16">
        <v>76.53</v>
      </c>
      <c r="CY135" s="16">
        <v>98.63</v>
      </c>
      <c r="CZ135" s="15"/>
      <c r="DA135" s="15"/>
      <c r="DB135" s="15"/>
      <c r="DC135" s="15"/>
      <c r="DD135" s="15"/>
      <c r="DE135" s="15"/>
      <c r="DF135" s="15"/>
      <c r="DG135" s="15"/>
      <c r="DH135" s="15"/>
      <c r="DI135" s="15"/>
      <c r="DJ135" s="15"/>
      <c r="DK135" s="15"/>
      <c r="DL135" s="15"/>
      <c r="DM135" s="15"/>
      <c r="DN135" s="15"/>
      <c r="DO135" s="15"/>
      <c r="DP135" s="15"/>
      <c r="DQ135" s="15"/>
      <c r="DR135" s="15"/>
      <c r="DS135" s="15"/>
      <c r="DT135" s="15"/>
      <c r="DU135" s="15"/>
    </row>
    <row r="136" spans="1:125" x14ac:dyDescent="0.3">
      <c r="A136" s="14" t="s">
        <v>576</v>
      </c>
      <c r="B136" s="15" t="s">
        <v>288</v>
      </c>
      <c r="C136" s="15" t="s">
        <v>101</v>
      </c>
      <c r="D136" s="15" t="s">
        <v>102</v>
      </c>
      <c r="E136" s="15" t="s">
        <v>158</v>
      </c>
      <c r="F136" s="15" t="s">
        <v>108</v>
      </c>
      <c r="G136" s="15" t="s">
        <v>105</v>
      </c>
      <c r="H136" s="15" t="s">
        <v>105</v>
      </c>
      <c r="I136" s="15" t="s">
        <v>106</v>
      </c>
      <c r="J136" s="16">
        <v>74.290000000000006</v>
      </c>
      <c r="K136" s="16">
        <v>42.13</v>
      </c>
      <c r="L136" s="16">
        <v>76.94</v>
      </c>
      <c r="M136" s="16">
        <v>74.760000000000005</v>
      </c>
      <c r="N136" s="16">
        <v>82.17</v>
      </c>
      <c r="O136" s="16">
        <v>67.7</v>
      </c>
      <c r="P136" s="16">
        <v>65.42</v>
      </c>
      <c r="Q136" s="16">
        <v>76.88</v>
      </c>
      <c r="R136" s="16"/>
      <c r="S136" s="16">
        <v>42.13</v>
      </c>
      <c r="T136" s="16">
        <v>75.7</v>
      </c>
      <c r="U136" s="16"/>
      <c r="V136" s="16">
        <v>91.43</v>
      </c>
      <c r="W136" s="16">
        <v>98.15</v>
      </c>
      <c r="X136" s="16">
        <v>70.900000000000006</v>
      </c>
      <c r="Y136" s="16">
        <v>66.41</v>
      </c>
      <c r="Z136" s="16">
        <v>85.71</v>
      </c>
      <c r="AA136" s="16"/>
      <c r="AB136" s="16">
        <v>74.19</v>
      </c>
      <c r="AC136" s="16">
        <v>37.840000000000003</v>
      </c>
      <c r="AD136" s="16">
        <v>79.349999999999994</v>
      </c>
      <c r="AE136" s="16">
        <v>82.17</v>
      </c>
      <c r="AF136" s="16">
        <v>68.36</v>
      </c>
      <c r="AG136" s="16">
        <v>71.05</v>
      </c>
      <c r="AH136" s="16">
        <v>65.94</v>
      </c>
      <c r="AI136" s="16">
        <v>65.42</v>
      </c>
      <c r="AJ136" s="16">
        <v>76.33</v>
      </c>
      <c r="AK136" s="16"/>
      <c r="AL136" s="16"/>
      <c r="AM136" s="16"/>
      <c r="AN136" s="16"/>
      <c r="AO136" s="16">
        <v>25</v>
      </c>
      <c r="AP136" s="16">
        <v>49.09</v>
      </c>
      <c r="AQ136" s="16">
        <v>93.33</v>
      </c>
      <c r="AR136" s="16">
        <v>96.15</v>
      </c>
      <c r="AS136" s="16">
        <v>83.33</v>
      </c>
      <c r="AT136" s="16">
        <v>33.33</v>
      </c>
      <c r="AU136" s="16">
        <v>58.33</v>
      </c>
      <c r="AV136" s="16">
        <v>43.75</v>
      </c>
      <c r="AW136" s="16">
        <v>33.33</v>
      </c>
      <c r="AX136" s="16">
        <v>0</v>
      </c>
      <c r="AY136" s="16">
        <v>70</v>
      </c>
      <c r="AZ136" s="16">
        <v>23.08</v>
      </c>
      <c r="BA136" s="16">
        <v>86.05</v>
      </c>
      <c r="BB136" s="16">
        <v>85.71</v>
      </c>
      <c r="BC136" s="16">
        <v>100</v>
      </c>
      <c r="BD136" s="16"/>
      <c r="BE136" s="16">
        <v>48.81</v>
      </c>
      <c r="BF136" s="16">
        <v>71.739999999999995</v>
      </c>
      <c r="BG136" s="16">
        <v>66.67</v>
      </c>
      <c r="BH136" s="16">
        <v>87.5</v>
      </c>
      <c r="BI136" s="16">
        <v>100</v>
      </c>
      <c r="BJ136" s="16">
        <v>100</v>
      </c>
      <c r="BK136" s="16">
        <v>100</v>
      </c>
      <c r="BL136" s="16">
        <v>60</v>
      </c>
      <c r="BM136" s="16"/>
      <c r="BN136" s="16"/>
      <c r="BO136" s="16"/>
      <c r="BP136" s="16">
        <v>89.19</v>
      </c>
      <c r="BQ136" s="16">
        <v>70.37</v>
      </c>
      <c r="BR136" s="16">
        <v>68.42</v>
      </c>
      <c r="BS136" s="16">
        <v>38.46</v>
      </c>
      <c r="BT136" s="16">
        <v>75.86</v>
      </c>
      <c r="BU136" s="16">
        <v>12.5</v>
      </c>
      <c r="BV136" s="16">
        <v>50</v>
      </c>
      <c r="BW136" s="16">
        <v>33.33</v>
      </c>
      <c r="BX136" s="16">
        <v>53.85</v>
      </c>
      <c r="BY136" s="16">
        <v>75.290000000000006</v>
      </c>
      <c r="BZ136" s="16">
        <v>69.23</v>
      </c>
      <c r="CA136" s="16">
        <v>54.76</v>
      </c>
      <c r="CB136" s="16">
        <v>80</v>
      </c>
      <c r="CC136" s="16">
        <v>84</v>
      </c>
      <c r="CD136" s="16"/>
      <c r="CE136" s="16">
        <v>55.73</v>
      </c>
      <c r="CF136" s="16">
        <v>83.7</v>
      </c>
      <c r="CG136" s="16">
        <v>83.33</v>
      </c>
      <c r="CH136" s="16">
        <v>75</v>
      </c>
      <c r="CI136" s="16">
        <v>70.37</v>
      </c>
      <c r="CJ136" s="16">
        <v>40</v>
      </c>
      <c r="CK136" s="16">
        <v>50</v>
      </c>
      <c r="CL136" s="16">
        <v>67.569999999999993</v>
      </c>
      <c r="CM136" s="16">
        <v>80.650000000000006</v>
      </c>
      <c r="CN136" s="16">
        <v>58.57</v>
      </c>
      <c r="CO136" s="16">
        <v>85</v>
      </c>
      <c r="CP136" s="16">
        <v>65.62</v>
      </c>
      <c r="CQ136" s="16">
        <v>63.41</v>
      </c>
      <c r="CR136" s="16">
        <v>63.64</v>
      </c>
      <c r="CS136" s="16">
        <v>54.58</v>
      </c>
      <c r="CT136" s="16">
        <v>72.53</v>
      </c>
      <c r="CU136" s="16">
        <v>70.209999999999994</v>
      </c>
      <c r="CV136" s="16">
        <v>83.33</v>
      </c>
      <c r="CW136" s="16">
        <v>92.29</v>
      </c>
      <c r="CX136" s="16">
        <v>77.55</v>
      </c>
      <c r="CY136" s="16">
        <v>82.19</v>
      </c>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row>
    <row r="137" spans="1:125" x14ac:dyDescent="0.3">
      <c r="A137" s="14" t="s">
        <v>576</v>
      </c>
      <c r="B137" s="15" t="s">
        <v>289</v>
      </c>
      <c r="C137" s="15" t="s">
        <v>101</v>
      </c>
      <c r="D137" s="15" t="s">
        <v>102</v>
      </c>
      <c r="E137" s="15" t="s">
        <v>149</v>
      </c>
      <c r="F137" s="15" t="s">
        <v>112</v>
      </c>
      <c r="G137" s="15" t="s">
        <v>105</v>
      </c>
      <c r="H137" s="15" t="s">
        <v>105</v>
      </c>
      <c r="I137" s="15" t="s">
        <v>106</v>
      </c>
      <c r="J137" s="16">
        <v>80.53</v>
      </c>
      <c r="K137" s="16">
        <v>68.97</v>
      </c>
      <c r="L137" s="16">
        <v>89.14</v>
      </c>
      <c r="M137" s="16">
        <v>80.459999999999994</v>
      </c>
      <c r="N137" s="16">
        <v>80.22</v>
      </c>
      <c r="O137" s="16">
        <v>75.34</v>
      </c>
      <c r="P137" s="16">
        <v>64.290000000000006</v>
      </c>
      <c r="Q137" s="16">
        <v>85.8</v>
      </c>
      <c r="R137" s="16">
        <v>86.11</v>
      </c>
      <c r="S137" s="16">
        <v>60.17</v>
      </c>
      <c r="T137" s="16">
        <v>89.02</v>
      </c>
      <c r="U137" s="16">
        <v>84</v>
      </c>
      <c r="V137" s="16">
        <v>95.12</v>
      </c>
      <c r="W137" s="16">
        <v>100</v>
      </c>
      <c r="X137" s="16">
        <v>89.97</v>
      </c>
      <c r="Y137" s="16">
        <v>78.069999999999993</v>
      </c>
      <c r="Z137" s="16">
        <v>85.71</v>
      </c>
      <c r="AA137" s="16">
        <v>82.44</v>
      </c>
      <c r="AB137" s="16">
        <v>66.36</v>
      </c>
      <c r="AC137" s="16">
        <v>39.29</v>
      </c>
      <c r="AD137" s="16">
        <v>73.83</v>
      </c>
      <c r="AE137" s="16">
        <v>80.22</v>
      </c>
      <c r="AF137" s="16">
        <v>78.17</v>
      </c>
      <c r="AG137" s="16">
        <v>77.27</v>
      </c>
      <c r="AH137" s="16">
        <v>71.349999999999994</v>
      </c>
      <c r="AI137" s="16">
        <v>64.290000000000006</v>
      </c>
      <c r="AJ137" s="16">
        <v>85.55</v>
      </c>
      <c r="AK137" s="16">
        <v>89.58</v>
      </c>
      <c r="AL137" s="16">
        <v>77.78</v>
      </c>
      <c r="AM137" s="16">
        <v>90.12</v>
      </c>
      <c r="AN137" s="16">
        <v>71.430000000000007</v>
      </c>
      <c r="AO137" s="16">
        <v>52.17</v>
      </c>
      <c r="AP137" s="16">
        <v>63.79</v>
      </c>
      <c r="AQ137" s="16">
        <v>93.33</v>
      </c>
      <c r="AR137" s="16">
        <v>100</v>
      </c>
      <c r="AS137" s="16">
        <v>90.91</v>
      </c>
      <c r="AT137" s="16">
        <v>100</v>
      </c>
      <c r="AU137" s="16">
        <v>100</v>
      </c>
      <c r="AV137" s="16">
        <v>92.11</v>
      </c>
      <c r="AW137" s="16">
        <v>84.85</v>
      </c>
      <c r="AX137" s="16">
        <v>0</v>
      </c>
      <c r="AY137" s="16">
        <v>100</v>
      </c>
      <c r="AZ137" s="16">
        <v>54.55</v>
      </c>
      <c r="BA137" s="16">
        <v>92.94</v>
      </c>
      <c r="BB137" s="16">
        <v>94.29</v>
      </c>
      <c r="BC137" s="16">
        <v>100</v>
      </c>
      <c r="BD137" s="16"/>
      <c r="BE137" s="16">
        <v>66.67</v>
      </c>
      <c r="BF137" s="16">
        <v>81.33</v>
      </c>
      <c r="BG137" s="16">
        <v>80</v>
      </c>
      <c r="BH137" s="16">
        <v>87.5</v>
      </c>
      <c r="BI137" s="16">
        <v>100</v>
      </c>
      <c r="BJ137" s="16">
        <v>100</v>
      </c>
      <c r="BK137" s="16">
        <v>100</v>
      </c>
      <c r="BL137" s="16">
        <v>60</v>
      </c>
      <c r="BM137" s="16">
        <v>95.83</v>
      </c>
      <c r="BN137" s="16">
        <v>82.43</v>
      </c>
      <c r="BO137" s="16">
        <v>82.5</v>
      </c>
      <c r="BP137" s="16">
        <v>75</v>
      </c>
      <c r="BQ137" s="16">
        <v>70.37</v>
      </c>
      <c r="BR137" s="16">
        <v>55.56</v>
      </c>
      <c r="BS137" s="16">
        <v>69.23</v>
      </c>
      <c r="BT137" s="16">
        <v>58.62</v>
      </c>
      <c r="BU137" s="16">
        <v>42.86</v>
      </c>
      <c r="BV137" s="16">
        <v>66.67</v>
      </c>
      <c r="BW137" s="16">
        <v>0</v>
      </c>
      <c r="BX137" s="16">
        <v>30</v>
      </c>
      <c r="BY137" s="16">
        <v>64.44</v>
      </c>
      <c r="BZ137" s="16">
        <v>71.430000000000007</v>
      </c>
      <c r="CA137" s="16">
        <v>69.05</v>
      </c>
      <c r="CB137" s="16">
        <v>57.14</v>
      </c>
      <c r="CC137" s="16">
        <v>58.33</v>
      </c>
      <c r="CD137" s="16">
        <v>81.55</v>
      </c>
      <c r="CE137" s="16">
        <v>65.45</v>
      </c>
      <c r="CF137" s="16">
        <v>94.51</v>
      </c>
      <c r="CG137" s="16">
        <v>90</v>
      </c>
      <c r="CH137" s="16">
        <v>87.5</v>
      </c>
      <c r="CI137" s="16">
        <v>74.239999999999995</v>
      </c>
      <c r="CJ137" s="16">
        <v>75</v>
      </c>
      <c r="CK137" s="16">
        <v>0</v>
      </c>
      <c r="CL137" s="16">
        <v>69.3</v>
      </c>
      <c r="CM137" s="16">
        <v>64.709999999999994</v>
      </c>
      <c r="CN137" s="16">
        <v>73.97</v>
      </c>
      <c r="CO137" s="16">
        <v>48.33</v>
      </c>
      <c r="CP137" s="16">
        <v>72.73</v>
      </c>
      <c r="CQ137" s="16">
        <v>60.98</v>
      </c>
      <c r="CR137" s="16">
        <v>45.45</v>
      </c>
      <c r="CS137" s="16">
        <v>71.11</v>
      </c>
      <c r="CT137" s="16">
        <v>86.81</v>
      </c>
      <c r="CU137" s="16">
        <v>80</v>
      </c>
      <c r="CV137" s="16">
        <v>91.67</v>
      </c>
      <c r="CW137" s="16">
        <v>96.14</v>
      </c>
      <c r="CX137" s="16">
        <v>84.13</v>
      </c>
      <c r="CY137" s="16">
        <v>93.15</v>
      </c>
      <c r="CZ137" s="15"/>
      <c r="DA137" s="15"/>
      <c r="DB137" s="15"/>
      <c r="DC137" s="15"/>
      <c r="DD137" s="15"/>
      <c r="DE137" s="15"/>
      <c r="DF137" s="15"/>
      <c r="DG137" s="15"/>
      <c r="DH137" s="15"/>
      <c r="DI137" s="15"/>
      <c r="DJ137" s="15"/>
      <c r="DK137" s="15"/>
      <c r="DL137" s="15"/>
      <c r="DM137" s="15"/>
      <c r="DN137" s="15"/>
      <c r="DO137" s="15"/>
      <c r="DP137" s="15"/>
      <c r="DQ137" s="15"/>
      <c r="DR137" s="15"/>
      <c r="DS137" s="15"/>
      <c r="DT137" s="15"/>
      <c r="DU137" s="15"/>
    </row>
    <row r="138" spans="1:125" x14ac:dyDescent="0.3">
      <c r="A138" s="14" t="s">
        <v>576</v>
      </c>
      <c r="B138" s="15" t="s">
        <v>290</v>
      </c>
      <c r="C138" s="15" t="s">
        <v>101</v>
      </c>
      <c r="D138" s="15" t="s">
        <v>102</v>
      </c>
      <c r="E138" s="15" t="s">
        <v>143</v>
      </c>
      <c r="F138" s="15" t="s">
        <v>125</v>
      </c>
      <c r="G138" s="15" t="s">
        <v>105</v>
      </c>
      <c r="H138" s="15" t="s">
        <v>105</v>
      </c>
      <c r="I138" s="15" t="s">
        <v>106</v>
      </c>
      <c r="J138" s="16">
        <v>61.38</v>
      </c>
      <c r="K138" s="16">
        <v>48.86</v>
      </c>
      <c r="L138" s="16">
        <v>72.81</v>
      </c>
      <c r="M138" s="16">
        <v>64.81</v>
      </c>
      <c r="N138" s="16">
        <v>62.6</v>
      </c>
      <c r="O138" s="16">
        <v>58.14</v>
      </c>
      <c r="P138" s="16">
        <v>17.63</v>
      </c>
      <c r="Q138" s="16">
        <v>60.23</v>
      </c>
      <c r="R138" s="16">
        <v>81.34</v>
      </c>
      <c r="S138" s="16">
        <v>30.63</v>
      </c>
      <c r="T138" s="16">
        <v>74.3</v>
      </c>
      <c r="U138" s="16">
        <v>56.94</v>
      </c>
      <c r="V138" s="16">
        <v>82.93</v>
      </c>
      <c r="W138" s="16">
        <v>82.73</v>
      </c>
      <c r="X138" s="16">
        <v>77.77</v>
      </c>
      <c r="Y138" s="16">
        <v>75.88</v>
      </c>
      <c r="Z138" s="16">
        <v>90.48</v>
      </c>
      <c r="AA138" s="16"/>
      <c r="AB138" s="16">
        <v>35.71</v>
      </c>
      <c r="AC138" s="16">
        <v>38.46</v>
      </c>
      <c r="AD138" s="16">
        <v>53.71</v>
      </c>
      <c r="AE138" s="16">
        <v>62.6</v>
      </c>
      <c r="AF138" s="16">
        <v>59.15</v>
      </c>
      <c r="AG138" s="16">
        <v>76.19</v>
      </c>
      <c r="AH138" s="16">
        <v>50.52</v>
      </c>
      <c r="AI138" s="16">
        <v>17.63</v>
      </c>
      <c r="AJ138" s="16">
        <v>59.93</v>
      </c>
      <c r="AK138" s="16">
        <v>87.5</v>
      </c>
      <c r="AL138" s="16">
        <v>51.67</v>
      </c>
      <c r="AM138" s="16">
        <v>90.12</v>
      </c>
      <c r="AN138" s="16">
        <v>71.430000000000007</v>
      </c>
      <c r="AO138" s="16">
        <v>45.45</v>
      </c>
      <c r="AP138" s="16">
        <v>20</v>
      </c>
      <c r="AQ138" s="16">
        <v>93.33</v>
      </c>
      <c r="AR138" s="16">
        <v>85.19</v>
      </c>
      <c r="AS138" s="16">
        <v>81.819999999999993</v>
      </c>
      <c r="AT138" s="16">
        <v>58.33</v>
      </c>
      <c r="AU138" s="16">
        <v>0</v>
      </c>
      <c r="AV138" s="16">
        <v>69.7</v>
      </c>
      <c r="AW138" s="16">
        <v>76.39</v>
      </c>
      <c r="AX138" s="16">
        <v>0</v>
      </c>
      <c r="AY138" s="16">
        <v>76.67</v>
      </c>
      <c r="AZ138" s="16">
        <v>54.55</v>
      </c>
      <c r="BA138" s="16">
        <v>97.65</v>
      </c>
      <c r="BB138" s="16">
        <v>62.86</v>
      </c>
      <c r="BC138" s="16"/>
      <c r="BD138" s="16"/>
      <c r="BE138" s="16">
        <v>79.17</v>
      </c>
      <c r="BF138" s="16">
        <v>75.33</v>
      </c>
      <c r="BG138" s="16">
        <v>73.33</v>
      </c>
      <c r="BH138" s="16">
        <v>87.5</v>
      </c>
      <c r="BI138" s="16">
        <v>100</v>
      </c>
      <c r="BJ138" s="16">
        <v>100</v>
      </c>
      <c r="BK138" s="16">
        <v>100</v>
      </c>
      <c r="BL138" s="16">
        <v>80</v>
      </c>
      <c r="BM138" s="16"/>
      <c r="BN138" s="16"/>
      <c r="BO138" s="16"/>
      <c r="BP138" s="16">
        <v>0</v>
      </c>
      <c r="BQ138" s="16">
        <v>14.81</v>
      </c>
      <c r="BR138" s="16">
        <v>58.82</v>
      </c>
      <c r="BS138" s="16">
        <v>50</v>
      </c>
      <c r="BT138" s="16">
        <v>37.93</v>
      </c>
      <c r="BU138" s="16"/>
      <c r="BV138" s="16">
        <v>66.67</v>
      </c>
      <c r="BW138" s="16"/>
      <c r="BX138" s="16">
        <v>33.33</v>
      </c>
      <c r="BY138" s="16">
        <v>39.020000000000003</v>
      </c>
      <c r="BZ138" s="16">
        <v>87.5</v>
      </c>
      <c r="CA138" s="16">
        <v>51.28</v>
      </c>
      <c r="CB138" s="16">
        <v>50</v>
      </c>
      <c r="CC138" s="16">
        <v>39.130000000000003</v>
      </c>
      <c r="CD138" s="16">
        <v>60.24</v>
      </c>
      <c r="CE138" s="16">
        <v>41.46</v>
      </c>
      <c r="CF138" s="16">
        <v>81.319999999999993</v>
      </c>
      <c r="CG138" s="16">
        <v>86.67</v>
      </c>
      <c r="CH138" s="16">
        <v>62.5</v>
      </c>
      <c r="CI138" s="16">
        <v>78.790000000000006</v>
      </c>
      <c r="CJ138" s="16">
        <v>60</v>
      </c>
      <c r="CK138" s="16">
        <v>50</v>
      </c>
      <c r="CL138" s="16">
        <v>51.75</v>
      </c>
      <c r="CM138" s="16">
        <v>52.94</v>
      </c>
      <c r="CN138" s="16">
        <v>49.32</v>
      </c>
      <c r="CO138" s="16">
        <v>42.5</v>
      </c>
      <c r="CP138" s="16">
        <v>0</v>
      </c>
      <c r="CQ138" s="16">
        <v>14.63</v>
      </c>
      <c r="CR138" s="16">
        <v>0</v>
      </c>
      <c r="CS138" s="16">
        <v>41.48</v>
      </c>
      <c r="CT138" s="16">
        <v>54.03</v>
      </c>
      <c r="CU138" s="16">
        <v>62.33</v>
      </c>
      <c r="CV138" s="16">
        <v>44.44</v>
      </c>
      <c r="CW138" s="16">
        <v>69.73</v>
      </c>
      <c r="CX138" s="16">
        <v>80.27</v>
      </c>
      <c r="CY138" s="16">
        <v>66.94</v>
      </c>
      <c r="CZ138" s="15"/>
      <c r="DA138" s="15"/>
      <c r="DB138" s="15"/>
      <c r="DC138" s="15"/>
      <c r="DD138" s="15"/>
      <c r="DE138" s="15"/>
      <c r="DF138" s="15"/>
      <c r="DG138" s="15"/>
      <c r="DH138" s="15"/>
      <c r="DI138" s="15"/>
      <c r="DJ138" s="15"/>
      <c r="DK138" s="15"/>
      <c r="DL138" s="15"/>
      <c r="DM138" s="15"/>
      <c r="DN138" s="15"/>
      <c r="DO138" s="15"/>
      <c r="DP138" s="15"/>
      <c r="DQ138" s="15"/>
      <c r="DR138" s="15"/>
      <c r="DS138" s="15"/>
      <c r="DT138" s="15"/>
      <c r="DU138" s="15"/>
    </row>
    <row r="139" spans="1:125" x14ac:dyDescent="0.3">
      <c r="A139" s="14" t="s">
        <v>576</v>
      </c>
      <c r="B139" s="15" t="s">
        <v>291</v>
      </c>
      <c r="C139" s="15" t="s">
        <v>101</v>
      </c>
      <c r="D139" s="15" t="s">
        <v>102</v>
      </c>
      <c r="E139" s="15" t="s">
        <v>143</v>
      </c>
      <c r="F139" s="15" t="s">
        <v>134</v>
      </c>
      <c r="G139" s="15" t="s">
        <v>105</v>
      </c>
      <c r="H139" s="15" t="s">
        <v>105</v>
      </c>
      <c r="I139" s="15" t="s">
        <v>106</v>
      </c>
      <c r="J139" s="16">
        <v>66.459999999999994</v>
      </c>
      <c r="K139" s="16">
        <v>46.95</v>
      </c>
      <c r="L139" s="16">
        <v>74.81</v>
      </c>
      <c r="M139" s="16">
        <v>64.760000000000005</v>
      </c>
      <c r="N139" s="16">
        <v>61.96</v>
      </c>
      <c r="O139" s="16">
        <v>56.9</v>
      </c>
      <c r="P139" s="16">
        <v>25.33</v>
      </c>
      <c r="Q139" s="16">
        <v>72.91</v>
      </c>
      <c r="R139" s="16">
        <v>77.73</v>
      </c>
      <c r="S139" s="16">
        <v>30.63</v>
      </c>
      <c r="T139" s="16">
        <v>73.459999999999994</v>
      </c>
      <c r="U139" s="16">
        <v>65.33</v>
      </c>
      <c r="V139" s="16">
        <v>89.02</v>
      </c>
      <c r="W139" s="16">
        <v>93.18</v>
      </c>
      <c r="X139" s="16">
        <v>72.09</v>
      </c>
      <c r="Y139" s="16">
        <v>69.739999999999995</v>
      </c>
      <c r="Z139" s="16">
        <v>64.290000000000006</v>
      </c>
      <c r="AA139" s="16"/>
      <c r="AB139" s="16">
        <v>48.74</v>
      </c>
      <c r="AC139" s="16"/>
      <c r="AD139" s="16">
        <v>59.77</v>
      </c>
      <c r="AE139" s="16">
        <v>61.96</v>
      </c>
      <c r="AF139" s="16">
        <v>56.84</v>
      </c>
      <c r="AG139" s="16">
        <v>86.27</v>
      </c>
      <c r="AH139" s="16">
        <v>42.28</v>
      </c>
      <c r="AI139" s="16">
        <v>25.33</v>
      </c>
      <c r="AJ139" s="16">
        <v>72.5</v>
      </c>
      <c r="AK139" s="16">
        <v>67.709999999999994</v>
      </c>
      <c r="AL139" s="16">
        <v>95.83</v>
      </c>
      <c r="AM139" s="16">
        <v>95.51</v>
      </c>
      <c r="AN139" s="16">
        <v>28.57</v>
      </c>
      <c r="AO139" s="16">
        <v>27.27</v>
      </c>
      <c r="AP139" s="16">
        <v>25.45</v>
      </c>
      <c r="AQ139" s="16">
        <v>93.33</v>
      </c>
      <c r="AR139" s="16">
        <v>92.59</v>
      </c>
      <c r="AS139" s="16">
        <v>86.36</v>
      </c>
      <c r="AT139" s="16">
        <v>75</v>
      </c>
      <c r="AU139" s="16">
        <v>0</v>
      </c>
      <c r="AV139" s="16">
        <v>54.32</v>
      </c>
      <c r="AW139" s="16">
        <v>70.14</v>
      </c>
      <c r="AX139" s="16">
        <v>0</v>
      </c>
      <c r="AY139" s="16">
        <v>80</v>
      </c>
      <c r="AZ139" s="16"/>
      <c r="BA139" s="16">
        <v>92.86</v>
      </c>
      <c r="BB139" s="16">
        <v>60</v>
      </c>
      <c r="BC139" s="16"/>
      <c r="BD139" s="16"/>
      <c r="BE139" s="16">
        <v>47.92</v>
      </c>
      <c r="BF139" s="16">
        <v>74.67</v>
      </c>
      <c r="BG139" s="16">
        <v>80</v>
      </c>
      <c r="BH139" s="16">
        <v>87.5</v>
      </c>
      <c r="BI139" s="16">
        <v>75</v>
      </c>
      <c r="BJ139" s="16">
        <v>0</v>
      </c>
      <c r="BK139" s="16">
        <v>100</v>
      </c>
      <c r="BL139" s="16">
        <v>10</v>
      </c>
      <c r="BM139" s="16"/>
      <c r="BN139" s="16"/>
      <c r="BO139" s="16"/>
      <c r="BP139" s="16">
        <v>62.86</v>
      </c>
      <c r="BQ139" s="16">
        <v>38.89</v>
      </c>
      <c r="BR139" s="16">
        <v>66.67</v>
      </c>
      <c r="BS139" s="16">
        <v>0</v>
      </c>
      <c r="BT139" s="16">
        <v>52.94</v>
      </c>
      <c r="BU139" s="16"/>
      <c r="BV139" s="16"/>
      <c r="BW139" s="16"/>
      <c r="BX139" s="16"/>
      <c r="BY139" s="16">
        <v>47.37</v>
      </c>
      <c r="BZ139" s="16">
        <v>85.71</v>
      </c>
      <c r="CA139" s="16">
        <v>53.85</v>
      </c>
      <c r="CB139" s="16">
        <v>71.430000000000007</v>
      </c>
      <c r="CC139" s="16">
        <v>50</v>
      </c>
      <c r="CD139" s="16">
        <v>66.67</v>
      </c>
      <c r="CE139" s="16">
        <v>37.799999999999997</v>
      </c>
      <c r="CF139" s="16">
        <v>82.22</v>
      </c>
      <c r="CG139" s="16">
        <v>78.569999999999993</v>
      </c>
      <c r="CH139" s="16">
        <v>87.5</v>
      </c>
      <c r="CI139" s="16">
        <v>91.67</v>
      </c>
      <c r="CJ139" s="16">
        <v>83.33</v>
      </c>
      <c r="CK139" s="16">
        <v>50</v>
      </c>
      <c r="CL139" s="16">
        <v>44.74</v>
      </c>
      <c r="CM139" s="16">
        <v>11.76</v>
      </c>
      <c r="CN139" s="16">
        <v>48.53</v>
      </c>
      <c r="CO139" s="16">
        <v>0</v>
      </c>
      <c r="CP139" s="16">
        <v>43.75</v>
      </c>
      <c r="CQ139" s="16">
        <v>26.83</v>
      </c>
      <c r="CR139" s="16">
        <v>0</v>
      </c>
      <c r="CS139" s="16">
        <v>51.85</v>
      </c>
      <c r="CT139" s="16">
        <v>62.27</v>
      </c>
      <c r="CU139" s="16">
        <v>50.33</v>
      </c>
      <c r="CV139" s="16">
        <v>88.89</v>
      </c>
      <c r="CW139" s="16">
        <v>84.96</v>
      </c>
      <c r="CX139" s="16">
        <v>76.53</v>
      </c>
      <c r="CY139" s="16">
        <v>89.04</v>
      </c>
      <c r="CZ139" s="15"/>
      <c r="DA139" s="15"/>
      <c r="DB139" s="15"/>
      <c r="DC139" s="15"/>
      <c r="DD139" s="15"/>
      <c r="DE139" s="15"/>
      <c r="DF139" s="15"/>
      <c r="DG139" s="15"/>
      <c r="DH139" s="15"/>
      <c r="DI139" s="15"/>
      <c r="DJ139" s="15"/>
      <c r="DK139" s="15"/>
      <c r="DL139" s="15"/>
      <c r="DM139" s="15"/>
      <c r="DN139" s="15"/>
      <c r="DO139" s="15"/>
      <c r="DP139" s="15"/>
      <c r="DQ139" s="15"/>
      <c r="DR139" s="15"/>
      <c r="DS139" s="15"/>
      <c r="DT139" s="15"/>
      <c r="DU139" s="15"/>
    </row>
    <row r="140" spans="1:125" x14ac:dyDescent="0.3">
      <c r="A140" s="14" t="s">
        <v>576</v>
      </c>
      <c r="B140" s="15" t="s">
        <v>292</v>
      </c>
      <c r="C140" s="15" t="s">
        <v>101</v>
      </c>
      <c r="D140" s="15" t="s">
        <v>102</v>
      </c>
      <c r="E140" s="15" t="s">
        <v>124</v>
      </c>
      <c r="F140" s="15" t="s">
        <v>170</v>
      </c>
      <c r="G140" s="15" t="s">
        <v>105</v>
      </c>
      <c r="H140" s="15" t="s">
        <v>105</v>
      </c>
      <c r="I140" s="15" t="s">
        <v>106</v>
      </c>
      <c r="J140" s="16">
        <v>87.05</v>
      </c>
      <c r="K140" s="16">
        <v>77.7</v>
      </c>
      <c r="L140" s="16">
        <v>90.84</v>
      </c>
      <c r="M140" s="16">
        <v>88.45</v>
      </c>
      <c r="N140" s="16">
        <v>91.56</v>
      </c>
      <c r="O140" s="16">
        <v>88.58</v>
      </c>
      <c r="P140" s="16">
        <v>65.510000000000005</v>
      </c>
      <c r="Q140" s="16">
        <v>88.86</v>
      </c>
      <c r="R140" s="16">
        <v>94.28</v>
      </c>
      <c r="S140" s="16">
        <v>68.86</v>
      </c>
      <c r="T140" s="16">
        <v>94.24</v>
      </c>
      <c r="U140" s="16">
        <v>82.67</v>
      </c>
      <c r="V140" s="16">
        <v>76.83</v>
      </c>
      <c r="W140" s="16">
        <v>98.18</v>
      </c>
      <c r="X140" s="16">
        <v>81.48</v>
      </c>
      <c r="Y140" s="16">
        <v>72.81</v>
      </c>
      <c r="Z140" s="16">
        <v>100</v>
      </c>
      <c r="AA140" s="16">
        <v>87.36</v>
      </c>
      <c r="AB140" s="16">
        <v>95.83</v>
      </c>
      <c r="AC140" s="16">
        <v>70.150000000000006</v>
      </c>
      <c r="AD140" s="16">
        <v>98.7</v>
      </c>
      <c r="AE140" s="16">
        <v>91.56</v>
      </c>
      <c r="AF140" s="16">
        <v>87.5</v>
      </c>
      <c r="AG140" s="16">
        <v>87.57</v>
      </c>
      <c r="AH140" s="16">
        <v>91.32</v>
      </c>
      <c r="AI140" s="16">
        <v>65.510000000000005</v>
      </c>
      <c r="AJ140" s="16">
        <v>88.74</v>
      </c>
      <c r="AK140" s="16">
        <v>100</v>
      </c>
      <c r="AL140" s="16">
        <v>71.67</v>
      </c>
      <c r="AM140" s="16">
        <v>96.3</v>
      </c>
      <c r="AN140" s="16">
        <v>100</v>
      </c>
      <c r="AO140" s="16">
        <v>31.52</v>
      </c>
      <c r="AP140" s="16">
        <v>82.76</v>
      </c>
      <c r="AQ140" s="16">
        <v>93.33</v>
      </c>
      <c r="AR140" s="16">
        <v>81.48</v>
      </c>
      <c r="AS140" s="16">
        <v>68.180000000000007</v>
      </c>
      <c r="AT140" s="16">
        <v>58.33</v>
      </c>
      <c r="AU140" s="16">
        <v>100</v>
      </c>
      <c r="AV140" s="16">
        <v>84.21</v>
      </c>
      <c r="AW140" s="16">
        <v>92.31</v>
      </c>
      <c r="AX140" s="16">
        <v>16.670000000000002</v>
      </c>
      <c r="AY140" s="16">
        <v>76.67</v>
      </c>
      <c r="AZ140" s="16">
        <v>64.709999999999994</v>
      </c>
      <c r="BA140" s="16">
        <v>87.21</v>
      </c>
      <c r="BB140" s="16">
        <v>85.71</v>
      </c>
      <c r="BC140" s="16">
        <v>100</v>
      </c>
      <c r="BD140" s="16"/>
      <c r="BE140" s="16">
        <v>68.75</v>
      </c>
      <c r="BF140" s="16">
        <v>72.67</v>
      </c>
      <c r="BG140" s="16">
        <v>80</v>
      </c>
      <c r="BH140" s="16">
        <v>100</v>
      </c>
      <c r="BI140" s="16">
        <v>100</v>
      </c>
      <c r="BJ140" s="16">
        <v>100</v>
      </c>
      <c r="BK140" s="16">
        <v>100</v>
      </c>
      <c r="BL140" s="16">
        <v>100</v>
      </c>
      <c r="BM140" s="16">
        <v>91.67</v>
      </c>
      <c r="BN140" s="16">
        <v>94.08</v>
      </c>
      <c r="BO140" s="16">
        <v>75</v>
      </c>
      <c r="BP140" s="16">
        <v>100</v>
      </c>
      <c r="BQ140" s="16">
        <v>100</v>
      </c>
      <c r="BR140" s="16">
        <v>95.83</v>
      </c>
      <c r="BS140" s="16">
        <v>100</v>
      </c>
      <c r="BT140" s="16">
        <v>85.29</v>
      </c>
      <c r="BU140" s="16">
        <v>100</v>
      </c>
      <c r="BV140" s="16">
        <v>100</v>
      </c>
      <c r="BW140" s="16">
        <v>51.43</v>
      </c>
      <c r="BX140" s="16">
        <v>80</v>
      </c>
      <c r="BY140" s="16">
        <v>100</v>
      </c>
      <c r="BZ140" s="16">
        <v>100</v>
      </c>
      <c r="CA140" s="16">
        <v>100</v>
      </c>
      <c r="CB140" s="16">
        <v>100</v>
      </c>
      <c r="CC140" s="16">
        <v>96</v>
      </c>
      <c r="CD140" s="16">
        <v>98.21</v>
      </c>
      <c r="CE140" s="16">
        <v>82.4</v>
      </c>
      <c r="CF140" s="16">
        <v>93.48</v>
      </c>
      <c r="CG140" s="16">
        <v>90</v>
      </c>
      <c r="CH140" s="16">
        <v>100</v>
      </c>
      <c r="CI140" s="16">
        <v>86.87</v>
      </c>
      <c r="CJ140" s="16">
        <v>60</v>
      </c>
      <c r="CK140" s="16">
        <v>100</v>
      </c>
      <c r="CL140" s="16">
        <v>85.09</v>
      </c>
      <c r="CM140" s="16">
        <v>93.55</v>
      </c>
      <c r="CN140" s="16">
        <v>93.51</v>
      </c>
      <c r="CO140" s="16">
        <v>51.67</v>
      </c>
      <c r="CP140" s="16">
        <v>78.790000000000006</v>
      </c>
      <c r="CQ140" s="16">
        <v>58.54</v>
      </c>
      <c r="CR140" s="16">
        <v>81.819999999999993</v>
      </c>
      <c r="CS140" s="16">
        <v>77.959999999999994</v>
      </c>
      <c r="CT140" s="16">
        <v>89.01</v>
      </c>
      <c r="CU140" s="16">
        <v>91</v>
      </c>
      <c r="CV140" s="16">
        <v>88.89</v>
      </c>
      <c r="CW140" s="16">
        <v>95.04</v>
      </c>
      <c r="CX140" s="16">
        <v>100</v>
      </c>
      <c r="CY140" s="16">
        <v>89.04</v>
      </c>
      <c r="CZ140" s="15"/>
      <c r="DA140" s="15"/>
      <c r="DB140" s="15"/>
      <c r="DC140" s="15"/>
      <c r="DD140" s="15"/>
      <c r="DE140" s="15"/>
      <c r="DF140" s="15"/>
      <c r="DG140" s="15"/>
      <c r="DH140" s="15"/>
      <c r="DI140" s="15"/>
      <c r="DJ140" s="15"/>
      <c r="DK140" s="15"/>
      <c r="DL140" s="15"/>
      <c r="DM140" s="15"/>
      <c r="DN140" s="15"/>
      <c r="DO140" s="15"/>
      <c r="DP140" s="15"/>
      <c r="DQ140" s="15"/>
      <c r="DR140" s="15"/>
      <c r="DS140" s="15"/>
      <c r="DT140" s="15"/>
      <c r="DU140" s="15"/>
    </row>
    <row r="141" spans="1:125" x14ac:dyDescent="0.3">
      <c r="A141" s="14" t="s">
        <v>576</v>
      </c>
      <c r="B141" s="15" t="s">
        <v>293</v>
      </c>
      <c r="C141" s="15" t="s">
        <v>101</v>
      </c>
      <c r="D141" s="15" t="s">
        <v>102</v>
      </c>
      <c r="E141" s="15" t="s">
        <v>143</v>
      </c>
      <c r="F141" s="15" t="s">
        <v>129</v>
      </c>
      <c r="G141" s="15" t="s">
        <v>105</v>
      </c>
      <c r="H141" s="15" t="s">
        <v>105</v>
      </c>
      <c r="I141" s="15" t="s">
        <v>106</v>
      </c>
      <c r="J141" s="16">
        <v>86.12</v>
      </c>
      <c r="K141" s="16">
        <v>85.9</v>
      </c>
      <c r="L141" s="16">
        <v>91.78</v>
      </c>
      <c r="M141" s="16">
        <v>83.61</v>
      </c>
      <c r="N141" s="16">
        <v>89.32</v>
      </c>
      <c r="O141" s="16">
        <v>82.07</v>
      </c>
      <c r="P141" s="16">
        <v>87.22</v>
      </c>
      <c r="Q141" s="16">
        <v>91.75</v>
      </c>
      <c r="R141" s="16">
        <v>93.03</v>
      </c>
      <c r="S141" s="16">
        <v>82.2</v>
      </c>
      <c r="T141" s="16">
        <v>95.06</v>
      </c>
      <c r="U141" s="16">
        <v>84</v>
      </c>
      <c r="V141" s="16">
        <v>85.37</v>
      </c>
      <c r="W141" s="16">
        <v>96.36</v>
      </c>
      <c r="X141" s="16">
        <v>80.290000000000006</v>
      </c>
      <c r="Y141" s="16">
        <v>77.63</v>
      </c>
      <c r="Z141" s="16">
        <v>88.1</v>
      </c>
      <c r="AA141" s="16"/>
      <c r="AB141" s="16">
        <v>88.24</v>
      </c>
      <c r="AC141" s="16"/>
      <c r="AD141" s="16">
        <v>87.28</v>
      </c>
      <c r="AE141" s="16">
        <v>89.32</v>
      </c>
      <c r="AF141" s="16">
        <v>88.09</v>
      </c>
      <c r="AG141" s="16">
        <v>67.180000000000007</v>
      </c>
      <c r="AH141" s="16">
        <v>81.05</v>
      </c>
      <c r="AI141" s="16">
        <v>87.22</v>
      </c>
      <c r="AJ141" s="16">
        <v>91.7</v>
      </c>
      <c r="AK141" s="16">
        <v>95.83</v>
      </c>
      <c r="AL141" s="16">
        <v>81.67</v>
      </c>
      <c r="AM141" s="16">
        <v>96.91</v>
      </c>
      <c r="AN141" s="16">
        <v>85.71</v>
      </c>
      <c r="AO141" s="16">
        <v>78.260000000000005</v>
      </c>
      <c r="AP141" s="16">
        <v>82.76</v>
      </c>
      <c r="AQ141" s="16">
        <v>93.33</v>
      </c>
      <c r="AR141" s="16">
        <v>85.19</v>
      </c>
      <c r="AS141" s="16">
        <v>90.91</v>
      </c>
      <c r="AT141" s="16">
        <v>66.67</v>
      </c>
      <c r="AU141" s="16">
        <v>91.67</v>
      </c>
      <c r="AV141" s="16">
        <v>68.42</v>
      </c>
      <c r="AW141" s="16">
        <v>83.33</v>
      </c>
      <c r="AX141" s="16">
        <v>0</v>
      </c>
      <c r="AY141" s="16">
        <v>83.33</v>
      </c>
      <c r="AZ141" s="16"/>
      <c r="BA141" s="16">
        <v>96.43</v>
      </c>
      <c r="BB141" s="16">
        <v>77.14</v>
      </c>
      <c r="BC141" s="16">
        <v>33.33</v>
      </c>
      <c r="BD141" s="16"/>
      <c r="BE141" s="16">
        <v>66.67</v>
      </c>
      <c r="BF141" s="16">
        <v>78.47</v>
      </c>
      <c r="BG141" s="16">
        <v>93.33</v>
      </c>
      <c r="BH141" s="16">
        <v>100</v>
      </c>
      <c r="BI141" s="16">
        <v>91.67</v>
      </c>
      <c r="BJ141" s="16">
        <v>100</v>
      </c>
      <c r="BK141" s="16">
        <v>100</v>
      </c>
      <c r="BL141" s="16">
        <v>50</v>
      </c>
      <c r="BM141" s="16"/>
      <c r="BN141" s="16"/>
      <c r="BO141" s="16"/>
      <c r="BP141" s="16">
        <v>88.37</v>
      </c>
      <c r="BQ141" s="16">
        <v>100</v>
      </c>
      <c r="BR141" s="16">
        <v>72.22</v>
      </c>
      <c r="BS141" s="16">
        <v>100</v>
      </c>
      <c r="BT141" s="16">
        <v>82.35</v>
      </c>
      <c r="BU141" s="16"/>
      <c r="BV141" s="16"/>
      <c r="BW141" s="16"/>
      <c r="BX141" s="16"/>
      <c r="BY141" s="16">
        <v>91.94</v>
      </c>
      <c r="BZ141" s="16">
        <v>89.47</v>
      </c>
      <c r="CA141" s="16">
        <v>85.71</v>
      </c>
      <c r="CB141" s="16">
        <v>71.430000000000007</v>
      </c>
      <c r="CC141" s="16">
        <v>75</v>
      </c>
      <c r="CD141" s="16">
        <v>83.27</v>
      </c>
      <c r="CE141" s="16">
        <v>82.93</v>
      </c>
      <c r="CF141" s="16">
        <v>94.17</v>
      </c>
      <c r="CG141" s="16">
        <v>86.67</v>
      </c>
      <c r="CH141" s="16">
        <v>25</v>
      </c>
      <c r="CI141" s="16">
        <v>71.88</v>
      </c>
      <c r="CJ141" s="16">
        <v>58.33</v>
      </c>
      <c r="CK141" s="16">
        <v>50</v>
      </c>
      <c r="CL141" s="16">
        <v>85.09</v>
      </c>
      <c r="CM141" s="16">
        <v>87.1</v>
      </c>
      <c r="CN141" s="16">
        <v>76.62</v>
      </c>
      <c r="CO141" s="16">
        <v>91.67</v>
      </c>
      <c r="CP141" s="16">
        <v>83.33</v>
      </c>
      <c r="CQ141" s="16">
        <v>90.24</v>
      </c>
      <c r="CR141" s="16">
        <v>100</v>
      </c>
      <c r="CS141" s="16">
        <v>86.67</v>
      </c>
      <c r="CT141" s="16">
        <v>90.11</v>
      </c>
      <c r="CU141" s="16">
        <v>90</v>
      </c>
      <c r="CV141" s="16">
        <v>83.33</v>
      </c>
      <c r="CW141" s="16">
        <v>95.87</v>
      </c>
      <c r="CX141" s="16">
        <v>97.28</v>
      </c>
      <c r="CY141" s="16">
        <v>94.52</v>
      </c>
      <c r="CZ141" s="15"/>
      <c r="DA141" s="15"/>
      <c r="DB141" s="15"/>
      <c r="DC141" s="15"/>
      <c r="DD141" s="15"/>
      <c r="DE141" s="15"/>
      <c r="DF141" s="15"/>
      <c r="DG141" s="15"/>
      <c r="DH141" s="15"/>
      <c r="DI141" s="15"/>
      <c r="DJ141" s="15"/>
      <c r="DK141" s="15"/>
      <c r="DL141" s="15"/>
      <c r="DM141" s="15"/>
      <c r="DN141" s="15"/>
      <c r="DO141" s="15"/>
      <c r="DP141" s="15"/>
      <c r="DQ141" s="15"/>
      <c r="DR141" s="15"/>
      <c r="DS141" s="15"/>
      <c r="DT141" s="15"/>
      <c r="DU141" s="15"/>
    </row>
    <row r="142" spans="1:125" x14ac:dyDescent="0.3">
      <c r="A142" s="14" t="s">
        <v>576</v>
      </c>
      <c r="B142" s="15" t="s">
        <v>294</v>
      </c>
      <c r="C142" s="15" t="s">
        <v>101</v>
      </c>
      <c r="D142" s="15" t="s">
        <v>102</v>
      </c>
      <c r="E142" s="15" t="s">
        <v>149</v>
      </c>
      <c r="F142" s="15" t="s">
        <v>108</v>
      </c>
      <c r="G142" s="15" t="s">
        <v>105</v>
      </c>
      <c r="H142" s="15" t="s">
        <v>105</v>
      </c>
      <c r="I142" s="15" t="s">
        <v>106</v>
      </c>
      <c r="J142" s="16">
        <v>91.91</v>
      </c>
      <c r="K142" s="16">
        <v>92.67</v>
      </c>
      <c r="L142" s="16">
        <v>94.6</v>
      </c>
      <c r="M142" s="16">
        <v>89.28</v>
      </c>
      <c r="N142" s="16">
        <v>93.92</v>
      </c>
      <c r="O142" s="16">
        <v>91.54</v>
      </c>
      <c r="P142" s="16">
        <v>94.98</v>
      </c>
      <c r="Q142" s="16">
        <v>95.84</v>
      </c>
      <c r="R142" s="16">
        <v>96.52</v>
      </c>
      <c r="S142" s="16">
        <v>90.68</v>
      </c>
      <c r="T142" s="16">
        <v>98.71</v>
      </c>
      <c r="U142" s="16">
        <v>86.67</v>
      </c>
      <c r="V142" s="16">
        <v>82.93</v>
      </c>
      <c r="W142" s="16">
        <v>96.36</v>
      </c>
      <c r="X142" s="16">
        <v>79.599999999999994</v>
      </c>
      <c r="Y142" s="16">
        <v>86.32</v>
      </c>
      <c r="Z142" s="16"/>
      <c r="AA142" s="16">
        <v>88.33</v>
      </c>
      <c r="AB142" s="16">
        <v>99.29</v>
      </c>
      <c r="AC142" s="16"/>
      <c r="AD142" s="16">
        <v>99.34</v>
      </c>
      <c r="AE142" s="16">
        <v>93.92</v>
      </c>
      <c r="AF142" s="16">
        <v>93.87</v>
      </c>
      <c r="AG142" s="16">
        <v>90.4</v>
      </c>
      <c r="AH142" s="16"/>
      <c r="AI142" s="16">
        <v>94.98</v>
      </c>
      <c r="AJ142" s="16">
        <v>95.75</v>
      </c>
      <c r="AK142" s="16">
        <v>95.83</v>
      </c>
      <c r="AL142" s="16">
        <v>95</v>
      </c>
      <c r="AM142" s="16">
        <v>96.91</v>
      </c>
      <c r="AN142" s="16">
        <v>100</v>
      </c>
      <c r="AO142" s="16">
        <v>78.260000000000005</v>
      </c>
      <c r="AP142" s="16">
        <v>94.83</v>
      </c>
      <c r="AQ142" s="16">
        <v>93.33</v>
      </c>
      <c r="AR142" s="16">
        <v>81.48</v>
      </c>
      <c r="AS142" s="16">
        <v>90.91</v>
      </c>
      <c r="AT142" s="16">
        <v>77.78</v>
      </c>
      <c r="AU142" s="16">
        <v>63.89</v>
      </c>
      <c r="AV142" s="16">
        <v>89.47</v>
      </c>
      <c r="AW142" s="16">
        <v>80.77</v>
      </c>
      <c r="AX142" s="16">
        <v>50</v>
      </c>
      <c r="AY142" s="16">
        <v>66.67</v>
      </c>
      <c r="AZ142" s="16"/>
      <c r="BA142" s="16">
        <v>96.43</v>
      </c>
      <c r="BB142" s="16">
        <v>60</v>
      </c>
      <c r="BC142" s="16"/>
      <c r="BD142" s="16"/>
      <c r="BE142" s="16">
        <v>77.78</v>
      </c>
      <c r="BF142" s="16">
        <v>92.67</v>
      </c>
      <c r="BG142" s="16">
        <v>70</v>
      </c>
      <c r="BH142" s="16"/>
      <c r="BI142" s="16"/>
      <c r="BJ142" s="16"/>
      <c r="BK142" s="16"/>
      <c r="BL142" s="16"/>
      <c r="BM142" s="16">
        <v>87.5</v>
      </c>
      <c r="BN142" s="16">
        <v>96.32</v>
      </c>
      <c r="BO142" s="16">
        <v>78.569999999999993</v>
      </c>
      <c r="BP142" s="16">
        <v>100</v>
      </c>
      <c r="BQ142" s="16">
        <v>96.3</v>
      </c>
      <c r="BR142" s="16">
        <v>100</v>
      </c>
      <c r="BS142" s="16">
        <v>100</v>
      </c>
      <c r="BT142" s="16">
        <v>100</v>
      </c>
      <c r="BU142" s="16"/>
      <c r="BV142" s="16"/>
      <c r="BW142" s="16"/>
      <c r="BX142" s="16"/>
      <c r="BY142" s="16">
        <v>100</v>
      </c>
      <c r="BZ142" s="16">
        <v>100</v>
      </c>
      <c r="CA142" s="16">
        <v>100</v>
      </c>
      <c r="CB142" s="16">
        <v>100</v>
      </c>
      <c r="CC142" s="16">
        <v>100</v>
      </c>
      <c r="CD142" s="16">
        <v>98.21</v>
      </c>
      <c r="CE142" s="16">
        <v>91.06</v>
      </c>
      <c r="CF142" s="16">
        <v>96.67</v>
      </c>
      <c r="CG142" s="16">
        <v>100</v>
      </c>
      <c r="CH142" s="16">
        <v>100</v>
      </c>
      <c r="CI142" s="16">
        <v>81.819999999999993</v>
      </c>
      <c r="CJ142" s="16">
        <v>95.83</v>
      </c>
      <c r="CK142" s="16">
        <v>100</v>
      </c>
      <c r="CL142" s="16"/>
      <c r="CM142" s="16"/>
      <c r="CN142" s="16"/>
      <c r="CO142" s="16">
        <v>100</v>
      </c>
      <c r="CP142" s="16">
        <v>87.88</v>
      </c>
      <c r="CQ142" s="16">
        <v>100</v>
      </c>
      <c r="CR142" s="16">
        <v>100</v>
      </c>
      <c r="CS142" s="16">
        <v>94.07</v>
      </c>
      <c r="CT142" s="16">
        <v>100</v>
      </c>
      <c r="CU142" s="16">
        <v>99</v>
      </c>
      <c r="CV142" s="16">
        <v>88.89</v>
      </c>
      <c r="CW142" s="16">
        <v>96.69</v>
      </c>
      <c r="CX142" s="16">
        <v>93.88</v>
      </c>
      <c r="CY142" s="16">
        <v>100</v>
      </c>
      <c r="CZ142" s="15"/>
      <c r="DA142" s="15"/>
      <c r="DB142" s="15"/>
      <c r="DC142" s="15"/>
      <c r="DD142" s="15"/>
      <c r="DE142" s="15"/>
      <c r="DF142" s="15"/>
      <c r="DG142" s="15"/>
      <c r="DH142" s="15"/>
      <c r="DI142" s="15"/>
      <c r="DJ142" s="15"/>
      <c r="DK142" s="15"/>
      <c r="DL142" s="15"/>
      <c r="DM142" s="15"/>
      <c r="DN142" s="15"/>
      <c r="DO142" s="15"/>
      <c r="DP142" s="15"/>
      <c r="DQ142" s="15"/>
      <c r="DR142" s="15"/>
      <c r="DS142" s="15"/>
      <c r="DT142" s="15"/>
      <c r="DU142" s="15"/>
    </row>
    <row r="143" spans="1:125" x14ac:dyDescent="0.3">
      <c r="A143" s="14" t="s">
        <v>576</v>
      </c>
      <c r="B143" s="15" t="s">
        <v>295</v>
      </c>
      <c r="C143" s="15" t="s">
        <v>101</v>
      </c>
      <c r="D143" s="15" t="s">
        <v>102</v>
      </c>
      <c r="E143" s="15" t="s">
        <v>149</v>
      </c>
      <c r="F143" s="15" t="s">
        <v>108</v>
      </c>
      <c r="G143" s="15" t="s">
        <v>105</v>
      </c>
      <c r="H143" s="15" t="s">
        <v>105</v>
      </c>
      <c r="I143" s="15" t="s">
        <v>106</v>
      </c>
      <c r="J143" s="16">
        <v>70.95</v>
      </c>
      <c r="K143" s="16">
        <v>60.71</v>
      </c>
      <c r="L143" s="16">
        <v>77.099999999999994</v>
      </c>
      <c r="M143" s="16">
        <v>67.739999999999995</v>
      </c>
      <c r="N143" s="16">
        <v>80.760000000000005</v>
      </c>
      <c r="O143" s="16">
        <v>63.35</v>
      </c>
      <c r="P143" s="16">
        <v>49.8</v>
      </c>
      <c r="Q143" s="16">
        <v>79.510000000000005</v>
      </c>
      <c r="R143" s="16">
        <v>94.78</v>
      </c>
      <c r="S143" s="16">
        <v>42.37</v>
      </c>
      <c r="T143" s="16">
        <v>80.25</v>
      </c>
      <c r="U143" s="16">
        <v>80</v>
      </c>
      <c r="V143" s="16">
        <v>70.73</v>
      </c>
      <c r="W143" s="16">
        <v>83.64</v>
      </c>
      <c r="X143" s="16">
        <v>67.45</v>
      </c>
      <c r="Y143" s="16">
        <v>58.07</v>
      </c>
      <c r="Z143" s="16">
        <v>78.569999999999993</v>
      </c>
      <c r="AA143" s="16"/>
      <c r="AB143" s="16">
        <v>53.68</v>
      </c>
      <c r="AC143" s="16"/>
      <c r="AD143" s="16">
        <v>75.81</v>
      </c>
      <c r="AE143" s="16">
        <v>80.760000000000005</v>
      </c>
      <c r="AF143" s="16">
        <v>70.75</v>
      </c>
      <c r="AG143" s="16">
        <v>65.64</v>
      </c>
      <c r="AH143" s="16">
        <v>53.58</v>
      </c>
      <c r="AI143" s="16">
        <v>49.8</v>
      </c>
      <c r="AJ143" s="16">
        <v>79.25</v>
      </c>
      <c r="AK143" s="16">
        <v>95.83</v>
      </c>
      <c r="AL143" s="16">
        <v>100</v>
      </c>
      <c r="AM143" s="16">
        <v>90.74</v>
      </c>
      <c r="AN143" s="16">
        <v>100</v>
      </c>
      <c r="AO143" s="16">
        <v>30.43</v>
      </c>
      <c r="AP143" s="16">
        <v>32.76</v>
      </c>
      <c r="AQ143" s="16">
        <v>93.33</v>
      </c>
      <c r="AR143" s="16">
        <v>62.96</v>
      </c>
      <c r="AS143" s="16">
        <v>90.91</v>
      </c>
      <c r="AT143" s="16">
        <v>66.67</v>
      </c>
      <c r="AU143" s="16">
        <v>33.33</v>
      </c>
      <c r="AV143" s="16">
        <v>68.52</v>
      </c>
      <c r="AW143" s="16">
        <v>27.5</v>
      </c>
      <c r="AX143" s="16">
        <v>0</v>
      </c>
      <c r="AY143" s="16">
        <v>91.25</v>
      </c>
      <c r="AZ143" s="16"/>
      <c r="BA143" s="16">
        <v>76.19</v>
      </c>
      <c r="BB143" s="16">
        <v>71.430000000000007</v>
      </c>
      <c r="BC143" s="16">
        <v>88.89</v>
      </c>
      <c r="BD143" s="16"/>
      <c r="BE143" s="16">
        <v>47.92</v>
      </c>
      <c r="BF143" s="16">
        <v>61.11</v>
      </c>
      <c r="BG143" s="16">
        <v>50</v>
      </c>
      <c r="BH143" s="16">
        <v>87.5</v>
      </c>
      <c r="BI143" s="16">
        <v>75</v>
      </c>
      <c r="BJ143" s="16">
        <v>100</v>
      </c>
      <c r="BK143" s="16">
        <v>100</v>
      </c>
      <c r="BL143" s="16">
        <v>50</v>
      </c>
      <c r="BM143" s="16"/>
      <c r="BN143" s="16"/>
      <c r="BO143" s="16"/>
      <c r="BP143" s="16">
        <v>51.16</v>
      </c>
      <c r="BQ143" s="16">
        <v>29.63</v>
      </c>
      <c r="BR143" s="16">
        <v>66.67</v>
      </c>
      <c r="BS143" s="16">
        <v>46.15</v>
      </c>
      <c r="BT143" s="16">
        <v>67.650000000000006</v>
      </c>
      <c r="BU143" s="16"/>
      <c r="BV143" s="16"/>
      <c r="BW143" s="16"/>
      <c r="BX143" s="16"/>
      <c r="BY143" s="16">
        <v>64.52</v>
      </c>
      <c r="BZ143" s="16">
        <v>63.16</v>
      </c>
      <c r="CA143" s="16">
        <v>78.569999999999993</v>
      </c>
      <c r="CB143" s="16">
        <v>57.14</v>
      </c>
      <c r="CC143" s="16">
        <v>75</v>
      </c>
      <c r="CD143" s="16">
        <v>89.94</v>
      </c>
      <c r="CE143" s="16">
        <v>50.41</v>
      </c>
      <c r="CF143" s="16">
        <v>97.78</v>
      </c>
      <c r="CG143" s="16">
        <v>64.290000000000006</v>
      </c>
      <c r="CH143" s="16">
        <v>100</v>
      </c>
      <c r="CI143" s="16">
        <v>60.61</v>
      </c>
      <c r="CJ143" s="16">
        <v>45.83</v>
      </c>
      <c r="CK143" s="16">
        <v>100</v>
      </c>
      <c r="CL143" s="16">
        <v>66.67</v>
      </c>
      <c r="CM143" s="16">
        <v>45.16</v>
      </c>
      <c r="CN143" s="16">
        <v>50.34</v>
      </c>
      <c r="CO143" s="16">
        <v>35</v>
      </c>
      <c r="CP143" s="16">
        <v>35.94</v>
      </c>
      <c r="CQ143" s="16">
        <v>60.98</v>
      </c>
      <c r="CR143" s="16">
        <v>70</v>
      </c>
      <c r="CS143" s="16">
        <v>64.44</v>
      </c>
      <c r="CT143" s="16">
        <v>64.84</v>
      </c>
      <c r="CU143" s="16">
        <v>63.27</v>
      </c>
      <c r="CV143" s="16">
        <v>80.56</v>
      </c>
      <c r="CW143" s="16">
        <v>93.16</v>
      </c>
      <c r="CX143" s="16">
        <v>91.84</v>
      </c>
      <c r="CY143" s="16">
        <v>89.04</v>
      </c>
      <c r="CZ143" s="15"/>
      <c r="DA143" s="15"/>
      <c r="DB143" s="15"/>
      <c r="DC143" s="15"/>
      <c r="DD143" s="15"/>
      <c r="DE143" s="15"/>
      <c r="DF143" s="15"/>
      <c r="DG143" s="15"/>
      <c r="DH143" s="15"/>
      <c r="DI143" s="15"/>
      <c r="DJ143" s="15"/>
      <c r="DK143" s="15"/>
      <c r="DL143" s="15"/>
      <c r="DM143" s="15"/>
      <c r="DN143" s="15"/>
      <c r="DO143" s="15"/>
      <c r="DP143" s="15"/>
      <c r="DQ143" s="15"/>
      <c r="DR143" s="15"/>
      <c r="DS143" s="15"/>
      <c r="DT143" s="15"/>
      <c r="DU143" s="15"/>
    </row>
    <row r="144" spans="1:125" x14ac:dyDescent="0.3">
      <c r="A144" s="14" t="s">
        <v>576</v>
      </c>
      <c r="B144" s="15" t="s">
        <v>296</v>
      </c>
      <c r="C144" s="15" t="s">
        <v>101</v>
      </c>
      <c r="D144" s="15" t="s">
        <v>102</v>
      </c>
      <c r="E144" s="15" t="s">
        <v>143</v>
      </c>
      <c r="F144" s="15" t="s">
        <v>140</v>
      </c>
      <c r="G144" s="15" t="s">
        <v>105</v>
      </c>
      <c r="H144" s="15" t="s">
        <v>105</v>
      </c>
      <c r="I144" s="15" t="s">
        <v>106</v>
      </c>
      <c r="J144" s="16">
        <v>73.27</v>
      </c>
      <c r="K144" s="16">
        <v>66.58</v>
      </c>
      <c r="L144" s="16">
        <v>85.6</v>
      </c>
      <c r="M144" s="16">
        <v>78.34</v>
      </c>
      <c r="N144" s="16">
        <v>81.099999999999994</v>
      </c>
      <c r="O144" s="16">
        <v>62.87</v>
      </c>
      <c r="P144" s="16">
        <v>41.67</v>
      </c>
      <c r="Q144" s="16">
        <v>78.290000000000006</v>
      </c>
      <c r="R144" s="16">
        <v>94.28</v>
      </c>
      <c r="S144" s="16">
        <v>51.69</v>
      </c>
      <c r="T144" s="16">
        <v>85.67</v>
      </c>
      <c r="U144" s="16">
        <v>74.67</v>
      </c>
      <c r="V144" s="16">
        <v>92.68</v>
      </c>
      <c r="W144" s="16">
        <v>92.73</v>
      </c>
      <c r="X144" s="16">
        <v>72.53</v>
      </c>
      <c r="Y144" s="16">
        <v>50.93</v>
      </c>
      <c r="Z144" s="16">
        <v>73.81</v>
      </c>
      <c r="AA144" s="16"/>
      <c r="AB144" s="16">
        <v>94.24</v>
      </c>
      <c r="AC144" s="16">
        <v>34.17</v>
      </c>
      <c r="AD144" s="16">
        <v>93.46</v>
      </c>
      <c r="AE144" s="16">
        <v>81.099999999999994</v>
      </c>
      <c r="AF144" s="16">
        <v>74.540000000000006</v>
      </c>
      <c r="AG144" s="16">
        <v>75.88</v>
      </c>
      <c r="AH144" s="16">
        <v>37.08</v>
      </c>
      <c r="AI144" s="16">
        <v>41.67</v>
      </c>
      <c r="AJ144" s="16">
        <v>78.42</v>
      </c>
      <c r="AK144" s="16">
        <v>93.75</v>
      </c>
      <c r="AL144" s="16">
        <v>95</v>
      </c>
      <c r="AM144" s="16">
        <v>93.21</v>
      </c>
      <c r="AN144" s="16">
        <v>100</v>
      </c>
      <c r="AO144" s="16">
        <v>52.17</v>
      </c>
      <c r="AP144" s="16">
        <v>50</v>
      </c>
      <c r="AQ144" s="16">
        <v>86.67</v>
      </c>
      <c r="AR144" s="16">
        <v>96.3</v>
      </c>
      <c r="AS144" s="16">
        <v>100</v>
      </c>
      <c r="AT144" s="16">
        <v>75</v>
      </c>
      <c r="AU144" s="16">
        <v>50</v>
      </c>
      <c r="AV144" s="16">
        <v>71.05</v>
      </c>
      <c r="AW144" s="16">
        <v>57.58</v>
      </c>
      <c r="AX144" s="16"/>
      <c r="AY144" s="16">
        <v>70</v>
      </c>
      <c r="AZ144" s="16">
        <v>15.38</v>
      </c>
      <c r="BA144" s="16">
        <v>98.72</v>
      </c>
      <c r="BB144" s="16">
        <v>0</v>
      </c>
      <c r="BC144" s="16"/>
      <c r="BD144" s="16"/>
      <c r="BE144" s="16">
        <v>57.14</v>
      </c>
      <c r="BF144" s="16">
        <v>38.89</v>
      </c>
      <c r="BG144" s="16">
        <v>100</v>
      </c>
      <c r="BH144" s="16">
        <v>87.5</v>
      </c>
      <c r="BI144" s="16">
        <v>91.67</v>
      </c>
      <c r="BJ144" s="16">
        <v>0</v>
      </c>
      <c r="BK144" s="16">
        <v>100</v>
      </c>
      <c r="BL144" s="16">
        <v>30</v>
      </c>
      <c r="BM144" s="16"/>
      <c r="BN144" s="16"/>
      <c r="BO144" s="16"/>
      <c r="BP144" s="16">
        <v>100</v>
      </c>
      <c r="BQ144" s="16">
        <v>96.3</v>
      </c>
      <c r="BR144" s="16">
        <v>89.47</v>
      </c>
      <c r="BS144" s="16">
        <v>100</v>
      </c>
      <c r="BT144" s="16">
        <v>85.29</v>
      </c>
      <c r="BU144" s="16">
        <v>25</v>
      </c>
      <c r="BV144" s="16">
        <v>50</v>
      </c>
      <c r="BW144" s="16">
        <v>25</v>
      </c>
      <c r="BX144" s="16">
        <v>42.31</v>
      </c>
      <c r="BY144" s="16">
        <v>96.83</v>
      </c>
      <c r="BZ144" s="16">
        <v>94.74</v>
      </c>
      <c r="CA144" s="16">
        <v>92.86</v>
      </c>
      <c r="CB144" s="16">
        <v>85.71</v>
      </c>
      <c r="CC144" s="16">
        <v>88</v>
      </c>
      <c r="CD144" s="16">
        <v>92.73</v>
      </c>
      <c r="CE144" s="16">
        <v>64.8</v>
      </c>
      <c r="CF144" s="16">
        <v>86.96</v>
      </c>
      <c r="CG144" s="16">
        <v>86.67</v>
      </c>
      <c r="CH144" s="16">
        <v>75</v>
      </c>
      <c r="CI144" s="16">
        <v>78.03</v>
      </c>
      <c r="CJ144" s="16">
        <v>41.67</v>
      </c>
      <c r="CK144" s="16">
        <v>100</v>
      </c>
      <c r="CL144" s="16">
        <v>42.42</v>
      </c>
      <c r="CM144" s="16">
        <v>0</v>
      </c>
      <c r="CN144" s="16">
        <v>43.75</v>
      </c>
      <c r="CO144" s="16">
        <v>62.5</v>
      </c>
      <c r="CP144" s="16">
        <v>36.36</v>
      </c>
      <c r="CQ144" s="16">
        <v>31.71</v>
      </c>
      <c r="CR144" s="16">
        <v>45.45</v>
      </c>
      <c r="CS144" s="16">
        <v>63.7</v>
      </c>
      <c r="CT144" s="16">
        <v>77.66</v>
      </c>
      <c r="CU144" s="16">
        <v>62.33</v>
      </c>
      <c r="CV144" s="16">
        <v>55.56</v>
      </c>
      <c r="CW144" s="16">
        <v>89.92</v>
      </c>
      <c r="CX144" s="16">
        <v>90.48</v>
      </c>
      <c r="CY144" s="16">
        <v>87.67</v>
      </c>
      <c r="CZ144" s="15"/>
      <c r="DA144" s="15"/>
      <c r="DB144" s="15"/>
      <c r="DC144" s="15"/>
      <c r="DD144" s="15"/>
      <c r="DE144" s="15"/>
      <c r="DF144" s="15"/>
      <c r="DG144" s="15"/>
      <c r="DH144" s="15"/>
      <c r="DI144" s="15"/>
      <c r="DJ144" s="15"/>
      <c r="DK144" s="15"/>
      <c r="DL144" s="15"/>
      <c r="DM144" s="15"/>
      <c r="DN144" s="15"/>
      <c r="DO144" s="15"/>
      <c r="DP144" s="15"/>
      <c r="DQ144" s="15"/>
      <c r="DR144" s="15"/>
      <c r="DS144" s="15"/>
      <c r="DT144" s="15"/>
      <c r="DU144" s="15"/>
    </row>
    <row r="145" spans="1:125" x14ac:dyDescent="0.3">
      <c r="A145" s="14" t="s">
        <v>576</v>
      </c>
      <c r="B145" s="15" t="s">
        <v>297</v>
      </c>
      <c r="C145" s="15" t="s">
        <v>101</v>
      </c>
      <c r="D145" s="15" t="s">
        <v>102</v>
      </c>
      <c r="E145" s="15" t="s">
        <v>143</v>
      </c>
      <c r="F145" s="15" t="s">
        <v>112</v>
      </c>
      <c r="G145" s="15" t="s">
        <v>105</v>
      </c>
      <c r="H145" s="15" t="s">
        <v>105</v>
      </c>
      <c r="I145" s="15" t="s">
        <v>106</v>
      </c>
      <c r="J145" s="16">
        <v>77.19</v>
      </c>
      <c r="K145" s="16">
        <v>71.569999999999993</v>
      </c>
      <c r="L145" s="16">
        <v>84.25</v>
      </c>
      <c r="M145" s="16">
        <v>74.900000000000006</v>
      </c>
      <c r="N145" s="16">
        <v>89.38</v>
      </c>
      <c r="O145" s="16">
        <v>78.56</v>
      </c>
      <c r="P145" s="16">
        <v>71.88</v>
      </c>
      <c r="Q145" s="16">
        <v>80.83</v>
      </c>
      <c r="R145" s="16">
        <v>88.43</v>
      </c>
      <c r="S145" s="16">
        <v>62.71</v>
      </c>
      <c r="T145" s="16">
        <v>87.19</v>
      </c>
      <c r="U145" s="16">
        <v>69.33</v>
      </c>
      <c r="V145" s="16">
        <v>82.93</v>
      </c>
      <c r="W145" s="16">
        <v>87.73</v>
      </c>
      <c r="X145" s="16">
        <v>72.540000000000006</v>
      </c>
      <c r="Y145" s="16">
        <v>69.3</v>
      </c>
      <c r="Z145" s="16">
        <v>85.71</v>
      </c>
      <c r="AA145" s="16">
        <v>68.44</v>
      </c>
      <c r="AB145" s="16">
        <v>75.69</v>
      </c>
      <c r="AC145" s="16">
        <v>48.33</v>
      </c>
      <c r="AD145" s="16">
        <v>88.18</v>
      </c>
      <c r="AE145" s="16">
        <v>89.38</v>
      </c>
      <c r="AF145" s="16">
        <v>82.52</v>
      </c>
      <c r="AG145" s="16">
        <v>79.8</v>
      </c>
      <c r="AH145" s="16">
        <v>72.92</v>
      </c>
      <c r="AI145" s="16">
        <v>71.88</v>
      </c>
      <c r="AJ145" s="16">
        <v>80.599999999999994</v>
      </c>
      <c r="AK145" s="16">
        <v>96.88</v>
      </c>
      <c r="AL145" s="16">
        <v>95</v>
      </c>
      <c r="AM145" s="16">
        <v>87.04</v>
      </c>
      <c r="AN145" s="16">
        <v>57.14</v>
      </c>
      <c r="AO145" s="16">
        <v>56.52</v>
      </c>
      <c r="AP145" s="16">
        <v>67.239999999999995</v>
      </c>
      <c r="AQ145" s="16">
        <v>80</v>
      </c>
      <c r="AR145" s="16">
        <v>88.89</v>
      </c>
      <c r="AS145" s="16">
        <v>90.91</v>
      </c>
      <c r="AT145" s="16">
        <v>77.78</v>
      </c>
      <c r="AU145" s="16">
        <v>69.44</v>
      </c>
      <c r="AV145" s="16">
        <v>56.25</v>
      </c>
      <c r="AW145" s="16">
        <v>50.69</v>
      </c>
      <c r="AX145" s="16">
        <v>0</v>
      </c>
      <c r="AY145" s="16">
        <v>83.75</v>
      </c>
      <c r="AZ145" s="16">
        <v>15.38</v>
      </c>
      <c r="BA145" s="16">
        <v>91.86</v>
      </c>
      <c r="BB145" s="16">
        <v>74.290000000000006</v>
      </c>
      <c r="BC145" s="16">
        <v>55.56</v>
      </c>
      <c r="BD145" s="16"/>
      <c r="BE145" s="16">
        <v>47.92</v>
      </c>
      <c r="BF145" s="16">
        <v>74</v>
      </c>
      <c r="BG145" s="16">
        <v>80</v>
      </c>
      <c r="BH145" s="16">
        <v>87.5</v>
      </c>
      <c r="BI145" s="16">
        <v>100</v>
      </c>
      <c r="BJ145" s="16">
        <v>100</v>
      </c>
      <c r="BK145" s="16">
        <v>50</v>
      </c>
      <c r="BL145" s="16">
        <v>80</v>
      </c>
      <c r="BM145" s="16">
        <v>75</v>
      </c>
      <c r="BN145" s="16">
        <v>66.89</v>
      </c>
      <c r="BO145" s="16">
        <v>74.069999999999993</v>
      </c>
      <c r="BP145" s="16">
        <v>80</v>
      </c>
      <c r="BQ145" s="16">
        <v>66.67</v>
      </c>
      <c r="BR145" s="16">
        <v>83.33</v>
      </c>
      <c r="BS145" s="16">
        <v>92.31</v>
      </c>
      <c r="BT145" s="16">
        <v>67.650000000000006</v>
      </c>
      <c r="BU145" s="16">
        <v>62.5</v>
      </c>
      <c r="BV145" s="16">
        <v>50</v>
      </c>
      <c r="BW145" s="16">
        <v>34.380000000000003</v>
      </c>
      <c r="BX145" s="16">
        <v>61.54</v>
      </c>
      <c r="BY145" s="16">
        <v>87.3</v>
      </c>
      <c r="BZ145" s="16">
        <v>89.47</v>
      </c>
      <c r="CA145" s="16">
        <v>78.569999999999993</v>
      </c>
      <c r="CB145" s="16">
        <v>100</v>
      </c>
      <c r="CC145" s="16">
        <v>80</v>
      </c>
      <c r="CD145" s="16">
        <v>92.5</v>
      </c>
      <c r="CE145" s="16">
        <v>79.2</v>
      </c>
      <c r="CF145" s="16">
        <v>86.14</v>
      </c>
      <c r="CG145" s="16">
        <v>93.33</v>
      </c>
      <c r="CH145" s="16">
        <v>62.5</v>
      </c>
      <c r="CI145" s="16">
        <v>81.819999999999993</v>
      </c>
      <c r="CJ145" s="16">
        <v>58.33</v>
      </c>
      <c r="CK145" s="16">
        <v>100</v>
      </c>
      <c r="CL145" s="16">
        <v>71.05</v>
      </c>
      <c r="CM145" s="16">
        <v>64.709999999999994</v>
      </c>
      <c r="CN145" s="16">
        <v>75.650000000000006</v>
      </c>
      <c r="CO145" s="16">
        <v>77.5</v>
      </c>
      <c r="CP145" s="16">
        <v>72.73</v>
      </c>
      <c r="CQ145" s="16">
        <v>75.61</v>
      </c>
      <c r="CR145" s="16">
        <v>63.64</v>
      </c>
      <c r="CS145" s="16">
        <v>71.11</v>
      </c>
      <c r="CT145" s="16">
        <v>80.22</v>
      </c>
      <c r="CU145" s="16">
        <v>82</v>
      </c>
      <c r="CV145" s="16">
        <v>86.11</v>
      </c>
      <c r="CW145" s="16">
        <v>85.95</v>
      </c>
      <c r="CX145" s="16">
        <v>82.65</v>
      </c>
      <c r="CY145" s="16">
        <v>83.56</v>
      </c>
      <c r="CZ145" s="15"/>
      <c r="DA145" s="15"/>
      <c r="DB145" s="15"/>
      <c r="DC145" s="15"/>
      <c r="DD145" s="15"/>
      <c r="DE145" s="15"/>
      <c r="DF145" s="15"/>
      <c r="DG145" s="15"/>
      <c r="DH145" s="15"/>
      <c r="DI145" s="15"/>
      <c r="DJ145" s="15"/>
      <c r="DK145" s="15"/>
      <c r="DL145" s="15"/>
      <c r="DM145" s="15"/>
      <c r="DN145" s="15"/>
      <c r="DO145" s="15"/>
      <c r="DP145" s="15"/>
      <c r="DQ145" s="15"/>
      <c r="DR145" s="15"/>
      <c r="DS145" s="15"/>
      <c r="DT145" s="15"/>
      <c r="DU145" s="15"/>
    </row>
    <row r="146" spans="1:125" x14ac:dyDescent="0.3">
      <c r="A146" s="14" t="s">
        <v>576</v>
      </c>
      <c r="B146" s="15" t="s">
        <v>298</v>
      </c>
      <c r="C146" s="15" t="s">
        <v>101</v>
      </c>
      <c r="D146" s="15" t="s">
        <v>102</v>
      </c>
      <c r="E146" s="15" t="s">
        <v>103</v>
      </c>
      <c r="F146" s="15" t="s">
        <v>299</v>
      </c>
      <c r="G146" s="15" t="s">
        <v>105</v>
      </c>
      <c r="H146" s="15" t="s">
        <v>105</v>
      </c>
      <c r="I146" s="15" t="s">
        <v>106</v>
      </c>
      <c r="J146" s="16">
        <v>80.25</v>
      </c>
      <c r="K146" s="16">
        <v>61.26</v>
      </c>
      <c r="L146" s="16">
        <v>83.68</v>
      </c>
      <c r="M146" s="16">
        <v>75.48</v>
      </c>
      <c r="N146" s="16">
        <v>82.81</v>
      </c>
      <c r="O146" s="16">
        <v>74.62</v>
      </c>
      <c r="P146" s="16">
        <v>77.27</v>
      </c>
      <c r="Q146" s="16">
        <v>88.84</v>
      </c>
      <c r="R146" s="16">
        <v>73.88</v>
      </c>
      <c r="S146" s="16">
        <v>55.08</v>
      </c>
      <c r="T146" s="16">
        <v>87.03</v>
      </c>
      <c r="U146" s="16">
        <v>65.33</v>
      </c>
      <c r="V146" s="16">
        <v>85.37</v>
      </c>
      <c r="W146" s="16">
        <v>77.73</v>
      </c>
      <c r="X146" s="16">
        <v>64.819999999999993</v>
      </c>
      <c r="Y146" s="16">
        <v>68.42</v>
      </c>
      <c r="Z146" s="16">
        <v>80.95</v>
      </c>
      <c r="AA146" s="16">
        <v>80.97</v>
      </c>
      <c r="AB146" s="16">
        <v>88.24</v>
      </c>
      <c r="AC146" s="16">
        <v>41.04</v>
      </c>
      <c r="AD146" s="16">
        <v>87.92</v>
      </c>
      <c r="AE146" s="16">
        <v>82.81</v>
      </c>
      <c r="AF146" s="16">
        <v>67.81</v>
      </c>
      <c r="AG146" s="16">
        <v>84.34</v>
      </c>
      <c r="AH146" s="16">
        <v>77.989999999999995</v>
      </c>
      <c r="AI146" s="16">
        <v>77.27</v>
      </c>
      <c r="AJ146" s="16">
        <v>88.59</v>
      </c>
      <c r="AK146" s="16">
        <v>83.33</v>
      </c>
      <c r="AL146" s="16">
        <v>53.33</v>
      </c>
      <c r="AM146" s="16">
        <v>74.69</v>
      </c>
      <c r="AN146" s="16">
        <v>71.430000000000007</v>
      </c>
      <c r="AO146" s="16">
        <v>52.17</v>
      </c>
      <c r="AP146" s="16">
        <v>50</v>
      </c>
      <c r="AQ146" s="16">
        <v>93.33</v>
      </c>
      <c r="AR146" s="16">
        <v>88.89</v>
      </c>
      <c r="AS146" s="16">
        <v>81.819999999999993</v>
      </c>
      <c r="AT146" s="16">
        <v>58.33</v>
      </c>
      <c r="AU146" s="16">
        <v>56.94</v>
      </c>
      <c r="AV146" s="16">
        <v>68.180000000000007</v>
      </c>
      <c r="AW146" s="16">
        <v>70.14</v>
      </c>
      <c r="AX146" s="16"/>
      <c r="AY146" s="16">
        <v>80</v>
      </c>
      <c r="AZ146" s="16">
        <v>58.82</v>
      </c>
      <c r="BA146" s="16">
        <v>74.42</v>
      </c>
      <c r="BB146" s="16">
        <v>51.43</v>
      </c>
      <c r="BC146" s="16">
        <v>88.89</v>
      </c>
      <c r="BD146" s="16"/>
      <c r="BE146" s="16">
        <v>53.7</v>
      </c>
      <c r="BF146" s="16">
        <v>67.36</v>
      </c>
      <c r="BG146" s="16">
        <v>100</v>
      </c>
      <c r="BH146" s="16">
        <v>87.5</v>
      </c>
      <c r="BI146" s="16">
        <v>100</v>
      </c>
      <c r="BJ146" s="16">
        <v>0</v>
      </c>
      <c r="BK146" s="16">
        <v>100</v>
      </c>
      <c r="BL146" s="16">
        <v>60</v>
      </c>
      <c r="BM146" s="16">
        <v>81.819999999999993</v>
      </c>
      <c r="BN146" s="16">
        <v>94.12</v>
      </c>
      <c r="BO146" s="16">
        <v>72.83</v>
      </c>
      <c r="BP146" s="16">
        <v>89.19</v>
      </c>
      <c r="BQ146" s="16">
        <v>92.59</v>
      </c>
      <c r="BR146" s="16">
        <v>83.33</v>
      </c>
      <c r="BS146" s="16">
        <v>84.62</v>
      </c>
      <c r="BT146" s="16">
        <v>91.18</v>
      </c>
      <c r="BU146" s="16">
        <v>87.5</v>
      </c>
      <c r="BV146" s="16">
        <v>33.33</v>
      </c>
      <c r="BW146" s="16">
        <v>25.71</v>
      </c>
      <c r="BX146" s="16">
        <v>43.33</v>
      </c>
      <c r="BY146" s="16">
        <v>89.66</v>
      </c>
      <c r="BZ146" s="16">
        <v>100</v>
      </c>
      <c r="CA146" s="16">
        <v>92.86</v>
      </c>
      <c r="CB146" s="16">
        <v>100</v>
      </c>
      <c r="CC146" s="16">
        <v>96</v>
      </c>
      <c r="CD146" s="16">
        <v>82.14</v>
      </c>
      <c r="CE146" s="16">
        <v>61.33</v>
      </c>
      <c r="CF146" s="16">
        <v>76.09</v>
      </c>
      <c r="CG146" s="16">
        <v>100</v>
      </c>
      <c r="CH146" s="16">
        <v>75</v>
      </c>
      <c r="CI146" s="16">
        <v>89.9</v>
      </c>
      <c r="CJ146" s="16">
        <v>50</v>
      </c>
      <c r="CK146" s="16">
        <v>50</v>
      </c>
      <c r="CL146" s="16">
        <v>68.42</v>
      </c>
      <c r="CM146" s="16">
        <v>87.1</v>
      </c>
      <c r="CN146" s="16">
        <v>79.11</v>
      </c>
      <c r="CO146" s="16">
        <v>100</v>
      </c>
      <c r="CP146" s="16">
        <v>80.3</v>
      </c>
      <c r="CQ146" s="16">
        <v>85.37</v>
      </c>
      <c r="CR146" s="16">
        <v>72.73</v>
      </c>
      <c r="CS146" s="16">
        <v>76.3</v>
      </c>
      <c r="CT146" s="16">
        <v>82.42</v>
      </c>
      <c r="CU146" s="16">
        <v>74</v>
      </c>
      <c r="CV146" s="16">
        <v>97.22</v>
      </c>
      <c r="CW146" s="16">
        <v>100</v>
      </c>
      <c r="CX146" s="16">
        <v>93.88</v>
      </c>
      <c r="CY146" s="16">
        <v>94.52</v>
      </c>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row>
    <row r="147" spans="1:125" x14ac:dyDescent="0.3">
      <c r="A147" s="14" t="s">
        <v>576</v>
      </c>
      <c r="B147" s="15" t="s">
        <v>300</v>
      </c>
      <c r="C147" s="15" t="s">
        <v>101</v>
      </c>
      <c r="D147" s="15" t="s">
        <v>102</v>
      </c>
      <c r="E147" s="15" t="s">
        <v>214</v>
      </c>
      <c r="F147" s="15" t="s">
        <v>125</v>
      </c>
      <c r="G147" s="15" t="s">
        <v>105</v>
      </c>
      <c r="H147" s="15" t="s">
        <v>105</v>
      </c>
      <c r="I147" s="15" t="s">
        <v>106</v>
      </c>
      <c r="J147" s="16">
        <v>71.91</v>
      </c>
      <c r="K147" s="16">
        <v>68.91</v>
      </c>
      <c r="L147" s="16">
        <v>79.86</v>
      </c>
      <c r="M147" s="16">
        <v>68.91</v>
      </c>
      <c r="N147" s="16">
        <v>67.28</v>
      </c>
      <c r="O147" s="16">
        <v>67.72</v>
      </c>
      <c r="P147" s="16">
        <v>48.82</v>
      </c>
      <c r="Q147" s="16">
        <v>81.489999999999995</v>
      </c>
      <c r="R147" s="16">
        <v>87.56</v>
      </c>
      <c r="S147" s="16">
        <v>59.11</v>
      </c>
      <c r="T147" s="16">
        <v>80.819999999999993</v>
      </c>
      <c r="U147" s="16">
        <v>64</v>
      </c>
      <c r="V147" s="16">
        <v>85.37</v>
      </c>
      <c r="W147" s="16">
        <v>80</v>
      </c>
      <c r="X147" s="16">
        <v>74.400000000000006</v>
      </c>
      <c r="Y147" s="16">
        <v>54.17</v>
      </c>
      <c r="Z147" s="16">
        <v>88.1</v>
      </c>
      <c r="AA147" s="16"/>
      <c r="AB147" s="16">
        <v>68.7</v>
      </c>
      <c r="AC147" s="16">
        <v>41.67</v>
      </c>
      <c r="AD147" s="16">
        <v>73.959999999999994</v>
      </c>
      <c r="AE147" s="16">
        <v>67.28</v>
      </c>
      <c r="AF147" s="16">
        <v>79.63</v>
      </c>
      <c r="AG147" s="16">
        <v>78.84</v>
      </c>
      <c r="AH147" s="16">
        <v>46.71</v>
      </c>
      <c r="AI147" s="16">
        <v>48.82</v>
      </c>
      <c r="AJ147" s="16">
        <v>81.28</v>
      </c>
      <c r="AK147" s="16">
        <v>95.83</v>
      </c>
      <c r="AL147" s="16">
        <v>95</v>
      </c>
      <c r="AM147" s="16">
        <v>93.21</v>
      </c>
      <c r="AN147" s="16">
        <v>28.57</v>
      </c>
      <c r="AO147" s="16">
        <v>29.35</v>
      </c>
      <c r="AP147" s="16">
        <v>60.34</v>
      </c>
      <c r="AQ147" s="16">
        <v>93.33</v>
      </c>
      <c r="AR147" s="16">
        <v>92.59</v>
      </c>
      <c r="AS147" s="16">
        <v>72.73</v>
      </c>
      <c r="AT147" s="16">
        <v>58.33</v>
      </c>
      <c r="AU147" s="16">
        <v>40.28</v>
      </c>
      <c r="AV147" s="16">
        <v>76.19</v>
      </c>
      <c r="AW147" s="16">
        <v>56.94</v>
      </c>
      <c r="AX147" s="16"/>
      <c r="AY147" s="16">
        <v>83.33</v>
      </c>
      <c r="AZ147" s="16">
        <v>53.85</v>
      </c>
      <c r="BA147" s="16">
        <v>87.21</v>
      </c>
      <c r="BB147" s="16">
        <v>74.290000000000006</v>
      </c>
      <c r="BC147" s="16">
        <v>100</v>
      </c>
      <c r="BD147" s="16"/>
      <c r="BE147" s="16">
        <v>56.25</v>
      </c>
      <c r="BF147" s="16">
        <v>50.67</v>
      </c>
      <c r="BG147" s="16">
        <v>70</v>
      </c>
      <c r="BH147" s="16">
        <v>100</v>
      </c>
      <c r="BI147" s="16">
        <v>75</v>
      </c>
      <c r="BJ147" s="16">
        <v>100</v>
      </c>
      <c r="BK147" s="16">
        <v>100</v>
      </c>
      <c r="BL147" s="16">
        <v>70</v>
      </c>
      <c r="BM147" s="16"/>
      <c r="BN147" s="16"/>
      <c r="BO147" s="16"/>
      <c r="BP147" s="16">
        <v>64.86</v>
      </c>
      <c r="BQ147" s="16">
        <v>70.37</v>
      </c>
      <c r="BR147" s="16">
        <v>73.680000000000007</v>
      </c>
      <c r="BS147" s="16">
        <v>53.85</v>
      </c>
      <c r="BT147" s="16">
        <v>79.41</v>
      </c>
      <c r="BU147" s="16">
        <v>62.5</v>
      </c>
      <c r="BV147" s="16">
        <v>75</v>
      </c>
      <c r="BW147" s="16">
        <v>28.12</v>
      </c>
      <c r="BX147" s="16">
        <v>30.77</v>
      </c>
      <c r="BY147" s="16">
        <v>77.59</v>
      </c>
      <c r="BZ147" s="16">
        <v>71.430000000000007</v>
      </c>
      <c r="CA147" s="16">
        <v>64.290000000000006</v>
      </c>
      <c r="CB147" s="16">
        <v>57.14</v>
      </c>
      <c r="CC147" s="16">
        <v>68</v>
      </c>
      <c r="CD147" s="16">
        <v>73.58</v>
      </c>
      <c r="CE147" s="16">
        <v>69.599999999999994</v>
      </c>
      <c r="CF147" s="16">
        <v>92.39</v>
      </c>
      <c r="CG147" s="16">
        <v>93.33</v>
      </c>
      <c r="CH147" s="16">
        <v>87.5</v>
      </c>
      <c r="CI147" s="16">
        <v>75.760000000000005</v>
      </c>
      <c r="CJ147" s="16">
        <v>33.33</v>
      </c>
      <c r="CK147" s="16">
        <v>100</v>
      </c>
      <c r="CL147" s="16">
        <v>53.51</v>
      </c>
      <c r="CM147" s="16">
        <v>38.71</v>
      </c>
      <c r="CN147" s="16">
        <v>46.58</v>
      </c>
      <c r="CO147" s="16">
        <v>52.5</v>
      </c>
      <c r="CP147" s="16">
        <v>39.39</v>
      </c>
      <c r="CQ147" s="16">
        <v>56.1</v>
      </c>
      <c r="CR147" s="16">
        <v>81.819999999999993</v>
      </c>
      <c r="CS147" s="16">
        <v>70.930000000000007</v>
      </c>
      <c r="CT147" s="16">
        <v>86.26</v>
      </c>
      <c r="CU147" s="16">
        <v>87</v>
      </c>
      <c r="CV147" s="16">
        <v>86.11</v>
      </c>
      <c r="CW147" s="16">
        <v>88.84</v>
      </c>
      <c r="CX147" s="16">
        <v>85.03</v>
      </c>
      <c r="CY147" s="16">
        <v>95.89</v>
      </c>
      <c r="CZ147" s="15"/>
      <c r="DA147" s="15"/>
      <c r="DB147" s="15"/>
      <c r="DC147" s="15"/>
      <c r="DD147" s="15"/>
      <c r="DE147" s="15"/>
      <c r="DF147" s="15"/>
      <c r="DG147" s="15"/>
      <c r="DH147" s="15"/>
      <c r="DI147" s="15"/>
      <c r="DJ147" s="15"/>
      <c r="DK147" s="15"/>
      <c r="DL147" s="15"/>
      <c r="DM147" s="15"/>
      <c r="DN147" s="15"/>
      <c r="DO147" s="15"/>
      <c r="DP147" s="15"/>
      <c r="DQ147" s="15"/>
      <c r="DR147" s="15"/>
      <c r="DS147" s="15"/>
      <c r="DT147" s="15"/>
      <c r="DU147" s="15"/>
    </row>
    <row r="148" spans="1:125" x14ac:dyDescent="0.3">
      <c r="A148" s="14" t="s">
        <v>576</v>
      </c>
      <c r="B148" s="15" t="s">
        <v>301</v>
      </c>
      <c r="C148" s="15" t="s">
        <v>101</v>
      </c>
      <c r="D148" s="15" t="s">
        <v>102</v>
      </c>
      <c r="E148" s="15" t="s">
        <v>147</v>
      </c>
      <c r="F148" s="15" t="s">
        <v>108</v>
      </c>
      <c r="G148" s="15" t="s">
        <v>105</v>
      </c>
      <c r="H148" s="15" t="s">
        <v>105</v>
      </c>
      <c r="I148" s="15" t="s">
        <v>106</v>
      </c>
      <c r="J148" s="16">
        <v>83.77</v>
      </c>
      <c r="K148" s="16">
        <v>82.41</v>
      </c>
      <c r="L148" s="16">
        <v>86.84</v>
      </c>
      <c r="M148" s="16">
        <v>83.6</v>
      </c>
      <c r="N148" s="16">
        <v>82.94</v>
      </c>
      <c r="O148" s="16">
        <v>76.2</v>
      </c>
      <c r="P148" s="16">
        <v>81.599999999999994</v>
      </c>
      <c r="Q148" s="16">
        <v>93.89</v>
      </c>
      <c r="R148" s="16">
        <v>89.65</v>
      </c>
      <c r="S148" s="16">
        <v>78.81</v>
      </c>
      <c r="T148" s="16">
        <v>92.43</v>
      </c>
      <c r="U148" s="16">
        <v>72</v>
      </c>
      <c r="V148" s="16">
        <v>75.61</v>
      </c>
      <c r="W148" s="16">
        <v>91.82</v>
      </c>
      <c r="X148" s="16">
        <v>73.53</v>
      </c>
      <c r="Y148" s="16">
        <v>45.45</v>
      </c>
      <c r="Z148" s="16">
        <v>80.95</v>
      </c>
      <c r="AA148" s="16"/>
      <c r="AB148" s="16">
        <v>97.16</v>
      </c>
      <c r="AC148" s="16"/>
      <c r="AD148" s="16">
        <v>96.58</v>
      </c>
      <c r="AE148" s="16">
        <v>82.94</v>
      </c>
      <c r="AF148" s="16">
        <v>85.61</v>
      </c>
      <c r="AG148" s="16">
        <v>90.4</v>
      </c>
      <c r="AH148" s="16">
        <v>54.95</v>
      </c>
      <c r="AI148" s="16">
        <v>81.599999999999994</v>
      </c>
      <c r="AJ148" s="16">
        <v>93.76</v>
      </c>
      <c r="AK148" s="16">
        <v>89.13</v>
      </c>
      <c r="AL148" s="16">
        <v>79.63</v>
      </c>
      <c r="AM148" s="16">
        <v>94.44</v>
      </c>
      <c r="AN148" s="16">
        <v>85.71</v>
      </c>
      <c r="AO148" s="16">
        <v>82.61</v>
      </c>
      <c r="AP148" s="16">
        <v>75.86</v>
      </c>
      <c r="AQ148" s="16">
        <v>93.33</v>
      </c>
      <c r="AR148" s="16">
        <v>74.069999999999993</v>
      </c>
      <c r="AS148" s="16">
        <v>81.819999999999993</v>
      </c>
      <c r="AT148" s="16">
        <v>50</v>
      </c>
      <c r="AU148" s="16">
        <v>70.83</v>
      </c>
      <c r="AV148" s="16">
        <v>63.64</v>
      </c>
      <c r="AW148" s="16">
        <v>70.45</v>
      </c>
      <c r="AX148" s="16">
        <v>0</v>
      </c>
      <c r="AY148" s="16">
        <v>0</v>
      </c>
      <c r="AZ148" s="16"/>
      <c r="BA148" s="16">
        <v>98.68</v>
      </c>
      <c r="BB148" s="16">
        <v>62.86</v>
      </c>
      <c r="BC148" s="16"/>
      <c r="BD148" s="16"/>
      <c r="BE148" s="16">
        <v>37.5</v>
      </c>
      <c r="BF148" s="16">
        <v>41.67</v>
      </c>
      <c r="BG148" s="16">
        <v>70</v>
      </c>
      <c r="BH148" s="16">
        <v>75</v>
      </c>
      <c r="BI148" s="16">
        <v>100</v>
      </c>
      <c r="BJ148" s="16">
        <v>100</v>
      </c>
      <c r="BK148" s="16">
        <v>100</v>
      </c>
      <c r="BL148" s="16">
        <v>60</v>
      </c>
      <c r="BM148" s="16"/>
      <c r="BN148" s="16"/>
      <c r="BO148" s="16"/>
      <c r="BP148" s="16">
        <v>100</v>
      </c>
      <c r="BQ148" s="16">
        <v>92.59</v>
      </c>
      <c r="BR148" s="16">
        <v>95.65</v>
      </c>
      <c r="BS148" s="16">
        <v>100</v>
      </c>
      <c r="BT148" s="16">
        <v>97.06</v>
      </c>
      <c r="BU148" s="16"/>
      <c r="BV148" s="16"/>
      <c r="BW148" s="16"/>
      <c r="BX148" s="16"/>
      <c r="BY148" s="16">
        <v>96.49</v>
      </c>
      <c r="BZ148" s="16">
        <v>100</v>
      </c>
      <c r="CA148" s="16">
        <v>100</v>
      </c>
      <c r="CB148" s="16">
        <v>85.71</v>
      </c>
      <c r="CC148" s="16">
        <v>95.83</v>
      </c>
      <c r="CD148" s="16">
        <v>96.36</v>
      </c>
      <c r="CE148" s="16">
        <v>76.83</v>
      </c>
      <c r="CF148" s="16">
        <v>97.78</v>
      </c>
      <c r="CG148" s="16">
        <v>86.67</v>
      </c>
      <c r="CH148" s="16">
        <v>100</v>
      </c>
      <c r="CI148" s="16">
        <v>87.88</v>
      </c>
      <c r="CJ148" s="16">
        <v>95.83</v>
      </c>
      <c r="CK148" s="16">
        <v>100</v>
      </c>
      <c r="CL148" s="16">
        <v>56.14</v>
      </c>
      <c r="CM148" s="16">
        <v>35.29</v>
      </c>
      <c r="CN148" s="16">
        <v>58.9</v>
      </c>
      <c r="CO148" s="16">
        <v>100</v>
      </c>
      <c r="CP148" s="16">
        <v>57.81</v>
      </c>
      <c r="CQ148" s="16">
        <v>92.68</v>
      </c>
      <c r="CR148" s="16">
        <v>90</v>
      </c>
      <c r="CS148" s="16">
        <v>90.37</v>
      </c>
      <c r="CT148" s="16">
        <v>91.21</v>
      </c>
      <c r="CU148" s="16">
        <v>93</v>
      </c>
      <c r="CV148" s="16">
        <v>100</v>
      </c>
      <c r="CW148" s="16">
        <v>97.02</v>
      </c>
      <c r="CX148" s="16">
        <v>96.6</v>
      </c>
      <c r="CY148" s="16">
        <v>97.26</v>
      </c>
      <c r="CZ148" s="15"/>
      <c r="DA148" s="15"/>
      <c r="DB148" s="15"/>
      <c r="DC148" s="15"/>
      <c r="DD148" s="15"/>
      <c r="DE148" s="15"/>
      <c r="DF148" s="15"/>
      <c r="DG148" s="15"/>
      <c r="DH148" s="15"/>
      <c r="DI148" s="15"/>
      <c r="DJ148" s="15"/>
      <c r="DK148" s="15"/>
      <c r="DL148" s="15"/>
      <c r="DM148" s="15"/>
      <c r="DN148" s="15"/>
      <c r="DO148" s="15"/>
      <c r="DP148" s="15"/>
      <c r="DQ148" s="15"/>
      <c r="DR148" s="15"/>
      <c r="DS148" s="15"/>
      <c r="DT148" s="15"/>
      <c r="DU148" s="15"/>
    </row>
    <row r="149" spans="1:125" x14ac:dyDescent="0.3">
      <c r="A149" s="14" t="s">
        <v>576</v>
      </c>
      <c r="B149" s="15" t="s">
        <v>302</v>
      </c>
      <c r="C149" s="15" t="s">
        <v>101</v>
      </c>
      <c r="D149" s="15" t="s">
        <v>102</v>
      </c>
      <c r="E149" s="15" t="s">
        <v>143</v>
      </c>
      <c r="F149" s="15" t="s">
        <v>170</v>
      </c>
      <c r="G149" s="15" t="s">
        <v>105</v>
      </c>
      <c r="H149" s="15" t="s">
        <v>105</v>
      </c>
      <c r="I149" s="15" t="s">
        <v>106</v>
      </c>
      <c r="J149" s="16">
        <v>75.95</v>
      </c>
      <c r="K149" s="16">
        <v>52.57</v>
      </c>
      <c r="L149" s="16">
        <v>81.760000000000005</v>
      </c>
      <c r="M149" s="16">
        <v>76.94</v>
      </c>
      <c r="N149" s="16">
        <v>75.92</v>
      </c>
      <c r="O149" s="16">
        <v>72.39</v>
      </c>
      <c r="P149" s="16">
        <v>47.36</v>
      </c>
      <c r="Q149" s="16">
        <v>77.33</v>
      </c>
      <c r="R149" s="16">
        <v>82.46</v>
      </c>
      <c r="S149" s="16">
        <v>35.81</v>
      </c>
      <c r="T149" s="16">
        <v>83.33</v>
      </c>
      <c r="U149" s="16">
        <v>76</v>
      </c>
      <c r="V149" s="16">
        <v>80.489999999999995</v>
      </c>
      <c r="W149" s="16">
        <v>95.91</v>
      </c>
      <c r="X149" s="16">
        <v>85.91</v>
      </c>
      <c r="Y149" s="16">
        <v>83.77</v>
      </c>
      <c r="Z149" s="16">
        <v>80.95</v>
      </c>
      <c r="AA149" s="16">
        <v>44.91</v>
      </c>
      <c r="AB149" s="16">
        <v>72.22</v>
      </c>
      <c r="AC149" s="16">
        <v>71.209999999999994</v>
      </c>
      <c r="AD149" s="16">
        <v>76.03</v>
      </c>
      <c r="AE149" s="16">
        <v>75.92</v>
      </c>
      <c r="AF149" s="16">
        <v>67.58</v>
      </c>
      <c r="AG149" s="16">
        <v>87.75</v>
      </c>
      <c r="AH149" s="16">
        <v>74.41</v>
      </c>
      <c r="AI149" s="16">
        <v>47.36</v>
      </c>
      <c r="AJ149" s="16">
        <v>76.88</v>
      </c>
      <c r="AK149" s="16">
        <v>90.62</v>
      </c>
      <c r="AL149" s="16">
        <v>60</v>
      </c>
      <c r="AM149" s="16">
        <v>90.74</v>
      </c>
      <c r="AN149" s="16">
        <v>57.14</v>
      </c>
      <c r="AO149" s="16">
        <v>44.32</v>
      </c>
      <c r="AP149" s="16">
        <v>23.64</v>
      </c>
      <c r="AQ149" s="16">
        <v>86.67</v>
      </c>
      <c r="AR149" s="16">
        <v>81.48</v>
      </c>
      <c r="AS149" s="16">
        <v>90.91</v>
      </c>
      <c r="AT149" s="16">
        <v>72.22</v>
      </c>
      <c r="AU149" s="16">
        <v>70.83</v>
      </c>
      <c r="AV149" s="16">
        <v>89.47</v>
      </c>
      <c r="AW149" s="16">
        <v>86.11</v>
      </c>
      <c r="AX149" s="16">
        <v>47.62</v>
      </c>
      <c r="AY149" s="16">
        <v>83.33</v>
      </c>
      <c r="AZ149" s="16">
        <v>76.47</v>
      </c>
      <c r="BA149" s="16">
        <v>98.26</v>
      </c>
      <c r="BB149" s="16">
        <v>71.430000000000007</v>
      </c>
      <c r="BC149" s="16">
        <v>88.89</v>
      </c>
      <c r="BD149" s="16"/>
      <c r="BE149" s="16">
        <v>62.5</v>
      </c>
      <c r="BF149" s="16">
        <v>87.33</v>
      </c>
      <c r="BG149" s="16">
        <v>100</v>
      </c>
      <c r="BH149" s="16">
        <v>100</v>
      </c>
      <c r="BI149" s="16">
        <v>66.67</v>
      </c>
      <c r="BJ149" s="16">
        <v>100</v>
      </c>
      <c r="BK149" s="16">
        <v>50</v>
      </c>
      <c r="BL149" s="16">
        <v>80</v>
      </c>
      <c r="BM149" s="16">
        <v>28.57</v>
      </c>
      <c r="BN149" s="16">
        <v>49.26</v>
      </c>
      <c r="BO149" s="16">
        <v>69.44</v>
      </c>
      <c r="BP149" s="16">
        <v>86.67</v>
      </c>
      <c r="BQ149" s="16">
        <v>37.04</v>
      </c>
      <c r="BR149" s="16">
        <v>95.83</v>
      </c>
      <c r="BS149" s="16">
        <v>53.85</v>
      </c>
      <c r="BT149" s="16">
        <v>70.59</v>
      </c>
      <c r="BU149" s="16">
        <v>100</v>
      </c>
      <c r="BV149" s="16">
        <v>83.33</v>
      </c>
      <c r="BW149" s="16">
        <v>61.76</v>
      </c>
      <c r="BX149" s="16">
        <v>66.67</v>
      </c>
      <c r="BY149" s="16">
        <v>73.02</v>
      </c>
      <c r="BZ149" s="16">
        <v>94.74</v>
      </c>
      <c r="CA149" s="16">
        <v>64.290000000000006</v>
      </c>
      <c r="CB149" s="16">
        <v>82.14</v>
      </c>
      <c r="CC149" s="16">
        <v>60</v>
      </c>
      <c r="CD149" s="16">
        <v>77.38</v>
      </c>
      <c r="CE149" s="16">
        <v>49.22</v>
      </c>
      <c r="CF149" s="16">
        <v>92.39</v>
      </c>
      <c r="CG149" s="16">
        <v>100</v>
      </c>
      <c r="CH149" s="16">
        <v>100</v>
      </c>
      <c r="CI149" s="16">
        <v>81.569999999999993</v>
      </c>
      <c r="CJ149" s="16">
        <v>87.5</v>
      </c>
      <c r="CK149" s="16">
        <v>50</v>
      </c>
      <c r="CL149" s="16">
        <v>80.7</v>
      </c>
      <c r="CM149" s="16">
        <v>74.19</v>
      </c>
      <c r="CN149" s="16">
        <v>71.23</v>
      </c>
      <c r="CO149" s="16">
        <v>23.33</v>
      </c>
      <c r="CP149" s="16">
        <v>34.380000000000003</v>
      </c>
      <c r="CQ149" s="16">
        <v>56.1</v>
      </c>
      <c r="CR149" s="16">
        <v>63.64</v>
      </c>
      <c r="CS149" s="16">
        <v>61.3</v>
      </c>
      <c r="CT149" s="16">
        <v>74.73</v>
      </c>
      <c r="CU149" s="16">
        <v>66</v>
      </c>
      <c r="CV149" s="16">
        <v>72.22</v>
      </c>
      <c r="CW149" s="16">
        <v>84.96</v>
      </c>
      <c r="CX149" s="16">
        <v>92.52</v>
      </c>
      <c r="CY149" s="16">
        <v>91.78</v>
      </c>
      <c r="CZ149" s="15"/>
      <c r="DA149" s="15"/>
      <c r="DB149" s="15"/>
      <c r="DC149" s="15"/>
      <c r="DD149" s="15"/>
      <c r="DE149" s="15"/>
      <c r="DF149" s="15"/>
      <c r="DG149" s="15"/>
      <c r="DH149" s="15"/>
      <c r="DI149" s="15"/>
      <c r="DJ149" s="15"/>
      <c r="DK149" s="15"/>
      <c r="DL149" s="15"/>
      <c r="DM149" s="15"/>
      <c r="DN149" s="15"/>
      <c r="DO149" s="15"/>
      <c r="DP149" s="15"/>
      <c r="DQ149" s="15"/>
      <c r="DR149" s="15"/>
      <c r="DS149" s="15"/>
      <c r="DT149" s="15"/>
      <c r="DU149" s="15"/>
    </row>
    <row r="150" spans="1:125" x14ac:dyDescent="0.3">
      <c r="A150" s="14" t="s">
        <v>576</v>
      </c>
      <c r="B150" s="15" t="s">
        <v>303</v>
      </c>
      <c r="C150" s="15" t="s">
        <v>101</v>
      </c>
      <c r="D150" s="15" t="s">
        <v>102</v>
      </c>
      <c r="E150" s="15" t="s">
        <v>147</v>
      </c>
      <c r="F150" s="15" t="s">
        <v>170</v>
      </c>
      <c r="G150" s="15" t="s">
        <v>105</v>
      </c>
      <c r="H150" s="15" t="s">
        <v>105</v>
      </c>
      <c r="I150" s="15" t="s">
        <v>106</v>
      </c>
      <c r="J150" s="16">
        <v>76.66</v>
      </c>
      <c r="K150" s="16">
        <v>73.44</v>
      </c>
      <c r="L150" s="16">
        <v>86.65</v>
      </c>
      <c r="M150" s="16">
        <v>69.52</v>
      </c>
      <c r="N150" s="16">
        <v>72.59</v>
      </c>
      <c r="O150" s="16">
        <v>82.04</v>
      </c>
      <c r="P150" s="16">
        <v>73.760000000000005</v>
      </c>
      <c r="Q150" s="16">
        <v>80.849999999999994</v>
      </c>
      <c r="R150" s="16">
        <v>86.07</v>
      </c>
      <c r="S150" s="16">
        <v>66.95</v>
      </c>
      <c r="T150" s="16">
        <v>89.94</v>
      </c>
      <c r="U150" s="16">
        <v>76</v>
      </c>
      <c r="V150" s="16">
        <v>82.93</v>
      </c>
      <c r="W150" s="16">
        <v>94.55</v>
      </c>
      <c r="X150" s="16">
        <v>68.709999999999994</v>
      </c>
      <c r="Y150" s="16">
        <v>69.739999999999995</v>
      </c>
      <c r="Z150" s="16">
        <v>64.290000000000006</v>
      </c>
      <c r="AA150" s="16"/>
      <c r="AB150" s="16">
        <v>72.44</v>
      </c>
      <c r="AC150" s="16">
        <v>56.76</v>
      </c>
      <c r="AD150" s="16">
        <v>64.39</v>
      </c>
      <c r="AE150" s="16">
        <v>72.59</v>
      </c>
      <c r="AF150" s="16">
        <v>83.8</v>
      </c>
      <c r="AG150" s="16">
        <v>69.680000000000007</v>
      </c>
      <c r="AH150" s="16">
        <v>85.45</v>
      </c>
      <c r="AI150" s="16">
        <v>73.760000000000005</v>
      </c>
      <c r="AJ150" s="16">
        <v>80.62</v>
      </c>
      <c r="AK150" s="16">
        <v>79.17</v>
      </c>
      <c r="AL150" s="16">
        <v>75</v>
      </c>
      <c r="AM150" s="16">
        <v>93.21</v>
      </c>
      <c r="AN150" s="16">
        <v>85.71</v>
      </c>
      <c r="AO150" s="16">
        <v>69.569999999999993</v>
      </c>
      <c r="AP150" s="16">
        <v>70.69</v>
      </c>
      <c r="AQ150" s="16">
        <v>86.67</v>
      </c>
      <c r="AR150" s="16">
        <v>85.19</v>
      </c>
      <c r="AS150" s="16">
        <v>72.73</v>
      </c>
      <c r="AT150" s="16">
        <v>44.44</v>
      </c>
      <c r="AU150" s="16">
        <v>0</v>
      </c>
      <c r="AV150" s="16">
        <v>84.38</v>
      </c>
      <c r="AW150" s="16">
        <v>85.42</v>
      </c>
      <c r="AX150" s="16">
        <v>0</v>
      </c>
      <c r="AY150" s="16">
        <v>70</v>
      </c>
      <c r="AZ150" s="16">
        <v>46.15</v>
      </c>
      <c r="BA150" s="16">
        <v>90.7</v>
      </c>
      <c r="BB150" s="16">
        <v>28.57</v>
      </c>
      <c r="BC150" s="16"/>
      <c r="BD150" s="16"/>
      <c r="BE150" s="16">
        <v>58.33</v>
      </c>
      <c r="BF150" s="16">
        <v>67.33</v>
      </c>
      <c r="BG150" s="16">
        <v>100</v>
      </c>
      <c r="BH150" s="16">
        <v>68.75</v>
      </c>
      <c r="BI150" s="16">
        <v>66.67</v>
      </c>
      <c r="BJ150" s="16">
        <v>100</v>
      </c>
      <c r="BK150" s="16">
        <v>100</v>
      </c>
      <c r="BL150" s="16">
        <v>30</v>
      </c>
      <c r="BM150" s="16"/>
      <c r="BN150" s="16"/>
      <c r="BO150" s="16"/>
      <c r="BP150" s="16">
        <v>72.97</v>
      </c>
      <c r="BQ150" s="16">
        <v>44.44</v>
      </c>
      <c r="BR150" s="16">
        <v>70.83</v>
      </c>
      <c r="BS150" s="16">
        <v>100</v>
      </c>
      <c r="BT150" s="16">
        <v>82.35</v>
      </c>
      <c r="BU150" s="16">
        <v>50</v>
      </c>
      <c r="BV150" s="16">
        <v>25</v>
      </c>
      <c r="BW150" s="16">
        <v>44.44</v>
      </c>
      <c r="BX150" s="16">
        <v>69.23</v>
      </c>
      <c r="BY150" s="16">
        <v>56.9</v>
      </c>
      <c r="BZ150" s="16">
        <v>85.71</v>
      </c>
      <c r="CA150" s="16">
        <v>42.86</v>
      </c>
      <c r="CB150" s="16">
        <v>57.14</v>
      </c>
      <c r="CC150" s="16">
        <v>56</v>
      </c>
      <c r="CD150" s="16">
        <v>67.819999999999993</v>
      </c>
      <c r="CE150" s="16">
        <v>79.2</v>
      </c>
      <c r="CF150" s="16">
        <v>89.13</v>
      </c>
      <c r="CG150" s="16">
        <v>80</v>
      </c>
      <c r="CH150" s="16">
        <v>62.5</v>
      </c>
      <c r="CI150" s="16">
        <v>67.97</v>
      </c>
      <c r="CJ150" s="16">
        <v>66.67</v>
      </c>
      <c r="CK150" s="16">
        <v>50</v>
      </c>
      <c r="CL150" s="16">
        <v>76.319999999999993</v>
      </c>
      <c r="CM150" s="16">
        <v>96.77</v>
      </c>
      <c r="CN150" s="16">
        <v>85.39</v>
      </c>
      <c r="CO150" s="16">
        <v>25</v>
      </c>
      <c r="CP150" s="16">
        <v>86.36</v>
      </c>
      <c r="CQ150" s="16">
        <v>73.17</v>
      </c>
      <c r="CR150" s="16">
        <v>81.819999999999993</v>
      </c>
      <c r="CS150" s="16">
        <v>66.67</v>
      </c>
      <c r="CT150" s="16">
        <v>83.52</v>
      </c>
      <c r="CU150" s="16">
        <v>82</v>
      </c>
      <c r="CV150" s="16">
        <v>88.89</v>
      </c>
      <c r="CW150" s="16">
        <v>89.09</v>
      </c>
      <c r="CX150" s="16">
        <v>76.03</v>
      </c>
      <c r="CY150" s="16">
        <v>97.26</v>
      </c>
      <c r="CZ150" s="15"/>
      <c r="DA150" s="15"/>
      <c r="DB150" s="15"/>
      <c r="DC150" s="15"/>
      <c r="DD150" s="15"/>
      <c r="DE150" s="15"/>
      <c r="DF150" s="15"/>
      <c r="DG150" s="15"/>
      <c r="DH150" s="15"/>
      <c r="DI150" s="15"/>
      <c r="DJ150" s="15"/>
      <c r="DK150" s="15"/>
      <c r="DL150" s="15"/>
      <c r="DM150" s="15"/>
      <c r="DN150" s="15"/>
      <c r="DO150" s="15"/>
      <c r="DP150" s="15"/>
      <c r="DQ150" s="15"/>
      <c r="DR150" s="15"/>
      <c r="DS150" s="15"/>
      <c r="DT150" s="15"/>
      <c r="DU150" s="15"/>
    </row>
    <row r="151" spans="1:125" x14ac:dyDescent="0.3">
      <c r="A151" s="14" t="s">
        <v>576</v>
      </c>
      <c r="B151" s="15" t="s">
        <v>304</v>
      </c>
      <c r="C151" s="15" t="s">
        <v>101</v>
      </c>
      <c r="D151" s="15" t="s">
        <v>102</v>
      </c>
      <c r="E151" s="15" t="s">
        <v>143</v>
      </c>
      <c r="F151" s="15" t="s">
        <v>125</v>
      </c>
      <c r="G151" s="15" t="s">
        <v>105</v>
      </c>
      <c r="H151" s="15" t="s">
        <v>105</v>
      </c>
      <c r="I151" s="15" t="s">
        <v>106</v>
      </c>
      <c r="J151" s="16">
        <v>77.84</v>
      </c>
      <c r="K151" s="16">
        <v>72.16</v>
      </c>
      <c r="L151" s="16">
        <v>89.95</v>
      </c>
      <c r="M151" s="16">
        <v>75.84</v>
      </c>
      <c r="N151" s="16">
        <v>72.34</v>
      </c>
      <c r="O151" s="16">
        <v>65.73</v>
      </c>
      <c r="P151" s="16">
        <v>69.16</v>
      </c>
      <c r="Q151" s="16">
        <v>87.76</v>
      </c>
      <c r="R151" s="16">
        <v>87.06</v>
      </c>
      <c r="S151" s="16">
        <v>64.41</v>
      </c>
      <c r="T151" s="16">
        <v>91.98</v>
      </c>
      <c r="U151" s="16">
        <v>84</v>
      </c>
      <c r="V151" s="16">
        <v>87.8</v>
      </c>
      <c r="W151" s="16">
        <v>98.18</v>
      </c>
      <c r="X151" s="16">
        <v>62.39</v>
      </c>
      <c r="Y151" s="16">
        <v>66.22</v>
      </c>
      <c r="Z151" s="16">
        <v>97.62</v>
      </c>
      <c r="AA151" s="16"/>
      <c r="AB151" s="16">
        <v>86.76</v>
      </c>
      <c r="AC151" s="16"/>
      <c r="AD151" s="16">
        <v>84.25</v>
      </c>
      <c r="AE151" s="16">
        <v>72.34</v>
      </c>
      <c r="AF151" s="16">
        <v>78.77</v>
      </c>
      <c r="AG151" s="16">
        <v>75.25</v>
      </c>
      <c r="AH151" s="16">
        <v>43.85</v>
      </c>
      <c r="AI151" s="16">
        <v>69.16</v>
      </c>
      <c r="AJ151" s="16">
        <v>87.55</v>
      </c>
      <c r="AK151" s="16">
        <v>87.5</v>
      </c>
      <c r="AL151" s="16">
        <v>91.67</v>
      </c>
      <c r="AM151" s="16">
        <v>89.51</v>
      </c>
      <c r="AN151" s="16">
        <v>71.430000000000007</v>
      </c>
      <c r="AO151" s="16">
        <v>69.569999999999993</v>
      </c>
      <c r="AP151" s="16">
        <v>65.52</v>
      </c>
      <c r="AQ151" s="16">
        <v>93.33</v>
      </c>
      <c r="AR151" s="16">
        <v>85.19</v>
      </c>
      <c r="AS151" s="16">
        <v>100</v>
      </c>
      <c r="AT151" s="16">
        <v>66.67</v>
      </c>
      <c r="AU151" s="16">
        <v>0</v>
      </c>
      <c r="AV151" s="16">
        <v>68.75</v>
      </c>
      <c r="AW151" s="16">
        <v>77.78</v>
      </c>
      <c r="AX151" s="16">
        <v>0</v>
      </c>
      <c r="AY151" s="16">
        <v>70</v>
      </c>
      <c r="AZ151" s="16"/>
      <c r="BA151" s="16">
        <v>79.760000000000005</v>
      </c>
      <c r="BB151" s="16">
        <v>34.29</v>
      </c>
      <c r="BC151" s="16"/>
      <c r="BD151" s="16"/>
      <c r="BE151" s="16">
        <v>42.86</v>
      </c>
      <c r="BF151" s="16">
        <v>70</v>
      </c>
      <c r="BG151" s="16">
        <v>80</v>
      </c>
      <c r="BH151" s="16">
        <v>100</v>
      </c>
      <c r="BI151" s="16">
        <v>91.67</v>
      </c>
      <c r="BJ151" s="16">
        <v>100</v>
      </c>
      <c r="BK151" s="16">
        <v>100</v>
      </c>
      <c r="BL151" s="16">
        <v>90</v>
      </c>
      <c r="BM151" s="16"/>
      <c r="BN151" s="16"/>
      <c r="BO151" s="16"/>
      <c r="BP151" s="16">
        <v>97.67</v>
      </c>
      <c r="BQ151" s="16">
        <v>92.59</v>
      </c>
      <c r="BR151" s="16">
        <v>77.78</v>
      </c>
      <c r="BS151" s="16">
        <v>76.92</v>
      </c>
      <c r="BT151" s="16">
        <v>79.41</v>
      </c>
      <c r="BU151" s="16"/>
      <c r="BV151" s="16"/>
      <c r="BW151" s="16"/>
      <c r="BX151" s="16"/>
      <c r="BY151" s="16">
        <v>95.16</v>
      </c>
      <c r="BZ151" s="16">
        <v>84.21</v>
      </c>
      <c r="CA151" s="16">
        <v>64.290000000000006</v>
      </c>
      <c r="CB151" s="16">
        <v>82.14</v>
      </c>
      <c r="CC151" s="16">
        <v>70.83</v>
      </c>
      <c r="CD151" s="16">
        <v>77.209999999999994</v>
      </c>
      <c r="CE151" s="16">
        <v>66.67</v>
      </c>
      <c r="CF151" s="16">
        <v>94.44</v>
      </c>
      <c r="CG151" s="16">
        <v>100</v>
      </c>
      <c r="CH151" s="16">
        <v>62.5</v>
      </c>
      <c r="CI151" s="16">
        <v>72.73</v>
      </c>
      <c r="CJ151" s="16">
        <v>58.33</v>
      </c>
      <c r="CK151" s="16">
        <v>50</v>
      </c>
      <c r="CL151" s="16">
        <v>58.77</v>
      </c>
      <c r="CM151" s="16">
        <v>10</v>
      </c>
      <c r="CN151" s="16">
        <v>50</v>
      </c>
      <c r="CO151" s="16">
        <v>80.83</v>
      </c>
      <c r="CP151" s="16">
        <v>65.62</v>
      </c>
      <c r="CQ151" s="16">
        <v>73.17</v>
      </c>
      <c r="CR151" s="16">
        <v>90</v>
      </c>
      <c r="CS151" s="16">
        <v>77.78</v>
      </c>
      <c r="CT151" s="16">
        <v>78.02</v>
      </c>
      <c r="CU151" s="16">
        <v>78</v>
      </c>
      <c r="CV151" s="16">
        <v>97.22</v>
      </c>
      <c r="CW151" s="16">
        <v>94.21</v>
      </c>
      <c r="CX151" s="16">
        <v>98.64</v>
      </c>
      <c r="CY151" s="16">
        <v>97.26</v>
      </c>
      <c r="CZ151" s="15"/>
      <c r="DA151" s="15"/>
      <c r="DB151" s="15"/>
      <c r="DC151" s="15"/>
      <c r="DD151" s="15"/>
      <c r="DE151" s="15"/>
      <c r="DF151" s="15"/>
      <c r="DG151" s="15"/>
      <c r="DH151" s="15"/>
      <c r="DI151" s="15"/>
      <c r="DJ151" s="15"/>
      <c r="DK151" s="15"/>
      <c r="DL151" s="15"/>
      <c r="DM151" s="15"/>
      <c r="DN151" s="15"/>
      <c r="DO151" s="15"/>
      <c r="DP151" s="15"/>
      <c r="DQ151" s="15"/>
      <c r="DR151" s="15"/>
      <c r="DS151" s="15"/>
      <c r="DT151" s="15"/>
      <c r="DU151" s="15"/>
    </row>
    <row r="152" spans="1:125" x14ac:dyDescent="0.3">
      <c r="A152" s="14" t="s">
        <v>576</v>
      </c>
      <c r="B152" s="15" t="s">
        <v>305</v>
      </c>
      <c r="C152" s="15" t="s">
        <v>101</v>
      </c>
      <c r="D152" s="15" t="s">
        <v>102</v>
      </c>
      <c r="E152" s="15" t="s">
        <v>227</v>
      </c>
      <c r="F152" s="15" t="s">
        <v>108</v>
      </c>
      <c r="G152" s="15" t="s">
        <v>105</v>
      </c>
      <c r="H152" s="15" t="s">
        <v>105</v>
      </c>
      <c r="I152" s="15" t="s">
        <v>106</v>
      </c>
      <c r="J152" s="16">
        <v>72.650000000000006</v>
      </c>
      <c r="K152" s="16">
        <v>54.17</v>
      </c>
      <c r="L152" s="16">
        <v>78.09</v>
      </c>
      <c r="M152" s="16">
        <v>68.55</v>
      </c>
      <c r="N152" s="16">
        <v>68.63</v>
      </c>
      <c r="O152" s="16">
        <v>67.28</v>
      </c>
      <c r="P152" s="16">
        <v>48.07</v>
      </c>
      <c r="Q152" s="16">
        <v>84.66</v>
      </c>
      <c r="R152" s="16"/>
      <c r="S152" s="16">
        <v>54.17</v>
      </c>
      <c r="T152" s="16">
        <v>76.430000000000007</v>
      </c>
      <c r="U152" s="16"/>
      <c r="V152" s="16">
        <v>80</v>
      </c>
      <c r="W152" s="16">
        <v>93.52</v>
      </c>
      <c r="X152" s="16">
        <v>57.54</v>
      </c>
      <c r="Y152" s="16">
        <v>84.19</v>
      </c>
      <c r="Z152" s="16">
        <v>78.569999999999993</v>
      </c>
      <c r="AA152" s="16"/>
      <c r="AB152" s="16">
        <v>66.91</v>
      </c>
      <c r="AC152" s="16"/>
      <c r="AD152" s="16">
        <v>77.37</v>
      </c>
      <c r="AE152" s="16">
        <v>68.63</v>
      </c>
      <c r="AF152" s="16">
        <v>76.650000000000006</v>
      </c>
      <c r="AG152" s="16">
        <v>92.42</v>
      </c>
      <c r="AH152" s="16">
        <v>42.65</v>
      </c>
      <c r="AI152" s="16">
        <v>48.07</v>
      </c>
      <c r="AJ152" s="16">
        <v>84.3</v>
      </c>
      <c r="AK152" s="16"/>
      <c r="AL152" s="16"/>
      <c r="AM152" s="16"/>
      <c r="AN152" s="16"/>
      <c r="AO152" s="16">
        <v>43.18</v>
      </c>
      <c r="AP152" s="16">
        <v>65.45</v>
      </c>
      <c r="AQ152" s="16">
        <v>80</v>
      </c>
      <c r="AR152" s="16">
        <v>92.31</v>
      </c>
      <c r="AS152" s="16">
        <v>66.67</v>
      </c>
      <c r="AT152" s="16">
        <v>86.67</v>
      </c>
      <c r="AU152" s="16">
        <v>83.33</v>
      </c>
      <c r="AV152" s="16">
        <v>35.42</v>
      </c>
      <c r="AW152" s="16">
        <v>87.18</v>
      </c>
      <c r="AX152" s="16">
        <v>0</v>
      </c>
      <c r="AY152" s="16">
        <v>0</v>
      </c>
      <c r="AZ152" s="16"/>
      <c r="BA152" s="16">
        <v>80.95</v>
      </c>
      <c r="BB152" s="16">
        <v>13.33</v>
      </c>
      <c r="BC152" s="16"/>
      <c r="BD152" s="16"/>
      <c r="BE152" s="16">
        <v>68.52</v>
      </c>
      <c r="BF152" s="16">
        <v>86.67</v>
      </c>
      <c r="BG152" s="16">
        <v>100</v>
      </c>
      <c r="BH152" s="16">
        <v>87.5</v>
      </c>
      <c r="BI152" s="16">
        <v>91.67</v>
      </c>
      <c r="BJ152" s="16">
        <v>100</v>
      </c>
      <c r="BK152" s="16">
        <v>100</v>
      </c>
      <c r="BL152" s="16">
        <v>30</v>
      </c>
      <c r="BM152" s="16"/>
      <c r="BN152" s="16"/>
      <c r="BO152" s="16"/>
      <c r="BP152" s="16">
        <v>72.09</v>
      </c>
      <c r="BQ152" s="16">
        <v>70.37</v>
      </c>
      <c r="BR152" s="16">
        <v>72.22</v>
      </c>
      <c r="BS152" s="16">
        <v>61.54</v>
      </c>
      <c r="BT152" s="16">
        <v>58.82</v>
      </c>
      <c r="BU152" s="16"/>
      <c r="BV152" s="16"/>
      <c r="BW152" s="16"/>
      <c r="BX152" s="16"/>
      <c r="BY152" s="16">
        <v>72.58</v>
      </c>
      <c r="BZ152" s="16">
        <v>88.89</v>
      </c>
      <c r="CA152" s="16">
        <v>57.14</v>
      </c>
      <c r="CB152" s="16">
        <v>80</v>
      </c>
      <c r="CC152" s="16">
        <v>79.17</v>
      </c>
      <c r="CD152" s="16"/>
      <c r="CE152" s="16">
        <v>68.290000000000006</v>
      </c>
      <c r="CF152" s="16">
        <v>86.11</v>
      </c>
      <c r="CG152" s="16">
        <v>92.86</v>
      </c>
      <c r="CH152" s="16">
        <v>100</v>
      </c>
      <c r="CI152" s="16">
        <v>95.1</v>
      </c>
      <c r="CJ152" s="16">
        <v>83.33</v>
      </c>
      <c r="CK152" s="16">
        <v>50</v>
      </c>
      <c r="CL152" s="16">
        <v>47.3</v>
      </c>
      <c r="CM152" s="16">
        <v>24.19</v>
      </c>
      <c r="CN152" s="16">
        <v>48.53</v>
      </c>
      <c r="CO152" s="16">
        <v>62.5</v>
      </c>
      <c r="CP152" s="16">
        <v>31.25</v>
      </c>
      <c r="CQ152" s="16">
        <v>63.41</v>
      </c>
      <c r="CR152" s="16">
        <v>70</v>
      </c>
      <c r="CS152" s="16">
        <v>68.75</v>
      </c>
      <c r="CT152" s="16">
        <v>89.01</v>
      </c>
      <c r="CU152" s="16">
        <v>83.67</v>
      </c>
      <c r="CV152" s="16">
        <v>83.33</v>
      </c>
      <c r="CW152" s="16">
        <v>88.71</v>
      </c>
      <c r="CX152" s="16">
        <v>91.38</v>
      </c>
      <c r="CY152" s="16">
        <v>100</v>
      </c>
      <c r="CZ152" s="15"/>
      <c r="DA152" s="15"/>
      <c r="DB152" s="15"/>
      <c r="DC152" s="15"/>
      <c r="DD152" s="15"/>
      <c r="DE152" s="15"/>
      <c r="DF152" s="15"/>
      <c r="DG152" s="15"/>
      <c r="DH152" s="15"/>
      <c r="DI152" s="15"/>
      <c r="DJ152" s="15"/>
      <c r="DK152" s="15"/>
      <c r="DL152" s="15"/>
      <c r="DM152" s="15"/>
      <c r="DN152" s="15"/>
      <c r="DO152" s="15"/>
      <c r="DP152" s="15"/>
      <c r="DQ152" s="15"/>
      <c r="DR152" s="15"/>
      <c r="DS152" s="15"/>
      <c r="DT152" s="15"/>
      <c r="DU152" s="15"/>
    </row>
    <row r="153" spans="1:125" x14ac:dyDescent="0.3">
      <c r="A153" s="14" t="s">
        <v>576</v>
      </c>
      <c r="B153" s="15" t="s">
        <v>306</v>
      </c>
      <c r="C153" s="15" t="s">
        <v>101</v>
      </c>
      <c r="D153" s="15" t="s">
        <v>102</v>
      </c>
      <c r="E153" s="15" t="s">
        <v>227</v>
      </c>
      <c r="F153" s="15" t="s">
        <v>110</v>
      </c>
      <c r="G153" s="15" t="s">
        <v>105</v>
      </c>
      <c r="H153" s="15" t="s">
        <v>105</v>
      </c>
      <c r="I153" s="15" t="s">
        <v>106</v>
      </c>
      <c r="J153" s="16">
        <v>91.55</v>
      </c>
      <c r="K153" s="16">
        <v>95.65</v>
      </c>
      <c r="L153" s="16">
        <v>93.99</v>
      </c>
      <c r="M153" s="16">
        <v>92.46</v>
      </c>
      <c r="N153" s="16">
        <v>96.6</v>
      </c>
      <c r="O153" s="16">
        <v>84.28</v>
      </c>
      <c r="P153" s="16">
        <v>100</v>
      </c>
      <c r="Q153" s="16">
        <v>98.74</v>
      </c>
      <c r="R153" s="16"/>
      <c r="S153" s="16">
        <v>95.65</v>
      </c>
      <c r="T153" s="16">
        <v>97.93</v>
      </c>
      <c r="U153" s="16"/>
      <c r="V153" s="16">
        <v>74.290000000000006</v>
      </c>
      <c r="W153" s="16">
        <v>95.37</v>
      </c>
      <c r="X153" s="16">
        <v>91.97</v>
      </c>
      <c r="Y153" s="16">
        <v>87.28</v>
      </c>
      <c r="Z153" s="16">
        <v>90.48</v>
      </c>
      <c r="AA153" s="16"/>
      <c r="AB153" s="16">
        <v>93.62</v>
      </c>
      <c r="AC153" s="16"/>
      <c r="AD153" s="16">
        <v>98.54</v>
      </c>
      <c r="AE153" s="16">
        <v>96.6</v>
      </c>
      <c r="AF153" s="16">
        <v>97.52</v>
      </c>
      <c r="AG153" s="16">
        <v>89.39</v>
      </c>
      <c r="AH153" s="16">
        <v>63.56</v>
      </c>
      <c r="AI153" s="16">
        <v>100</v>
      </c>
      <c r="AJ153" s="16">
        <v>98.71</v>
      </c>
      <c r="AK153" s="16"/>
      <c r="AL153" s="16"/>
      <c r="AM153" s="16"/>
      <c r="AN153" s="16"/>
      <c r="AO153" s="16">
        <v>100</v>
      </c>
      <c r="AP153" s="16">
        <v>93.1</v>
      </c>
      <c r="AQ153" s="16">
        <v>93.33</v>
      </c>
      <c r="AR153" s="16">
        <v>69.23</v>
      </c>
      <c r="AS153" s="16">
        <v>83.33</v>
      </c>
      <c r="AT153" s="16">
        <v>80</v>
      </c>
      <c r="AU153" s="16">
        <v>100</v>
      </c>
      <c r="AV153" s="16">
        <v>92.11</v>
      </c>
      <c r="AW153" s="16">
        <v>90.28</v>
      </c>
      <c r="AX153" s="16">
        <v>0</v>
      </c>
      <c r="AY153" s="16">
        <v>100</v>
      </c>
      <c r="AZ153" s="16"/>
      <c r="BA153" s="16">
        <v>98.68</v>
      </c>
      <c r="BB153" s="16">
        <v>100</v>
      </c>
      <c r="BC153" s="16">
        <v>88.89</v>
      </c>
      <c r="BD153" s="16"/>
      <c r="BE153" s="16">
        <v>68.52</v>
      </c>
      <c r="BF153" s="16">
        <v>95.83</v>
      </c>
      <c r="BG153" s="16">
        <v>80</v>
      </c>
      <c r="BH153" s="16">
        <v>100</v>
      </c>
      <c r="BI153" s="16">
        <v>100</v>
      </c>
      <c r="BJ153" s="16">
        <v>100</v>
      </c>
      <c r="BK153" s="16">
        <v>100</v>
      </c>
      <c r="BL153" s="16">
        <v>60</v>
      </c>
      <c r="BM153" s="16"/>
      <c r="BN153" s="16"/>
      <c r="BO153" s="16"/>
      <c r="BP153" s="16">
        <v>100</v>
      </c>
      <c r="BQ153" s="16">
        <v>100</v>
      </c>
      <c r="BR153" s="16">
        <v>86.96</v>
      </c>
      <c r="BS153" s="16">
        <v>100</v>
      </c>
      <c r="BT153" s="16">
        <v>82.35</v>
      </c>
      <c r="BU153" s="16"/>
      <c r="BV153" s="16"/>
      <c r="BW153" s="16"/>
      <c r="BX153" s="16"/>
      <c r="BY153" s="16">
        <v>100</v>
      </c>
      <c r="BZ153" s="16">
        <v>94.44</v>
      </c>
      <c r="CA153" s="16">
        <v>100</v>
      </c>
      <c r="CB153" s="16">
        <v>100</v>
      </c>
      <c r="CC153" s="16">
        <v>95.83</v>
      </c>
      <c r="CD153" s="16"/>
      <c r="CE153" s="16">
        <v>96.75</v>
      </c>
      <c r="CF153" s="16">
        <v>98.61</v>
      </c>
      <c r="CG153" s="16">
        <v>100</v>
      </c>
      <c r="CH153" s="16">
        <v>100</v>
      </c>
      <c r="CI153" s="16">
        <v>85.86</v>
      </c>
      <c r="CJ153" s="16">
        <v>70.83</v>
      </c>
      <c r="CK153" s="16">
        <v>100</v>
      </c>
      <c r="CL153" s="16">
        <v>85.59</v>
      </c>
      <c r="CM153" s="16">
        <v>40.32</v>
      </c>
      <c r="CN153" s="16">
        <v>62.34</v>
      </c>
      <c r="CO153" s="16">
        <v>100</v>
      </c>
      <c r="CP153" s="16">
        <v>100</v>
      </c>
      <c r="CQ153" s="16">
        <v>100</v>
      </c>
      <c r="CR153" s="16">
        <v>100</v>
      </c>
      <c r="CS153" s="16">
        <v>99.17</v>
      </c>
      <c r="CT153" s="16">
        <v>97.8</v>
      </c>
      <c r="CU153" s="16">
        <v>97.96</v>
      </c>
      <c r="CV153" s="16">
        <v>100</v>
      </c>
      <c r="CW153" s="16">
        <v>99.17</v>
      </c>
      <c r="CX153" s="16">
        <v>98.64</v>
      </c>
      <c r="CY153" s="16">
        <v>100</v>
      </c>
      <c r="CZ153" s="15"/>
      <c r="DA153" s="15"/>
      <c r="DB153" s="15"/>
      <c r="DC153" s="15"/>
      <c r="DD153" s="15"/>
      <c r="DE153" s="15"/>
      <c r="DF153" s="15"/>
      <c r="DG153" s="15"/>
      <c r="DH153" s="15"/>
      <c r="DI153" s="15"/>
      <c r="DJ153" s="15"/>
      <c r="DK153" s="15"/>
      <c r="DL153" s="15"/>
      <c r="DM153" s="15"/>
      <c r="DN153" s="15"/>
      <c r="DO153" s="15"/>
      <c r="DP153" s="15"/>
      <c r="DQ153" s="15"/>
      <c r="DR153" s="15"/>
      <c r="DS153" s="15"/>
      <c r="DT153" s="15"/>
      <c r="DU153" s="15"/>
    </row>
    <row r="154" spans="1:125" x14ac:dyDescent="0.3">
      <c r="A154" s="14" t="s">
        <v>576</v>
      </c>
      <c r="B154" s="15" t="s">
        <v>307</v>
      </c>
      <c r="C154" s="15" t="s">
        <v>101</v>
      </c>
      <c r="D154" s="15" t="s">
        <v>102</v>
      </c>
      <c r="E154" s="15" t="s">
        <v>143</v>
      </c>
      <c r="F154" s="15" t="s">
        <v>112</v>
      </c>
      <c r="G154" s="15" t="s">
        <v>105</v>
      </c>
      <c r="H154" s="15" t="s">
        <v>105</v>
      </c>
      <c r="I154" s="15" t="s">
        <v>106</v>
      </c>
      <c r="J154" s="16">
        <v>88.23</v>
      </c>
      <c r="K154" s="16">
        <v>73.989999999999995</v>
      </c>
      <c r="L154" s="16">
        <v>95.02</v>
      </c>
      <c r="M154" s="16">
        <v>88.22</v>
      </c>
      <c r="N154" s="16">
        <v>96.71</v>
      </c>
      <c r="O154" s="16">
        <v>84.92</v>
      </c>
      <c r="P154" s="16">
        <v>89.82</v>
      </c>
      <c r="Q154" s="16">
        <v>89.45</v>
      </c>
      <c r="R154" s="16">
        <v>89.05</v>
      </c>
      <c r="S154" s="16">
        <v>66.099999999999994</v>
      </c>
      <c r="T154" s="16">
        <v>98.17</v>
      </c>
      <c r="U154" s="16">
        <v>88</v>
      </c>
      <c r="V154" s="16">
        <v>85.37</v>
      </c>
      <c r="W154" s="16">
        <v>100</v>
      </c>
      <c r="X154" s="16">
        <v>79.22</v>
      </c>
      <c r="Y154" s="16">
        <v>95.18</v>
      </c>
      <c r="Z154" s="16">
        <v>88.1</v>
      </c>
      <c r="AA154" s="16"/>
      <c r="AB154" s="16">
        <v>90.97</v>
      </c>
      <c r="AC154" s="16">
        <v>71.67</v>
      </c>
      <c r="AD154" s="16">
        <v>98.69</v>
      </c>
      <c r="AE154" s="16">
        <v>96.71</v>
      </c>
      <c r="AF154" s="16">
        <v>86.34</v>
      </c>
      <c r="AG154" s="16">
        <v>93.43</v>
      </c>
      <c r="AH154" s="16">
        <v>79.91</v>
      </c>
      <c r="AI154" s="16">
        <v>89.82</v>
      </c>
      <c r="AJ154" s="16">
        <v>89.21</v>
      </c>
      <c r="AK154" s="16">
        <v>91.67</v>
      </c>
      <c r="AL154" s="16">
        <v>61.67</v>
      </c>
      <c r="AM154" s="16">
        <v>98.15</v>
      </c>
      <c r="AN154" s="16">
        <v>85.71</v>
      </c>
      <c r="AO154" s="16">
        <v>69.569999999999993</v>
      </c>
      <c r="AP154" s="16">
        <v>62.07</v>
      </c>
      <c r="AQ154" s="16">
        <v>93.33</v>
      </c>
      <c r="AR154" s="16">
        <v>85.19</v>
      </c>
      <c r="AS154" s="16">
        <v>90.91</v>
      </c>
      <c r="AT154" s="16">
        <v>83.33</v>
      </c>
      <c r="AU154" s="16">
        <v>76.39</v>
      </c>
      <c r="AV154" s="16">
        <v>75.760000000000005</v>
      </c>
      <c r="AW154" s="16">
        <v>91.67</v>
      </c>
      <c r="AX154" s="16">
        <v>38.89</v>
      </c>
      <c r="AY154" s="16">
        <v>92.5</v>
      </c>
      <c r="AZ154" s="16"/>
      <c r="BA154" s="16">
        <v>95.35</v>
      </c>
      <c r="BB154" s="16">
        <v>65.709999999999994</v>
      </c>
      <c r="BC154" s="16">
        <v>88.89</v>
      </c>
      <c r="BD154" s="16"/>
      <c r="BE154" s="16">
        <v>85.19</v>
      </c>
      <c r="BF154" s="16">
        <v>97.92</v>
      </c>
      <c r="BG154" s="16">
        <v>100</v>
      </c>
      <c r="BH154" s="16">
        <v>100</v>
      </c>
      <c r="BI154" s="16">
        <v>91.67</v>
      </c>
      <c r="BJ154" s="16">
        <v>100</v>
      </c>
      <c r="BK154" s="16">
        <v>100</v>
      </c>
      <c r="BL154" s="16">
        <v>50</v>
      </c>
      <c r="BM154" s="16"/>
      <c r="BN154" s="16"/>
      <c r="BO154" s="16"/>
      <c r="BP154" s="16">
        <v>100</v>
      </c>
      <c r="BQ154" s="16">
        <v>96.3</v>
      </c>
      <c r="BR154" s="16">
        <v>95.83</v>
      </c>
      <c r="BS154" s="16">
        <v>100</v>
      </c>
      <c r="BT154" s="16">
        <v>67.650000000000006</v>
      </c>
      <c r="BU154" s="16">
        <v>62.5</v>
      </c>
      <c r="BV154" s="16">
        <v>50</v>
      </c>
      <c r="BW154" s="16">
        <v>68.75</v>
      </c>
      <c r="BX154" s="16">
        <v>84.62</v>
      </c>
      <c r="BY154" s="16">
        <v>98.41</v>
      </c>
      <c r="BZ154" s="16">
        <v>100</v>
      </c>
      <c r="CA154" s="16">
        <v>100</v>
      </c>
      <c r="CB154" s="16">
        <v>85.71</v>
      </c>
      <c r="CC154" s="16">
        <v>100</v>
      </c>
      <c r="CD154" s="16">
        <v>98.18</v>
      </c>
      <c r="CE154" s="16">
        <v>76.8</v>
      </c>
      <c r="CF154" s="16">
        <v>98.37</v>
      </c>
      <c r="CG154" s="16">
        <v>100</v>
      </c>
      <c r="CH154" s="16">
        <v>100</v>
      </c>
      <c r="CI154" s="16">
        <v>93.94</v>
      </c>
      <c r="CJ154" s="16">
        <v>70.83</v>
      </c>
      <c r="CK154" s="16">
        <v>100</v>
      </c>
      <c r="CL154" s="16">
        <v>85.96</v>
      </c>
      <c r="CM154" s="16">
        <v>64.52</v>
      </c>
      <c r="CN154" s="16">
        <v>83.12</v>
      </c>
      <c r="CO154" s="16">
        <v>100</v>
      </c>
      <c r="CP154" s="16">
        <v>89.39</v>
      </c>
      <c r="CQ154" s="16">
        <v>90.24</v>
      </c>
      <c r="CR154" s="16">
        <v>100</v>
      </c>
      <c r="CS154" s="16">
        <v>84.44</v>
      </c>
      <c r="CT154" s="16">
        <v>84.62</v>
      </c>
      <c r="CU154" s="16">
        <v>78</v>
      </c>
      <c r="CV154" s="16">
        <v>100</v>
      </c>
      <c r="CW154" s="16">
        <v>90.91</v>
      </c>
      <c r="CX154" s="16">
        <v>87.76</v>
      </c>
      <c r="CY154" s="16">
        <v>98.63</v>
      </c>
      <c r="CZ154" s="15"/>
      <c r="DA154" s="15"/>
      <c r="DB154" s="15"/>
      <c r="DC154" s="15"/>
      <c r="DD154" s="15"/>
      <c r="DE154" s="15"/>
      <c r="DF154" s="15"/>
      <c r="DG154" s="15"/>
      <c r="DH154" s="15"/>
      <c r="DI154" s="15"/>
      <c r="DJ154" s="15"/>
      <c r="DK154" s="15"/>
      <c r="DL154" s="15"/>
      <c r="DM154" s="15"/>
      <c r="DN154" s="15"/>
      <c r="DO154" s="15"/>
      <c r="DP154" s="15"/>
      <c r="DQ154" s="15"/>
      <c r="DR154" s="15"/>
      <c r="DS154" s="15"/>
      <c r="DT154" s="15"/>
      <c r="DU154" s="15"/>
    </row>
    <row r="155" spans="1:125" x14ac:dyDescent="0.3">
      <c r="A155" s="14" t="s">
        <v>576</v>
      </c>
      <c r="B155" s="15" t="s">
        <v>308</v>
      </c>
      <c r="C155" s="15" t="s">
        <v>101</v>
      </c>
      <c r="D155" s="15" t="s">
        <v>102</v>
      </c>
      <c r="E155" s="15" t="s">
        <v>143</v>
      </c>
      <c r="F155" s="15" t="s">
        <v>194</v>
      </c>
      <c r="G155" s="15" t="s">
        <v>105</v>
      </c>
      <c r="H155" s="15" t="s">
        <v>105</v>
      </c>
      <c r="I155" s="15" t="s">
        <v>106</v>
      </c>
      <c r="J155" s="16">
        <v>74.849999999999994</v>
      </c>
      <c r="K155" s="16">
        <v>59.19</v>
      </c>
      <c r="L155" s="16">
        <v>80.2</v>
      </c>
      <c r="M155" s="16">
        <v>67.91</v>
      </c>
      <c r="N155" s="16">
        <v>76.239999999999995</v>
      </c>
      <c r="O155" s="16">
        <v>75.63</v>
      </c>
      <c r="P155" s="16">
        <v>58.16</v>
      </c>
      <c r="Q155" s="16">
        <v>83.26</v>
      </c>
      <c r="R155" s="16">
        <v>72.510000000000005</v>
      </c>
      <c r="S155" s="16">
        <v>51.35</v>
      </c>
      <c r="T155" s="16">
        <v>83.17</v>
      </c>
      <c r="U155" s="16">
        <v>70.67</v>
      </c>
      <c r="V155" s="16">
        <v>75.61</v>
      </c>
      <c r="W155" s="16">
        <v>90</v>
      </c>
      <c r="X155" s="16">
        <v>57.82</v>
      </c>
      <c r="Y155" s="16">
        <v>60.06</v>
      </c>
      <c r="Z155" s="16">
        <v>73.81</v>
      </c>
      <c r="AA155" s="16"/>
      <c r="AB155" s="16">
        <v>65.44</v>
      </c>
      <c r="AC155" s="16">
        <v>42.86</v>
      </c>
      <c r="AD155" s="16">
        <v>83.31</v>
      </c>
      <c r="AE155" s="16">
        <v>76.239999999999995</v>
      </c>
      <c r="AF155" s="16">
        <v>73.239999999999995</v>
      </c>
      <c r="AG155" s="16">
        <v>77.27</v>
      </c>
      <c r="AH155" s="16"/>
      <c r="AI155" s="16">
        <v>58.16</v>
      </c>
      <c r="AJ155" s="16">
        <v>83.08</v>
      </c>
      <c r="AK155" s="16">
        <v>65.62</v>
      </c>
      <c r="AL155" s="16">
        <v>56.67</v>
      </c>
      <c r="AM155" s="16">
        <v>89.51</v>
      </c>
      <c r="AN155" s="16">
        <v>57.14</v>
      </c>
      <c r="AO155" s="16">
        <v>40.909999999999997</v>
      </c>
      <c r="AP155" s="16">
        <v>56.36</v>
      </c>
      <c r="AQ155" s="16">
        <v>86.67</v>
      </c>
      <c r="AR155" s="16">
        <v>74.069999999999993</v>
      </c>
      <c r="AS155" s="16">
        <v>90.91</v>
      </c>
      <c r="AT155" s="16">
        <v>55.56</v>
      </c>
      <c r="AU155" s="16">
        <v>0</v>
      </c>
      <c r="AV155" s="16">
        <v>50</v>
      </c>
      <c r="AW155" s="16">
        <v>62.88</v>
      </c>
      <c r="AX155" s="16">
        <v>0</v>
      </c>
      <c r="AY155" s="16">
        <v>70</v>
      </c>
      <c r="AZ155" s="16">
        <v>36.36</v>
      </c>
      <c r="BA155" s="16">
        <v>78.819999999999993</v>
      </c>
      <c r="BB155" s="16">
        <v>20</v>
      </c>
      <c r="BC155" s="16"/>
      <c r="BD155" s="16"/>
      <c r="BE155" s="16">
        <v>63.1</v>
      </c>
      <c r="BF155" s="16">
        <v>52.94</v>
      </c>
      <c r="BG155" s="16">
        <v>80</v>
      </c>
      <c r="BH155" s="16">
        <v>75</v>
      </c>
      <c r="BI155" s="16">
        <v>75</v>
      </c>
      <c r="BJ155" s="16">
        <v>100</v>
      </c>
      <c r="BK155" s="16">
        <v>100</v>
      </c>
      <c r="BL155" s="16">
        <v>50</v>
      </c>
      <c r="BM155" s="16"/>
      <c r="BN155" s="16"/>
      <c r="BO155" s="16"/>
      <c r="BP155" s="16">
        <v>74.42</v>
      </c>
      <c r="BQ155" s="16">
        <v>51.85</v>
      </c>
      <c r="BR155" s="16">
        <v>77.78</v>
      </c>
      <c r="BS155" s="16">
        <v>53.85</v>
      </c>
      <c r="BT155" s="16">
        <v>61.76</v>
      </c>
      <c r="BU155" s="16">
        <v>57.14</v>
      </c>
      <c r="BV155" s="16">
        <v>66.67</v>
      </c>
      <c r="BW155" s="16"/>
      <c r="BX155" s="16">
        <v>30</v>
      </c>
      <c r="BY155" s="16">
        <v>72.58</v>
      </c>
      <c r="BZ155" s="16">
        <v>89.47</v>
      </c>
      <c r="CA155" s="16">
        <v>92.86</v>
      </c>
      <c r="CB155" s="16">
        <v>57.14</v>
      </c>
      <c r="CC155" s="16">
        <v>91.67</v>
      </c>
      <c r="CD155" s="16">
        <v>92.36</v>
      </c>
      <c r="CE155" s="16">
        <v>64.63</v>
      </c>
      <c r="CF155" s="16">
        <v>84.07</v>
      </c>
      <c r="CG155" s="16">
        <v>96.67</v>
      </c>
      <c r="CH155" s="16">
        <v>100</v>
      </c>
      <c r="CI155" s="16">
        <v>70.83</v>
      </c>
      <c r="CJ155" s="16">
        <v>40</v>
      </c>
      <c r="CK155" s="16">
        <v>50</v>
      </c>
      <c r="CL155" s="16"/>
      <c r="CM155" s="16"/>
      <c r="CN155" s="16"/>
      <c r="CO155" s="16">
        <v>37.5</v>
      </c>
      <c r="CP155" s="16">
        <v>61.29</v>
      </c>
      <c r="CQ155" s="16">
        <v>53.66</v>
      </c>
      <c r="CR155" s="16">
        <v>54.55</v>
      </c>
      <c r="CS155" s="16">
        <v>60</v>
      </c>
      <c r="CT155" s="16">
        <v>78.02</v>
      </c>
      <c r="CU155" s="16">
        <v>74</v>
      </c>
      <c r="CV155" s="16">
        <v>80.56</v>
      </c>
      <c r="CW155" s="16">
        <v>97.91</v>
      </c>
      <c r="CX155" s="16">
        <v>93.2</v>
      </c>
      <c r="CY155" s="16">
        <v>86.3</v>
      </c>
      <c r="CZ155" s="15"/>
      <c r="DA155" s="15"/>
      <c r="DB155" s="15"/>
      <c r="DC155" s="15"/>
      <c r="DD155" s="15"/>
      <c r="DE155" s="15"/>
      <c r="DF155" s="15"/>
      <c r="DG155" s="15"/>
      <c r="DH155" s="15"/>
      <c r="DI155" s="15"/>
      <c r="DJ155" s="15"/>
      <c r="DK155" s="15"/>
      <c r="DL155" s="15"/>
      <c r="DM155" s="15"/>
      <c r="DN155" s="15"/>
      <c r="DO155" s="15"/>
      <c r="DP155" s="15"/>
      <c r="DQ155" s="15"/>
      <c r="DR155" s="15"/>
      <c r="DS155" s="15"/>
      <c r="DT155" s="15"/>
      <c r="DU155" s="15"/>
    </row>
    <row r="156" spans="1:125" x14ac:dyDescent="0.3">
      <c r="A156" s="14" t="s">
        <v>576</v>
      </c>
      <c r="B156" s="15" t="s">
        <v>309</v>
      </c>
      <c r="C156" s="15" t="s">
        <v>101</v>
      </c>
      <c r="D156" s="15" t="s">
        <v>102</v>
      </c>
      <c r="E156" s="15" t="s">
        <v>143</v>
      </c>
      <c r="F156" s="15" t="s">
        <v>136</v>
      </c>
      <c r="G156" s="15" t="s">
        <v>105</v>
      </c>
      <c r="H156" s="15" t="s">
        <v>105</v>
      </c>
      <c r="I156" s="15" t="s">
        <v>106</v>
      </c>
      <c r="J156" s="16">
        <v>75.180000000000007</v>
      </c>
      <c r="K156" s="16">
        <v>52.52</v>
      </c>
      <c r="L156" s="16">
        <v>90.28</v>
      </c>
      <c r="M156" s="16">
        <v>72.02</v>
      </c>
      <c r="N156" s="16">
        <v>78.569999999999993</v>
      </c>
      <c r="O156" s="16">
        <v>69.260000000000005</v>
      </c>
      <c r="P156" s="16">
        <v>70.8</v>
      </c>
      <c r="Q156" s="16">
        <v>81.650000000000006</v>
      </c>
      <c r="R156" s="16">
        <v>74</v>
      </c>
      <c r="S156" s="16">
        <v>40.68</v>
      </c>
      <c r="T156" s="16">
        <v>94.34</v>
      </c>
      <c r="U156" s="16">
        <v>80</v>
      </c>
      <c r="V156" s="16">
        <v>80.489999999999995</v>
      </c>
      <c r="W156" s="16">
        <v>99.55</v>
      </c>
      <c r="X156" s="16">
        <v>55.78</v>
      </c>
      <c r="Y156" s="16">
        <v>56.37</v>
      </c>
      <c r="Z156" s="16">
        <v>95.24</v>
      </c>
      <c r="AA156" s="16"/>
      <c r="AB156" s="16">
        <v>72.260000000000005</v>
      </c>
      <c r="AC156" s="16">
        <v>45.95</v>
      </c>
      <c r="AD156" s="16">
        <v>90.2</v>
      </c>
      <c r="AE156" s="16">
        <v>78.569999999999993</v>
      </c>
      <c r="AF156" s="16">
        <v>75.930000000000007</v>
      </c>
      <c r="AG156" s="16">
        <v>81.819999999999993</v>
      </c>
      <c r="AH156" s="16">
        <v>54.43</v>
      </c>
      <c r="AI156" s="16">
        <v>70.8</v>
      </c>
      <c r="AJ156" s="16">
        <v>81.430000000000007</v>
      </c>
      <c r="AK156" s="16">
        <v>82.29</v>
      </c>
      <c r="AL156" s="16">
        <v>55</v>
      </c>
      <c r="AM156" s="16">
        <v>86.42</v>
      </c>
      <c r="AN156" s="16">
        <v>28.57</v>
      </c>
      <c r="AO156" s="16">
        <v>56.52</v>
      </c>
      <c r="AP156" s="16">
        <v>22.41</v>
      </c>
      <c r="AQ156" s="16">
        <v>93.33</v>
      </c>
      <c r="AR156" s="16">
        <v>85.19</v>
      </c>
      <c r="AS156" s="16">
        <v>72.73</v>
      </c>
      <c r="AT156" s="16">
        <v>66.67</v>
      </c>
      <c r="AU156" s="16">
        <v>0</v>
      </c>
      <c r="AV156" s="16">
        <v>43.75</v>
      </c>
      <c r="AW156" s="16">
        <v>64.58</v>
      </c>
      <c r="AX156" s="16">
        <v>16.670000000000002</v>
      </c>
      <c r="AY156" s="16">
        <v>70</v>
      </c>
      <c r="AZ156" s="16">
        <v>53.85</v>
      </c>
      <c r="BA156" s="16">
        <v>64.099999999999994</v>
      </c>
      <c r="BB156" s="16">
        <v>50</v>
      </c>
      <c r="BC156" s="16"/>
      <c r="BD156" s="16"/>
      <c r="BE156" s="16">
        <v>33.33</v>
      </c>
      <c r="BF156" s="16">
        <v>55.33</v>
      </c>
      <c r="BG156" s="16">
        <v>80</v>
      </c>
      <c r="BH156" s="16">
        <v>100</v>
      </c>
      <c r="BI156" s="16">
        <v>100</v>
      </c>
      <c r="BJ156" s="16">
        <v>100</v>
      </c>
      <c r="BK156" s="16">
        <v>100</v>
      </c>
      <c r="BL156" s="16">
        <v>80</v>
      </c>
      <c r="BM156" s="16"/>
      <c r="BN156" s="16"/>
      <c r="BO156" s="16"/>
      <c r="BP156" s="16">
        <v>82.22</v>
      </c>
      <c r="BQ156" s="16">
        <v>77.78</v>
      </c>
      <c r="BR156" s="16">
        <v>70.83</v>
      </c>
      <c r="BS156" s="16">
        <v>53.85</v>
      </c>
      <c r="BT156" s="16">
        <v>62.07</v>
      </c>
      <c r="BU156" s="16">
        <v>62.5</v>
      </c>
      <c r="BV156" s="16">
        <v>50</v>
      </c>
      <c r="BW156" s="16">
        <v>22.22</v>
      </c>
      <c r="BX156" s="16">
        <v>46.15</v>
      </c>
      <c r="BY156" s="16">
        <v>82.54</v>
      </c>
      <c r="BZ156" s="16">
        <v>100</v>
      </c>
      <c r="CA156" s="16">
        <v>92.86</v>
      </c>
      <c r="CB156" s="16">
        <v>85.71</v>
      </c>
      <c r="CC156" s="16">
        <v>88</v>
      </c>
      <c r="CD156" s="16">
        <v>98.18</v>
      </c>
      <c r="CE156" s="16">
        <v>62.4</v>
      </c>
      <c r="CF156" s="16">
        <v>93.48</v>
      </c>
      <c r="CG156" s="16">
        <v>40</v>
      </c>
      <c r="CH156" s="16">
        <v>100</v>
      </c>
      <c r="CI156" s="16">
        <v>93.94</v>
      </c>
      <c r="CJ156" s="16">
        <v>87.5</v>
      </c>
      <c r="CK156" s="16">
        <v>100</v>
      </c>
      <c r="CL156" s="16">
        <v>65.790000000000006</v>
      </c>
      <c r="CM156" s="16">
        <v>25.81</v>
      </c>
      <c r="CN156" s="16">
        <v>60.76</v>
      </c>
      <c r="CO156" s="16">
        <v>85</v>
      </c>
      <c r="CP156" s="16">
        <v>72.73</v>
      </c>
      <c r="CQ156" s="16">
        <v>73.17</v>
      </c>
      <c r="CR156" s="16">
        <v>81.819999999999993</v>
      </c>
      <c r="CS156" s="16">
        <v>71.849999999999994</v>
      </c>
      <c r="CT156" s="16">
        <v>74.73</v>
      </c>
      <c r="CU156" s="16">
        <v>58</v>
      </c>
      <c r="CV156" s="16">
        <v>97.22</v>
      </c>
      <c r="CW156" s="16">
        <v>88.5</v>
      </c>
      <c r="CX156" s="16">
        <v>85.71</v>
      </c>
      <c r="CY156" s="16">
        <v>93.15</v>
      </c>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row>
    <row r="157" spans="1:125" x14ac:dyDescent="0.3">
      <c r="A157" s="14" t="s">
        <v>576</v>
      </c>
      <c r="B157" s="15" t="s">
        <v>310</v>
      </c>
      <c r="C157" s="15" t="s">
        <v>101</v>
      </c>
      <c r="D157" s="15" t="s">
        <v>102</v>
      </c>
      <c r="E157" s="15" t="s">
        <v>214</v>
      </c>
      <c r="F157" s="15" t="s">
        <v>125</v>
      </c>
      <c r="G157" s="15" t="s">
        <v>105</v>
      </c>
      <c r="H157" s="15" t="s">
        <v>105</v>
      </c>
      <c r="I157" s="15" t="s">
        <v>106</v>
      </c>
      <c r="J157" s="16">
        <v>86.29</v>
      </c>
      <c r="K157" s="16">
        <v>90.48</v>
      </c>
      <c r="L157" s="16">
        <v>90.27</v>
      </c>
      <c r="M157" s="16">
        <v>84.81</v>
      </c>
      <c r="N157" s="16">
        <v>85.47</v>
      </c>
      <c r="O157" s="16">
        <v>88.07</v>
      </c>
      <c r="P157" s="16">
        <v>82.18</v>
      </c>
      <c r="Q157" s="16">
        <v>88.92</v>
      </c>
      <c r="R157" s="16">
        <v>98.01</v>
      </c>
      <c r="S157" s="16">
        <v>86.44</v>
      </c>
      <c r="T157" s="16">
        <v>93.64</v>
      </c>
      <c r="U157" s="16">
        <v>87.5</v>
      </c>
      <c r="V157" s="16">
        <v>80.489999999999995</v>
      </c>
      <c r="W157" s="16">
        <v>92.73</v>
      </c>
      <c r="X157" s="16">
        <v>88.76</v>
      </c>
      <c r="Y157" s="16">
        <v>82.91</v>
      </c>
      <c r="Z157" s="16">
        <v>100</v>
      </c>
      <c r="AA157" s="16">
        <v>94.14</v>
      </c>
      <c r="AB157" s="16">
        <v>75.540000000000006</v>
      </c>
      <c r="AC157" s="16">
        <v>45.95</v>
      </c>
      <c r="AD157" s="16">
        <v>82.01</v>
      </c>
      <c r="AE157" s="16">
        <v>85.47</v>
      </c>
      <c r="AF157" s="16">
        <v>90.28</v>
      </c>
      <c r="AG157" s="16">
        <v>89.27</v>
      </c>
      <c r="AH157" s="16">
        <v>85.05</v>
      </c>
      <c r="AI157" s="16">
        <v>82.18</v>
      </c>
      <c r="AJ157" s="16">
        <v>88.67</v>
      </c>
      <c r="AK157" s="16">
        <v>95.83</v>
      </c>
      <c r="AL157" s="16">
        <v>100</v>
      </c>
      <c r="AM157" s="16">
        <v>98.77</v>
      </c>
      <c r="AN157" s="16">
        <v>100</v>
      </c>
      <c r="AO157" s="16">
        <v>82.61</v>
      </c>
      <c r="AP157" s="16">
        <v>87.93</v>
      </c>
      <c r="AQ157" s="16">
        <v>93.33</v>
      </c>
      <c r="AR157" s="16">
        <v>77.78</v>
      </c>
      <c r="AS157" s="16">
        <v>90.91</v>
      </c>
      <c r="AT157" s="16">
        <v>61.11</v>
      </c>
      <c r="AU157" s="16">
        <v>94.44</v>
      </c>
      <c r="AV157" s="16">
        <v>100</v>
      </c>
      <c r="AW157" s="16">
        <v>89.74</v>
      </c>
      <c r="AX157" s="16">
        <v>22.22</v>
      </c>
      <c r="AY157" s="16">
        <v>100</v>
      </c>
      <c r="AZ157" s="16">
        <v>53.85</v>
      </c>
      <c r="BA157" s="16">
        <v>94.77</v>
      </c>
      <c r="BB157" s="16">
        <v>88.57</v>
      </c>
      <c r="BC157" s="16">
        <v>100</v>
      </c>
      <c r="BD157" s="16"/>
      <c r="BE157" s="16">
        <v>90.74</v>
      </c>
      <c r="BF157" s="16">
        <v>76.67</v>
      </c>
      <c r="BG157" s="16">
        <v>100</v>
      </c>
      <c r="BH157" s="16">
        <v>100</v>
      </c>
      <c r="BI157" s="16">
        <v>100</v>
      </c>
      <c r="BJ157" s="16">
        <v>100</v>
      </c>
      <c r="BK157" s="16">
        <v>100</v>
      </c>
      <c r="BL157" s="16">
        <v>100</v>
      </c>
      <c r="BM157" s="16">
        <v>87.5</v>
      </c>
      <c r="BN157" s="16">
        <v>98.68</v>
      </c>
      <c r="BO157" s="16">
        <v>93.75</v>
      </c>
      <c r="BP157" s="16">
        <v>71.11</v>
      </c>
      <c r="BQ157" s="16">
        <v>88.89</v>
      </c>
      <c r="BR157" s="16">
        <v>78.95</v>
      </c>
      <c r="BS157" s="16">
        <v>38.46</v>
      </c>
      <c r="BT157" s="16">
        <v>79.41</v>
      </c>
      <c r="BU157" s="16">
        <v>50</v>
      </c>
      <c r="BV157" s="16">
        <v>50</v>
      </c>
      <c r="BW157" s="16">
        <v>11.11</v>
      </c>
      <c r="BX157" s="16">
        <v>53.85</v>
      </c>
      <c r="BY157" s="16">
        <v>80.95</v>
      </c>
      <c r="BZ157" s="16">
        <v>78.95</v>
      </c>
      <c r="CA157" s="16">
        <v>78.569999999999993</v>
      </c>
      <c r="CB157" s="16">
        <v>78.569999999999993</v>
      </c>
      <c r="CC157" s="16">
        <v>68</v>
      </c>
      <c r="CD157" s="16">
        <v>88.93</v>
      </c>
      <c r="CE157" s="16">
        <v>86.4</v>
      </c>
      <c r="CF157" s="16">
        <v>95.65</v>
      </c>
      <c r="CG157" s="16">
        <v>100</v>
      </c>
      <c r="CH157" s="16">
        <v>100</v>
      </c>
      <c r="CI157" s="16">
        <v>83.84</v>
      </c>
      <c r="CJ157" s="16">
        <v>100</v>
      </c>
      <c r="CK157" s="16">
        <v>50</v>
      </c>
      <c r="CL157" s="16">
        <v>99.12</v>
      </c>
      <c r="CM157" s="16">
        <v>82.26</v>
      </c>
      <c r="CN157" s="16">
        <v>79.22</v>
      </c>
      <c r="CO157" s="16">
        <v>97.5</v>
      </c>
      <c r="CP157" s="16">
        <v>72.73</v>
      </c>
      <c r="CQ157" s="16">
        <v>87.8</v>
      </c>
      <c r="CR157" s="16">
        <v>100</v>
      </c>
      <c r="CS157" s="16">
        <v>88.89</v>
      </c>
      <c r="CT157" s="16">
        <v>89.01</v>
      </c>
      <c r="CU157" s="16">
        <v>88</v>
      </c>
      <c r="CV157" s="16">
        <v>94.44</v>
      </c>
      <c r="CW157" s="16">
        <v>92.79</v>
      </c>
      <c r="CX157" s="16">
        <v>79.2</v>
      </c>
      <c r="CY157" s="16">
        <v>92.47</v>
      </c>
      <c r="CZ157" s="15"/>
      <c r="DA157" s="15"/>
      <c r="DB157" s="15"/>
      <c r="DC157" s="15"/>
      <c r="DD157" s="15"/>
      <c r="DE157" s="15"/>
      <c r="DF157" s="15"/>
      <c r="DG157" s="15"/>
      <c r="DH157" s="15"/>
      <c r="DI157" s="15"/>
      <c r="DJ157" s="15"/>
      <c r="DK157" s="15"/>
      <c r="DL157" s="15"/>
      <c r="DM157" s="15"/>
      <c r="DN157" s="15"/>
      <c r="DO157" s="15"/>
      <c r="DP157" s="15"/>
      <c r="DQ157" s="15"/>
      <c r="DR157" s="15"/>
      <c r="DS157" s="15"/>
      <c r="DT157" s="15"/>
      <c r="DU157" s="15"/>
    </row>
    <row r="158" spans="1:125" x14ac:dyDescent="0.3">
      <c r="A158" s="14" t="s">
        <v>576</v>
      </c>
      <c r="B158" s="15" t="s">
        <v>311</v>
      </c>
      <c r="C158" s="15" t="s">
        <v>101</v>
      </c>
      <c r="D158" s="15" t="s">
        <v>102</v>
      </c>
      <c r="E158" s="15" t="s">
        <v>214</v>
      </c>
      <c r="F158" s="15" t="s">
        <v>112</v>
      </c>
      <c r="G158" s="15" t="s">
        <v>105</v>
      </c>
      <c r="H158" s="15" t="s">
        <v>105</v>
      </c>
      <c r="I158" s="15" t="s">
        <v>106</v>
      </c>
      <c r="J158" s="16">
        <v>75.52</v>
      </c>
      <c r="K158" s="16">
        <v>81.5</v>
      </c>
      <c r="L158" s="16">
        <v>81.7</v>
      </c>
      <c r="M158" s="16">
        <v>74.959999999999994</v>
      </c>
      <c r="N158" s="16">
        <v>79.11</v>
      </c>
      <c r="O158" s="16">
        <v>75.510000000000005</v>
      </c>
      <c r="P158" s="16">
        <v>58.95</v>
      </c>
      <c r="Q158" s="16">
        <v>78.87</v>
      </c>
      <c r="R158" s="16">
        <v>88.56</v>
      </c>
      <c r="S158" s="16">
        <v>77.97</v>
      </c>
      <c r="T158" s="16">
        <v>85.74</v>
      </c>
      <c r="U158" s="16">
        <v>56</v>
      </c>
      <c r="V158" s="16">
        <v>85.37</v>
      </c>
      <c r="W158" s="16">
        <v>97.73</v>
      </c>
      <c r="X158" s="16">
        <v>78.14</v>
      </c>
      <c r="Y158" s="16">
        <v>78.599999999999994</v>
      </c>
      <c r="Z158" s="16">
        <v>76.19</v>
      </c>
      <c r="AA158" s="16">
        <v>85.07</v>
      </c>
      <c r="AB158" s="16">
        <v>53.9</v>
      </c>
      <c r="AC158" s="16"/>
      <c r="AD158" s="16">
        <v>75.27</v>
      </c>
      <c r="AE158" s="16">
        <v>79.11</v>
      </c>
      <c r="AF158" s="16">
        <v>88.21</v>
      </c>
      <c r="AG158" s="16">
        <v>74.33</v>
      </c>
      <c r="AH158" s="16">
        <v>59.08</v>
      </c>
      <c r="AI158" s="16">
        <v>58.95</v>
      </c>
      <c r="AJ158" s="16">
        <v>78.67</v>
      </c>
      <c r="AK158" s="16">
        <v>95.83</v>
      </c>
      <c r="AL158" s="16">
        <v>91.67</v>
      </c>
      <c r="AM158" s="16">
        <v>78.400000000000006</v>
      </c>
      <c r="AN158" s="16">
        <v>100</v>
      </c>
      <c r="AO158" s="16">
        <v>73.91</v>
      </c>
      <c r="AP158" s="16">
        <v>84.48</v>
      </c>
      <c r="AQ158" s="16">
        <v>86.67</v>
      </c>
      <c r="AR158" s="16">
        <v>85.19</v>
      </c>
      <c r="AS158" s="16">
        <v>81.819999999999993</v>
      </c>
      <c r="AT158" s="16">
        <v>88.89</v>
      </c>
      <c r="AU158" s="16">
        <v>72.22</v>
      </c>
      <c r="AV158" s="16">
        <v>73.680000000000007</v>
      </c>
      <c r="AW158" s="16">
        <v>78.33</v>
      </c>
      <c r="AX158" s="16">
        <v>66.67</v>
      </c>
      <c r="AY158" s="16">
        <v>92.5</v>
      </c>
      <c r="AZ158" s="16"/>
      <c r="BA158" s="16">
        <v>98.21</v>
      </c>
      <c r="BB158" s="16">
        <v>51.43</v>
      </c>
      <c r="BC158" s="16">
        <v>77.78</v>
      </c>
      <c r="BD158" s="16"/>
      <c r="BE158" s="16">
        <v>85.42</v>
      </c>
      <c r="BF158" s="16">
        <v>77.08</v>
      </c>
      <c r="BG158" s="16">
        <v>75</v>
      </c>
      <c r="BH158" s="16">
        <v>87.5</v>
      </c>
      <c r="BI158" s="16">
        <v>100</v>
      </c>
      <c r="BJ158" s="16">
        <v>100</v>
      </c>
      <c r="BK158" s="16">
        <v>100</v>
      </c>
      <c r="BL158" s="16">
        <v>20</v>
      </c>
      <c r="BM158" s="16">
        <v>81.25</v>
      </c>
      <c r="BN158" s="16">
        <v>95.83</v>
      </c>
      <c r="BO158" s="16">
        <v>78.569999999999993</v>
      </c>
      <c r="BP158" s="16">
        <v>44.19</v>
      </c>
      <c r="BQ158" s="16">
        <v>48.15</v>
      </c>
      <c r="BR158" s="16">
        <v>69.569999999999993</v>
      </c>
      <c r="BS158" s="16">
        <v>61.54</v>
      </c>
      <c r="BT158" s="16">
        <v>58.82</v>
      </c>
      <c r="BU158" s="16"/>
      <c r="BV158" s="16"/>
      <c r="BW158" s="16"/>
      <c r="BX158" s="16"/>
      <c r="BY158" s="16">
        <v>58.06</v>
      </c>
      <c r="BZ158" s="16">
        <v>57.89</v>
      </c>
      <c r="CA158" s="16">
        <v>90.48</v>
      </c>
      <c r="CB158" s="16">
        <v>53.57</v>
      </c>
      <c r="CC158" s="16">
        <v>83.33</v>
      </c>
      <c r="CD158" s="16">
        <v>88.69</v>
      </c>
      <c r="CE158" s="16">
        <v>83.74</v>
      </c>
      <c r="CF158" s="16">
        <v>93.33</v>
      </c>
      <c r="CG158" s="16">
        <v>100</v>
      </c>
      <c r="CH158" s="16">
        <v>100</v>
      </c>
      <c r="CI158" s="16">
        <v>55.47</v>
      </c>
      <c r="CJ158" s="16">
        <v>66.67</v>
      </c>
      <c r="CK158" s="16">
        <v>100</v>
      </c>
      <c r="CL158" s="16">
        <v>73.680000000000007</v>
      </c>
      <c r="CM158" s="16">
        <v>40.32</v>
      </c>
      <c r="CN158" s="16">
        <v>59.42</v>
      </c>
      <c r="CO158" s="16">
        <v>55.83</v>
      </c>
      <c r="CP158" s="16">
        <v>50</v>
      </c>
      <c r="CQ158" s="16">
        <v>58.54</v>
      </c>
      <c r="CR158" s="16">
        <v>80</v>
      </c>
      <c r="CS158" s="16">
        <v>66.67</v>
      </c>
      <c r="CT158" s="16">
        <v>85.71</v>
      </c>
      <c r="CU158" s="16">
        <v>74</v>
      </c>
      <c r="CV158" s="16">
        <v>97.22</v>
      </c>
      <c r="CW158" s="16">
        <v>84.85</v>
      </c>
      <c r="CX158" s="16">
        <v>56.8</v>
      </c>
      <c r="CY158" s="16">
        <v>78.08</v>
      </c>
      <c r="CZ158" s="15"/>
      <c r="DA158" s="15"/>
      <c r="DB158" s="15"/>
      <c r="DC158" s="15"/>
      <c r="DD158" s="15"/>
      <c r="DE158" s="15"/>
      <c r="DF158" s="15"/>
      <c r="DG158" s="15"/>
      <c r="DH158" s="15"/>
      <c r="DI158" s="15"/>
      <c r="DJ158" s="15"/>
      <c r="DK158" s="15"/>
      <c r="DL158" s="15"/>
      <c r="DM158" s="15"/>
      <c r="DN158" s="15"/>
      <c r="DO158" s="15"/>
      <c r="DP158" s="15"/>
      <c r="DQ158" s="15"/>
      <c r="DR158" s="15"/>
      <c r="DS158" s="15"/>
      <c r="DT158" s="15"/>
      <c r="DU158" s="15"/>
    </row>
    <row r="159" spans="1:125" x14ac:dyDescent="0.3">
      <c r="A159" s="14" t="s">
        <v>576</v>
      </c>
      <c r="B159" s="15" t="s">
        <v>312</v>
      </c>
      <c r="C159" s="15" t="s">
        <v>101</v>
      </c>
      <c r="D159" s="15" t="s">
        <v>102</v>
      </c>
      <c r="E159" s="15" t="s">
        <v>214</v>
      </c>
      <c r="F159" s="15" t="s">
        <v>112</v>
      </c>
      <c r="G159" s="15" t="s">
        <v>105</v>
      </c>
      <c r="H159" s="15" t="s">
        <v>105</v>
      </c>
      <c r="I159" s="15" t="s">
        <v>106</v>
      </c>
      <c r="J159" s="16">
        <v>74.77</v>
      </c>
      <c r="K159" s="16">
        <v>70.42</v>
      </c>
      <c r="L159" s="16">
        <v>83.94</v>
      </c>
      <c r="M159" s="16">
        <v>74.98</v>
      </c>
      <c r="N159" s="16">
        <v>71.94</v>
      </c>
      <c r="O159" s="16">
        <v>67.37</v>
      </c>
      <c r="P159" s="16">
        <v>69.11</v>
      </c>
      <c r="Q159" s="16">
        <v>78.87</v>
      </c>
      <c r="R159" s="16">
        <v>95.77</v>
      </c>
      <c r="S159" s="16">
        <v>56.78</v>
      </c>
      <c r="T159" s="16">
        <v>86.89</v>
      </c>
      <c r="U159" s="16">
        <v>64</v>
      </c>
      <c r="V159" s="16">
        <v>87.8</v>
      </c>
      <c r="W159" s="16">
        <v>92.73</v>
      </c>
      <c r="X159" s="16">
        <v>72.709999999999994</v>
      </c>
      <c r="Y159" s="16">
        <v>56.19</v>
      </c>
      <c r="Z159" s="16">
        <v>90.48</v>
      </c>
      <c r="AA159" s="16"/>
      <c r="AB159" s="16">
        <v>75.69</v>
      </c>
      <c r="AC159" s="16">
        <v>43.24</v>
      </c>
      <c r="AD159" s="16">
        <v>82.35</v>
      </c>
      <c r="AE159" s="16">
        <v>71.94</v>
      </c>
      <c r="AF159" s="16">
        <v>76.849999999999994</v>
      </c>
      <c r="AG159" s="16">
        <v>72.75</v>
      </c>
      <c r="AH159" s="16">
        <v>51.63</v>
      </c>
      <c r="AI159" s="16">
        <v>69.11</v>
      </c>
      <c r="AJ159" s="16">
        <v>78.58</v>
      </c>
      <c r="AK159" s="16">
        <v>91.67</v>
      </c>
      <c r="AL159" s="16">
        <v>86.67</v>
      </c>
      <c r="AM159" s="16">
        <v>98.15</v>
      </c>
      <c r="AN159" s="16">
        <v>100</v>
      </c>
      <c r="AO159" s="16">
        <v>52.17</v>
      </c>
      <c r="AP159" s="16">
        <v>56.9</v>
      </c>
      <c r="AQ159" s="16">
        <v>93.33</v>
      </c>
      <c r="AR159" s="16">
        <v>88.89</v>
      </c>
      <c r="AS159" s="16">
        <v>90.91</v>
      </c>
      <c r="AT159" s="16">
        <v>83.33</v>
      </c>
      <c r="AU159" s="16">
        <v>0</v>
      </c>
      <c r="AV159" s="16">
        <v>86.84</v>
      </c>
      <c r="AW159" s="16">
        <v>8.33</v>
      </c>
      <c r="AX159" s="16">
        <v>16.670000000000002</v>
      </c>
      <c r="AY159" s="16">
        <v>73.33</v>
      </c>
      <c r="AZ159" s="16">
        <v>15.38</v>
      </c>
      <c r="BA159" s="16">
        <v>95.35</v>
      </c>
      <c r="BB159" s="16">
        <v>36.67</v>
      </c>
      <c r="BC159" s="16">
        <v>77.78</v>
      </c>
      <c r="BD159" s="16"/>
      <c r="BE159" s="16">
        <v>70.83</v>
      </c>
      <c r="BF159" s="16">
        <v>50</v>
      </c>
      <c r="BG159" s="16">
        <v>66.67</v>
      </c>
      <c r="BH159" s="16">
        <v>87.5</v>
      </c>
      <c r="BI159" s="16">
        <v>100</v>
      </c>
      <c r="BJ159" s="16">
        <v>100</v>
      </c>
      <c r="BK159" s="16">
        <v>100</v>
      </c>
      <c r="BL159" s="16">
        <v>80</v>
      </c>
      <c r="BM159" s="16"/>
      <c r="BN159" s="16"/>
      <c r="BO159" s="16"/>
      <c r="BP159" s="16">
        <v>77.78</v>
      </c>
      <c r="BQ159" s="16">
        <v>74.069999999999993</v>
      </c>
      <c r="BR159" s="16">
        <v>87.5</v>
      </c>
      <c r="BS159" s="16">
        <v>84.62</v>
      </c>
      <c r="BT159" s="16">
        <v>67.650000000000006</v>
      </c>
      <c r="BU159" s="16">
        <v>62.5</v>
      </c>
      <c r="BV159" s="16">
        <v>0</v>
      </c>
      <c r="BW159" s="16">
        <v>44.44</v>
      </c>
      <c r="BX159" s="16">
        <v>38.46</v>
      </c>
      <c r="BY159" s="16">
        <v>88.89</v>
      </c>
      <c r="BZ159" s="16">
        <v>94.74</v>
      </c>
      <c r="CA159" s="16">
        <v>57.14</v>
      </c>
      <c r="CB159" s="16">
        <v>71.430000000000007</v>
      </c>
      <c r="CC159" s="16">
        <v>68</v>
      </c>
      <c r="CD159" s="16">
        <v>74.55</v>
      </c>
      <c r="CE159" s="16">
        <v>64.8</v>
      </c>
      <c r="CF159" s="16">
        <v>91.3</v>
      </c>
      <c r="CG159" s="16">
        <v>73.33</v>
      </c>
      <c r="CH159" s="16">
        <v>100</v>
      </c>
      <c r="CI159" s="16">
        <v>75.25</v>
      </c>
      <c r="CJ159" s="16">
        <v>20</v>
      </c>
      <c r="CK159" s="16">
        <v>50</v>
      </c>
      <c r="CL159" s="16">
        <v>49.12</v>
      </c>
      <c r="CM159" s="16">
        <v>51.61</v>
      </c>
      <c r="CN159" s="16">
        <v>53.12</v>
      </c>
      <c r="CO159" s="16">
        <v>97.5</v>
      </c>
      <c r="CP159" s="16">
        <v>57.58</v>
      </c>
      <c r="CQ159" s="16">
        <v>73.17</v>
      </c>
      <c r="CR159" s="16">
        <v>100</v>
      </c>
      <c r="CS159" s="16">
        <v>73.44</v>
      </c>
      <c r="CT159" s="16">
        <v>78.02</v>
      </c>
      <c r="CU159" s="16">
        <v>70.83</v>
      </c>
      <c r="CV159" s="16">
        <v>13.33</v>
      </c>
      <c r="CW159" s="16">
        <v>88.98</v>
      </c>
      <c r="CX159" s="16">
        <v>82.31</v>
      </c>
      <c r="CY159" s="16">
        <v>91.78</v>
      </c>
      <c r="CZ159" s="15"/>
      <c r="DA159" s="15"/>
      <c r="DB159" s="15"/>
      <c r="DC159" s="15"/>
      <c r="DD159" s="15"/>
      <c r="DE159" s="15"/>
      <c r="DF159" s="15"/>
      <c r="DG159" s="15"/>
      <c r="DH159" s="15"/>
      <c r="DI159" s="15"/>
      <c r="DJ159" s="15"/>
      <c r="DK159" s="15"/>
      <c r="DL159" s="15"/>
      <c r="DM159" s="15"/>
      <c r="DN159" s="15"/>
      <c r="DO159" s="15"/>
      <c r="DP159" s="15"/>
      <c r="DQ159" s="15"/>
      <c r="DR159" s="15"/>
      <c r="DS159" s="15"/>
      <c r="DT159" s="15"/>
      <c r="DU159" s="15"/>
    </row>
    <row r="160" spans="1:125" x14ac:dyDescent="0.3">
      <c r="A160" s="14" t="s">
        <v>576</v>
      </c>
      <c r="B160" s="15" t="s">
        <v>313</v>
      </c>
      <c r="C160" s="15" t="s">
        <v>101</v>
      </c>
      <c r="D160" s="15" t="s">
        <v>102</v>
      </c>
      <c r="E160" s="15" t="s">
        <v>176</v>
      </c>
      <c r="F160" s="15" t="s">
        <v>138</v>
      </c>
      <c r="G160" s="15" t="s">
        <v>105</v>
      </c>
      <c r="H160" s="15" t="s">
        <v>105</v>
      </c>
      <c r="I160" s="15" t="s">
        <v>106</v>
      </c>
      <c r="J160" s="16">
        <v>88.7</v>
      </c>
      <c r="K160" s="16">
        <v>92.95</v>
      </c>
      <c r="L160" s="16">
        <v>95.59</v>
      </c>
      <c r="M160" s="16">
        <v>85.65</v>
      </c>
      <c r="N160" s="16">
        <v>95.45</v>
      </c>
      <c r="O160" s="16">
        <v>86.12</v>
      </c>
      <c r="P160" s="16">
        <v>75.77</v>
      </c>
      <c r="Q160" s="16">
        <v>97.5</v>
      </c>
      <c r="R160" s="16">
        <v>97.26</v>
      </c>
      <c r="S160" s="16">
        <v>90.68</v>
      </c>
      <c r="T160" s="16">
        <v>97.56</v>
      </c>
      <c r="U160" s="16"/>
      <c r="V160" s="16">
        <v>83.78</v>
      </c>
      <c r="W160" s="16">
        <v>100</v>
      </c>
      <c r="X160" s="16">
        <v>78.95</v>
      </c>
      <c r="Y160" s="16">
        <v>75.680000000000007</v>
      </c>
      <c r="Z160" s="16">
        <v>97.62</v>
      </c>
      <c r="AA160" s="16"/>
      <c r="AB160" s="16">
        <v>88.49</v>
      </c>
      <c r="AC160" s="16">
        <v>72.73</v>
      </c>
      <c r="AD160" s="16">
        <v>94.78</v>
      </c>
      <c r="AE160" s="16">
        <v>95.45</v>
      </c>
      <c r="AF160" s="16">
        <v>94.44</v>
      </c>
      <c r="AG160" s="16">
        <v>88.89</v>
      </c>
      <c r="AH160" s="16">
        <v>73.400000000000006</v>
      </c>
      <c r="AI160" s="16">
        <v>75.77</v>
      </c>
      <c r="AJ160" s="16">
        <v>97.51</v>
      </c>
      <c r="AK160" s="16">
        <v>95.83</v>
      </c>
      <c r="AL160" s="16">
        <v>100</v>
      </c>
      <c r="AM160" s="16">
        <v>96.91</v>
      </c>
      <c r="AN160" s="16">
        <v>100</v>
      </c>
      <c r="AO160" s="16">
        <v>91.3</v>
      </c>
      <c r="AP160" s="16">
        <v>87.93</v>
      </c>
      <c r="AQ160" s="16">
        <v>93.33</v>
      </c>
      <c r="AR160" s="16">
        <v>85.19</v>
      </c>
      <c r="AS160" s="16">
        <v>85.71</v>
      </c>
      <c r="AT160" s="16">
        <v>73.33</v>
      </c>
      <c r="AU160" s="16">
        <v>0</v>
      </c>
      <c r="AV160" s="16">
        <v>81.819999999999993</v>
      </c>
      <c r="AW160" s="16">
        <v>79.55</v>
      </c>
      <c r="AX160" s="16">
        <v>19.05</v>
      </c>
      <c r="AY160" s="16">
        <v>100</v>
      </c>
      <c r="AZ160" s="16">
        <v>64.709999999999994</v>
      </c>
      <c r="BA160" s="16">
        <v>88.37</v>
      </c>
      <c r="BB160" s="16">
        <v>71.430000000000007</v>
      </c>
      <c r="BC160" s="16">
        <v>88.89</v>
      </c>
      <c r="BD160" s="16"/>
      <c r="BE160" s="16">
        <v>64.58</v>
      </c>
      <c r="BF160" s="16">
        <v>78.47</v>
      </c>
      <c r="BG160" s="16">
        <v>80</v>
      </c>
      <c r="BH160" s="16">
        <v>100</v>
      </c>
      <c r="BI160" s="16">
        <v>91.67</v>
      </c>
      <c r="BJ160" s="16">
        <v>100</v>
      </c>
      <c r="BK160" s="16">
        <v>100</v>
      </c>
      <c r="BL160" s="16">
        <v>90</v>
      </c>
      <c r="BM160" s="16"/>
      <c r="BN160" s="16"/>
      <c r="BO160" s="16"/>
      <c r="BP160" s="16">
        <v>91.11</v>
      </c>
      <c r="BQ160" s="16">
        <v>92.59</v>
      </c>
      <c r="BR160" s="16">
        <v>84.21</v>
      </c>
      <c r="BS160" s="16">
        <v>92.31</v>
      </c>
      <c r="BT160" s="16">
        <v>82.35</v>
      </c>
      <c r="BU160" s="16">
        <v>100</v>
      </c>
      <c r="BV160" s="16">
        <v>66.67</v>
      </c>
      <c r="BW160" s="16">
        <v>58.82</v>
      </c>
      <c r="BX160" s="16">
        <v>80</v>
      </c>
      <c r="BY160" s="16">
        <v>92.06</v>
      </c>
      <c r="BZ160" s="16">
        <v>100</v>
      </c>
      <c r="CA160" s="16">
        <v>100</v>
      </c>
      <c r="CB160" s="16">
        <v>95</v>
      </c>
      <c r="CC160" s="16">
        <v>96</v>
      </c>
      <c r="CD160" s="16"/>
      <c r="CE160" s="16">
        <v>92.8</v>
      </c>
      <c r="CF160" s="16">
        <v>95.65</v>
      </c>
      <c r="CG160" s="16">
        <v>100</v>
      </c>
      <c r="CH160" s="16">
        <v>100</v>
      </c>
      <c r="CI160" s="16">
        <v>84.85</v>
      </c>
      <c r="CJ160" s="16">
        <v>70.83</v>
      </c>
      <c r="CK160" s="16">
        <v>100</v>
      </c>
      <c r="CL160" s="16">
        <v>88.6</v>
      </c>
      <c r="CM160" s="16">
        <v>79.03</v>
      </c>
      <c r="CN160" s="16">
        <v>63.64</v>
      </c>
      <c r="CO160" s="16">
        <v>78.33</v>
      </c>
      <c r="CP160" s="16">
        <v>48.44</v>
      </c>
      <c r="CQ160" s="16">
        <v>92.68</v>
      </c>
      <c r="CR160" s="16">
        <v>81.819999999999993</v>
      </c>
      <c r="CS160" s="16">
        <v>95.56</v>
      </c>
      <c r="CT160" s="16">
        <v>94.51</v>
      </c>
      <c r="CU160" s="16">
        <v>96</v>
      </c>
      <c r="CV160" s="16">
        <v>97.22</v>
      </c>
      <c r="CW160" s="16">
        <v>100</v>
      </c>
      <c r="CX160" s="16">
        <v>100</v>
      </c>
      <c r="CY160" s="16">
        <v>100</v>
      </c>
      <c r="CZ160" s="15"/>
      <c r="DA160" s="15"/>
      <c r="DB160" s="15"/>
      <c r="DC160" s="15"/>
      <c r="DD160" s="15"/>
      <c r="DE160" s="15"/>
      <c r="DF160" s="15"/>
      <c r="DG160" s="15"/>
      <c r="DH160" s="15"/>
      <c r="DI160" s="15"/>
      <c r="DJ160" s="15"/>
      <c r="DK160" s="15"/>
      <c r="DL160" s="15"/>
      <c r="DM160" s="15"/>
      <c r="DN160" s="15"/>
      <c r="DO160" s="15"/>
      <c r="DP160" s="15"/>
      <c r="DQ160" s="15"/>
      <c r="DR160" s="15"/>
      <c r="DS160" s="15"/>
      <c r="DT160" s="15"/>
      <c r="DU160" s="15"/>
    </row>
    <row r="161" spans="1:125" x14ac:dyDescent="0.3">
      <c r="A161" s="14" t="s">
        <v>576</v>
      </c>
      <c r="B161" s="15" t="s">
        <v>314</v>
      </c>
      <c r="C161" s="15" t="s">
        <v>101</v>
      </c>
      <c r="D161" s="15" t="s">
        <v>102</v>
      </c>
      <c r="E161" s="15" t="s">
        <v>315</v>
      </c>
      <c r="F161" s="15" t="s">
        <v>110</v>
      </c>
      <c r="G161" s="15" t="s">
        <v>105</v>
      </c>
      <c r="H161" s="15" t="s">
        <v>105</v>
      </c>
      <c r="I161" s="15" t="s">
        <v>106</v>
      </c>
      <c r="J161" s="16">
        <v>33.31</v>
      </c>
      <c r="K161" s="16">
        <v>27.17</v>
      </c>
      <c r="L161" s="16">
        <v>41.5</v>
      </c>
      <c r="M161" s="16">
        <v>31.85</v>
      </c>
      <c r="N161" s="16">
        <v>36.47</v>
      </c>
      <c r="O161" s="16">
        <v>22.94</v>
      </c>
      <c r="P161" s="16">
        <v>43.59</v>
      </c>
      <c r="Q161" s="16">
        <v>37.32</v>
      </c>
      <c r="R161" s="16"/>
      <c r="S161" s="16">
        <v>27.17</v>
      </c>
      <c r="T161" s="16">
        <v>49.56</v>
      </c>
      <c r="U161" s="16"/>
      <c r="V161" s="16">
        <v>16.22</v>
      </c>
      <c r="W161" s="16">
        <v>73.150000000000006</v>
      </c>
      <c r="X161" s="16">
        <v>29.22</v>
      </c>
      <c r="Y161" s="16">
        <v>17.239999999999998</v>
      </c>
      <c r="Z161" s="16"/>
      <c r="AA161" s="16"/>
      <c r="AB161" s="16">
        <v>20.93</v>
      </c>
      <c r="AC161" s="16"/>
      <c r="AD161" s="16">
        <v>21.11</v>
      </c>
      <c r="AE161" s="16">
        <v>36.47</v>
      </c>
      <c r="AF161" s="16">
        <v>22.02</v>
      </c>
      <c r="AG161" s="16">
        <v>16.36</v>
      </c>
      <c r="AH161" s="16">
        <v>25.4</v>
      </c>
      <c r="AI161" s="16">
        <v>43.59</v>
      </c>
      <c r="AJ161" s="16">
        <v>37.39</v>
      </c>
      <c r="AK161" s="16"/>
      <c r="AL161" s="16"/>
      <c r="AM161" s="16"/>
      <c r="AN161" s="16"/>
      <c r="AO161" s="16">
        <v>22.83</v>
      </c>
      <c r="AP161" s="16">
        <v>25.86</v>
      </c>
      <c r="AQ161" s="16">
        <v>33.33</v>
      </c>
      <c r="AR161" s="16">
        <v>11.11</v>
      </c>
      <c r="AS161" s="16">
        <v>28.57</v>
      </c>
      <c r="AT161" s="16">
        <v>16.670000000000002</v>
      </c>
      <c r="AU161" s="16">
        <v>68.06</v>
      </c>
      <c r="AV161" s="16">
        <v>0</v>
      </c>
      <c r="AW161" s="16">
        <v>11.11</v>
      </c>
      <c r="AX161" s="16">
        <v>0</v>
      </c>
      <c r="AY161" s="16">
        <v>0</v>
      </c>
      <c r="AZ161" s="16"/>
      <c r="BA161" s="16">
        <v>27.4</v>
      </c>
      <c r="BB161" s="16">
        <v>48.57</v>
      </c>
      <c r="BC161" s="16"/>
      <c r="BD161" s="16"/>
      <c r="BE161" s="16">
        <v>16.670000000000002</v>
      </c>
      <c r="BF161" s="16">
        <v>13.64</v>
      </c>
      <c r="BG161" s="16">
        <v>44.44</v>
      </c>
      <c r="BH161" s="16"/>
      <c r="BI161" s="16"/>
      <c r="BJ161" s="16"/>
      <c r="BK161" s="16"/>
      <c r="BL161" s="16"/>
      <c r="BM161" s="16"/>
      <c r="BN161" s="16"/>
      <c r="BO161" s="16"/>
      <c r="BP161" s="16">
        <v>0</v>
      </c>
      <c r="BQ161" s="16">
        <v>7.41</v>
      </c>
      <c r="BR161" s="16">
        <v>47.37</v>
      </c>
      <c r="BS161" s="16">
        <v>20</v>
      </c>
      <c r="BT161" s="16">
        <v>17.239999999999998</v>
      </c>
      <c r="BU161" s="16"/>
      <c r="BV161" s="16"/>
      <c r="BW161" s="16"/>
      <c r="BX161" s="16"/>
      <c r="BY161" s="16">
        <v>25.93</v>
      </c>
      <c r="BZ161" s="16">
        <v>25</v>
      </c>
      <c r="CA161" s="16">
        <v>21.43</v>
      </c>
      <c r="CB161" s="16">
        <v>0</v>
      </c>
      <c r="CC161" s="16">
        <v>7.69</v>
      </c>
      <c r="CD161" s="16">
        <v>19.57</v>
      </c>
      <c r="CE161" s="16">
        <v>24.72</v>
      </c>
      <c r="CF161" s="16">
        <v>18.75</v>
      </c>
      <c r="CG161" s="16">
        <v>28.57</v>
      </c>
      <c r="CH161" s="16">
        <v>37.5</v>
      </c>
      <c r="CI161" s="16">
        <v>0</v>
      </c>
      <c r="CJ161" s="16">
        <v>25</v>
      </c>
      <c r="CK161" s="16">
        <v>0</v>
      </c>
      <c r="CL161" s="16">
        <v>44.44</v>
      </c>
      <c r="CM161" s="16">
        <v>22.58</v>
      </c>
      <c r="CN161" s="16">
        <v>15.25</v>
      </c>
      <c r="CO161" s="16">
        <v>52.5</v>
      </c>
      <c r="CP161" s="16">
        <v>56.25</v>
      </c>
      <c r="CQ161" s="16">
        <v>26.83</v>
      </c>
      <c r="CR161" s="16">
        <v>60</v>
      </c>
      <c r="CS161" s="16">
        <v>32.71</v>
      </c>
      <c r="CT161" s="16">
        <v>46.32</v>
      </c>
      <c r="CU161" s="16">
        <v>16</v>
      </c>
      <c r="CV161" s="16">
        <v>58.33</v>
      </c>
      <c r="CW161" s="16">
        <v>41.56</v>
      </c>
      <c r="CX161" s="16">
        <v>30.18</v>
      </c>
      <c r="CY161" s="16">
        <v>46.77</v>
      </c>
      <c r="CZ161" s="15"/>
      <c r="DA161" s="15"/>
      <c r="DB161" s="15"/>
      <c r="DC161" s="15"/>
      <c r="DD161" s="15"/>
      <c r="DE161" s="15"/>
      <c r="DF161" s="15"/>
      <c r="DG161" s="15"/>
      <c r="DH161" s="15"/>
      <c r="DI161" s="15"/>
      <c r="DJ161" s="15"/>
      <c r="DK161" s="15"/>
      <c r="DL161" s="15"/>
      <c r="DM161" s="15"/>
      <c r="DN161" s="15"/>
      <c r="DO161" s="15"/>
      <c r="DP161" s="15"/>
      <c r="DQ161" s="15"/>
      <c r="DR161" s="15"/>
      <c r="DS161" s="15"/>
      <c r="DT161" s="15"/>
      <c r="DU161" s="15"/>
    </row>
    <row r="162" spans="1:125" x14ac:dyDescent="0.3">
      <c r="A162" s="14" t="s">
        <v>576</v>
      </c>
      <c r="B162" s="17" t="s">
        <v>316</v>
      </c>
      <c r="C162" s="17" t="s">
        <v>101</v>
      </c>
      <c r="D162" s="17" t="s">
        <v>102</v>
      </c>
      <c r="E162" s="17" t="s">
        <v>317</v>
      </c>
      <c r="F162" s="17" t="s">
        <v>118</v>
      </c>
      <c r="G162" s="17" t="s">
        <v>105</v>
      </c>
      <c r="H162" s="17" t="s">
        <v>105</v>
      </c>
      <c r="I162" s="17" t="s">
        <v>106</v>
      </c>
      <c r="J162" s="19">
        <v>82.32</v>
      </c>
      <c r="K162" s="19">
        <v>85.22</v>
      </c>
      <c r="L162" s="19">
        <v>91.42</v>
      </c>
      <c r="M162" s="19">
        <v>87.85</v>
      </c>
      <c r="N162" s="19">
        <v>90.8</v>
      </c>
      <c r="O162" s="19">
        <v>80.27</v>
      </c>
      <c r="P162" s="19">
        <v>85.45</v>
      </c>
      <c r="Q162" s="19">
        <v>81.489999999999995</v>
      </c>
      <c r="R162" s="19"/>
      <c r="S162" s="19">
        <v>85.22</v>
      </c>
      <c r="T162" s="19">
        <v>96.55</v>
      </c>
      <c r="U162" s="19">
        <v>62.67</v>
      </c>
      <c r="V162" s="19">
        <v>92.68</v>
      </c>
      <c r="W162" s="19">
        <v>98.15</v>
      </c>
      <c r="X162" s="19">
        <v>83.74</v>
      </c>
      <c r="Y162" s="19">
        <v>82.88</v>
      </c>
      <c r="Z162" s="19"/>
      <c r="AA162" s="19"/>
      <c r="AB162" s="19">
        <v>90.07</v>
      </c>
      <c r="AC162" s="19"/>
      <c r="AD162" s="19">
        <v>95.01</v>
      </c>
      <c r="AE162" s="19">
        <v>90.8</v>
      </c>
      <c r="AF162" s="19">
        <v>93.87</v>
      </c>
      <c r="AG162" s="19">
        <v>86.9</v>
      </c>
      <c r="AH162" s="19">
        <v>58.74</v>
      </c>
      <c r="AI162" s="19">
        <v>85.45</v>
      </c>
      <c r="AJ162" s="19">
        <v>81.260000000000005</v>
      </c>
      <c r="AK162" s="19"/>
      <c r="AL162" s="19"/>
      <c r="AM162" s="19"/>
      <c r="AN162" s="19"/>
      <c r="AO162" s="19">
        <v>95.65</v>
      </c>
      <c r="AP162" s="19">
        <v>87.93</v>
      </c>
      <c r="AQ162" s="19">
        <v>93.33</v>
      </c>
      <c r="AR162" s="19">
        <v>96.3</v>
      </c>
      <c r="AS162" s="19">
        <v>90.91</v>
      </c>
      <c r="AT162" s="19">
        <v>100</v>
      </c>
      <c r="AU162" s="19">
        <v>100</v>
      </c>
      <c r="AV162" s="19">
        <v>81.58</v>
      </c>
      <c r="AW162" s="19">
        <v>93.06</v>
      </c>
      <c r="AX162" s="19">
        <v>66.67</v>
      </c>
      <c r="AY162" s="19">
        <v>93.75</v>
      </c>
      <c r="AZ162" s="19"/>
      <c r="BA162" s="19">
        <v>90.48</v>
      </c>
      <c r="BB162" s="19">
        <v>77.14</v>
      </c>
      <c r="BC162" s="19">
        <v>100</v>
      </c>
      <c r="BD162" s="19"/>
      <c r="BE162" s="19">
        <v>64.58</v>
      </c>
      <c r="BF162" s="19">
        <v>89.58</v>
      </c>
      <c r="BG162" s="19">
        <v>80</v>
      </c>
      <c r="BH162" s="19"/>
      <c r="BI162" s="19"/>
      <c r="BJ162" s="19"/>
      <c r="BK162" s="19"/>
      <c r="BL162" s="19"/>
      <c r="BM162" s="19"/>
      <c r="BN162" s="19"/>
      <c r="BO162" s="19"/>
      <c r="BP162" s="19">
        <v>93.02</v>
      </c>
      <c r="BQ162" s="19">
        <v>92.59</v>
      </c>
      <c r="BR162" s="19">
        <v>86.96</v>
      </c>
      <c r="BS162" s="19">
        <v>92.31</v>
      </c>
      <c r="BT162" s="19">
        <v>85.29</v>
      </c>
      <c r="BU162" s="19"/>
      <c r="BV162" s="19"/>
      <c r="BW162" s="19"/>
      <c r="BX162" s="19"/>
      <c r="BY162" s="19">
        <v>95.16</v>
      </c>
      <c r="BZ162" s="19">
        <v>100</v>
      </c>
      <c r="CA162" s="19">
        <v>100</v>
      </c>
      <c r="CB162" s="19">
        <v>100</v>
      </c>
      <c r="CC162" s="19">
        <v>95.83</v>
      </c>
      <c r="CD162" s="19">
        <v>93.58</v>
      </c>
      <c r="CE162" s="19">
        <v>91.46</v>
      </c>
      <c r="CF162" s="19">
        <v>97.22</v>
      </c>
      <c r="CG162" s="19">
        <v>93.33</v>
      </c>
      <c r="CH162" s="19">
        <v>100</v>
      </c>
      <c r="CI162" s="19">
        <v>81.06</v>
      </c>
      <c r="CJ162" s="19">
        <v>80</v>
      </c>
      <c r="CK162" s="19">
        <v>100</v>
      </c>
      <c r="CL162" s="19">
        <v>72.069999999999993</v>
      </c>
      <c r="CM162" s="19">
        <v>40.32</v>
      </c>
      <c r="CN162" s="19">
        <v>59.74</v>
      </c>
      <c r="CO162" s="19">
        <v>95</v>
      </c>
      <c r="CP162" s="19">
        <v>81.819999999999993</v>
      </c>
      <c r="CQ162" s="19">
        <v>82.93</v>
      </c>
      <c r="CR162" s="19">
        <v>100</v>
      </c>
      <c r="CS162" s="19">
        <v>79.17</v>
      </c>
      <c r="CT162" s="19">
        <v>80.22</v>
      </c>
      <c r="CU162" s="19">
        <v>80</v>
      </c>
      <c r="CV162" s="19">
        <v>86.11</v>
      </c>
      <c r="CW162" s="19">
        <v>85.12</v>
      </c>
      <c r="CX162" s="19">
        <v>69.05</v>
      </c>
      <c r="CY162" s="19">
        <v>79.45</v>
      </c>
      <c r="CZ162" s="15"/>
      <c r="DA162" s="15"/>
      <c r="DB162" s="15"/>
      <c r="DC162" s="15"/>
      <c r="DD162" s="15"/>
      <c r="DE162" s="15"/>
      <c r="DF162" s="15"/>
      <c r="DG162" s="15"/>
      <c r="DH162" s="15"/>
      <c r="DI162" s="15"/>
      <c r="DJ162" s="15"/>
      <c r="DK162" s="15"/>
      <c r="DL162" s="15"/>
      <c r="DM162" s="15"/>
      <c r="DN162" s="15"/>
      <c r="DO162" s="15"/>
      <c r="DP162" s="15"/>
      <c r="DQ162" s="15"/>
      <c r="DR162" s="15"/>
      <c r="DS162" s="15"/>
      <c r="DT162" s="15"/>
      <c r="DU162" s="15"/>
    </row>
    <row r="163" spans="1:125" x14ac:dyDescent="0.3">
      <c r="A163" s="14" t="s">
        <v>576</v>
      </c>
      <c r="B163" s="15" t="s">
        <v>318</v>
      </c>
      <c r="C163" s="15" t="s">
        <v>101</v>
      </c>
      <c r="D163" s="15" t="s">
        <v>102</v>
      </c>
      <c r="E163" s="15" t="s">
        <v>143</v>
      </c>
      <c r="F163" s="15" t="s">
        <v>116</v>
      </c>
      <c r="G163" s="15" t="s">
        <v>105</v>
      </c>
      <c r="H163" s="15" t="s">
        <v>105</v>
      </c>
      <c r="I163" s="15" t="s">
        <v>106</v>
      </c>
      <c r="J163" s="16">
        <v>70.22</v>
      </c>
      <c r="K163" s="16">
        <v>51.03</v>
      </c>
      <c r="L163" s="16">
        <v>82.36</v>
      </c>
      <c r="M163" s="16">
        <v>73.150000000000006</v>
      </c>
      <c r="N163" s="16">
        <v>80</v>
      </c>
      <c r="O163" s="16">
        <v>67.23</v>
      </c>
      <c r="P163" s="16">
        <v>56.3</v>
      </c>
      <c r="Q163" s="16">
        <v>69.540000000000006</v>
      </c>
      <c r="R163" s="16">
        <v>68.41</v>
      </c>
      <c r="S163" s="16">
        <v>41.23</v>
      </c>
      <c r="T163" s="16">
        <v>86.33</v>
      </c>
      <c r="U163" s="16">
        <v>73.33</v>
      </c>
      <c r="V163" s="16">
        <v>75.61</v>
      </c>
      <c r="W163" s="16">
        <v>92.73</v>
      </c>
      <c r="X163" s="16">
        <v>70.72</v>
      </c>
      <c r="Y163" s="16">
        <v>54.6</v>
      </c>
      <c r="Z163" s="16"/>
      <c r="AA163" s="16"/>
      <c r="AB163" s="16">
        <v>71.319999999999993</v>
      </c>
      <c r="AC163" s="16">
        <v>34.479999999999997</v>
      </c>
      <c r="AD163" s="16">
        <v>81.53</v>
      </c>
      <c r="AE163" s="16">
        <v>80</v>
      </c>
      <c r="AF163" s="16">
        <v>69.95</v>
      </c>
      <c r="AG163" s="16">
        <v>56.41</v>
      </c>
      <c r="AH163" s="16"/>
      <c r="AI163" s="16">
        <v>56.3</v>
      </c>
      <c r="AJ163" s="16">
        <v>69.260000000000005</v>
      </c>
      <c r="AK163" s="16">
        <v>87.5</v>
      </c>
      <c r="AL163" s="16">
        <v>76.67</v>
      </c>
      <c r="AM163" s="16">
        <v>59.88</v>
      </c>
      <c r="AN163" s="16">
        <v>28.57</v>
      </c>
      <c r="AO163" s="16">
        <v>43.48</v>
      </c>
      <c r="AP163" s="16">
        <v>37.93</v>
      </c>
      <c r="AQ163" s="16">
        <v>93.33</v>
      </c>
      <c r="AR163" s="16">
        <v>66.67</v>
      </c>
      <c r="AS163" s="16">
        <v>100</v>
      </c>
      <c r="AT163" s="16">
        <v>25</v>
      </c>
      <c r="AU163" s="16">
        <v>0</v>
      </c>
      <c r="AV163" s="16">
        <v>28.57</v>
      </c>
      <c r="AW163" s="16">
        <v>50.76</v>
      </c>
      <c r="AX163" s="16"/>
      <c r="AY163" s="16">
        <v>70</v>
      </c>
      <c r="AZ163" s="16">
        <v>54.55</v>
      </c>
      <c r="BA163" s="16">
        <v>90.91</v>
      </c>
      <c r="BB163" s="16">
        <v>60</v>
      </c>
      <c r="BC163" s="16">
        <v>88.89</v>
      </c>
      <c r="BD163" s="16"/>
      <c r="BE163" s="16">
        <v>44.05</v>
      </c>
      <c r="BF163" s="16">
        <v>47.06</v>
      </c>
      <c r="BG163" s="16">
        <v>95</v>
      </c>
      <c r="BH163" s="16"/>
      <c r="BI163" s="16"/>
      <c r="BJ163" s="16"/>
      <c r="BK163" s="16"/>
      <c r="BL163" s="16"/>
      <c r="BM163" s="16"/>
      <c r="BN163" s="16"/>
      <c r="BO163" s="16"/>
      <c r="BP163" s="16">
        <v>81.400000000000006</v>
      </c>
      <c r="BQ163" s="16">
        <v>70.37</v>
      </c>
      <c r="BR163" s="16">
        <v>66.67</v>
      </c>
      <c r="BS163" s="16">
        <v>46.15</v>
      </c>
      <c r="BT163" s="16">
        <v>70.59</v>
      </c>
      <c r="BU163" s="16">
        <v>57.14</v>
      </c>
      <c r="BV163" s="16">
        <v>66.67</v>
      </c>
      <c r="BW163" s="16"/>
      <c r="BX163" s="16">
        <v>10</v>
      </c>
      <c r="BY163" s="16">
        <v>77.42</v>
      </c>
      <c r="BZ163" s="16">
        <v>84.21</v>
      </c>
      <c r="CA163" s="16">
        <v>85.71</v>
      </c>
      <c r="CB163" s="16">
        <v>64.290000000000006</v>
      </c>
      <c r="CC163" s="16">
        <v>78.260000000000005</v>
      </c>
      <c r="CD163" s="16">
        <v>83.27</v>
      </c>
      <c r="CE163" s="16">
        <v>60.98</v>
      </c>
      <c r="CF163" s="16">
        <v>81.319999999999993</v>
      </c>
      <c r="CG163" s="16">
        <v>80</v>
      </c>
      <c r="CH163" s="16">
        <v>37.5</v>
      </c>
      <c r="CI163" s="16">
        <v>46.88</v>
      </c>
      <c r="CJ163" s="16">
        <v>70.83</v>
      </c>
      <c r="CK163" s="16">
        <v>50</v>
      </c>
      <c r="CL163" s="16"/>
      <c r="CM163" s="16"/>
      <c r="CN163" s="16"/>
      <c r="CO163" s="16">
        <v>72.5</v>
      </c>
      <c r="CP163" s="16">
        <v>62.12</v>
      </c>
      <c r="CQ163" s="16">
        <v>46.34</v>
      </c>
      <c r="CR163" s="16">
        <v>54.55</v>
      </c>
      <c r="CS163" s="16">
        <v>51.91</v>
      </c>
      <c r="CT163" s="16">
        <v>67.95</v>
      </c>
      <c r="CU163" s="16">
        <v>68.67</v>
      </c>
      <c r="CV163" s="16">
        <v>66.67</v>
      </c>
      <c r="CW163" s="16">
        <v>75.81</v>
      </c>
      <c r="CX163" s="16">
        <v>74.599999999999994</v>
      </c>
      <c r="CY163" s="16">
        <v>83.56</v>
      </c>
      <c r="CZ163" s="15"/>
      <c r="DA163" s="15"/>
      <c r="DB163" s="15"/>
      <c r="DC163" s="15"/>
      <c r="DD163" s="15"/>
      <c r="DE163" s="15"/>
      <c r="DF163" s="15"/>
      <c r="DG163" s="15"/>
      <c r="DH163" s="15"/>
      <c r="DI163" s="15"/>
      <c r="DJ163" s="15"/>
      <c r="DK163" s="15"/>
      <c r="DL163" s="15"/>
      <c r="DM163" s="15"/>
      <c r="DN163" s="15"/>
      <c r="DO163" s="15"/>
      <c r="DP163" s="15"/>
      <c r="DQ163" s="15"/>
      <c r="DR163" s="15"/>
      <c r="DS163" s="15"/>
      <c r="DT163" s="15"/>
      <c r="DU163" s="15"/>
    </row>
    <row r="164" spans="1:125" x14ac:dyDescent="0.3">
      <c r="A164" s="14" t="s">
        <v>576</v>
      </c>
      <c r="B164" s="15" t="s">
        <v>319</v>
      </c>
      <c r="C164" s="15" t="s">
        <v>101</v>
      </c>
      <c r="D164" s="15" t="s">
        <v>320</v>
      </c>
      <c r="E164" s="15" t="s">
        <v>317</v>
      </c>
      <c r="F164" s="15" t="s">
        <v>116</v>
      </c>
      <c r="G164" s="15" t="s">
        <v>105</v>
      </c>
      <c r="H164" s="15" t="s">
        <v>105</v>
      </c>
      <c r="I164" s="15" t="s">
        <v>106</v>
      </c>
      <c r="J164" s="16">
        <v>50.28</v>
      </c>
      <c r="K164" s="16">
        <v>29.82</v>
      </c>
      <c r="L164" s="16">
        <v>68.7</v>
      </c>
      <c r="M164" s="16">
        <v>38.07</v>
      </c>
      <c r="N164" s="16">
        <v>57.95</v>
      </c>
      <c r="O164" s="16">
        <v>35.840000000000003</v>
      </c>
      <c r="P164" s="16">
        <v>47.93</v>
      </c>
      <c r="Q164" s="16">
        <v>62.37</v>
      </c>
      <c r="R164" s="16"/>
      <c r="S164" s="16">
        <v>29.82</v>
      </c>
      <c r="T164" s="16">
        <v>71.19</v>
      </c>
      <c r="U164" s="16"/>
      <c r="V164" s="16"/>
      <c r="W164" s="16">
        <v>95.83</v>
      </c>
      <c r="X164" s="16">
        <v>11.84</v>
      </c>
      <c r="Y164" s="16">
        <v>25.36</v>
      </c>
      <c r="Z164" s="16">
        <v>22.22</v>
      </c>
      <c r="AA164" s="16"/>
      <c r="AB164" s="16">
        <v>49.38</v>
      </c>
      <c r="AC164" s="16"/>
      <c r="AD164" s="16">
        <v>35.64</v>
      </c>
      <c r="AE164" s="16">
        <v>57.95</v>
      </c>
      <c r="AF164" s="16">
        <v>31.6</v>
      </c>
      <c r="AG164" s="16">
        <v>40.14</v>
      </c>
      <c r="AH164" s="16"/>
      <c r="AI164" s="16">
        <v>47.93</v>
      </c>
      <c r="AJ164" s="16">
        <v>61.54</v>
      </c>
      <c r="AK164" s="16"/>
      <c r="AL164" s="16"/>
      <c r="AM164" s="16"/>
      <c r="AN164" s="16"/>
      <c r="AO164" s="16">
        <v>18.18</v>
      </c>
      <c r="AP164" s="16">
        <v>22.41</v>
      </c>
      <c r="AQ164" s="16"/>
      <c r="AR164" s="16"/>
      <c r="AS164" s="16"/>
      <c r="AT164" s="16">
        <v>60</v>
      </c>
      <c r="AU164" s="16">
        <v>0</v>
      </c>
      <c r="AV164" s="16">
        <v>11.11</v>
      </c>
      <c r="AW164" s="16">
        <v>0</v>
      </c>
      <c r="AX164" s="16">
        <v>0</v>
      </c>
      <c r="AY164" s="16">
        <v>0</v>
      </c>
      <c r="AZ164" s="16"/>
      <c r="BA164" s="16">
        <v>12.33</v>
      </c>
      <c r="BB164" s="16">
        <v>10.34</v>
      </c>
      <c r="BC164" s="16"/>
      <c r="BD164" s="16"/>
      <c r="BE164" s="16">
        <v>25</v>
      </c>
      <c r="BF164" s="16">
        <v>21.88</v>
      </c>
      <c r="BG164" s="16">
        <v>44.44</v>
      </c>
      <c r="BH164" s="16">
        <v>16.670000000000002</v>
      </c>
      <c r="BI164" s="16">
        <v>40</v>
      </c>
      <c r="BJ164" s="16">
        <v>0</v>
      </c>
      <c r="BK164" s="16">
        <v>50</v>
      </c>
      <c r="BL164" s="16">
        <v>0</v>
      </c>
      <c r="BM164" s="16"/>
      <c r="BN164" s="16"/>
      <c r="BO164" s="16"/>
      <c r="BP164" s="16">
        <v>0</v>
      </c>
      <c r="BQ164" s="16">
        <v>29.63</v>
      </c>
      <c r="BR164" s="16">
        <v>42.86</v>
      </c>
      <c r="BS164" s="16">
        <v>70</v>
      </c>
      <c r="BT164" s="16">
        <v>65.52</v>
      </c>
      <c r="BU164" s="16"/>
      <c r="BV164" s="16"/>
      <c r="BW164" s="16"/>
      <c r="BX164" s="16"/>
      <c r="BY164" s="16">
        <v>39.22</v>
      </c>
      <c r="BZ164" s="16">
        <v>33.33</v>
      </c>
      <c r="CA164" s="16">
        <v>26.19</v>
      </c>
      <c r="CB164" s="16">
        <v>25</v>
      </c>
      <c r="CC164" s="16">
        <v>44.93</v>
      </c>
      <c r="CD164" s="16"/>
      <c r="CE164" s="16">
        <v>36.450000000000003</v>
      </c>
      <c r="CF164" s="16">
        <v>22.5</v>
      </c>
      <c r="CG164" s="16">
        <v>46.67</v>
      </c>
      <c r="CH164" s="16">
        <v>37.5</v>
      </c>
      <c r="CI164" s="16">
        <v>34.78</v>
      </c>
      <c r="CJ164" s="16">
        <v>66.67</v>
      </c>
      <c r="CK164" s="16">
        <v>50</v>
      </c>
      <c r="CL164" s="16"/>
      <c r="CM164" s="16"/>
      <c r="CN164" s="16"/>
      <c r="CO164" s="16">
        <v>44.17</v>
      </c>
      <c r="CP164" s="16">
        <v>45.45</v>
      </c>
      <c r="CQ164" s="16">
        <v>48.78</v>
      </c>
      <c r="CR164" s="16">
        <v>70</v>
      </c>
      <c r="CS164" s="16">
        <v>47.06</v>
      </c>
      <c r="CT164" s="16">
        <v>58.24</v>
      </c>
      <c r="CU164" s="16">
        <v>44.68</v>
      </c>
      <c r="CV164" s="16">
        <v>72.22</v>
      </c>
      <c r="CW164" s="16">
        <v>82.55</v>
      </c>
      <c r="CX164" s="16">
        <v>61.9</v>
      </c>
      <c r="CY164" s="16">
        <v>68.55</v>
      </c>
      <c r="CZ164" s="15"/>
      <c r="DA164" s="15"/>
      <c r="DB164" s="15"/>
      <c r="DC164" s="15"/>
      <c r="DD164" s="15"/>
      <c r="DE164" s="15"/>
      <c r="DF164" s="15"/>
      <c r="DG164" s="15"/>
      <c r="DH164" s="15"/>
      <c r="DI164" s="15"/>
      <c r="DJ164" s="15"/>
      <c r="DK164" s="15"/>
      <c r="DL164" s="15"/>
      <c r="DM164" s="15"/>
      <c r="DN164" s="15"/>
      <c r="DO164" s="15"/>
      <c r="DP164" s="15"/>
      <c r="DQ164" s="15"/>
      <c r="DR164" s="15"/>
      <c r="DS164" s="15"/>
      <c r="DT164" s="15"/>
      <c r="DU164" s="15"/>
    </row>
    <row r="165" spans="1:125" x14ac:dyDescent="0.3">
      <c r="A165" s="14" t="s">
        <v>576</v>
      </c>
      <c r="B165" s="15" t="s">
        <v>321</v>
      </c>
      <c r="C165" s="15" t="s">
        <v>101</v>
      </c>
      <c r="D165" s="15" t="s">
        <v>320</v>
      </c>
      <c r="E165" s="15" t="s">
        <v>317</v>
      </c>
      <c r="F165" s="15" t="s">
        <v>322</v>
      </c>
      <c r="G165" s="15" t="s">
        <v>105</v>
      </c>
      <c r="H165" s="15" t="s">
        <v>105</v>
      </c>
      <c r="I165" s="15" t="s">
        <v>106</v>
      </c>
      <c r="J165" s="16">
        <v>51.97</v>
      </c>
      <c r="K165" s="16">
        <v>30.7</v>
      </c>
      <c r="L165" s="16">
        <v>71.22</v>
      </c>
      <c r="M165" s="16">
        <v>39.630000000000003</v>
      </c>
      <c r="N165" s="16">
        <v>59.38</v>
      </c>
      <c r="O165" s="16">
        <v>38.15</v>
      </c>
      <c r="P165" s="16">
        <v>47.93</v>
      </c>
      <c r="Q165" s="16">
        <v>63.84</v>
      </c>
      <c r="R165" s="16"/>
      <c r="S165" s="16">
        <v>30.7</v>
      </c>
      <c r="T165" s="16">
        <v>74.05</v>
      </c>
      <c r="U165" s="16"/>
      <c r="V165" s="16"/>
      <c r="W165" s="16">
        <v>95.83</v>
      </c>
      <c r="X165" s="16">
        <v>13.91</v>
      </c>
      <c r="Y165" s="16">
        <v>25.36</v>
      </c>
      <c r="Z165" s="16">
        <v>23.68</v>
      </c>
      <c r="AA165" s="16"/>
      <c r="AB165" s="16">
        <v>51.28</v>
      </c>
      <c r="AC165" s="16"/>
      <c r="AD165" s="16">
        <v>38.78</v>
      </c>
      <c r="AE165" s="16">
        <v>59.38</v>
      </c>
      <c r="AF165" s="16">
        <v>34.57</v>
      </c>
      <c r="AG165" s="16">
        <v>40.14</v>
      </c>
      <c r="AH165" s="16"/>
      <c r="AI165" s="16">
        <v>47.93</v>
      </c>
      <c r="AJ165" s="16">
        <v>63.05</v>
      </c>
      <c r="AK165" s="16"/>
      <c r="AL165" s="16"/>
      <c r="AM165" s="16"/>
      <c r="AN165" s="16"/>
      <c r="AO165" s="16">
        <v>18.18</v>
      </c>
      <c r="AP165" s="16">
        <v>24.14</v>
      </c>
      <c r="AQ165" s="16"/>
      <c r="AR165" s="16"/>
      <c r="AS165" s="16"/>
      <c r="AT165" s="16">
        <v>60</v>
      </c>
      <c r="AU165" s="16">
        <v>0</v>
      </c>
      <c r="AV165" s="16">
        <v>11.11</v>
      </c>
      <c r="AW165" s="16">
        <v>0</v>
      </c>
      <c r="AX165" s="16">
        <v>0</v>
      </c>
      <c r="AY165" s="16">
        <v>0</v>
      </c>
      <c r="AZ165" s="16"/>
      <c r="BA165" s="16">
        <v>12.33</v>
      </c>
      <c r="BB165" s="16">
        <v>20</v>
      </c>
      <c r="BC165" s="16"/>
      <c r="BD165" s="16"/>
      <c r="BE165" s="16">
        <v>25</v>
      </c>
      <c r="BF165" s="16">
        <v>21.88</v>
      </c>
      <c r="BG165" s="16">
        <v>44.44</v>
      </c>
      <c r="BH165" s="16">
        <v>0</v>
      </c>
      <c r="BI165" s="16">
        <v>41.67</v>
      </c>
      <c r="BJ165" s="16">
        <v>0</v>
      </c>
      <c r="BK165" s="16">
        <v>100</v>
      </c>
      <c r="BL165" s="16">
        <v>10</v>
      </c>
      <c r="BM165" s="16"/>
      <c r="BN165" s="16"/>
      <c r="BO165" s="16"/>
      <c r="BP165" s="16">
        <v>0</v>
      </c>
      <c r="BQ165" s="16">
        <v>33.33</v>
      </c>
      <c r="BR165" s="16">
        <v>42.86</v>
      </c>
      <c r="BS165" s="16">
        <v>70</v>
      </c>
      <c r="BT165" s="16">
        <v>65.52</v>
      </c>
      <c r="BU165" s="16"/>
      <c r="BV165" s="16"/>
      <c r="BW165" s="16"/>
      <c r="BX165" s="16"/>
      <c r="BY165" s="16">
        <v>44.79</v>
      </c>
      <c r="BZ165" s="16">
        <v>33.33</v>
      </c>
      <c r="CA165" s="16">
        <v>26.19</v>
      </c>
      <c r="CB165" s="16">
        <v>25</v>
      </c>
      <c r="CC165" s="16">
        <v>46.97</v>
      </c>
      <c r="CD165" s="16"/>
      <c r="CE165" s="16">
        <v>38.08</v>
      </c>
      <c r="CF165" s="16">
        <v>27.5</v>
      </c>
      <c r="CG165" s="16">
        <v>46.67</v>
      </c>
      <c r="CH165" s="16">
        <v>37.5</v>
      </c>
      <c r="CI165" s="16">
        <v>34.78</v>
      </c>
      <c r="CJ165" s="16">
        <v>66.67</v>
      </c>
      <c r="CK165" s="16">
        <v>50</v>
      </c>
      <c r="CL165" s="16"/>
      <c r="CM165" s="16"/>
      <c r="CN165" s="16"/>
      <c r="CO165" s="16">
        <v>44.17</v>
      </c>
      <c r="CP165" s="16">
        <v>45.45</v>
      </c>
      <c r="CQ165" s="16">
        <v>48.78</v>
      </c>
      <c r="CR165" s="16">
        <v>70</v>
      </c>
      <c r="CS165" s="16">
        <v>47.9</v>
      </c>
      <c r="CT165" s="16">
        <v>60.44</v>
      </c>
      <c r="CU165" s="16">
        <v>46.81</v>
      </c>
      <c r="CV165" s="16">
        <v>72.22</v>
      </c>
      <c r="CW165" s="16">
        <v>82.92</v>
      </c>
      <c r="CX165" s="16">
        <v>66.39</v>
      </c>
      <c r="CY165" s="16">
        <v>75</v>
      </c>
      <c r="CZ165" s="15"/>
      <c r="DA165" s="15"/>
      <c r="DB165" s="15"/>
      <c r="DC165" s="15"/>
      <c r="DD165" s="15"/>
      <c r="DE165" s="15"/>
      <c r="DF165" s="15"/>
      <c r="DG165" s="15"/>
      <c r="DH165" s="15"/>
      <c r="DI165" s="15"/>
      <c r="DJ165" s="15"/>
      <c r="DK165" s="15"/>
      <c r="DL165" s="15"/>
      <c r="DM165" s="15"/>
      <c r="DN165" s="15"/>
      <c r="DO165" s="15"/>
      <c r="DP165" s="15"/>
      <c r="DQ165" s="15"/>
      <c r="DR165" s="15"/>
      <c r="DS165" s="15"/>
      <c r="DT165" s="15"/>
      <c r="DU165" s="15"/>
    </row>
    <row r="166" spans="1:125" x14ac:dyDescent="0.3">
      <c r="A166" s="14" t="s">
        <v>576</v>
      </c>
      <c r="B166" s="15" t="s">
        <v>323</v>
      </c>
      <c r="C166" s="15" t="s">
        <v>101</v>
      </c>
      <c r="D166" s="15" t="s">
        <v>320</v>
      </c>
      <c r="E166" s="15" t="s">
        <v>320</v>
      </c>
      <c r="F166" s="15" t="s">
        <v>235</v>
      </c>
      <c r="G166" s="15" t="s">
        <v>105</v>
      </c>
      <c r="H166" s="15" t="s">
        <v>105</v>
      </c>
      <c r="I166" s="15" t="s">
        <v>324</v>
      </c>
      <c r="J166" s="16"/>
      <c r="K166" s="16"/>
      <c r="L166" s="16"/>
      <c r="M166" s="16"/>
      <c r="N166" s="16"/>
      <c r="O166" s="16"/>
      <c r="P166" s="16"/>
      <c r="Q166" s="16"/>
      <c r="R166" s="16">
        <v>89.19</v>
      </c>
      <c r="S166" s="16">
        <v>89.72</v>
      </c>
      <c r="T166" s="16"/>
      <c r="U166" s="16"/>
      <c r="V166" s="16"/>
      <c r="W166" s="16"/>
      <c r="X166" s="16">
        <v>85.78</v>
      </c>
      <c r="Y166" s="16"/>
      <c r="Z166" s="16"/>
      <c r="AA166" s="16"/>
      <c r="AB166" s="16">
        <v>97.81</v>
      </c>
      <c r="AC166" s="16">
        <v>73.02</v>
      </c>
      <c r="AD166" s="16">
        <v>96.09</v>
      </c>
      <c r="AE166" s="16"/>
      <c r="AF166" s="16">
        <v>91.39</v>
      </c>
      <c r="AG166" s="16">
        <v>92.42</v>
      </c>
      <c r="AH166" s="16"/>
      <c r="AI166" s="16"/>
      <c r="AJ166" s="16">
        <v>97.24</v>
      </c>
      <c r="AK166" s="16">
        <v>86.46</v>
      </c>
      <c r="AL166" s="16">
        <v>66.67</v>
      </c>
      <c r="AM166" s="16">
        <v>96.15</v>
      </c>
      <c r="AN166" s="16">
        <v>100</v>
      </c>
      <c r="AO166" s="16">
        <v>95.65</v>
      </c>
      <c r="AP166" s="16">
        <v>82.76</v>
      </c>
      <c r="AQ166" s="16"/>
      <c r="AR166" s="16"/>
      <c r="AS166" s="16"/>
      <c r="AT166" s="16">
        <v>100</v>
      </c>
      <c r="AU166" s="16">
        <v>88.89</v>
      </c>
      <c r="AV166" s="16">
        <v>86.84</v>
      </c>
      <c r="AW166" s="16">
        <v>100</v>
      </c>
      <c r="AX166" s="16"/>
      <c r="AY166" s="16">
        <v>97.5</v>
      </c>
      <c r="AZ166" s="16">
        <v>58.82</v>
      </c>
      <c r="BA166" s="16">
        <v>96.51</v>
      </c>
      <c r="BB166" s="16">
        <v>80</v>
      </c>
      <c r="BC166" s="16">
        <v>100</v>
      </c>
      <c r="BD166" s="16"/>
      <c r="BE166" s="16"/>
      <c r="BF166" s="16"/>
      <c r="BG166" s="16"/>
      <c r="BH166" s="16"/>
      <c r="BI166" s="16"/>
      <c r="BJ166" s="16"/>
      <c r="BK166" s="16"/>
      <c r="BL166" s="16"/>
      <c r="BM166" s="16"/>
      <c r="BN166" s="16"/>
      <c r="BO166" s="16"/>
      <c r="BP166" s="16">
        <v>100</v>
      </c>
      <c r="BQ166" s="16">
        <v>95.83</v>
      </c>
      <c r="BR166" s="16">
        <v>95.83</v>
      </c>
      <c r="BS166" s="16">
        <v>100</v>
      </c>
      <c r="BT166" s="16">
        <v>97.06</v>
      </c>
      <c r="BU166" s="16">
        <v>100</v>
      </c>
      <c r="BV166" s="16">
        <v>66.67</v>
      </c>
      <c r="BW166" s="16">
        <v>64.709999999999994</v>
      </c>
      <c r="BX166" s="16">
        <v>85.71</v>
      </c>
      <c r="BY166" s="16">
        <v>100</v>
      </c>
      <c r="BZ166" s="16">
        <v>100</v>
      </c>
      <c r="CA166" s="16">
        <v>100</v>
      </c>
      <c r="CB166" s="16">
        <v>85.71</v>
      </c>
      <c r="CC166" s="16">
        <v>90</v>
      </c>
      <c r="CD166" s="16">
        <v>91.76</v>
      </c>
      <c r="CE166" s="16">
        <v>86.07</v>
      </c>
      <c r="CF166" s="16">
        <v>97.73</v>
      </c>
      <c r="CG166" s="16">
        <v>100</v>
      </c>
      <c r="CH166" s="16">
        <v>100</v>
      </c>
      <c r="CI166" s="16">
        <v>87.88</v>
      </c>
      <c r="CJ166" s="16">
        <v>87.5</v>
      </c>
      <c r="CK166" s="16">
        <v>100</v>
      </c>
      <c r="CL166" s="16"/>
      <c r="CM166" s="16"/>
      <c r="CN166" s="16"/>
      <c r="CO166" s="16"/>
      <c r="CP166" s="16"/>
      <c r="CQ166" s="16"/>
      <c r="CR166" s="16"/>
      <c r="CS166" s="16">
        <v>95.18</v>
      </c>
      <c r="CT166" s="16">
        <v>96.55</v>
      </c>
      <c r="CU166" s="16">
        <v>96.67</v>
      </c>
      <c r="CV166" s="16"/>
      <c r="CW166" s="16">
        <v>97.73</v>
      </c>
      <c r="CX166" s="16"/>
      <c r="CY166" s="16">
        <v>100</v>
      </c>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row>
    <row r="167" spans="1:125" x14ac:dyDescent="0.3">
      <c r="A167" s="14" t="s">
        <v>576</v>
      </c>
      <c r="B167" s="15" t="s">
        <v>325</v>
      </c>
      <c r="C167" s="15" t="s">
        <v>101</v>
      </c>
      <c r="D167" s="15" t="s">
        <v>320</v>
      </c>
      <c r="E167" s="15" t="s">
        <v>320</v>
      </c>
      <c r="F167" s="15" t="s">
        <v>235</v>
      </c>
      <c r="G167" s="15" t="s">
        <v>201</v>
      </c>
      <c r="H167" s="15" t="s">
        <v>202</v>
      </c>
      <c r="I167" s="15" t="s">
        <v>324</v>
      </c>
      <c r="J167" s="16"/>
      <c r="K167" s="16"/>
      <c r="L167" s="16"/>
      <c r="M167" s="16"/>
      <c r="N167" s="16"/>
      <c r="O167" s="16"/>
      <c r="P167" s="16"/>
      <c r="Q167" s="16"/>
      <c r="R167" s="16">
        <v>92.45</v>
      </c>
      <c r="S167" s="16">
        <v>89.72</v>
      </c>
      <c r="T167" s="16"/>
      <c r="U167" s="16"/>
      <c r="V167" s="16"/>
      <c r="W167" s="16"/>
      <c r="X167" s="16">
        <v>83.73</v>
      </c>
      <c r="Y167" s="16"/>
      <c r="Z167" s="16"/>
      <c r="AA167" s="16"/>
      <c r="AB167" s="16">
        <v>96.35</v>
      </c>
      <c r="AC167" s="16">
        <v>75.44</v>
      </c>
      <c r="AD167" s="16">
        <v>98.35</v>
      </c>
      <c r="AE167" s="16"/>
      <c r="AF167" s="16">
        <v>89.47</v>
      </c>
      <c r="AG167" s="16">
        <v>84.84</v>
      </c>
      <c r="AH167" s="16"/>
      <c r="AI167" s="16"/>
      <c r="AJ167" s="16">
        <v>95.39</v>
      </c>
      <c r="AK167" s="16">
        <v>91.67</v>
      </c>
      <c r="AL167" s="16">
        <v>70.83</v>
      </c>
      <c r="AM167" s="16">
        <v>98.08</v>
      </c>
      <c r="AN167" s="16">
        <v>100</v>
      </c>
      <c r="AO167" s="16">
        <v>95.65</v>
      </c>
      <c r="AP167" s="16">
        <v>86.21</v>
      </c>
      <c r="AQ167" s="16"/>
      <c r="AR167" s="16"/>
      <c r="AS167" s="16"/>
      <c r="AT167" s="16">
        <v>83.33</v>
      </c>
      <c r="AU167" s="16">
        <v>100</v>
      </c>
      <c r="AV167" s="16">
        <v>86.67</v>
      </c>
      <c r="AW167" s="16">
        <v>96.67</v>
      </c>
      <c r="AX167" s="16">
        <v>0</v>
      </c>
      <c r="AY167" s="16">
        <v>93.75</v>
      </c>
      <c r="AZ167" s="16">
        <v>30.77</v>
      </c>
      <c r="BA167" s="16">
        <v>88.95</v>
      </c>
      <c r="BB167" s="16">
        <v>94.29</v>
      </c>
      <c r="BC167" s="16">
        <v>100</v>
      </c>
      <c r="BD167" s="16"/>
      <c r="BE167" s="16"/>
      <c r="BF167" s="16"/>
      <c r="BG167" s="16"/>
      <c r="BH167" s="16"/>
      <c r="BI167" s="16"/>
      <c r="BJ167" s="16"/>
      <c r="BK167" s="16"/>
      <c r="BL167" s="16"/>
      <c r="BM167" s="16"/>
      <c r="BN167" s="16"/>
      <c r="BO167" s="16"/>
      <c r="BP167" s="16">
        <v>100</v>
      </c>
      <c r="BQ167" s="16">
        <v>100</v>
      </c>
      <c r="BR167" s="16">
        <v>87.5</v>
      </c>
      <c r="BS167" s="16">
        <v>100</v>
      </c>
      <c r="BT167" s="16">
        <v>94.12</v>
      </c>
      <c r="BU167" s="16">
        <v>50</v>
      </c>
      <c r="BV167" s="16">
        <v>75</v>
      </c>
      <c r="BW167" s="16">
        <v>81.25</v>
      </c>
      <c r="BX167" s="16">
        <v>83.33</v>
      </c>
      <c r="BY167" s="16">
        <v>100</v>
      </c>
      <c r="BZ167" s="16">
        <v>100</v>
      </c>
      <c r="CA167" s="16">
        <v>100</v>
      </c>
      <c r="CB167" s="16">
        <v>100</v>
      </c>
      <c r="CC167" s="16">
        <v>100</v>
      </c>
      <c r="CD167" s="16">
        <v>95.69</v>
      </c>
      <c r="CE167" s="16">
        <v>82.79</v>
      </c>
      <c r="CF167" s="16">
        <v>98.86</v>
      </c>
      <c r="CG167" s="16">
        <v>100</v>
      </c>
      <c r="CH167" s="16">
        <v>100</v>
      </c>
      <c r="CI167" s="16">
        <v>68.150000000000006</v>
      </c>
      <c r="CJ167" s="16">
        <v>95.83</v>
      </c>
      <c r="CK167" s="16">
        <v>100</v>
      </c>
      <c r="CL167" s="16"/>
      <c r="CM167" s="16"/>
      <c r="CN167" s="16"/>
      <c r="CO167" s="16"/>
      <c r="CP167" s="16"/>
      <c r="CQ167" s="16"/>
      <c r="CR167" s="16"/>
      <c r="CS167" s="16">
        <v>92.77</v>
      </c>
      <c r="CT167" s="16">
        <v>100</v>
      </c>
      <c r="CU167" s="16">
        <v>100</v>
      </c>
      <c r="CV167" s="16"/>
      <c r="CW167" s="16">
        <v>95.45</v>
      </c>
      <c r="CX167" s="16"/>
      <c r="CY167" s="16">
        <v>100</v>
      </c>
      <c r="CZ167" s="15"/>
      <c r="DA167" s="15"/>
      <c r="DB167" s="15"/>
      <c r="DC167" s="15"/>
      <c r="DD167" s="15"/>
      <c r="DE167" s="15"/>
      <c r="DF167" s="15"/>
      <c r="DG167" s="15"/>
      <c r="DH167" s="15"/>
      <c r="DI167" s="15"/>
      <c r="DJ167" s="15"/>
      <c r="DK167" s="15"/>
      <c r="DL167" s="15"/>
      <c r="DM167" s="15"/>
      <c r="DN167" s="15"/>
      <c r="DO167" s="15"/>
      <c r="DP167" s="15"/>
      <c r="DQ167" s="15"/>
      <c r="DR167" s="15"/>
      <c r="DS167" s="15"/>
      <c r="DT167" s="15"/>
      <c r="DU167" s="15"/>
    </row>
    <row r="168" spans="1:125" x14ac:dyDescent="0.3">
      <c r="A168" s="14" t="s">
        <v>576</v>
      </c>
      <c r="B168" s="15" t="s">
        <v>326</v>
      </c>
      <c r="C168" s="15" t="s">
        <v>101</v>
      </c>
      <c r="D168" s="15" t="s">
        <v>320</v>
      </c>
      <c r="E168" s="15" t="s">
        <v>320</v>
      </c>
      <c r="F168" s="15" t="s">
        <v>235</v>
      </c>
      <c r="G168" s="15" t="s">
        <v>327</v>
      </c>
      <c r="H168" s="15" t="s">
        <v>328</v>
      </c>
      <c r="I168" s="15" t="s">
        <v>324</v>
      </c>
      <c r="J168" s="16"/>
      <c r="K168" s="16"/>
      <c r="L168" s="16"/>
      <c r="M168" s="16"/>
      <c r="N168" s="16"/>
      <c r="O168" s="16"/>
      <c r="P168" s="16"/>
      <c r="Q168" s="16"/>
      <c r="R168" s="16">
        <v>76.819999999999993</v>
      </c>
      <c r="S168" s="16">
        <v>48</v>
      </c>
      <c r="T168" s="16"/>
      <c r="U168" s="16">
        <v>80.95</v>
      </c>
      <c r="V168" s="16"/>
      <c r="W168" s="16"/>
      <c r="X168" s="16">
        <v>59.28</v>
      </c>
      <c r="Y168" s="16"/>
      <c r="Z168" s="16"/>
      <c r="AA168" s="16"/>
      <c r="AB168" s="16">
        <v>77.69</v>
      </c>
      <c r="AC168" s="16">
        <v>43.86</v>
      </c>
      <c r="AD168" s="16">
        <v>71.739999999999995</v>
      </c>
      <c r="AE168" s="16"/>
      <c r="AF168" s="16">
        <v>70.099999999999994</v>
      </c>
      <c r="AG168" s="16">
        <v>85.48</v>
      </c>
      <c r="AH168" s="16"/>
      <c r="AI168" s="16"/>
      <c r="AJ168" s="16">
        <v>82.33</v>
      </c>
      <c r="AK168" s="16">
        <v>83.33</v>
      </c>
      <c r="AL168" s="16">
        <v>50</v>
      </c>
      <c r="AM168" s="16">
        <v>81.41</v>
      </c>
      <c r="AN168" s="16">
        <v>71.430000000000007</v>
      </c>
      <c r="AO168" s="16">
        <v>54.55</v>
      </c>
      <c r="AP168" s="16">
        <v>45.45</v>
      </c>
      <c r="AQ168" s="16"/>
      <c r="AR168" s="16"/>
      <c r="AS168" s="16"/>
      <c r="AT168" s="16">
        <v>58.33</v>
      </c>
      <c r="AU168" s="16">
        <v>0</v>
      </c>
      <c r="AV168" s="16">
        <v>28.57</v>
      </c>
      <c r="AW168" s="16">
        <v>0</v>
      </c>
      <c r="AX168" s="16"/>
      <c r="AY168" s="16">
        <v>0</v>
      </c>
      <c r="AZ168" s="16">
        <v>15.38</v>
      </c>
      <c r="BA168" s="16">
        <v>97.44</v>
      </c>
      <c r="BB168" s="16">
        <v>20</v>
      </c>
      <c r="BC168" s="16"/>
      <c r="BD168" s="16"/>
      <c r="BE168" s="16"/>
      <c r="BF168" s="16"/>
      <c r="BG168" s="16"/>
      <c r="BH168" s="16"/>
      <c r="BI168" s="16"/>
      <c r="BJ168" s="16"/>
      <c r="BK168" s="16"/>
      <c r="BL168" s="16"/>
      <c r="BM168" s="16"/>
      <c r="BN168" s="16"/>
      <c r="BO168" s="16"/>
      <c r="BP168" s="16">
        <v>95.12</v>
      </c>
      <c r="BQ168" s="16">
        <v>87.5</v>
      </c>
      <c r="BR168" s="16">
        <v>66.67</v>
      </c>
      <c r="BS168" s="16">
        <v>84.62</v>
      </c>
      <c r="BT168" s="16">
        <v>51.72</v>
      </c>
      <c r="BU168" s="16">
        <v>62.5</v>
      </c>
      <c r="BV168" s="16">
        <v>25</v>
      </c>
      <c r="BW168" s="16">
        <v>50</v>
      </c>
      <c r="BX168" s="16">
        <v>16.670000000000002</v>
      </c>
      <c r="BY168" s="16">
        <v>70.37</v>
      </c>
      <c r="BZ168" s="16">
        <v>77.78</v>
      </c>
      <c r="CA168" s="16">
        <v>69.23</v>
      </c>
      <c r="CB168" s="16">
        <v>67.86</v>
      </c>
      <c r="CC168" s="16">
        <v>55</v>
      </c>
      <c r="CD168" s="16">
        <v>67.97</v>
      </c>
      <c r="CE168" s="16">
        <v>56.97</v>
      </c>
      <c r="CF168" s="16">
        <v>87.5</v>
      </c>
      <c r="CG168" s="16">
        <v>100</v>
      </c>
      <c r="CH168" s="16">
        <v>100</v>
      </c>
      <c r="CI168" s="16">
        <v>88.19</v>
      </c>
      <c r="CJ168" s="16">
        <v>33.33</v>
      </c>
      <c r="CK168" s="16">
        <v>0</v>
      </c>
      <c r="CL168" s="16"/>
      <c r="CM168" s="16"/>
      <c r="CN168" s="16"/>
      <c r="CO168" s="16"/>
      <c r="CP168" s="16"/>
      <c r="CQ168" s="16"/>
      <c r="CR168" s="16"/>
      <c r="CS168" s="16">
        <v>74.7</v>
      </c>
      <c r="CT168" s="16">
        <v>41.38</v>
      </c>
      <c r="CU168" s="16">
        <v>39.29</v>
      </c>
      <c r="CV168" s="16"/>
      <c r="CW168" s="16">
        <v>100</v>
      </c>
      <c r="CX168" s="16"/>
      <c r="CY168" s="16">
        <v>100</v>
      </c>
      <c r="CZ168" s="15"/>
      <c r="DA168" s="15"/>
      <c r="DB168" s="15"/>
      <c r="DC168" s="15"/>
      <c r="DD168" s="15"/>
      <c r="DE168" s="15"/>
      <c r="DF168" s="15"/>
      <c r="DG168" s="15"/>
      <c r="DH168" s="15"/>
      <c r="DI168" s="15"/>
      <c r="DJ168" s="15"/>
      <c r="DK168" s="15"/>
      <c r="DL168" s="15"/>
      <c r="DM168" s="15"/>
      <c r="DN168" s="15"/>
      <c r="DO168" s="15"/>
      <c r="DP168" s="15"/>
      <c r="DQ168" s="15"/>
      <c r="DR168" s="15"/>
      <c r="DS168" s="15"/>
      <c r="DT168" s="15"/>
      <c r="DU168" s="15"/>
    </row>
    <row r="169" spans="1:125" x14ac:dyDescent="0.3">
      <c r="A169" s="14" t="s">
        <v>576</v>
      </c>
      <c r="B169" s="15" t="s">
        <v>329</v>
      </c>
      <c r="C169" s="15" t="s">
        <v>101</v>
      </c>
      <c r="D169" s="15" t="s">
        <v>320</v>
      </c>
      <c r="E169" s="15" t="s">
        <v>320</v>
      </c>
      <c r="F169" s="15" t="s">
        <v>235</v>
      </c>
      <c r="G169" s="15" t="s">
        <v>330</v>
      </c>
      <c r="H169" s="15" t="s">
        <v>331</v>
      </c>
      <c r="I169" s="15" t="s">
        <v>324</v>
      </c>
      <c r="J169" s="16"/>
      <c r="K169" s="16"/>
      <c r="L169" s="16"/>
      <c r="M169" s="16"/>
      <c r="N169" s="16"/>
      <c r="O169" s="16"/>
      <c r="P169" s="16"/>
      <c r="Q169" s="16"/>
      <c r="R169" s="16">
        <v>74.22</v>
      </c>
      <c r="S169" s="16">
        <v>70.790000000000006</v>
      </c>
      <c r="T169" s="16"/>
      <c r="U169" s="16">
        <v>66.67</v>
      </c>
      <c r="V169" s="16"/>
      <c r="W169" s="16"/>
      <c r="X169" s="16">
        <v>71.36</v>
      </c>
      <c r="Y169" s="16"/>
      <c r="Z169" s="16"/>
      <c r="AA169" s="16"/>
      <c r="AB169" s="16">
        <v>74.540000000000006</v>
      </c>
      <c r="AC169" s="16">
        <v>31.58</v>
      </c>
      <c r="AD169" s="16">
        <v>87.82</v>
      </c>
      <c r="AE169" s="16"/>
      <c r="AF169" s="16">
        <v>83.01</v>
      </c>
      <c r="AG169" s="16">
        <v>75.14</v>
      </c>
      <c r="AH169" s="16"/>
      <c r="AI169" s="16"/>
      <c r="AJ169" s="16">
        <v>82.72</v>
      </c>
      <c r="AK169" s="16">
        <v>83.33</v>
      </c>
      <c r="AL169" s="16">
        <v>50</v>
      </c>
      <c r="AM169" s="16">
        <v>75</v>
      </c>
      <c r="AN169" s="16">
        <v>57.14</v>
      </c>
      <c r="AO169" s="16">
        <v>51.09</v>
      </c>
      <c r="AP169" s="16">
        <v>68.97</v>
      </c>
      <c r="AQ169" s="16"/>
      <c r="AR169" s="16"/>
      <c r="AS169" s="16"/>
      <c r="AT169" s="16">
        <v>83.33</v>
      </c>
      <c r="AU169" s="16">
        <v>61.11</v>
      </c>
      <c r="AV169" s="16">
        <v>72.38</v>
      </c>
      <c r="AW169" s="16">
        <v>55</v>
      </c>
      <c r="AX169" s="16">
        <v>0</v>
      </c>
      <c r="AY169" s="16">
        <v>91.25</v>
      </c>
      <c r="AZ169" s="16">
        <v>46.15</v>
      </c>
      <c r="BA169" s="16">
        <v>89.53</v>
      </c>
      <c r="BB169" s="16">
        <v>48.57</v>
      </c>
      <c r="BC169" s="16">
        <v>77.78</v>
      </c>
      <c r="BD169" s="16"/>
      <c r="BE169" s="16"/>
      <c r="BF169" s="16"/>
      <c r="BG169" s="16"/>
      <c r="BH169" s="16"/>
      <c r="BI169" s="16"/>
      <c r="BJ169" s="16"/>
      <c r="BK169" s="16"/>
      <c r="BL169" s="16"/>
      <c r="BM169" s="16"/>
      <c r="BN169" s="16"/>
      <c r="BO169" s="16"/>
      <c r="BP169" s="16">
        <v>74.8</v>
      </c>
      <c r="BQ169" s="16">
        <v>75</v>
      </c>
      <c r="BR169" s="16">
        <v>90.48</v>
      </c>
      <c r="BS169" s="16">
        <v>61.54</v>
      </c>
      <c r="BT169" s="16">
        <v>68.97</v>
      </c>
      <c r="BU169" s="16">
        <v>50</v>
      </c>
      <c r="BV169" s="16">
        <v>75</v>
      </c>
      <c r="BW169" s="16">
        <v>18.75</v>
      </c>
      <c r="BX169" s="16">
        <v>33.33</v>
      </c>
      <c r="BY169" s="16">
        <v>88.89</v>
      </c>
      <c r="BZ169" s="16">
        <v>88.89</v>
      </c>
      <c r="CA169" s="16">
        <v>92.31</v>
      </c>
      <c r="CB169" s="16">
        <v>85.71</v>
      </c>
      <c r="CC169" s="16">
        <v>85</v>
      </c>
      <c r="CD169" s="16">
        <v>87.84</v>
      </c>
      <c r="CE169" s="16">
        <v>72.13</v>
      </c>
      <c r="CF169" s="16">
        <v>98.3</v>
      </c>
      <c r="CG169" s="16">
        <v>100</v>
      </c>
      <c r="CH169" s="16">
        <v>100</v>
      </c>
      <c r="CI169" s="16">
        <v>54.63</v>
      </c>
      <c r="CJ169" s="16">
        <v>66.67</v>
      </c>
      <c r="CK169" s="16">
        <v>100</v>
      </c>
      <c r="CL169" s="16"/>
      <c r="CM169" s="16"/>
      <c r="CN169" s="16"/>
      <c r="CO169" s="16"/>
      <c r="CP169" s="16"/>
      <c r="CQ169" s="16"/>
      <c r="CR169" s="16"/>
      <c r="CS169" s="16">
        <v>75.599999999999994</v>
      </c>
      <c r="CT169" s="16">
        <v>86.21</v>
      </c>
      <c r="CU169" s="16">
        <v>85.83</v>
      </c>
      <c r="CV169" s="16"/>
      <c r="CW169" s="16">
        <v>88.64</v>
      </c>
      <c r="CX169" s="16"/>
      <c r="CY169" s="16">
        <v>87.5</v>
      </c>
      <c r="CZ169" s="15"/>
      <c r="DA169" s="15"/>
      <c r="DB169" s="15"/>
      <c r="DC169" s="15"/>
      <c r="DD169" s="15"/>
      <c r="DE169" s="15"/>
      <c r="DF169" s="15"/>
      <c r="DG169" s="15"/>
      <c r="DH169" s="15"/>
      <c r="DI169" s="15"/>
      <c r="DJ169" s="15"/>
      <c r="DK169" s="15"/>
      <c r="DL169" s="15"/>
      <c r="DM169" s="15"/>
      <c r="DN169" s="15"/>
      <c r="DO169" s="15"/>
      <c r="DP169" s="15"/>
      <c r="DQ169" s="15"/>
      <c r="DR169" s="15"/>
      <c r="DS169" s="15"/>
      <c r="DT169" s="15"/>
      <c r="DU169" s="15"/>
    </row>
    <row r="170" spans="1:125" x14ac:dyDescent="0.3">
      <c r="A170" s="14" t="s">
        <v>576</v>
      </c>
      <c r="B170" s="15" t="s">
        <v>332</v>
      </c>
      <c r="C170" s="15" t="s">
        <v>101</v>
      </c>
      <c r="D170" s="15" t="s">
        <v>320</v>
      </c>
      <c r="E170" s="15" t="s">
        <v>320</v>
      </c>
      <c r="F170" s="15" t="s">
        <v>235</v>
      </c>
      <c r="G170" s="15" t="s">
        <v>333</v>
      </c>
      <c r="H170" s="15" t="s">
        <v>334</v>
      </c>
      <c r="I170" s="15" t="s">
        <v>324</v>
      </c>
      <c r="J170" s="16"/>
      <c r="K170" s="16"/>
      <c r="L170" s="16"/>
      <c r="M170" s="16"/>
      <c r="N170" s="16"/>
      <c r="O170" s="16"/>
      <c r="P170" s="16"/>
      <c r="Q170" s="16"/>
      <c r="R170" s="16">
        <v>63.02</v>
      </c>
      <c r="S170" s="16">
        <v>55.14</v>
      </c>
      <c r="T170" s="16"/>
      <c r="U170" s="16">
        <v>57.14</v>
      </c>
      <c r="V170" s="16"/>
      <c r="W170" s="16"/>
      <c r="X170" s="16">
        <v>64.790000000000006</v>
      </c>
      <c r="Y170" s="16"/>
      <c r="Z170" s="16"/>
      <c r="AA170" s="16"/>
      <c r="AB170" s="16">
        <v>64.150000000000006</v>
      </c>
      <c r="AC170" s="16">
        <v>52.63</v>
      </c>
      <c r="AD170" s="16">
        <v>76.62</v>
      </c>
      <c r="AE170" s="16"/>
      <c r="AF170" s="16">
        <v>69.98</v>
      </c>
      <c r="AG170" s="16">
        <v>36.76</v>
      </c>
      <c r="AH170" s="16"/>
      <c r="AI170" s="16"/>
      <c r="AJ170" s="16">
        <v>78.11</v>
      </c>
      <c r="AK170" s="16">
        <v>70.83</v>
      </c>
      <c r="AL170" s="16">
        <v>70.83</v>
      </c>
      <c r="AM170" s="16">
        <v>64.099999999999994</v>
      </c>
      <c r="AN170" s="16">
        <v>28.57</v>
      </c>
      <c r="AO170" s="16">
        <v>47.83</v>
      </c>
      <c r="AP170" s="16">
        <v>53.45</v>
      </c>
      <c r="AQ170" s="16"/>
      <c r="AR170" s="16"/>
      <c r="AS170" s="16"/>
      <c r="AT170" s="16">
        <v>83.33</v>
      </c>
      <c r="AU170" s="16">
        <v>0</v>
      </c>
      <c r="AV170" s="16">
        <v>63.81</v>
      </c>
      <c r="AW170" s="16">
        <v>82.5</v>
      </c>
      <c r="AX170" s="16">
        <v>0</v>
      </c>
      <c r="AY170" s="16">
        <v>0</v>
      </c>
      <c r="AZ170" s="16">
        <v>61.54</v>
      </c>
      <c r="BA170" s="16">
        <v>83.72</v>
      </c>
      <c r="BB170" s="16">
        <v>40</v>
      </c>
      <c r="BC170" s="16"/>
      <c r="BD170" s="16"/>
      <c r="BE170" s="16"/>
      <c r="BF170" s="16"/>
      <c r="BG170" s="16"/>
      <c r="BH170" s="16"/>
      <c r="BI170" s="16"/>
      <c r="BJ170" s="16"/>
      <c r="BK170" s="16"/>
      <c r="BL170" s="16"/>
      <c r="BM170" s="16"/>
      <c r="BN170" s="16"/>
      <c r="BO170" s="16"/>
      <c r="BP170" s="16">
        <v>72.73</v>
      </c>
      <c r="BQ170" s="16">
        <v>41.67</v>
      </c>
      <c r="BR170" s="16">
        <v>68.42</v>
      </c>
      <c r="BS170" s="16">
        <v>92.31</v>
      </c>
      <c r="BT170" s="16">
        <v>62.07</v>
      </c>
      <c r="BU170" s="16">
        <v>62.5</v>
      </c>
      <c r="BV170" s="16">
        <v>75</v>
      </c>
      <c r="BW170" s="16">
        <v>37.5</v>
      </c>
      <c r="BX170" s="16">
        <v>83.33</v>
      </c>
      <c r="BY170" s="16">
        <v>72.97</v>
      </c>
      <c r="BZ170" s="16">
        <v>69.23</v>
      </c>
      <c r="CA170" s="16">
        <v>58.97</v>
      </c>
      <c r="CB170" s="16">
        <v>67.86</v>
      </c>
      <c r="CC170" s="16">
        <v>80</v>
      </c>
      <c r="CD170" s="16">
        <v>78.69</v>
      </c>
      <c r="CE170" s="16">
        <v>61.89</v>
      </c>
      <c r="CF170" s="16">
        <v>80.400000000000006</v>
      </c>
      <c r="CG170" s="16">
        <v>46.67</v>
      </c>
      <c r="CH170" s="16">
        <v>62.5</v>
      </c>
      <c r="CI170" s="16">
        <v>22.83</v>
      </c>
      <c r="CJ170" s="16">
        <v>29.17</v>
      </c>
      <c r="CK170" s="16">
        <v>50</v>
      </c>
      <c r="CL170" s="16"/>
      <c r="CM170" s="16"/>
      <c r="CN170" s="16"/>
      <c r="CO170" s="16"/>
      <c r="CP170" s="16"/>
      <c r="CQ170" s="16"/>
      <c r="CR170" s="16"/>
      <c r="CS170" s="16">
        <v>62.65</v>
      </c>
      <c r="CT170" s="16">
        <v>72.41</v>
      </c>
      <c r="CU170" s="16">
        <v>73.33</v>
      </c>
      <c r="CV170" s="16"/>
      <c r="CW170" s="16">
        <v>100</v>
      </c>
      <c r="CX170" s="16"/>
      <c r="CY170" s="16">
        <v>96.88</v>
      </c>
      <c r="CZ170" s="15"/>
      <c r="DA170" s="15"/>
      <c r="DB170" s="15"/>
      <c r="DC170" s="15"/>
      <c r="DD170" s="15"/>
      <c r="DE170" s="15"/>
      <c r="DF170" s="15"/>
      <c r="DG170" s="15"/>
      <c r="DH170" s="15"/>
      <c r="DI170" s="15"/>
      <c r="DJ170" s="15"/>
      <c r="DK170" s="15"/>
      <c r="DL170" s="15"/>
      <c r="DM170" s="15"/>
      <c r="DN170" s="15"/>
      <c r="DO170" s="15"/>
      <c r="DP170" s="15"/>
      <c r="DQ170" s="15"/>
      <c r="DR170" s="15"/>
      <c r="DS170" s="15"/>
      <c r="DT170" s="15"/>
      <c r="DU170" s="15"/>
    </row>
    <row r="171" spans="1:125" x14ac:dyDescent="0.3">
      <c r="A171" s="14" t="s">
        <v>576</v>
      </c>
      <c r="B171" s="15" t="s">
        <v>335</v>
      </c>
      <c r="C171" s="15" t="s">
        <v>101</v>
      </c>
      <c r="D171" s="15" t="s">
        <v>320</v>
      </c>
      <c r="E171" s="15" t="s">
        <v>320</v>
      </c>
      <c r="F171" s="15" t="s">
        <v>235</v>
      </c>
      <c r="G171" s="15" t="s">
        <v>207</v>
      </c>
      <c r="H171" s="15" t="s">
        <v>208</v>
      </c>
      <c r="I171" s="15" t="s">
        <v>324</v>
      </c>
      <c r="J171" s="16"/>
      <c r="K171" s="16"/>
      <c r="L171" s="16"/>
      <c r="M171" s="16"/>
      <c r="N171" s="16"/>
      <c r="O171" s="16"/>
      <c r="P171" s="16"/>
      <c r="Q171" s="16"/>
      <c r="R171" s="16">
        <v>96.03</v>
      </c>
      <c r="S171" s="16">
        <v>83.18</v>
      </c>
      <c r="T171" s="16"/>
      <c r="U171" s="16">
        <v>80.95</v>
      </c>
      <c r="V171" s="16"/>
      <c r="W171" s="16"/>
      <c r="X171" s="16">
        <v>73.680000000000007</v>
      </c>
      <c r="Y171" s="16"/>
      <c r="Z171" s="16"/>
      <c r="AA171" s="16"/>
      <c r="AB171" s="16">
        <v>83.21</v>
      </c>
      <c r="AC171" s="16">
        <v>68.42</v>
      </c>
      <c r="AD171" s="16">
        <v>92.48</v>
      </c>
      <c r="AE171" s="16"/>
      <c r="AF171" s="16">
        <v>92.34</v>
      </c>
      <c r="AG171" s="16">
        <v>86.36</v>
      </c>
      <c r="AH171" s="16"/>
      <c r="AI171" s="16"/>
      <c r="AJ171" s="16">
        <v>92.47</v>
      </c>
      <c r="AK171" s="16">
        <v>100</v>
      </c>
      <c r="AL171" s="16">
        <v>85.71</v>
      </c>
      <c r="AM171" s="16">
        <v>94.23</v>
      </c>
      <c r="AN171" s="16">
        <v>100</v>
      </c>
      <c r="AO171" s="16">
        <v>60.87</v>
      </c>
      <c r="AP171" s="16">
        <v>91.38</v>
      </c>
      <c r="AQ171" s="16"/>
      <c r="AR171" s="16"/>
      <c r="AS171" s="16"/>
      <c r="AT171" s="16">
        <v>66.67</v>
      </c>
      <c r="AU171" s="16">
        <v>62.5</v>
      </c>
      <c r="AV171" s="16">
        <v>66.67</v>
      </c>
      <c r="AW171" s="16">
        <v>54.17</v>
      </c>
      <c r="AX171" s="16">
        <v>0</v>
      </c>
      <c r="AY171" s="16">
        <v>88.75</v>
      </c>
      <c r="AZ171" s="16">
        <v>15.38</v>
      </c>
      <c r="BA171" s="16">
        <v>92.44</v>
      </c>
      <c r="BB171" s="16">
        <v>74.290000000000006</v>
      </c>
      <c r="BC171" s="16">
        <v>77.78</v>
      </c>
      <c r="BD171" s="16"/>
      <c r="BE171" s="16"/>
      <c r="BF171" s="16"/>
      <c r="BG171" s="16"/>
      <c r="BH171" s="16"/>
      <c r="BI171" s="16"/>
      <c r="BJ171" s="16"/>
      <c r="BK171" s="16"/>
      <c r="BL171" s="16"/>
      <c r="BM171" s="16"/>
      <c r="BN171" s="16"/>
      <c r="BO171" s="16"/>
      <c r="BP171" s="16">
        <v>87.8</v>
      </c>
      <c r="BQ171" s="16">
        <v>91.67</v>
      </c>
      <c r="BR171" s="16">
        <v>79.17</v>
      </c>
      <c r="BS171" s="16">
        <v>92.31</v>
      </c>
      <c r="BT171" s="16">
        <v>73.53</v>
      </c>
      <c r="BU171" s="16">
        <v>62.5</v>
      </c>
      <c r="BV171" s="16">
        <v>25</v>
      </c>
      <c r="BW171" s="16">
        <v>71.88</v>
      </c>
      <c r="BX171" s="16">
        <v>75</v>
      </c>
      <c r="BY171" s="16">
        <v>88.89</v>
      </c>
      <c r="BZ171" s="16">
        <v>88.89</v>
      </c>
      <c r="CA171" s="16">
        <v>100</v>
      </c>
      <c r="CB171" s="16">
        <v>71.430000000000007</v>
      </c>
      <c r="CC171" s="16">
        <v>90</v>
      </c>
      <c r="CD171" s="16">
        <v>96.08</v>
      </c>
      <c r="CE171" s="16">
        <v>87.7</v>
      </c>
      <c r="CF171" s="16">
        <v>98.86</v>
      </c>
      <c r="CG171" s="16">
        <v>86.67</v>
      </c>
      <c r="CH171" s="16">
        <v>100</v>
      </c>
      <c r="CI171" s="16">
        <v>79.8</v>
      </c>
      <c r="CJ171" s="16">
        <v>95.83</v>
      </c>
      <c r="CK171" s="16">
        <v>100</v>
      </c>
      <c r="CL171" s="16"/>
      <c r="CM171" s="16"/>
      <c r="CN171" s="16"/>
      <c r="CO171" s="16"/>
      <c r="CP171" s="16"/>
      <c r="CQ171" s="16"/>
      <c r="CR171" s="16"/>
      <c r="CS171" s="16">
        <v>87.95</v>
      </c>
      <c r="CT171" s="16">
        <v>93.1</v>
      </c>
      <c r="CU171" s="16">
        <v>93.33</v>
      </c>
      <c r="CV171" s="16"/>
      <c r="CW171" s="16">
        <v>92.42</v>
      </c>
      <c r="CX171" s="16"/>
      <c r="CY171" s="16">
        <v>93.75</v>
      </c>
      <c r="CZ171" s="15"/>
      <c r="DA171" s="15"/>
      <c r="DB171" s="15"/>
      <c r="DC171" s="15"/>
      <c r="DD171" s="15"/>
      <c r="DE171" s="15"/>
      <c r="DF171" s="15"/>
      <c r="DG171" s="15"/>
      <c r="DH171" s="15"/>
      <c r="DI171" s="15"/>
      <c r="DJ171" s="15"/>
      <c r="DK171" s="15"/>
      <c r="DL171" s="15"/>
      <c r="DM171" s="15"/>
      <c r="DN171" s="15"/>
      <c r="DO171" s="15"/>
      <c r="DP171" s="15"/>
      <c r="DQ171" s="15"/>
      <c r="DR171" s="15"/>
      <c r="DS171" s="15"/>
      <c r="DT171" s="15"/>
      <c r="DU171" s="15"/>
    </row>
    <row r="172" spans="1:125" x14ac:dyDescent="0.3">
      <c r="A172" s="14" t="s">
        <v>576</v>
      </c>
      <c r="B172" s="15" t="s">
        <v>336</v>
      </c>
      <c r="C172" s="15" t="s">
        <v>101</v>
      </c>
      <c r="D172" s="15" t="s">
        <v>320</v>
      </c>
      <c r="E172" s="15" t="s">
        <v>320</v>
      </c>
      <c r="F172" s="15" t="s">
        <v>235</v>
      </c>
      <c r="G172" s="15" t="s">
        <v>337</v>
      </c>
      <c r="H172" s="15" t="s">
        <v>338</v>
      </c>
      <c r="I172" s="15" t="s">
        <v>324</v>
      </c>
      <c r="J172" s="16"/>
      <c r="K172" s="16"/>
      <c r="L172" s="16"/>
      <c r="M172" s="16"/>
      <c r="N172" s="16"/>
      <c r="O172" s="16"/>
      <c r="P172" s="16"/>
      <c r="Q172" s="16"/>
      <c r="R172" s="16">
        <v>63.54</v>
      </c>
      <c r="S172" s="16">
        <v>21.11</v>
      </c>
      <c r="T172" s="16"/>
      <c r="U172" s="16">
        <v>74.599999999999994</v>
      </c>
      <c r="V172" s="16"/>
      <c r="W172" s="16"/>
      <c r="X172" s="16">
        <v>68.72</v>
      </c>
      <c r="Y172" s="16"/>
      <c r="Z172" s="16"/>
      <c r="AA172" s="16"/>
      <c r="AB172" s="16">
        <v>72</v>
      </c>
      <c r="AC172" s="16">
        <v>63.16</v>
      </c>
      <c r="AD172" s="16">
        <v>88.47</v>
      </c>
      <c r="AE172" s="16"/>
      <c r="AF172" s="16">
        <v>70.540000000000006</v>
      </c>
      <c r="AG172" s="16">
        <v>41.22</v>
      </c>
      <c r="AH172" s="16"/>
      <c r="AI172" s="16"/>
      <c r="AJ172" s="16">
        <v>68.84</v>
      </c>
      <c r="AK172" s="16">
        <v>83.33</v>
      </c>
      <c r="AL172" s="16">
        <v>58.33</v>
      </c>
      <c r="AM172" s="16">
        <v>46.15</v>
      </c>
      <c r="AN172" s="16">
        <v>71.430000000000007</v>
      </c>
      <c r="AO172" s="16">
        <v>8.33</v>
      </c>
      <c r="AP172" s="16">
        <v>25.45</v>
      </c>
      <c r="AQ172" s="16"/>
      <c r="AR172" s="16"/>
      <c r="AS172" s="16"/>
      <c r="AT172" s="16">
        <v>77.78</v>
      </c>
      <c r="AU172" s="16">
        <v>34.72</v>
      </c>
      <c r="AV172" s="16">
        <v>28.57</v>
      </c>
      <c r="AW172" s="16">
        <v>47.22</v>
      </c>
      <c r="AX172" s="16">
        <v>0</v>
      </c>
      <c r="AY172" s="16">
        <v>83.75</v>
      </c>
      <c r="AZ172" s="16">
        <v>15.38</v>
      </c>
      <c r="BA172" s="16">
        <v>96.51</v>
      </c>
      <c r="BB172" s="16">
        <v>54.29</v>
      </c>
      <c r="BC172" s="16"/>
      <c r="BD172" s="16"/>
      <c r="BE172" s="16"/>
      <c r="BF172" s="16"/>
      <c r="BG172" s="16"/>
      <c r="BH172" s="16"/>
      <c r="BI172" s="16"/>
      <c r="BJ172" s="16"/>
      <c r="BK172" s="16"/>
      <c r="BL172" s="16"/>
      <c r="BM172" s="16"/>
      <c r="BN172" s="16"/>
      <c r="BO172" s="16"/>
      <c r="BP172" s="16">
        <v>85.37</v>
      </c>
      <c r="BQ172" s="16">
        <v>62.5</v>
      </c>
      <c r="BR172" s="16">
        <v>73.680000000000007</v>
      </c>
      <c r="BS172" s="16">
        <v>76.92</v>
      </c>
      <c r="BT172" s="16">
        <v>58.62</v>
      </c>
      <c r="BU172" s="16">
        <v>62.5</v>
      </c>
      <c r="BV172" s="16">
        <v>50</v>
      </c>
      <c r="BW172" s="16">
        <v>59.38</v>
      </c>
      <c r="BX172" s="16">
        <v>83.33</v>
      </c>
      <c r="BY172" s="16">
        <v>85.19</v>
      </c>
      <c r="BZ172" s="16">
        <v>94.44</v>
      </c>
      <c r="CA172" s="16">
        <v>92.31</v>
      </c>
      <c r="CB172" s="16">
        <v>71.430000000000007</v>
      </c>
      <c r="CC172" s="16">
        <v>95</v>
      </c>
      <c r="CD172" s="16">
        <v>87.58</v>
      </c>
      <c r="CE172" s="16">
        <v>53.91</v>
      </c>
      <c r="CF172" s="16">
        <v>91.48</v>
      </c>
      <c r="CG172" s="16">
        <v>0</v>
      </c>
      <c r="CH172" s="16">
        <v>87.5</v>
      </c>
      <c r="CI172" s="16">
        <v>44.79</v>
      </c>
      <c r="CJ172" s="16">
        <v>41.67</v>
      </c>
      <c r="CK172" s="16">
        <v>100</v>
      </c>
      <c r="CL172" s="16"/>
      <c r="CM172" s="16"/>
      <c r="CN172" s="16"/>
      <c r="CO172" s="16"/>
      <c r="CP172" s="16"/>
      <c r="CQ172" s="16"/>
      <c r="CR172" s="16"/>
      <c r="CS172" s="16">
        <v>49.32</v>
      </c>
      <c r="CT172" s="16">
        <v>24.14</v>
      </c>
      <c r="CU172" s="16">
        <v>21.67</v>
      </c>
      <c r="CV172" s="16"/>
      <c r="CW172" s="16">
        <v>95.45</v>
      </c>
      <c r="CX172" s="16"/>
      <c r="CY172" s="16">
        <v>68.75</v>
      </c>
      <c r="CZ172" s="15"/>
      <c r="DA172" s="15"/>
      <c r="DB172" s="15"/>
      <c r="DC172" s="15"/>
      <c r="DD172" s="15"/>
      <c r="DE172" s="15"/>
      <c r="DF172" s="15"/>
      <c r="DG172" s="15"/>
      <c r="DH172" s="15"/>
      <c r="DI172" s="15"/>
      <c r="DJ172" s="15"/>
      <c r="DK172" s="15"/>
      <c r="DL172" s="15"/>
      <c r="DM172" s="15"/>
      <c r="DN172" s="15"/>
      <c r="DO172" s="15"/>
      <c r="DP172" s="15"/>
      <c r="DQ172" s="15"/>
      <c r="DR172" s="15"/>
      <c r="DS172" s="15"/>
      <c r="DT172" s="15"/>
      <c r="DU172" s="15"/>
    </row>
    <row r="173" spans="1:125" x14ac:dyDescent="0.3">
      <c r="A173" s="14" t="s">
        <v>576</v>
      </c>
      <c r="B173" s="15" t="s">
        <v>339</v>
      </c>
      <c r="C173" s="15" t="s">
        <v>101</v>
      </c>
      <c r="D173" s="15" t="s">
        <v>320</v>
      </c>
      <c r="E173" s="15" t="s">
        <v>320</v>
      </c>
      <c r="F173" s="15" t="s">
        <v>235</v>
      </c>
      <c r="G173" s="15" t="s">
        <v>185</v>
      </c>
      <c r="H173" s="15" t="s">
        <v>340</v>
      </c>
      <c r="I173" s="15" t="s">
        <v>324</v>
      </c>
      <c r="J173" s="16"/>
      <c r="K173" s="16"/>
      <c r="L173" s="16"/>
      <c r="M173" s="16"/>
      <c r="N173" s="16"/>
      <c r="O173" s="16"/>
      <c r="P173" s="16"/>
      <c r="Q173" s="16"/>
      <c r="R173" s="16">
        <v>77.12</v>
      </c>
      <c r="S173" s="16">
        <v>70.09</v>
      </c>
      <c r="T173" s="16"/>
      <c r="U173" s="16">
        <v>71.430000000000007</v>
      </c>
      <c r="V173" s="16"/>
      <c r="W173" s="16"/>
      <c r="X173" s="16">
        <v>83.13</v>
      </c>
      <c r="Y173" s="16"/>
      <c r="Z173" s="16"/>
      <c r="AA173" s="16"/>
      <c r="AB173" s="16">
        <v>92.7</v>
      </c>
      <c r="AC173" s="16">
        <v>77.19</v>
      </c>
      <c r="AD173" s="16">
        <v>94.74</v>
      </c>
      <c r="AE173" s="16"/>
      <c r="AF173" s="16">
        <v>84.69</v>
      </c>
      <c r="AG173" s="16">
        <v>76.67</v>
      </c>
      <c r="AH173" s="16"/>
      <c r="AI173" s="16"/>
      <c r="AJ173" s="16">
        <v>77.8</v>
      </c>
      <c r="AK173" s="16">
        <v>90.62</v>
      </c>
      <c r="AL173" s="16">
        <v>21.43</v>
      </c>
      <c r="AM173" s="16">
        <v>85.9</v>
      </c>
      <c r="AN173" s="16">
        <v>57.14</v>
      </c>
      <c r="AO173" s="16">
        <v>73.91</v>
      </c>
      <c r="AP173" s="16">
        <v>70.69</v>
      </c>
      <c r="AQ173" s="16"/>
      <c r="AR173" s="16"/>
      <c r="AS173" s="16"/>
      <c r="AT173" s="16">
        <v>88.89</v>
      </c>
      <c r="AU173" s="16">
        <v>100</v>
      </c>
      <c r="AV173" s="16">
        <v>77.78</v>
      </c>
      <c r="AW173" s="16">
        <v>62.5</v>
      </c>
      <c r="AX173" s="16">
        <v>33.33</v>
      </c>
      <c r="AY173" s="16">
        <v>100</v>
      </c>
      <c r="AZ173" s="16">
        <v>53.85</v>
      </c>
      <c r="BA173" s="16">
        <v>95.93</v>
      </c>
      <c r="BB173" s="16">
        <v>74.290000000000006</v>
      </c>
      <c r="BC173" s="16">
        <v>100</v>
      </c>
      <c r="BD173" s="16"/>
      <c r="BE173" s="16"/>
      <c r="BF173" s="16"/>
      <c r="BG173" s="16"/>
      <c r="BH173" s="16"/>
      <c r="BI173" s="16"/>
      <c r="BJ173" s="16"/>
      <c r="BK173" s="16"/>
      <c r="BL173" s="16"/>
      <c r="BM173" s="16"/>
      <c r="BN173" s="16"/>
      <c r="BO173" s="16"/>
      <c r="BP173" s="16">
        <v>95.12</v>
      </c>
      <c r="BQ173" s="16">
        <v>100</v>
      </c>
      <c r="BR173" s="16">
        <v>91.67</v>
      </c>
      <c r="BS173" s="16">
        <v>92.31</v>
      </c>
      <c r="BT173" s="16">
        <v>88.24</v>
      </c>
      <c r="BU173" s="16">
        <v>62.5</v>
      </c>
      <c r="BV173" s="16">
        <v>100</v>
      </c>
      <c r="BW173" s="16">
        <v>75</v>
      </c>
      <c r="BX173" s="16">
        <v>91.67</v>
      </c>
      <c r="BY173" s="16">
        <v>96.3</v>
      </c>
      <c r="BZ173" s="16">
        <v>94.44</v>
      </c>
      <c r="CA173" s="16">
        <v>100</v>
      </c>
      <c r="CB173" s="16">
        <v>85.71</v>
      </c>
      <c r="CC173" s="16">
        <v>100</v>
      </c>
      <c r="CD173" s="16">
        <v>92.16</v>
      </c>
      <c r="CE173" s="16">
        <v>75.41</v>
      </c>
      <c r="CF173" s="16">
        <v>96.59</v>
      </c>
      <c r="CG173" s="16">
        <v>100</v>
      </c>
      <c r="CH173" s="16">
        <v>100</v>
      </c>
      <c r="CI173" s="16">
        <v>64.06</v>
      </c>
      <c r="CJ173" s="16">
        <v>54.17</v>
      </c>
      <c r="CK173" s="16">
        <v>100</v>
      </c>
      <c r="CL173" s="16"/>
      <c r="CM173" s="16"/>
      <c r="CN173" s="16"/>
      <c r="CO173" s="16"/>
      <c r="CP173" s="16"/>
      <c r="CQ173" s="16"/>
      <c r="CR173" s="16"/>
      <c r="CS173" s="16">
        <v>80.72</v>
      </c>
      <c r="CT173" s="16">
        <v>68.97</v>
      </c>
      <c r="CU173" s="16">
        <v>68.33</v>
      </c>
      <c r="CV173" s="16"/>
      <c r="CW173" s="16">
        <v>87.12</v>
      </c>
      <c r="CX173" s="16"/>
      <c r="CY173" s="16">
        <v>93.75</v>
      </c>
      <c r="CZ173" s="15"/>
      <c r="DA173" s="15"/>
      <c r="DB173" s="15"/>
      <c r="DC173" s="15"/>
      <c r="DD173" s="15"/>
      <c r="DE173" s="15"/>
      <c r="DF173" s="15"/>
      <c r="DG173" s="15"/>
      <c r="DH173" s="15"/>
      <c r="DI173" s="15"/>
      <c r="DJ173" s="15"/>
      <c r="DK173" s="15"/>
      <c r="DL173" s="15"/>
      <c r="DM173" s="15"/>
      <c r="DN173" s="15"/>
      <c r="DO173" s="15"/>
      <c r="DP173" s="15"/>
      <c r="DQ173" s="15"/>
      <c r="DR173" s="15"/>
      <c r="DS173" s="15"/>
      <c r="DT173" s="15"/>
      <c r="DU173" s="15"/>
    </row>
    <row r="174" spans="1:125" x14ac:dyDescent="0.3">
      <c r="A174" s="14" t="s">
        <v>576</v>
      </c>
      <c r="B174" s="15" t="s">
        <v>341</v>
      </c>
      <c r="C174" s="15" t="s">
        <v>101</v>
      </c>
      <c r="D174" s="15" t="s">
        <v>320</v>
      </c>
      <c r="E174" s="15" t="s">
        <v>320</v>
      </c>
      <c r="F174" s="15" t="s">
        <v>235</v>
      </c>
      <c r="G174" s="15" t="s">
        <v>342</v>
      </c>
      <c r="H174" s="15" t="s">
        <v>343</v>
      </c>
      <c r="I174" s="15" t="s">
        <v>324</v>
      </c>
      <c r="J174" s="16"/>
      <c r="K174" s="16"/>
      <c r="L174" s="16"/>
      <c r="M174" s="16"/>
      <c r="N174" s="16"/>
      <c r="O174" s="16"/>
      <c r="P174" s="16"/>
      <c r="Q174" s="16"/>
      <c r="R174" s="16">
        <v>86.2</v>
      </c>
      <c r="S174" s="16">
        <v>51.4</v>
      </c>
      <c r="T174" s="16"/>
      <c r="U174" s="16">
        <v>79.37</v>
      </c>
      <c r="V174" s="16"/>
      <c r="W174" s="16"/>
      <c r="X174" s="16">
        <v>68.45</v>
      </c>
      <c r="Y174" s="16"/>
      <c r="Z174" s="16"/>
      <c r="AA174" s="16"/>
      <c r="AB174" s="16">
        <v>68.61</v>
      </c>
      <c r="AC174" s="16">
        <v>49.12</v>
      </c>
      <c r="AD174" s="16">
        <v>77.94</v>
      </c>
      <c r="AE174" s="16"/>
      <c r="AF174" s="16">
        <v>77.03</v>
      </c>
      <c r="AG174" s="16">
        <v>68.95</v>
      </c>
      <c r="AH174" s="16"/>
      <c r="AI174" s="16"/>
      <c r="AJ174" s="16">
        <v>84.19</v>
      </c>
      <c r="AK174" s="16">
        <v>87.5</v>
      </c>
      <c r="AL174" s="16">
        <v>58.33</v>
      </c>
      <c r="AM174" s="16">
        <v>90.38</v>
      </c>
      <c r="AN174" s="16">
        <v>100</v>
      </c>
      <c r="AO174" s="16">
        <v>56.52</v>
      </c>
      <c r="AP174" s="16">
        <v>46.55</v>
      </c>
      <c r="AQ174" s="16"/>
      <c r="AR174" s="16"/>
      <c r="AS174" s="16"/>
      <c r="AT174" s="16">
        <v>75</v>
      </c>
      <c r="AU174" s="16">
        <v>0</v>
      </c>
      <c r="AV174" s="16">
        <v>63.64</v>
      </c>
      <c r="AW174" s="16">
        <v>16.670000000000002</v>
      </c>
      <c r="AX174" s="16">
        <v>0</v>
      </c>
      <c r="AY174" s="16">
        <v>76.67</v>
      </c>
      <c r="AZ174" s="16">
        <v>53.85</v>
      </c>
      <c r="BA174" s="16">
        <v>95.93</v>
      </c>
      <c r="BB174" s="16">
        <v>16.670000000000002</v>
      </c>
      <c r="BC174" s="16">
        <v>88.89</v>
      </c>
      <c r="BD174" s="16"/>
      <c r="BE174" s="16"/>
      <c r="BF174" s="16"/>
      <c r="BG174" s="16"/>
      <c r="BH174" s="16"/>
      <c r="BI174" s="16"/>
      <c r="BJ174" s="16"/>
      <c r="BK174" s="16"/>
      <c r="BL174" s="16"/>
      <c r="BM174" s="16"/>
      <c r="BN174" s="16"/>
      <c r="BO174" s="16"/>
      <c r="BP174" s="16">
        <v>75.61</v>
      </c>
      <c r="BQ174" s="16">
        <v>54.17</v>
      </c>
      <c r="BR174" s="16">
        <v>83.33</v>
      </c>
      <c r="BS174" s="16">
        <v>46.15</v>
      </c>
      <c r="BT174" s="16">
        <v>67.650000000000006</v>
      </c>
      <c r="BU174" s="16">
        <v>62.5</v>
      </c>
      <c r="BV174" s="16">
        <v>50</v>
      </c>
      <c r="BW174" s="16">
        <v>40.619999999999997</v>
      </c>
      <c r="BX174" s="16">
        <v>58.33</v>
      </c>
      <c r="BY174" s="16">
        <v>77.78</v>
      </c>
      <c r="BZ174" s="16">
        <v>88.89</v>
      </c>
      <c r="CA174" s="16">
        <v>69.23</v>
      </c>
      <c r="CB174" s="16">
        <v>71.430000000000007</v>
      </c>
      <c r="CC174" s="16">
        <v>60</v>
      </c>
      <c r="CD174" s="16">
        <v>75.819999999999993</v>
      </c>
      <c r="CE174" s="16">
        <v>62.3</v>
      </c>
      <c r="CF174" s="16">
        <v>96.59</v>
      </c>
      <c r="CG174" s="16">
        <v>86.67</v>
      </c>
      <c r="CH174" s="16">
        <v>62.5</v>
      </c>
      <c r="CI174" s="16">
        <v>65.89</v>
      </c>
      <c r="CJ174" s="16">
        <v>53.33</v>
      </c>
      <c r="CK174" s="16">
        <v>50</v>
      </c>
      <c r="CL174" s="16"/>
      <c r="CM174" s="16"/>
      <c r="CN174" s="16"/>
      <c r="CO174" s="16"/>
      <c r="CP174" s="16"/>
      <c r="CQ174" s="16"/>
      <c r="CR174" s="16"/>
      <c r="CS174" s="16">
        <v>71.08</v>
      </c>
      <c r="CT174" s="16">
        <v>65.52</v>
      </c>
      <c r="CU174" s="16">
        <v>64.290000000000006</v>
      </c>
      <c r="CV174" s="16"/>
      <c r="CW174" s="16">
        <v>100</v>
      </c>
      <c r="CX174" s="16"/>
      <c r="CY174" s="16">
        <v>100</v>
      </c>
      <c r="CZ174" s="15"/>
      <c r="DA174" s="15"/>
      <c r="DB174" s="15"/>
      <c r="DC174" s="15"/>
      <c r="DD174" s="15"/>
      <c r="DE174" s="15"/>
      <c r="DF174" s="15"/>
      <c r="DG174" s="15"/>
      <c r="DH174" s="15"/>
      <c r="DI174" s="15"/>
      <c r="DJ174" s="15"/>
      <c r="DK174" s="15"/>
      <c r="DL174" s="15"/>
      <c r="DM174" s="15"/>
      <c r="DN174" s="15"/>
      <c r="DO174" s="15"/>
      <c r="DP174" s="15"/>
      <c r="DQ174" s="15"/>
      <c r="DR174" s="15"/>
      <c r="DS174" s="15"/>
      <c r="DT174" s="15"/>
      <c r="DU174" s="15"/>
    </row>
    <row r="175" spans="1:125" x14ac:dyDescent="0.3">
      <c r="A175" s="14" t="s">
        <v>576</v>
      </c>
      <c r="B175" s="15" t="s">
        <v>344</v>
      </c>
      <c r="C175" s="15" t="s">
        <v>101</v>
      </c>
      <c r="D175" s="15" t="s">
        <v>320</v>
      </c>
      <c r="E175" s="15" t="s">
        <v>320</v>
      </c>
      <c r="F175" s="15" t="s">
        <v>235</v>
      </c>
      <c r="G175" s="15" t="s">
        <v>345</v>
      </c>
      <c r="H175" s="15" t="s">
        <v>346</v>
      </c>
      <c r="I175" s="15" t="s">
        <v>324</v>
      </c>
      <c r="J175" s="16"/>
      <c r="K175" s="16"/>
      <c r="L175" s="16"/>
      <c r="M175" s="16"/>
      <c r="N175" s="16"/>
      <c r="O175" s="16"/>
      <c r="P175" s="16"/>
      <c r="Q175" s="16"/>
      <c r="R175" s="16">
        <v>76.69</v>
      </c>
      <c r="S175" s="16">
        <v>66</v>
      </c>
      <c r="T175" s="16"/>
      <c r="U175" s="16">
        <v>84.13</v>
      </c>
      <c r="V175" s="16"/>
      <c r="W175" s="16"/>
      <c r="X175" s="16">
        <v>73.849999999999994</v>
      </c>
      <c r="Y175" s="16"/>
      <c r="Z175" s="16"/>
      <c r="AA175" s="16"/>
      <c r="AB175" s="16">
        <v>62.81</v>
      </c>
      <c r="AC175" s="16">
        <v>56.14</v>
      </c>
      <c r="AD175" s="16">
        <v>80.62</v>
      </c>
      <c r="AE175" s="16"/>
      <c r="AF175" s="16">
        <v>82.54</v>
      </c>
      <c r="AG175" s="16">
        <v>56.12</v>
      </c>
      <c r="AH175" s="16"/>
      <c r="AI175" s="16"/>
      <c r="AJ175" s="16">
        <v>88.94</v>
      </c>
      <c r="AK175" s="16">
        <v>90.62</v>
      </c>
      <c r="AL175" s="16">
        <v>58.33</v>
      </c>
      <c r="AM175" s="16">
        <v>71.790000000000006</v>
      </c>
      <c r="AN175" s="16">
        <v>71.430000000000007</v>
      </c>
      <c r="AO175" s="16">
        <v>54.55</v>
      </c>
      <c r="AP175" s="16">
        <v>72.73</v>
      </c>
      <c r="AQ175" s="16"/>
      <c r="AR175" s="16"/>
      <c r="AS175" s="16"/>
      <c r="AT175" s="16">
        <v>77.78</v>
      </c>
      <c r="AU175" s="16">
        <v>50</v>
      </c>
      <c r="AV175" s="16">
        <v>69.569999999999993</v>
      </c>
      <c r="AW175" s="16">
        <v>96.67</v>
      </c>
      <c r="AX175" s="16"/>
      <c r="AY175" s="16">
        <v>70</v>
      </c>
      <c r="AZ175" s="16">
        <v>30.77</v>
      </c>
      <c r="BA175" s="16">
        <v>90.7</v>
      </c>
      <c r="BB175" s="16">
        <v>68.569999999999993</v>
      </c>
      <c r="BC175" s="16"/>
      <c r="BD175" s="16"/>
      <c r="BE175" s="16"/>
      <c r="BF175" s="16"/>
      <c r="BG175" s="16"/>
      <c r="BH175" s="16"/>
      <c r="BI175" s="16"/>
      <c r="BJ175" s="16"/>
      <c r="BK175" s="16"/>
      <c r="BL175" s="16"/>
      <c r="BM175" s="16"/>
      <c r="BN175" s="16"/>
      <c r="BO175" s="16"/>
      <c r="BP175" s="16">
        <v>63.33</v>
      </c>
      <c r="BQ175" s="16">
        <v>50</v>
      </c>
      <c r="BR175" s="16">
        <v>78.95</v>
      </c>
      <c r="BS175" s="16">
        <v>61.54</v>
      </c>
      <c r="BT175" s="16">
        <v>67.650000000000006</v>
      </c>
      <c r="BU175" s="16">
        <v>62.5</v>
      </c>
      <c r="BV175" s="16">
        <v>75</v>
      </c>
      <c r="BW175" s="16">
        <v>53.12</v>
      </c>
      <c r="BX175" s="16">
        <v>58.33</v>
      </c>
      <c r="BY175" s="16">
        <v>71.430000000000007</v>
      </c>
      <c r="BZ175" s="16">
        <v>72.22</v>
      </c>
      <c r="CA175" s="16">
        <v>69.23</v>
      </c>
      <c r="CB175" s="16">
        <v>53.57</v>
      </c>
      <c r="CC175" s="16">
        <v>90</v>
      </c>
      <c r="CD175" s="16">
        <v>80</v>
      </c>
      <c r="CE175" s="16">
        <v>74.180000000000007</v>
      </c>
      <c r="CF175" s="16">
        <v>94.32</v>
      </c>
      <c r="CG175" s="16">
        <v>71.430000000000007</v>
      </c>
      <c r="CH175" s="16">
        <v>62.5</v>
      </c>
      <c r="CI175" s="16">
        <v>52.08</v>
      </c>
      <c r="CJ175" s="16">
        <v>0</v>
      </c>
      <c r="CK175" s="16">
        <v>0</v>
      </c>
      <c r="CL175" s="16"/>
      <c r="CM175" s="16"/>
      <c r="CN175" s="16"/>
      <c r="CO175" s="16"/>
      <c r="CP175" s="16"/>
      <c r="CQ175" s="16"/>
      <c r="CR175" s="16"/>
      <c r="CS175" s="16">
        <v>78.31</v>
      </c>
      <c r="CT175" s="16">
        <v>79.31</v>
      </c>
      <c r="CU175" s="16">
        <v>80</v>
      </c>
      <c r="CV175" s="16"/>
      <c r="CW175" s="16">
        <v>100</v>
      </c>
      <c r="CX175" s="16"/>
      <c r="CY175" s="16">
        <v>100</v>
      </c>
      <c r="CZ175" s="15"/>
      <c r="DA175" s="15"/>
      <c r="DB175" s="15"/>
      <c r="DC175" s="15"/>
      <c r="DD175" s="15"/>
      <c r="DE175" s="15"/>
      <c r="DF175" s="15"/>
      <c r="DG175" s="15"/>
      <c r="DH175" s="15"/>
      <c r="DI175" s="15"/>
      <c r="DJ175" s="15"/>
      <c r="DK175" s="15"/>
      <c r="DL175" s="15"/>
      <c r="DM175" s="15"/>
      <c r="DN175" s="15"/>
      <c r="DO175" s="15"/>
      <c r="DP175" s="15"/>
      <c r="DQ175" s="15"/>
      <c r="DR175" s="15"/>
      <c r="DS175" s="15"/>
      <c r="DT175" s="15"/>
      <c r="DU175" s="15"/>
    </row>
    <row r="176" spans="1:125" x14ac:dyDescent="0.3">
      <c r="A176" s="14" t="s">
        <v>576</v>
      </c>
      <c r="B176" s="15" t="s">
        <v>347</v>
      </c>
      <c r="C176" s="15" t="s">
        <v>101</v>
      </c>
      <c r="D176" s="15" t="s">
        <v>320</v>
      </c>
      <c r="E176" s="15" t="s">
        <v>320</v>
      </c>
      <c r="F176" s="15" t="s">
        <v>235</v>
      </c>
      <c r="G176" s="15" t="s">
        <v>165</v>
      </c>
      <c r="H176" s="15" t="s">
        <v>348</v>
      </c>
      <c r="I176" s="15" t="s">
        <v>324</v>
      </c>
      <c r="J176" s="16"/>
      <c r="K176" s="16"/>
      <c r="L176" s="16"/>
      <c r="M176" s="16"/>
      <c r="N176" s="16"/>
      <c r="O176" s="16"/>
      <c r="P176" s="16"/>
      <c r="Q176" s="16"/>
      <c r="R176" s="16">
        <v>81.510000000000005</v>
      </c>
      <c r="S176" s="16">
        <v>56.07</v>
      </c>
      <c r="T176" s="16"/>
      <c r="U176" s="16">
        <v>66.67</v>
      </c>
      <c r="V176" s="16"/>
      <c r="W176" s="16"/>
      <c r="X176" s="16">
        <v>70.239999999999995</v>
      </c>
      <c r="Y176" s="16"/>
      <c r="Z176" s="16"/>
      <c r="AA176" s="16"/>
      <c r="AB176" s="16">
        <v>59.52</v>
      </c>
      <c r="AC176" s="16">
        <v>73.680000000000007</v>
      </c>
      <c r="AD176" s="16">
        <v>66.739999999999995</v>
      </c>
      <c r="AE176" s="16"/>
      <c r="AF176" s="16">
        <v>77.989999999999995</v>
      </c>
      <c r="AG176" s="16">
        <v>73.39</v>
      </c>
      <c r="AH176" s="16"/>
      <c r="AI176" s="16"/>
      <c r="AJ176" s="16">
        <v>75.23</v>
      </c>
      <c r="AK176" s="16">
        <v>89.58</v>
      </c>
      <c r="AL176" s="16">
        <v>58.33</v>
      </c>
      <c r="AM176" s="16">
        <v>88.46</v>
      </c>
      <c r="AN176" s="16">
        <v>57.14</v>
      </c>
      <c r="AO176" s="16">
        <v>47.83</v>
      </c>
      <c r="AP176" s="16">
        <v>55.17</v>
      </c>
      <c r="AQ176" s="16"/>
      <c r="AR176" s="16"/>
      <c r="AS176" s="16"/>
      <c r="AT176" s="16">
        <v>61.11</v>
      </c>
      <c r="AU176" s="16">
        <v>0</v>
      </c>
      <c r="AV176" s="16">
        <v>59.09</v>
      </c>
      <c r="AW176" s="16">
        <v>45.83</v>
      </c>
      <c r="AX176" s="16">
        <v>16.670000000000002</v>
      </c>
      <c r="AY176" s="16">
        <v>66.67</v>
      </c>
      <c r="AZ176" s="16">
        <v>30.77</v>
      </c>
      <c r="BA176" s="16">
        <v>88.95</v>
      </c>
      <c r="BB176" s="16">
        <v>68.569999999999993</v>
      </c>
      <c r="BC176" s="16">
        <v>66.67</v>
      </c>
      <c r="BD176" s="16"/>
      <c r="BE176" s="16"/>
      <c r="BF176" s="16"/>
      <c r="BG176" s="16"/>
      <c r="BH176" s="16"/>
      <c r="BI176" s="16"/>
      <c r="BJ176" s="16"/>
      <c r="BK176" s="16"/>
      <c r="BL176" s="16"/>
      <c r="BM176" s="16"/>
      <c r="BN176" s="16"/>
      <c r="BO176" s="16"/>
      <c r="BP176" s="16">
        <v>53.33</v>
      </c>
      <c r="BQ176" s="16">
        <v>54.17</v>
      </c>
      <c r="BR176" s="16">
        <v>66.67</v>
      </c>
      <c r="BS176" s="16">
        <v>53.85</v>
      </c>
      <c r="BT176" s="16">
        <v>64.709999999999994</v>
      </c>
      <c r="BU176" s="16">
        <v>50</v>
      </c>
      <c r="BV176" s="16">
        <v>100</v>
      </c>
      <c r="BW176" s="16">
        <v>75</v>
      </c>
      <c r="BX176" s="16">
        <v>83.33</v>
      </c>
      <c r="BY176" s="16">
        <v>59.52</v>
      </c>
      <c r="BZ176" s="16">
        <v>50</v>
      </c>
      <c r="CA176" s="16">
        <v>69.23</v>
      </c>
      <c r="CB176" s="16">
        <v>39.29</v>
      </c>
      <c r="CC176" s="16">
        <v>55</v>
      </c>
      <c r="CD176" s="16">
        <v>70.59</v>
      </c>
      <c r="CE176" s="16">
        <v>69.67</v>
      </c>
      <c r="CF176" s="16">
        <v>89.77</v>
      </c>
      <c r="CG176" s="16">
        <v>78.569999999999993</v>
      </c>
      <c r="CH176" s="16">
        <v>100</v>
      </c>
      <c r="CI176" s="16">
        <v>68.180000000000007</v>
      </c>
      <c r="CJ176" s="16">
        <v>60</v>
      </c>
      <c r="CK176" s="16">
        <v>50</v>
      </c>
      <c r="CL176" s="16"/>
      <c r="CM176" s="16"/>
      <c r="CN176" s="16"/>
      <c r="CO176" s="16"/>
      <c r="CP176" s="16"/>
      <c r="CQ176" s="16"/>
      <c r="CR176" s="16"/>
      <c r="CS176" s="16">
        <v>71.08</v>
      </c>
      <c r="CT176" s="16">
        <v>55.17</v>
      </c>
      <c r="CU176" s="16">
        <v>54.17</v>
      </c>
      <c r="CV176" s="16"/>
      <c r="CW176" s="16">
        <v>90.91</v>
      </c>
      <c r="CX176" s="16"/>
      <c r="CY176" s="16">
        <v>56.25</v>
      </c>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row>
    <row r="177" spans="1:125" x14ac:dyDescent="0.3">
      <c r="A177" s="14" t="s">
        <v>576</v>
      </c>
      <c r="B177" s="15" t="s">
        <v>349</v>
      </c>
      <c r="C177" s="15" t="s">
        <v>101</v>
      </c>
      <c r="D177" s="15" t="s">
        <v>320</v>
      </c>
      <c r="E177" s="15" t="s">
        <v>350</v>
      </c>
      <c r="F177" s="15" t="s">
        <v>116</v>
      </c>
      <c r="G177" s="15" t="s">
        <v>207</v>
      </c>
      <c r="H177" s="15" t="s">
        <v>208</v>
      </c>
      <c r="I177" s="15" t="s">
        <v>324</v>
      </c>
      <c r="J177" s="16"/>
      <c r="K177" s="16"/>
      <c r="L177" s="16"/>
      <c r="M177" s="16"/>
      <c r="N177" s="16"/>
      <c r="O177" s="16"/>
      <c r="P177" s="16"/>
      <c r="Q177" s="16"/>
      <c r="R177" s="16"/>
      <c r="S177" s="16">
        <v>78.260000000000005</v>
      </c>
      <c r="T177" s="16"/>
      <c r="U177" s="16"/>
      <c r="V177" s="16">
        <v>45.71</v>
      </c>
      <c r="W177" s="16"/>
      <c r="X177" s="16">
        <v>68.06</v>
      </c>
      <c r="Y177" s="16"/>
      <c r="Z177" s="16">
        <v>92.86</v>
      </c>
      <c r="AA177" s="16"/>
      <c r="AB177" s="16">
        <v>77.27</v>
      </c>
      <c r="AC177" s="16">
        <v>67.69</v>
      </c>
      <c r="AD177" s="16">
        <v>93.24</v>
      </c>
      <c r="AE177" s="16"/>
      <c r="AF177" s="16">
        <v>90.97</v>
      </c>
      <c r="AG177" s="16">
        <v>87.92</v>
      </c>
      <c r="AH177" s="16"/>
      <c r="AI177" s="16"/>
      <c r="AJ177" s="16">
        <v>89.7</v>
      </c>
      <c r="AK177" s="16"/>
      <c r="AL177" s="16"/>
      <c r="AM177" s="16"/>
      <c r="AN177" s="16"/>
      <c r="AO177" s="16">
        <v>95.65</v>
      </c>
      <c r="AP177" s="16">
        <v>79.31</v>
      </c>
      <c r="AQ177" s="16">
        <v>86.67</v>
      </c>
      <c r="AR177" s="16">
        <v>38.46</v>
      </c>
      <c r="AS177" s="16">
        <v>50</v>
      </c>
      <c r="AT177" s="16">
        <v>77.78</v>
      </c>
      <c r="AU177" s="16">
        <v>88.89</v>
      </c>
      <c r="AV177" s="16">
        <v>51.85</v>
      </c>
      <c r="AW177" s="16">
        <v>56.82</v>
      </c>
      <c r="AX177" s="16"/>
      <c r="AY177" s="16">
        <v>0</v>
      </c>
      <c r="AZ177" s="16">
        <v>76.47</v>
      </c>
      <c r="BA177" s="16">
        <v>83.33</v>
      </c>
      <c r="BB177" s="16">
        <v>60</v>
      </c>
      <c r="BC177" s="16">
        <v>66.67</v>
      </c>
      <c r="BD177" s="16"/>
      <c r="BE177" s="16"/>
      <c r="BF177" s="16"/>
      <c r="BG177" s="16"/>
      <c r="BH177" s="16">
        <v>100</v>
      </c>
      <c r="BI177" s="16">
        <v>91.67</v>
      </c>
      <c r="BJ177" s="16">
        <v>100</v>
      </c>
      <c r="BK177" s="16">
        <v>100</v>
      </c>
      <c r="BL177" s="16">
        <v>70</v>
      </c>
      <c r="BM177" s="16"/>
      <c r="BN177" s="16"/>
      <c r="BO177" s="16"/>
      <c r="BP177" s="16">
        <v>90.24</v>
      </c>
      <c r="BQ177" s="16">
        <v>66.67</v>
      </c>
      <c r="BR177" s="16">
        <v>73.680000000000007</v>
      </c>
      <c r="BS177" s="16">
        <v>61.54</v>
      </c>
      <c r="BT177" s="16">
        <v>76.47</v>
      </c>
      <c r="BU177" s="16">
        <v>100</v>
      </c>
      <c r="BV177" s="16">
        <v>100</v>
      </c>
      <c r="BW177" s="16">
        <v>50</v>
      </c>
      <c r="BX177" s="16">
        <v>73.33</v>
      </c>
      <c r="BY177" s="16">
        <v>86.67</v>
      </c>
      <c r="BZ177" s="16">
        <v>94.44</v>
      </c>
      <c r="CA177" s="16">
        <v>92.86</v>
      </c>
      <c r="CB177" s="16">
        <v>85.71</v>
      </c>
      <c r="CC177" s="16">
        <v>100</v>
      </c>
      <c r="CD177" s="16">
        <v>98.18</v>
      </c>
      <c r="CE177" s="16">
        <v>88</v>
      </c>
      <c r="CF177" s="16">
        <v>94.02</v>
      </c>
      <c r="CG177" s="16">
        <v>100</v>
      </c>
      <c r="CH177" s="16">
        <v>100</v>
      </c>
      <c r="CI177" s="16">
        <v>82.41</v>
      </c>
      <c r="CJ177" s="16">
        <v>75</v>
      </c>
      <c r="CK177" s="16">
        <v>100</v>
      </c>
      <c r="CL177" s="16"/>
      <c r="CM177" s="16"/>
      <c r="CN177" s="16"/>
      <c r="CO177" s="16"/>
      <c r="CP177" s="16"/>
      <c r="CQ177" s="16"/>
      <c r="CR177" s="16"/>
      <c r="CS177" s="16">
        <v>85.83</v>
      </c>
      <c r="CT177" s="16">
        <v>95.6</v>
      </c>
      <c r="CU177" s="16">
        <v>93.88</v>
      </c>
      <c r="CV177" s="16">
        <v>97.22</v>
      </c>
      <c r="CW177" s="16">
        <v>94.21</v>
      </c>
      <c r="CX177" s="16"/>
      <c r="CY177" s="16">
        <v>94.52</v>
      </c>
      <c r="CZ177" s="15"/>
      <c r="DA177" s="15"/>
      <c r="DB177" s="15"/>
      <c r="DC177" s="15"/>
      <c r="DD177" s="15"/>
      <c r="DE177" s="15"/>
      <c r="DF177" s="15"/>
      <c r="DG177" s="15"/>
      <c r="DH177" s="15"/>
      <c r="DI177" s="15"/>
      <c r="DJ177" s="15"/>
      <c r="DK177" s="15"/>
      <c r="DL177" s="15"/>
      <c r="DM177" s="15"/>
      <c r="DN177" s="15"/>
      <c r="DO177" s="15"/>
      <c r="DP177" s="15"/>
      <c r="DQ177" s="15"/>
      <c r="DR177" s="15"/>
      <c r="DS177" s="15"/>
      <c r="DT177" s="15"/>
      <c r="DU177" s="15"/>
    </row>
    <row r="178" spans="1:125" x14ac:dyDescent="0.3">
      <c r="A178" s="14" t="s">
        <v>576</v>
      </c>
      <c r="B178" s="15" t="s">
        <v>351</v>
      </c>
      <c r="C178" s="15" t="s">
        <v>101</v>
      </c>
      <c r="D178" s="15" t="s">
        <v>320</v>
      </c>
      <c r="E178" s="15" t="s">
        <v>350</v>
      </c>
      <c r="F178" s="15" t="s">
        <v>116</v>
      </c>
      <c r="G178" s="15" t="s">
        <v>220</v>
      </c>
      <c r="H178" s="15" t="s">
        <v>221</v>
      </c>
      <c r="I178" s="15" t="s">
        <v>324</v>
      </c>
      <c r="J178" s="16"/>
      <c r="K178" s="16"/>
      <c r="L178" s="16"/>
      <c r="M178" s="16"/>
      <c r="N178" s="16"/>
      <c r="O178" s="16"/>
      <c r="P178" s="16"/>
      <c r="Q178" s="16"/>
      <c r="R178" s="16"/>
      <c r="S178" s="16">
        <v>49.1</v>
      </c>
      <c r="T178" s="16"/>
      <c r="U178" s="16"/>
      <c r="V178" s="16">
        <v>42.86</v>
      </c>
      <c r="W178" s="16"/>
      <c r="X178" s="16">
        <v>44.16</v>
      </c>
      <c r="Y178" s="16"/>
      <c r="Z178" s="16">
        <v>78.569999999999993</v>
      </c>
      <c r="AA178" s="16"/>
      <c r="AB178" s="16">
        <v>46.83</v>
      </c>
      <c r="AC178" s="16">
        <v>30.95</v>
      </c>
      <c r="AD178" s="16">
        <v>81.17</v>
      </c>
      <c r="AE178" s="16"/>
      <c r="AF178" s="16">
        <v>75.959999999999994</v>
      </c>
      <c r="AG178" s="16">
        <v>71.5</v>
      </c>
      <c r="AH178" s="16"/>
      <c r="AI178" s="16"/>
      <c r="AJ178" s="16">
        <v>66.37</v>
      </c>
      <c r="AK178" s="16"/>
      <c r="AL178" s="16"/>
      <c r="AM178" s="16"/>
      <c r="AN178" s="16"/>
      <c r="AO178" s="16">
        <v>45.65</v>
      </c>
      <c r="AP178" s="16">
        <v>51.72</v>
      </c>
      <c r="AQ178" s="16">
        <v>80</v>
      </c>
      <c r="AR178" s="16">
        <v>34.619999999999997</v>
      </c>
      <c r="AS178" s="16">
        <v>50</v>
      </c>
      <c r="AT178" s="16">
        <v>66.67</v>
      </c>
      <c r="AU178" s="16">
        <v>65.28</v>
      </c>
      <c r="AV178" s="16">
        <v>22.92</v>
      </c>
      <c r="AW178" s="16">
        <v>11.11</v>
      </c>
      <c r="AX178" s="16"/>
      <c r="AY178" s="16">
        <v>0</v>
      </c>
      <c r="AZ178" s="16">
        <v>17.649999999999999</v>
      </c>
      <c r="BA178" s="16">
        <v>60.47</v>
      </c>
      <c r="BB178" s="16">
        <v>34.29</v>
      </c>
      <c r="BC178" s="16">
        <v>77.78</v>
      </c>
      <c r="BD178" s="16"/>
      <c r="BE178" s="16"/>
      <c r="BF178" s="16"/>
      <c r="BG178" s="16"/>
      <c r="BH178" s="16">
        <v>100</v>
      </c>
      <c r="BI178" s="16">
        <v>100</v>
      </c>
      <c r="BJ178" s="16">
        <v>50</v>
      </c>
      <c r="BK178" s="16">
        <v>50</v>
      </c>
      <c r="BL178" s="16">
        <v>40</v>
      </c>
      <c r="BM178" s="16"/>
      <c r="BN178" s="16"/>
      <c r="BO178" s="16"/>
      <c r="BP178" s="16">
        <v>45.56</v>
      </c>
      <c r="BQ178" s="16">
        <v>16.670000000000002</v>
      </c>
      <c r="BR178" s="16">
        <v>57.89</v>
      </c>
      <c r="BS178" s="16">
        <v>46.15</v>
      </c>
      <c r="BT178" s="16">
        <v>58.82</v>
      </c>
      <c r="BU178" s="16">
        <v>50</v>
      </c>
      <c r="BV178" s="16">
        <v>0</v>
      </c>
      <c r="BW178" s="16">
        <v>36.36</v>
      </c>
      <c r="BX178" s="16">
        <v>13.33</v>
      </c>
      <c r="BY178" s="16">
        <v>67.36</v>
      </c>
      <c r="BZ178" s="16">
        <v>66.67</v>
      </c>
      <c r="CA178" s="16">
        <v>92.86</v>
      </c>
      <c r="CB178" s="16">
        <v>32.14</v>
      </c>
      <c r="CC178" s="16">
        <v>88.41</v>
      </c>
      <c r="CD178" s="16">
        <v>90.91</v>
      </c>
      <c r="CE178" s="16">
        <v>71.47</v>
      </c>
      <c r="CF178" s="16">
        <v>81.25</v>
      </c>
      <c r="CG178" s="16">
        <v>73.33</v>
      </c>
      <c r="CH178" s="16">
        <v>100</v>
      </c>
      <c r="CI178" s="16">
        <v>65.62</v>
      </c>
      <c r="CJ178" s="16">
        <v>0</v>
      </c>
      <c r="CK178" s="16">
        <v>50</v>
      </c>
      <c r="CL178" s="16"/>
      <c r="CM178" s="16"/>
      <c r="CN178" s="16"/>
      <c r="CO178" s="16"/>
      <c r="CP178" s="16"/>
      <c r="CQ178" s="16"/>
      <c r="CR178" s="16"/>
      <c r="CS178" s="16">
        <v>48.71</v>
      </c>
      <c r="CT178" s="16">
        <v>56.78</v>
      </c>
      <c r="CU178" s="16">
        <v>52.48</v>
      </c>
      <c r="CV178" s="16">
        <v>52.78</v>
      </c>
      <c r="CW178" s="16">
        <v>86.72</v>
      </c>
      <c r="CX178" s="16"/>
      <c r="CY178" s="16">
        <v>74.66</v>
      </c>
      <c r="CZ178" s="15"/>
      <c r="DA178" s="15"/>
      <c r="DB178" s="15"/>
      <c r="DC178" s="15"/>
      <c r="DD178" s="15"/>
      <c r="DE178" s="15"/>
      <c r="DF178" s="15"/>
      <c r="DG178" s="15"/>
      <c r="DH178" s="15"/>
      <c r="DI178" s="15"/>
      <c r="DJ178" s="15"/>
      <c r="DK178" s="15"/>
      <c r="DL178" s="15"/>
      <c r="DM178" s="15"/>
      <c r="DN178" s="15"/>
      <c r="DO178" s="15"/>
      <c r="DP178" s="15"/>
      <c r="DQ178" s="15"/>
      <c r="DR178" s="15"/>
      <c r="DS178" s="15"/>
      <c r="DT178" s="15"/>
      <c r="DU178" s="15"/>
    </row>
    <row r="179" spans="1:125" x14ac:dyDescent="0.3">
      <c r="A179" s="14" t="s">
        <v>576</v>
      </c>
      <c r="B179" s="15" t="s">
        <v>352</v>
      </c>
      <c r="C179" s="15" t="s">
        <v>101</v>
      </c>
      <c r="D179" s="15" t="s">
        <v>320</v>
      </c>
      <c r="E179" s="15" t="s">
        <v>350</v>
      </c>
      <c r="F179" s="15" t="s">
        <v>116</v>
      </c>
      <c r="G179" s="15" t="s">
        <v>105</v>
      </c>
      <c r="H179" s="15" t="s">
        <v>105</v>
      </c>
      <c r="I179" s="15" t="s">
        <v>324</v>
      </c>
      <c r="J179" s="16"/>
      <c r="K179" s="16"/>
      <c r="L179" s="16"/>
      <c r="M179" s="16"/>
      <c r="N179" s="16"/>
      <c r="O179" s="16"/>
      <c r="P179" s="16"/>
      <c r="Q179" s="16"/>
      <c r="R179" s="16"/>
      <c r="S179" s="16">
        <v>57.41</v>
      </c>
      <c r="T179" s="16"/>
      <c r="U179" s="16"/>
      <c r="V179" s="16">
        <v>54.29</v>
      </c>
      <c r="W179" s="16"/>
      <c r="X179" s="16">
        <v>70.069999999999993</v>
      </c>
      <c r="Y179" s="16"/>
      <c r="Z179" s="16">
        <v>95.24</v>
      </c>
      <c r="AA179" s="16"/>
      <c r="AB179" s="16">
        <v>76.27</v>
      </c>
      <c r="AC179" s="16">
        <v>52.31</v>
      </c>
      <c r="AD179" s="16">
        <v>86.36</v>
      </c>
      <c r="AE179" s="16"/>
      <c r="AF179" s="16">
        <v>76.7</v>
      </c>
      <c r="AG179" s="16">
        <v>82.69</v>
      </c>
      <c r="AH179" s="16"/>
      <c r="AI179" s="16"/>
      <c r="AJ179" s="16">
        <v>76.010000000000005</v>
      </c>
      <c r="AK179" s="16"/>
      <c r="AL179" s="16"/>
      <c r="AM179" s="16"/>
      <c r="AN179" s="16"/>
      <c r="AO179" s="16">
        <v>50</v>
      </c>
      <c r="AP179" s="16">
        <v>56.36</v>
      </c>
      <c r="AQ179" s="16">
        <v>73.33</v>
      </c>
      <c r="AR179" s="16">
        <v>53.85</v>
      </c>
      <c r="AS179" s="16">
        <v>83.33</v>
      </c>
      <c r="AT179" s="16">
        <v>61.11</v>
      </c>
      <c r="AU179" s="16">
        <v>100</v>
      </c>
      <c r="AV179" s="16">
        <v>51.39</v>
      </c>
      <c r="AW179" s="16">
        <v>11.11</v>
      </c>
      <c r="AX179" s="16"/>
      <c r="AY179" s="16">
        <v>83.33</v>
      </c>
      <c r="AZ179" s="16">
        <v>23.53</v>
      </c>
      <c r="BA179" s="16">
        <v>88.46</v>
      </c>
      <c r="BB179" s="16">
        <v>77.14</v>
      </c>
      <c r="BC179" s="16">
        <v>100</v>
      </c>
      <c r="BD179" s="16"/>
      <c r="BE179" s="16"/>
      <c r="BF179" s="16"/>
      <c r="BG179" s="16"/>
      <c r="BH179" s="16">
        <v>100</v>
      </c>
      <c r="BI179" s="16">
        <v>100</v>
      </c>
      <c r="BJ179" s="16">
        <v>0</v>
      </c>
      <c r="BK179" s="16">
        <v>100</v>
      </c>
      <c r="BL179" s="16">
        <v>100</v>
      </c>
      <c r="BM179" s="16"/>
      <c r="BN179" s="16"/>
      <c r="BO179" s="16"/>
      <c r="BP179" s="16">
        <v>68.180000000000007</v>
      </c>
      <c r="BQ179" s="16">
        <v>66.67</v>
      </c>
      <c r="BR179" s="16">
        <v>83.33</v>
      </c>
      <c r="BS179" s="16">
        <v>92.31</v>
      </c>
      <c r="BT179" s="16">
        <v>73.53</v>
      </c>
      <c r="BU179" s="16">
        <v>25</v>
      </c>
      <c r="BV179" s="16">
        <v>50</v>
      </c>
      <c r="BW179" s="16">
        <v>55.88</v>
      </c>
      <c r="BX179" s="16">
        <v>60</v>
      </c>
      <c r="BY179" s="16">
        <v>75.97</v>
      </c>
      <c r="BZ179" s="16">
        <v>76.92</v>
      </c>
      <c r="CA179" s="16">
        <v>85.71</v>
      </c>
      <c r="CB179" s="16">
        <v>85.71</v>
      </c>
      <c r="CC179" s="16">
        <v>87.5</v>
      </c>
      <c r="CD179" s="16">
        <v>93.58</v>
      </c>
      <c r="CE179" s="16">
        <v>65.33</v>
      </c>
      <c r="CF179" s="16">
        <v>90.22</v>
      </c>
      <c r="CG179" s="16">
        <v>100</v>
      </c>
      <c r="CH179" s="16">
        <v>75</v>
      </c>
      <c r="CI179" s="16">
        <v>79.430000000000007</v>
      </c>
      <c r="CJ179" s="16">
        <v>66.67</v>
      </c>
      <c r="CK179" s="16">
        <v>100</v>
      </c>
      <c r="CL179" s="16"/>
      <c r="CM179" s="16"/>
      <c r="CN179" s="16"/>
      <c r="CO179" s="16"/>
      <c r="CP179" s="16"/>
      <c r="CQ179" s="16"/>
      <c r="CR179" s="16"/>
      <c r="CS179" s="16">
        <v>60</v>
      </c>
      <c r="CT179" s="16">
        <v>79.12</v>
      </c>
      <c r="CU179" s="16">
        <v>82.98</v>
      </c>
      <c r="CV179" s="16">
        <v>61.11</v>
      </c>
      <c r="CW179" s="16">
        <v>89.83</v>
      </c>
      <c r="CX179" s="16"/>
      <c r="CY179" s="16">
        <v>84.25</v>
      </c>
      <c r="CZ179" s="15"/>
      <c r="DA179" s="15"/>
      <c r="DB179" s="15"/>
      <c r="DC179" s="15"/>
      <c r="DD179" s="15"/>
      <c r="DE179" s="15"/>
      <c r="DF179" s="15"/>
      <c r="DG179" s="15"/>
      <c r="DH179" s="15"/>
      <c r="DI179" s="15"/>
      <c r="DJ179" s="15"/>
      <c r="DK179" s="15"/>
      <c r="DL179" s="15"/>
      <c r="DM179" s="15"/>
      <c r="DN179" s="15"/>
      <c r="DO179" s="15"/>
      <c r="DP179" s="15"/>
      <c r="DQ179" s="15"/>
      <c r="DR179" s="15"/>
      <c r="DS179" s="15"/>
      <c r="DT179" s="15"/>
      <c r="DU179" s="15"/>
    </row>
    <row r="180" spans="1:125" x14ac:dyDescent="0.3">
      <c r="A180" s="14" t="s">
        <v>576</v>
      </c>
      <c r="B180" s="15" t="s">
        <v>353</v>
      </c>
      <c r="C180" s="15" t="s">
        <v>101</v>
      </c>
      <c r="D180" s="15" t="s">
        <v>320</v>
      </c>
      <c r="E180" s="15" t="s">
        <v>350</v>
      </c>
      <c r="F180" s="15" t="s">
        <v>116</v>
      </c>
      <c r="G180" s="15" t="s">
        <v>337</v>
      </c>
      <c r="H180" s="15" t="s">
        <v>338</v>
      </c>
      <c r="I180" s="15" t="s">
        <v>324</v>
      </c>
      <c r="J180" s="16"/>
      <c r="K180" s="16"/>
      <c r="L180" s="16"/>
      <c r="M180" s="16"/>
      <c r="N180" s="16"/>
      <c r="O180" s="16"/>
      <c r="P180" s="16"/>
      <c r="Q180" s="16"/>
      <c r="R180" s="16"/>
      <c r="S180" s="16">
        <v>59.26</v>
      </c>
      <c r="T180" s="16"/>
      <c r="U180" s="16"/>
      <c r="V180" s="16">
        <v>51.43</v>
      </c>
      <c r="W180" s="16"/>
      <c r="X180" s="16">
        <v>70.599999999999994</v>
      </c>
      <c r="Y180" s="16"/>
      <c r="Z180" s="16">
        <v>83.33</v>
      </c>
      <c r="AA180" s="16"/>
      <c r="AB180" s="16">
        <v>80.290000000000006</v>
      </c>
      <c r="AC180" s="16">
        <v>51.54</v>
      </c>
      <c r="AD180" s="16">
        <v>87.7</v>
      </c>
      <c r="AE180" s="16"/>
      <c r="AF180" s="16">
        <v>75</v>
      </c>
      <c r="AG180" s="16">
        <v>66.67</v>
      </c>
      <c r="AH180" s="16"/>
      <c r="AI180" s="16"/>
      <c r="AJ180" s="16">
        <v>83.88</v>
      </c>
      <c r="AK180" s="16"/>
      <c r="AL180" s="16"/>
      <c r="AM180" s="16"/>
      <c r="AN180" s="16"/>
      <c r="AO180" s="16">
        <v>54.55</v>
      </c>
      <c r="AP180" s="16">
        <v>60</v>
      </c>
      <c r="AQ180" s="16">
        <v>73.33</v>
      </c>
      <c r="AR180" s="16">
        <v>53.85</v>
      </c>
      <c r="AS180" s="16">
        <v>50</v>
      </c>
      <c r="AT180" s="16">
        <v>61.11</v>
      </c>
      <c r="AU180" s="16">
        <v>0</v>
      </c>
      <c r="AV180" s="16">
        <v>69.52</v>
      </c>
      <c r="AW180" s="16">
        <v>84.72</v>
      </c>
      <c r="AX180" s="16"/>
      <c r="AY180" s="16">
        <v>56.67</v>
      </c>
      <c r="AZ180" s="16">
        <v>35.29</v>
      </c>
      <c r="BA180" s="16">
        <v>85.9</v>
      </c>
      <c r="BB180" s="16">
        <v>71.430000000000007</v>
      </c>
      <c r="BC180" s="16">
        <v>77.78</v>
      </c>
      <c r="BD180" s="16"/>
      <c r="BE180" s="16"/>
      <c r="BF180" s="16"/>
      <c r="BG180" s="16"/>
      <c r="BH180" s="16">
        <v>93.75</v>
      </c>
      <c r="BI180" s="16">
        <v>100</v>
      </c>
      <c r="BJ180" s="16">
        <v>100</v>
      </c>
      <c r="BK180" s="16">
        <v>50</v>
      </c>
      <c r="BL180" s="16">
        <v>60</v>
      </c>
      <c r="BM180" s="16"/>
      <c r="BN180" s="16"/>
      <c r="BO180" s="16"/>
      <c r="BP180" s="16">
        <v>82.93</v>
      </c>
      <c r="BQ180" s="16">
        <v>75</v>
      </c>
      <c r="BR180" s="16">
        <v>83.33</v>
      </c>
      <c r="BS180" s="16">
        <v>84.62</v>
      </c>
      <c r="BT180" s="16">
        <v>82.35</v>
      </c>
      <c r="BU180" s="16">
        <v>87.5</v>
      </c>
      <c r="BV180" s="16">
        <v>33.33</v>
      </c>
      <c r="BW180" s="16">
        <v>38.24</v>
      </c>
      <c r="BX180" s="16">
        <v>50</v>
      </c>
      <c r="BY180" s="16">
        <v>90</v>
      </c>
      <c r="BZ180" s="16">
        <v>100</v>
      </c>
      <c r="CA180" s="16">
        <v>71.430000000000007</v>
      </c>
      <c r="CB180" s="16">
        <v>85.71</v>
      </c>
      <c r="CC180" s="16">
        <v>87.5</v>
      </c>
      <c r="CD180" s="16">
        <v>86.91</v>
      </c>
      <c r="CE180" s="16">
        <v>67.2</v>
      </c>
      <c r="CF180" s="16">
        <v>84.78</v>
      </c>
      <c r="CG180" s="16">
        <v>83.33</v>
      </c>
      <c r="CH180" s="16">
        <v>87.5</v>
      </c>
      <c r="CI180" s="16">
        <v>57.64</v>
      </c>
      <c r="CJ180" s="16">
        <v>13.33</v>
      </c>
      <c r="CK180" s="16">
        <v>100</v>
      </c>
      <c r="CL180" s="16"/>
      <c r="CM180" s="16"/>
      <c r="CN180" s="16"/>
      <c r="CO180" s="16"/>
      <c r="CP180" s="16"/>
      <c r="CQ180" s="16"/>
      <c r="CR180" s="16"/>
      <c r="CS180" s="16">
        <v>66.67</v>
      </c>
      <c r="CT180" s="16">
        <v>91.21</v>
      </c>
      <c r="CU180" s="16">
        <v>85.71</v>
      </c>
      <c r="CV180" s="16">
        <v>86.11</v>
      </c>
      <c r="CW180" s="16">
        <v>92.02</v>
      </c>
      <c r="CX180" s="16"/>
      <c r="CY180" s="16">
        <v>89.04</v>
      </c>
      <c r="CZ180" s="15"/>
      <c r="DA180" s="15"/>
      <c r="DB180" s="15"/>
      <c r="DC180" s="15"/>
      <c r="DD180" s="15"/>
      <c r="DE180" s="15"/>
      <c r="DF180" s="15"/>
      <c r="DG180" s="15"/>
      <c r="DH180" s="15"/>
      <c r="DI180" s="15"/>
      <c r="DJ180" s="15"/>
      <c r="DK180" s="15"/>
      <c r="DL180" s="15"/>
      <c r="DM180" s="15"/>
      <c r="DN180" s="15"/>
      <c r="DO180" s="15"/>
      <c r="DP180" s="15"/>
      <c r="DQ180" s="15"/>
      <c r="DR180" s="15"/>
      <c r="DS180" s="15"/>
      <c r="DT180" s="15"/>
      <c r="DU180" s="15"/>
    </row>
    <row r="181" spans="1:125" x14ac:dyDescent="0.3">
      <c r="A181" s="14" t="s">
        <v>576</v>
      </c>
      <c r="B181" s="15" t="s">
        <v>354</v>
      </c>
      <c r="C181" s="15" t="s">
        <v>101</v>
      </c>
      <c r="D181" s="15" t="s">
        <v>320</v>
      </c>
      <c r="E181" s="15" t="s">
        <v>350</v>
      </c>
      <c r="F181" s="15" t="s">
        <v>116</v>
      </c>
      <c r="G181" s="15" t="s">
        <v>105</v>
      </c>
      <c r="H181" s="15" t="s">
        <v>105</v>
      </c>
      <c r="I181" s="15" t="s">
        <v>324</v>
      </c>
      <c r="J181" s="16"/>
      <c r="K181" s="16"/>
      <c r="L181" s="16"/>
      <c r="M181" s="16"/>
      <c r="N181" s="16"/>
      <c r="O181" s="16"/>
      <c r="P181" s="16"/>
      <c r="Q181" s="16"/>
      <c r="R181" s="16"/>
      <c r="S181" s="16">
        <v>14.94</v>
      </c>
      <c r="T181" s="16"/>
      <c r="U181" s="16"/>
      <c r="V181" s="16"/>
      <c r="W181" s="16"/>
      <c r="X181" s="16">
        <v>61.44</v>
      </c>
      <c r="Y181" s="16"/>
      <c r="Z181" s="16"/>
      <c r="AA181" s="16"/>
      <c r="AB181" s="16">
        <v>53.41</v>
      </c>
      <c r="AC181" s="16">
        <v>38.46</v>
      </c>
      <c r="AD181" s="16">
        <v>72.790000000000006</v>
      </c>
      <c r="AE181" s="16"/>
      <c r="AF181" s="16">
        <v>65.84</v>
      </c>
      <c r="AG181" s="16">
        <v>34.090000000000003</v>
      </c>
      <c r="AH181" s="16"/>
      <c r="AI181" s="16"/>
      <c r="AJ181" s="16">
        <v>60.86</v>
      </c>
      <c r="AK181" s="16"/>
      <c r="AL181" s="16"/>
      <c r="AM181" s="16"/>
      <c r="AN181" s="16"/>
      <c r="AO181" s="16">
        <v>0</v>
      </c>
      <c r="AP181" s="16">
        <v>16.36</v>
      </c>
      <c r="AQ181" s="16"/>
      <c r="AR181" s="16"/>
      <c r="AS181" s="16"/>
      <c r="AT181" s="16">
        <v>77.78</v>
      </c>
      <c r="AU181" s="16">
        <v>0</v>
      </c>
      <c r="AV181" s="16">
        <v>63.64</v>
      </c>
      <c r="AW181" s="16">
        <v>33.33</v>
      </c>
      <c r="AX181" s="16"/>
      <c r="AY181" s="16">
        <v>60</v>
      </c>
      <c r="AZ181" s="16">
        <v>23.53</v>
      </c>
      <c r="BA181" s="16">
        <v>96.51</v>
      </c>
      <c r="BB181" s="16">
        <v>10</v>
      </c>
      <c r="BC181" s="16"/>
      <c r="BD181" s="16"/>
      <c r="BE181" s="16"/>
      <c r="BF181" s="16"/>
      <c r="BG181" s="16"/>
      <c r="BH181" s="16"/>
      <c r="BI181" s="16"/>
      <c r="BJ181" s="16"/>
      <c r="BK181" s="16"/>
      <c r="BL181" s="16"/>
      <c r="BM181" s="16"/>
      <c r="BN181" s="16"/>
      <c r="BO181" s="16"/>
      <c r="BP181" s="16">
        <v>0</v>
      </c>
      <c r="BQ181" s="16">
        <v>25</v>
      </c>
      <c r="BR181" s="16">
        <v>82.61</v>
      </c>
      <c r="BS181" s="16">
        <v>30</v>
      </c>
      <c r="BT181" s="16">
        <v>65.52</v>
      </c>
      <c r="BU181" s="16">
        <v>100</v>
      </c>
      <c r="BV181" s="16">
        <v>16.670000000000002</v>
      </c>
      <c r="BW181" s="16">
        <v>9.09</v>
      </c>
      <c r="BX181" s="16">
        <v>35.71</v>
      </c>
      <c r="BY181" s="16">
        <v>64.709999999999994</v>
      </c>
      <c r="BZ181" s="16">
        <v>87.5</v>
      </c>
      <c r="CA181" s="16">
        <v>61.54</v>
      </c>
      <c r="CB181" s="16">
        <v>83.33</v>
      </c>
      <c r="CC181" s="16">
        <v>60</v>
      </c>
      <c r="CD181" s="16">
        <v>76.08</v>
      </c>
      <c r="CE181" s="16">
        <v>44.35</v>
      </c>
      <c r="CF181" s="16">
        <v>93.18</v>
      </c>
      <c r="CG181" s="16">
        <v>50</v>
      </c>
      <c r="CH181" s="16">
        <v>0</v>
      </c>
      <c r="CI181" s="16">
        <v>29.81</v>
      </c>
      <c r="CJ181" s="16">
        <v>40</v>
      </c>
      <c r="CK181" s="16">
        <v>100</v>
      </c>
      <c r="CL181" s="16"/>
      <c r="CM181" s="16"/>
      <c r="CN181" s="16"/>
      <c r="CO181" s="16"/>
      <c r="CP181" s="16"/>
      <c r="CQ181" s="16"/>
      <c r="CR181" s="16"/>
      <c r="CS181" s="16">
        <v>31.03</v>
      </c>
      <c r="CT181" s="16">
        <v>31.03</v>
      </c>
      <c r="CU181" s="16">
        <v>25</v>
      </c>
      <c r="CV181" s="16"/>
      <c r="CW181" s="16">
        <v>95.45</v>
      </c>
      <c r="CX181" s="16"/>
      <c r="CY181" s="16">
        <v>75</v>
      </c>
      <c r="CZ181" s="15"/>
      <c r="DA181" s="15"/>
      <c r="DB181" s="15"/>
      <c r="DC181" s="15"/>
      <c r="DD181" s="15"/>
      <c r="DE181" s="15"/>
      <c r="DF181" s="15"/>
      <c r="DG181" s="15"/>
      <c r="DH181" s="15"/>
      <c r="DI181" s="15"/>
      <c r="DJ181" s="15"/>
      <c r="DK181" s="15"/>
      <c r="DL181" s="15"/>
      <c r="DM181" s="15"/>
      <c r="DN181" s="15"/>
      <c r="DO181" s="15"/>
      <c r="DP181" s="15"/>
      <c r="DQ181" s="15"/>
      <c r="DR181" s="15"/>
      <c r="DS181" s="15"/>
      <c r="DT181" s="15"/>
      <c r="DU181" s="15"/>
    </row>
    <row r="182" spans="1:125" x14ac:dyDescent="0.3">
      <c r="A182" s="14" t="s">
        <v>576</v>
      </c>
      <c r="B182" s="15" t="s">
        <v>355</v>
      </c>
      <c r="C182" s="15" t="s">
        <v>101</v>
      </c>
      <c r="D182" s="15" t="s">
        <v>320</v>
      </c>
      <c r="E182" s="15" t="s">
        <v>350</v>
      </c>
      <c r="F182" s="15" t="s">
        <v>116</v>
      </c>
      <c r="G182" s="15" t="s">
        <v>356</v>
      </c>
      <c r="H182" s="15" t="s">
        <v>357</v>
      </c>
      <c r="I182" s="15" t="s">
        <v>324</v>
      </c>
      <c r="J182" s="16"/>
      <c r="K182" s="16"/>
      <c r="L182" s="16"/>
      <c r="M182" s="16"/>
      <c r="N182" s="16"/>
      <c r="O182" s="16"/>
      <c r="P182" s="16"/>
      <c r="Q182" s="16"/>
      <c r="R182" s="16"/>
      <c r="S182" s="16">
        <v>37.380000000000003</v>
      </c>
      <c r="T182" s="16"/>
      <c r="U182" s="16"/>
      <c r="V182" s="16">
        <v>77.14</v>
      </c>
      <c r="W182" s="16"/>
      <c r="X182" s="16">
        <v>57.22</v>
      </c>
      <c r="Y182" s="16"/>
      <c r="Z182" s="16">
        <v>66.67</v>
      </c>
      <c r="AA182" s="16"/>
      <c r="AB182" s="16">
        <v>58.89</v>
      </c>
      <c r="AC182" s="16">
        <v>30.7</v>
      </c>
      <c r="AD182" s="16">
        <v>60.47</v>
      </c>
      <c r="AE182" s="16"/>
      <c r="AF182" s="16">
        <v>64.81</v>
      </c>
      <c r="AG182" s="16">
        <v>41.82</v>
      </c>
      <c r="AH182" s="16"/>
      <c r="AI182" s="16"/>
      <c r="AJ182" s="16">
        <v>83.39</v>
      </c>
      <c r="AK182" s="16"/>
      <c r="AL182" s="16"/>
      <c r="AM182" s="16"/>
      <c r="AN182" s="16"/>
      <c r="AO182" s="16">
        <v>33.33</v>
      </c>
      <c r="AP182" s="16">
        <v>43.64</v>
      </c>
      <c r="AQ182" s="16">
        <v>86.67</v>
      </c>
      <c r="AR182" s="16">
        <v>84.62</v>
      </c>
      <c r="AS182" s="16">
        <v>33.33</v>
      </c>
      <c r="AT182" s="16">
        <v>58.33</v>
      </c>
      <c r="AU182" s="16">
        <v>0</v>
      </c>
      <c r="AV182" s="16">
        <v>45.05</v>
      </c>
      <c r="AW182" s="16">
        <v>55.13</v>
      </c>
      <c r="AX182" s="16">
        <v>0</v>
      </c>
      <c r="AY182" s="16">
        <v>0</v>
      </c>
      <c r="AZ182" s="16">
        <v>15.38</v>
      </c>
      <c r="BA182" s="16">
        <v>73.260000000000005</v>
      </c>
      <c r="BB182" s="16">
        <v>71.430000000000007</v>
      </c>
      <c r="BC182" s="16"/>
      <c r="BD182" s="16"/>
      <c r="BE182" s="16"/>
      <c r="BF182" s="16"/>
      <c r="BG182" s="16"/>
      <c r="BH182" s="16">
        <v>75</v>
      </c>
      <c r="BI182" s="16">
        <v>50</v>
      </c>
      <c r="BJ182" s="16">
        <v>0</v>
      </c>
      <c r="BK182" s="16">
        <v>100</v>
      </c>
      <c r="BL182" s="16">
        <v>70</v>
      </c>
      <c r="BM182" s="16"/>
      <c r="BN182" s="16"/>
      <c r="BO182" s="16"/>
      <c r="BP182" s="16">
        <v>0</v>
      </c>
      <c r="BQ182" s="16">
        <v>66.67</v>
      </c>
      <c r="BR182" s="16">
        <v>55.56</v>
      </c>
      <c r="BS182" s="16">
        <v>60</v>
      </c>
      <c r="BT182" s="16">
        <v>55.88</v>
      </c>
      <c r="BU182" s="16">
        <v>57.14</v>
      </c>
      <c r="BV182" s="16">
        <v>25</v>
      </c>
      <c r="BW182" s="16">
        <v>31.25</v>
      </c>
      <c r="BX182" s="16">
        <v>19.23</v>
      </c>
      <c r="BY182" s="16">
        <v>48.57</v>
      </c>
      <c r="BZ182" s="16">
        <v>62.5</v>
      </c>
      <c r="CA182" s="16">
        <v>69.05</v>
      </c>
      <c r="CB182" s="16">
        <v>25</v>
      </c>
      <c r="CC182" s="16">
        <v>58.33</v>
      </c>
      <c r="CD182" s="16">
        <v>63.03</v>
      </c>
      <c r="CE182" s="16">
        <v>52.8</v>
      </c>
      <c r="CF182" s="16">
        <v>80.430000000000007</v>
      </c>
      <c r="CG182" s="16">
        <v>50</v>
      </c>
      <c r="CH182" s="16">
        <v>87.5</v>
      </c>
      <c r="CI182" s="16">
        <v>17.39</v>
      </c>
      <c r="CJ182" s="16">
        <v>62.5</v>
      </c>
      <c r="CK182" s="16">
        <v>0</v>
      </c>
      <c r="CL182" s="16"/>
      <c r="CM182" s="16"/>
      <c r="CN182" s="16"/>
      <c r="CO182" s="16"/>
      <c r="CP182" s="16"/>
      <c r="CQ182" s="16"/>
      <c r="CR182" s="16"/>
      <c r="CS182" s="16">
        <v>58.82</v>
      </c>
      <c r="CT182" s="16">
        <v>82.97</v>
      </c>
      <c r="CU182" s="16">
        <v>86.22</v>
      </c>
      <c r="CV182" s="16">
        <v>100</v>
      </c>
      <c r="CW182" s="16">
        <v>97.52</v>
      </c>
      <c r="CX182" s="16"/>
      <c r="CY182" s="16">
        <v>91.78</v>
      </c>
      <c r="CZ182" s="15"/>
      <c r="DA182" s="15"/>
      <c r="DB182" s="15"/>
      <c r="DC182" s="15"/>
      <c r="DD182" s="15"/>
      <c r="DE182" s="15"/>
      <c r="DF182" s="15"/>
      <c r="DG182" s="15"/>
      <c r="DH182" s="15"/>
      <c r="DI182" s="15"/>
      <c r="DJ182" s="15"/>
      <c r="DK182" s="15"/>
      <c r="DL182" s="15"/>
      <c r="DM182" s="15"/>
      <c r="DN182" s="15"/>
      <c r="DO182" s="15"/>
      <c r="DP182" s="15"/>
      <c r="DQ182" s="15"/>
      <c r="DR182" s="15"/>
      <c r="DS182" s="15"/>
      <c r="DT182" s="15"/>
      <c r="DU182" s="15"/>
    </row>
    <row r="183" spans="1:125" x14ac:dyDescent="0.3">
      <c r="A183" s="14" t="s">
        <v>576</v>
      </c>
      <c r="B183" s="15" t="s">
        <v>358</v>
      </c>
      <c r="C183" s="15" t="s">
        <v>101</v>
      </c>
      <c r="D183" s="15" t="s">
        <v>320</v>
      </c>
      <c r="E183" s="15" t="s">
        <v>350</v>
      </c>
      <c r="F183" s="15" t="s">
        <v>116</v>
      </c>
      <c r="G183" s="15" t="s">
        <v>359</v>
      </c>
      <c r="H183" s="15" t="s">
        <v>360</v>
      </c>
      <c r="I183" s="15" t="s">
        <v>324</v>
      </c>
      <c r="J183" s="16"/>
      <c r="K183" s="16"/>
      <c r="L183" s="16"/>
      <c r="M183" s="16"/>
      <c r="N183" s="16"/>
      <c r="O183" s="16"/>
      <c r="P183" s="16"/>
      <c r="Q183" s="16"/>
      <c r="R183" s="16"/>
      <c r="S183" s="16">
        <v>50.47</v>
      </c>
      <c r="T183" s="16"/>
      <c r="U183" s="16"/>
      <c r="V183" s="16">
        <v>45.71</v>
      </c>
      <c r="W183" s="16"/>
      <c r="X183" s="16">
        <v>49.78</v>
      </c>
      <c r="Y183" s="16"/>
      <c r="Z183" s="16">
        <v>73.81</v>
      </c>
      <c r="AA183" s="16"/>
      <c r="AB183" s="16">
        <v>82.11</v>
      </c>
      <c r="AC183" s="16">
        <v>71.430000000000007</v>
      </c>
      <c r="AD183" s="16">
        <v>79.72</v>
      </c>
      <c r="AE183" s="16"/>
      <c r="AF183" s="16">
        <v>81.02</v>
      </c>
      <c r="AG183" s="16">
        <v>76.099999999999994</v>
      </c>
      <c r="AH183" s="16"/>
      <c r="AI183" s="16"/>
      <c r="AJ183" s="16">
        <v>81.790000000000006</v>
      </c>
      <c r="AK183" s="16"/>
      <c r="AL183" s="16"/>
      <c r="AM183" s="16"/>
      <c r="AN183" s="16"/>
      <c r="AO183" s="16">
        <v>47.62</v>
      </c>
      <c r="AP183" s="16">
        <v>58.18</v>
      </c>
      <c r="AQ183" s="16">
        <v>80</v>
      </c>
      <c r="AR183" s="16">
        <v>34.619999999999997</v>
      </c>
      <c r="AS183" s="16">
        <v>50</v>
      </c>
      <c r="AT183" s="16">
        <v>58.33</v>
      </c>
      <c r="AU183" s="16">
        <v>0</v>
      </c>
      <c r="AV183" s="16">
        <v>0</v>
      </c>
      <c r="AW183" s="16">
        <v>11.11</v>
      </c>
      <c r="AX183" s="16">
        <v>0</v>
      </c>
      <c r="AY183" s="16">
        <v>0</v>
      </c>
      <c r="AZ183" s="16">
        <v>38.46</v>
      </c>
      <c r="BA183" s="16">
        <v>82.05</v>
      </c>
      <c r="BB183" s="16">
        <v>10</v>
      </c>
      <c r="BC183" s="16"/>
      <c r="BD183" s="16"/>
      <c r="BE183" s="16"/>
      <c r="BF183" s="16"/>
      <c r="BG183" s="16"/>
      <c r="BH183" s="16">
        <v>68.75</v>
      </c>
      <c r="BI183" s="16">
        <v>66.67</v>
      </c>
      <c r="BJ183" s="16">
        <v>50</v>
      </c>
      <c r="BK183" s="16">
        <v>75</v>
      </c>
      <c r="BL183" s="16">
        <v>90</v>
      </c>
      <c r="BM183" s="16"/>
      <c r="BN183" s="16"/>
      <c r="BO183" s="16"/>
      <c r="BP183" s="16">
        <v>0</v>
      </c>
      <c r="BQ183" s="16">
        <v>66.67</v>
      </c>
      <c r="BR183" s="16">
        <v>95.65</v>
      </c>
      <c r="BS183" s="16">
        <v>100</v>
      </c>
      <c r="BT183" s="16">
        <v>85.29</v>
      </c>
      <c r="BU183" s="16">
        <v>57.14</v>
      </c>
      <c r="BV183" s="16">
        <v>50</v>
      </c>
      <c r="BW183" s="16">
        <v>75</v>
      </c>
      <c r="BX183" s="16">
        <v>75</v>
      </c>
      <c r="BY183" s="16">
        <v>71.430000000000007</v>
      </c>
      <c r="BZ183" s="16">
        <v>100</v>
      </c>
      <c r="CA183" s="16">
        <v>61.54</v>
      </c>
      <c r="CB183" s="16">
        <v>83.33</v>
      </c>
      <c r="CC183" s="16">
        <v>79.17</v>
      </c>
      <c r="CD183" s="16">
        <v>75.760000000000005</v>
      </c>
      <c r="CE183" s="16">
        <v>71.2</v>
      </c>
      <c r="CF183" s="16">
        <v>94.57</v>
      </c>
      <c r="CG183" s="16">
        <v>64.290000000000006</v>
      </c>
      <c r="CH183" s="16">
        <v>87.5</v>
      </c>
      <c r="CI183" s="16">
        <v>81.709999999999994</v>
      </c>
      <c r="CJ183" s="16">
        <v>66.67</v>
      </c>
      <c r="CK183" s="16">
        <v>50</v>
      </c>
      <c r="CL183" s="16"/>
      <c r="CM183" s="16"/>
      <c r="CN183" s="16"/>
      <c r="CO183" s="16"/>
      <c r="CP183" s="16"/>
      <c r="CQ183" s="16"/>
      <c r="CR183" s="16"/>
      <c r="CS183" s="16">
        <v>49.58</v>
      </c>
      <c r="CT183" s="16">
        <v>95.6</v>
      </c>
      <c r="CU183" s="16">
        <v>89.36</v>
      </c>
      <c r="CV183" s="16">
        <v>97.22</v>
      </c>
      <c r="CW183" s="16">
        <v>93.94</v>
      </c>
      <c r="CX183" s="16"/>
      <c r="CY183" s="16">
        <v>90.41</v>
      </c>
      <c r="CZ183" s="15"/>
      <c r="DA183" s="15"/>
      <c r="DB183" s="15"/>
      <c r="DC183" s="15"/>
      <c r="DD183" s="15"/>
      <c r="DE183" s="15"/>
      <c r="DF183" s="15"/>
      <c r="DG183" s="15"/>
      <c r="DH183" s="15"/>
      <c r="DI183" s="15"/>
      <c r="DJ183" s="15"/>
      <c r="DK183" s="15"/>
      <c r="DL183" s="15"/>
      <c r="DM183" s="15"/>
      <c r="DN183" s="15"/>
      <c r="DO183" s="15"/>
      <c r="DP183" s="15"/>
      <c r="DQ183" s="15"/>
      <c r="DR183" s="15"/>
      <c r="DS183" s="15"/>
      <c r="DT183" s="15"/>
      <c r="DU183" s="15"/>
    </row>
    <row r="184" spans="1:125" x14ac:dyDescent="0.3">
      <c r="A184" s="14" t="s">
        <v>576</v>
      </c>
      <c r="B184" s="15" t="s">
        <v>361</v>
      </c>
      <c r="C184" s="15" t="s">
        <v>101</v>
      </c>
      <c r="D184" s="15" t="s">
        <v>320</v>
      </c>
      <c r="E184" s="15" t="s">
        <v>350</v>
      </c>
      <c r="F184" s="15" t="s">
        <v>116</v>
      </c>
      <c r="G184" s="15" t="s">
        <v>362</v>
      </c>
      <c r="H184" s="15" t="s">
        <v>363</v>
      </c>
      <c r="I184" s="15" t="s">
        <v>324</v>
      </c>
      <c r="J184" s="16"/>
      <c r="K184" s="16"/>
      <c r="L184" s="16"/>
      <c r="M184" s="16"/>
      <c r="N184" s="16"/>
      <c r="O184" s="16"/>
      <c r="P184" s="16"/>
      <c r="Q184" s="16"/>
      <c r="R184" s="16"/>
      <c r="S184" s="16">
        <v>37.61</v>
      </c>
      <c r="T184" s="16"/>
      <c r="U184" s="16"/>
      <c r="V184" s="16">
        <v>40</v>
      </c>
      <c r="W184" s="16"/>
      <c r="X184" s="16">
        <v>67.56</v>
      </c>
      <c r="Y184" s="16"/>
      <c r="Z184" s="16">
        <v>73.81</v>
      </c>
      <c r="AA184" s="16"/>
      <c r="AB184" s="16">
        <v>53.72</v>
      </c>
      <c r="AC184" s="16">
        <v>44.44</v>
      </c>
      <c r="AD184" s="16">
        <v>60.45</v>
      </c>
      <c r="AE184" s="16"/>
      <c r="AF184" s="16">
        <v>61.11</v>
      </c>
      <c r="AG184" s="16">
        <v>62.1</v>
      </c>
      <c r="AH184" s="16"/>
      <c r="AI184" s="16"/>
      <c r="AJ184" s="16">
        <v>58.2</v>
      </c>
      <c r="AK184" s="16"/>
      <c r="AL184" s="16"/>
      <c r="AM184" s="16"/>
      <c r="AN184" s="16"/>
      <c r="AO184" s="16">
        <v>35.869999999999997</v>
      </c>
      <c r="AP184" s="16">
        <v>32.76</v>
      </c>
      <c r="AQ184" s="16">
        <v>80</v>
      </c>
      <c r="AR184" s="16">
        <v>26.92</v>
      </c>
      <c r="AS184" s="16">
        <v>33.33</v>
      </c>
      <c r="AT184" s="16">
        <v>58.33</v>
      </c>
      <c r="AU184" s="16">
        <v>0</v>
      </c>
      <c r="AV184" s="16">
        <v>55.56</v>
      </c>
      <c r="AW184" s="16">
        <v>53.79</v>
      </c>
      <c r="AX184" s="16">
        <v>0</v>
      </c>
      <c r="AY184" s="16">
        <v>73.33</v>
      </c>
      <c r="AZ184" s="16">
        <v>61.54</v>
      </c>
      <c r="BA184" s="16">
        <v>82.05</v>
      </c>
      <c r="BB184" s="16">
        <v>65.709999999999994</v>
      </c>
      <c r="BC184" s="16">
        <v>77.78</v>
      </c>
      <c r="BD184" s="16"/>
      <c r="BE184" s="16"/>
      <c r="BF184" s="16"/>
      <c r="BG184" s="16"/>
      <c r="BH184" s="16">
        <v>100</v>
      </c>
      <c r="BI184" s="16">
        <v>75</v>
      </c>
      <c r="BJ184" s="16">
        <v>0</v>
      </c>
      <c r="BK184" s="16">
        <v>50</v>
      </c>
      <c r="BL184" s="16">
        <v>50</v>
      </c>
      <c r="BM184" s="16"/>
      <c r="BN184" s="16"/>
      <c r="BO184" s="16"/>
      <c r="BP184" s="16">
        <v>43.33</v>
      </c>
      <c r="BQ184" s="16">
        <v>37.5</v>
      </c>
      <c r="BR184" s="16">
        <v>52.63</v>
      </c>
      <c r="BS184" s="16">
        <v>69.23</v>
      </c>
      <c r="BT184" s="16">
        <v>64.709999999999994</v>
      </c>
      <c r="BU184" s="16">
        <v>25</v>
      </c>
      <c r="BV184" s="16">
        <v>50</v>
      </c>
      <c r="BW184" s="16">
        <v>22.22</v>
      </c>
      <c r="BX184" s="16">
        <v>46.15</v>
      </c>
      <c r="BY184" s="16">
        <v>39.58</v>
      </c>
      <c r="BZ184" s="16">
        <v>55.56</v>
      </c>
      <c r="CA184" s="16">
        <v>57.14</v>
      </c>
      <c r="CB184" s="16">
        <v>53.57</v>
      </c>
      <c r="CC184" s="16">
        <v>66.67</v>
      </c>
      <c r="CD184" s="16">
        <v>71.760000000000005</v>
      </c>
      <c r="CE184" s="16">
        <v>50.8</v>
      </c>
      <c r="CF184" s="16">
        <v>75.540000000000006</v>
      </c>
      <c r="CG184" s="16">
        <v>63.33</v>
      </c>
      <c r="CH184" s="16">
        <v>75</v>
      </c>
      <c r="CI184" s="16">
        <v>61.11</v>
      </c>
      <c r="CJ184" s="16">
        <v>0</v>
      </c>
      <c r="CK184" s="16">
        <v>50</v>
      </c>
      <c r="CL184" s="16"/>
      <c r="CM184" s="16"/>
      <c r="CN184" s="16"/>
      <c r="CO184" s="16"/>
      <c r="CP184" s="16"/>
      <c r="CQ184" s="16"/>
      <c r="CR184" s="16"/>
      <c r="CS184" s="16">
        <v>38.270000000000003</v>
      </c>
      <c r="CT184" s="16">
        <v>52.75</v>
      </c>
      <c r="CU184" s="16">
        <v>48.98</v>
      </c>
      <c r="CV184" s="16">
        <v>36.840000000000003</v>
      </c>
      <c r="CW184" s="16">
        <v>76.42</v>
      </c>
      <c r="CX184" s="16"/>
      <c r="CY184" s="16">
        <v>64.38</v>
      </c>
      <c r="CZ184" s="15"/>
      <c r="DA184" s="15"/>
      <c r="DB184" s="15"/>
      <c r="DC184" s="15"/>
      <c r="DD184" s="15"/>
      <c r="DE184" s="15"/>
      <c r="DF184" s="15"/>
      <c r="DG184" s="15"/>
      <c r="DH184" s="15"/>
      <c r="DI184" s="15"/>
      <c r="DJ184" s="15"/>
      <c r="DK184" s="15"/>
      <c r="DL184" s="15"/>
      <c r="DM184" s="15"/>
      <c r="DN184" s="15"/>
      <c r="DO184" s="15"/>
      <c r="DP184" s="15"/>
      <c r="DQ184" s="15"/>
      <c r="DR184" s="15"/>
      <c r="DS184" s="15"/>
      <c r="DT184" s="15"/>
      <c r="DU184" s="15"/>
    </row>
    <row r="185" spans="1:125" x14ac:dyDescent="0.3">
      <c r="A185" s="14" t="s">
        <v>576</v>
      </c>
      <c r="B185" s="15" t="s">
        <v>364</v>
      </c>
      <c r="C185" s="15" t="s">
        <v>101</v>
      </c>
      <c r="D185" s="15" t="s">
        <v>320</v>
      </c>
      <c r="E185" s="15" t="s">
        <v>350</v>
      </c>
      <c r="F185" s="15" t="s">
        <v>116</v>
      </c>
      <c r="G185" s="15" t="s">
        <v>330</v>
      </c>
      <c r="H185" s="15" t="s">
        <v>331</v>
      </c>
      <c r="I185" s="15" t="s">
        <v>324</v>
      </c>
      <c r="J185" s="16"/>
      <c r="K185" s="16"/>
      <c r="L185" s="16"/>
      <c r="M185" s="16"/>
      <c r="N185" s="16"/>
      <c r="O185" s="16"/>
      <c r="P185" s="16"/>
      <c r="Q185" s="16"/>
      <c r="R185" s="16"/>
      <c r="S185" s="16">
        <v>34.78</v>
      </c>
      <c r="T185" s="16"/>
      <c r="U185" s="16"/>
      <c r="V185" s="16">
        <v>68.569999999999993</v>
      </c>
      <c r="W185" s="16"/>
      <c r="X185" s="16">
        <v>58.8</v>
      </c>
      <c r="Y185" s="16"/>
      <c r="Z185" s="16">
        <v>73.81</v>
      </c>
      <c r="AA185" s="16"/>
      <c r="AB185" s="16">
        <v>49.4</v>
      </c>
      <c r="AC185" s="16">
        <v>20</v>
      </c>
      <c r="AD185" s="16">
        <v>78.239999999999995</v>
      </c>
      <c r="AE185" s="16"/>
      <c r="AF185" s="16">
        <v>55.09</v>
      </c>
      <c r="AG185" s="16">
        <v>44.05</v>
      </c>
      <c r="AH185" s="16"/>
      <c r="AI185" s="16"/>
      <c r="AJ185" s="16">
        <v>71.88</v>
      </c>
      <c r="AK185" s="16"/>
      <c r="AL185" s="16"/>
      <c r="AM185" s="16"/>
      <c r="AN185" s="16"/>
      <c r="AO185" s="16">
        <v>47.83</v>
      </c>
      <c r="AP185" s="16">
        <v>24.14</v>
      </c>
      <c r="AQ185" s="16">
        <v>73.33</v>
      </c>
      <c r="AR185" s="16">
        <v>73.08</v>
      </c>
      <c r="AS185" s="16">
        <v>50</v>
      </c>
      <c r="AT185" s="16">
        <v>61.11</v>
      </c>
      <c r="AU185" s="16">
        <v>91.67</v>
      </c>
      <c r="AV185" s="16">
        <v>50</v>
      </c>
      <c r="AW185" s="16">
        <v>70.45</v>
      </c>
      <c r="AX185" s="16"/>
      <c r="AY185" s="16">
        <v>100</v>
      </c>
      <c r="AZ185" s="16">
        <v>17.649999999999999</v>
      </c>
      <c r="BA185" s="16">
        <v>61.05</v>
      </c>
      <c r="BB185" s="16">
        <v>68.569999999999993</v>
      </c>
      <c r="BC185" s="16">
        <v>100</v>
      </c>
      <c r="BD185" s="16"/>
      <c r="BE185" s="16"/>
      <c r="BF185" s="16"/>
      <c r="BG185" s="16"/>
      <c r="BH185" s="16">
        <v>56.25</v>
      </c>
      <c r="BI185" s="16">
        <v>100</v>
      </c>
      <c r="BJ185" s="16">
        <v>0</v>
      </c>
      <c r="BK185" s="16">
        <v>100</v>
      </c>
      <c r="BL185" s="16">
        <v>80</v>
      </c>
      <c r="BM185" s="16"/>
      <c r="BN185" s="16"/>
      <c r="BO185" s="16"/>
      <c r="BP185" s="16">
        <v>0</v>
      </c>
      <c r="BQ185" s="16">
        <v>45.83</v>
      </c>
      <c r="BR185" s="16">
        <v>61.11</v>
      </c>
      <c r="BS185" s="16">
        <v>60</v>
      </c>
      <c r="BT185" s="16">
        <v>44.83</v>
      </c>
      <c r="BU185" s="16">
        <v>28.57</v>
      </c>
      <c r="BV185" s="16">
        <v>16.670000000000002</v>
      </c>
      <c r="BW185" s="16">
        <v>9.09</v>
      </c>
      <c r="BX185" s="16">
        <v>21.43</v>
      </c>
      <c r="BY185" s="16">
        <v>67.5</v>
      </c>
      <c r="BZ185" s="16">
        <v>75</v>
      </c>
      <c r="CA185" s="16">
        <v>69.23</v>
      </c>
      <c r="CB185" s="16">
        <v>50</v>
      </c>
      <c r="CC185" s="16">
        <v>91.67</v>
      </c>
      <c r="CD185" s="16">
        <v>83.27</v>
      </c>
      <c r="CE185" s="16">
        <v>51.6</v>
      </c>
      <c r="CF185" s="16">
        <v>59.24</v>
      </c>
      <c r="CG185" s="16">
        <v>53.33</v>
      </c>
      <c r="CH185" s="16">
        <v>100</v>
      </c>
      <c r="CI185" s="16">
        <v>23.19</v>
      </c>
      <c r="CJ185" s="16">
        <v>29.17</v>
      </c>
      <c r="CK185" s="16">
        <v>50</v>
      </c>
      <c r="CL185" s="16"/>
      <c r="CM185" s="16"/>
      <c r="CN185" s="16"/>
      <c r="CO185" s="16"/>
      <c r="CP185" s="16"/>
      <c r="CQ185" s="16"/>
      <c r="CR185" s="16"/>
      <c r="CS185" s="16">
        <v>60.83</v>
      </c>
      <c r="CT185" s="16">
        <v>60.44</v>
      </c>
      <c r="CU185" s="16">
        <v>37.76</v>
      </c>
      <c r="CV185" s="16">
        <v>94.44</v>
      </c>
      <c r="CW185" s="16">
        <v>84.68</v>
      </c>
      <c r="CX185" s="16"/>
      <c r="CY185" s="16">
        <v>58.22</v>
      </c>
      <c r="CZ185" s="15"/>
      <c r="DA185" s="15"/>
      <c r="DB185" s="15"/>
      <c r="DC185" s="15"/>
      <c r="DD185" s="15"/>
      <c r="DE185" s="15"/>
      <c r="DF185" s="15"/>
      <c r="DG185" s="15"/>
      <c r="DH185" s="15"/>
      <c r="DI185" s="15"/>
      <c r="DJ185" s="15"/>
      <c r="DK185" s="15"/>
      <c r="DL185" s="15"/>
      <c r="DM185" s="15"/>
      <c r="DN185" s="15"/>
      <c r="DO185" s="15"/>
      <c r="DP185" s="15"/>
      <c r="DQ185" s="15"/>
      <c r="DR185" s="15"/>
      <c r="DS185" s="15"/>
      <c r="DT185" s="15"/>
      <c r="DU185" s="15"/>
    </row>
    <row r="186" spans="1:125" x14ac:dyDescent="0.3">
      <c r="A186" s="14" t="s">
        <v>576</v>
      </c>
      <c r="B186" s="15" t="s">
        <v>365</v>
      </c>
      <c r="C186" s="15" t="s">
        <v>101</v>
      </c>
      <c r="D186" s="15" t="s">
        <v>320</v>
      </c>
      <c r="E186" s="15" t="s">
        <v>350</v>
      </c>
      <c r="F186" s="15" t="s">
        <v>116</v>
      </c>
      <c r="G186" s="15" t="s">
        <v>366</v>
      </c>
      <c r="H186" s="15" t="s">
        <v>367</v>
      </c>
      <c r="I186" s="15" t="s">
        <v>324</v>
      </c>
      <c r="J186" s="16"/>
      <c r="K186" s="16"/>
      <c r="L186" s="16"/>
      <c r="M186" s="16"/>
      <c r="N186" s="16"/>
      <c r="O186" s="16"/>
      <c r="P186" s="16"/>
      <c r="Q186" s="16"/>
      <c r="R186" s="16"/>
      <c r="S186" s="16">
        <v>40.65</v>
      </c>
      <c r="T186" s="16"/>
      <c r="U186" s="16"/>
      <c r="V186" s="16">
        <v>60</v>
      </c>
      <c r="W186" s="16"/>
      <c r="X186" s="16">
        <v>70.67</v>
      </c>
      <c r="Y186" s="16"/>
      <c r="Z186" s="16">
        <v>85.71</v>
      </c>
      <c r="AA186" s="16"/>
      <c r="AB186" s="16">
        <v>69.91</v>
      </c>
      <c r="AC186" s="16">
        <v>24.39</v>
      </c>
      <c r="AD186" s="16">
        <v>80.95</v>
      </c>
      <c r="AE186" s="16"/>
      <c r="AF186" s="16">
        <v>67.25</v>
      </c>
      <c r="AG186" s="16">
        <v>68.33</v>
      </c>
      <c r="AH186" s="16"/>
      <c r="AI186" s="16"/>
      <c r="AJ186" s="16">
        <v>66.48</v>
      </c>
      <c r="AK186" s="16"/>
      <c r="AL186" s="16"/>
      <c r="AM186" s="16"/>
      <c r="AN186" s="16"/>
      <c r="AO186" s="16">
        <v>42.39</v>
      </c>
      <c r="AP186" s="16">
        <v>37.93</v>
      </c>
      <c r="AQ186" s="16">
        <v>80</v>
      </c>
      <c r="AR186" s="16">
        <v>57.69</v>
      </c>
      <c r="AS186" s="16">
        <v>33.33</v>
      </c>
      <c r="AT186" s="16">
        <v>94.44</v>
      </c>
      <c r="AU186" s="16">
        <v>90.28</v>
      </c>
      <c r="AV186" s="16">
        <v>59.72</v>
      </c>
      <c r="AW186" s="16">
        <v>55.3</v>
      </c>
      <c r="AX186" s="16"/>
      <c r="AY186" s="16">
        <v>100</v>
      </c>
      <c r="AZ186" s="16">
        <v>17.649999999999999</v>
      </c>
      <c r="BA186" s="16">
        <v>83.72</v>
      </c>
      <c r="BB186" s="16">
        <v>77.14</v>
      </c>
      <c r="BC186" s="16">
        <v>88.89</v>
      </c>
      <c r="BD186" s="16"/>
      <c r="BE186" s="16"/>
      <c r="BF186" s="16"/>
      <c r="BG186" s="16"/>
      <c r="BH186" s="16">
        <v>87.5</v>
      </c>
      <c r="BI186" s="16">
        <v>100</v>
      </c>
      <c r="BJ186" s="16">
        <v>100</v>
      </c>
      <c r="BK186" s="16">
        <v>100</v>
      </c>
      <c r="BL186" s="16">
        <v>60</v>
      </c>
      <c r="BM186" s="16"/>
      <c r="BN186" s="16"/>
      <c r="BO186" s="16"/>
      <c r="BP186" s="16">
        <v>81.819999999999993</v>
      </c>
      <c r="BQ186" s="16">
        <v>45.83</v>
      </c>
      <c r="BR186" s="16">
        <v>73.680000000000007</v>
      </c>
      <c r="BS186" s="16">
        <v>76.92</v>
      </c>
      <c r="BT186" s="16">
        <v>79.41</v>
      </c>
      <c r="BU186" s="16">
        <v>62.5</v>
      </c>
      <c r="BV186" s="16">
        <v>0</v>
      </c>
      <c r="BW186" s="16">
        <v>9.09</v>
      </c>
      <c r="BX186" s="16">
        <v>20</v>
      </c>
      <c r="BY186" s="16">
        <v>84.21</v>
      </c>
      <c r="BZ186" s="16">
        <v>69.23</v>
      </c>
      <c r="CA186" s="16">
        <v>50</v>
      </c>
      <c r="CB186" s="16">
        <v>85.71</v>
      </c>
      <c r="CC186" s="16">
        <v>83.33</v>
      </c>
      <c r="CD186" s="16">
        <v>81.819999999999993</v>
      </c>
      <c r="CE186" s="16">
        <v>56</v>
      </c>
      <c r="CF186" s="16">
        <v>83.97</v>
      </c>
      <c r="CG186" s="16">
        <v>80</v>
      </c>
      <c r="CH186" s="16">
        <v>100</v>
      </c>
      <c r="CI186" s="16">
        <v>49.22</v>
      </c>
      <c r="CJ186" s="16">
        <v>95.83</v>
      </c>
      <c r="CK186" s="16">
        <v>50</v>
      </c>
      <c r="CL186" s="16"/>
      <c r="CM186" s="16"/>
      <c r="CN186" s="16"/>
      <c r="CO186" s="16"/>
      <c r="CP186" s="16"/>
      <c r="CQ186" s="16"/>
      <c r="CR186" s="16"/>
      <c r="CS186" s="16">
        <v>48.12</v>
      </c>
      <c r="CT186" s="16">
        <v>64.84</v>
      </c>
      <c r="CU186" s="16">
        <v>51.53</v>
      </c>
      <c r="CV186" s="16">
        <v>75</v>
      </c>
      <c r="CW186" s="16">
        <v>80.83</v>
      </c>
      <c r="CX186" s="16"/>
      <c r="CY186" s="16">
        <v>69.86</v>
      </c>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row>
    <row r="187" spans="1:125" x14ac:dyDescent="0.3">
      <c r="A187" s="14" t="s">
        <v>576</v>
      </c>
      <c r="B187" s="15" t="s">
        <v>368</v>
      </c>
      <c r="C187" s="15" t="s">
        <v>101</v>
      </c>
      <c r="D187" s="15" t="s">
        <v>320</v>
      </c>
      <c r="E187" s="15" t="s">
        <v>350</v>
      </c>
      <c r="F187" s="15" t="s">
        <v>116</v>
      </c>
      <c r="G187" s="15" t="s">
        <v>342</v>
      </c>
      <c r="H187" s="15" t="s">
        <v>343</v>
      </c>
      <c r="I187" s="15" t="s">
        <v>324</v>
      </c>
      <c r="J187" s="16"/>
      <c r="K187" s="16"/>
      <c r="L187" s="16"/>
      <c r="M187" s="16"/>
      <c r="N187" s="16"/>
      <c r="O187" s="16"/>
      <c r="P187" s="16"/>
      <c r="Q187" s="16"/>
      <c r="R187" s="16"/>
      <c r="S187" s="16">
        <v>63.48</v>
      </c>
      <c r="T187" s="16"/>
      <c r="U187" s="16"/>
      <c r="V187" s="16">
        <v>22.58</v>
      </c>
      <c r="W187" s="16"/>
      <c r="X187" s="16">
        <v>71.959999999999994</v>
      </c>
      <c r="Y187" s="16"/>
      <c r="Z187" s="16">
        <v>69.05</v>
      </c>
      <c r="AA187" s="16"/>
      <c r="AB187" s="16">
        <v>43.5</v>
      </c>
      <c r="AC187" s="16">
        <v>66.150000000000006</v>
      </c>
      <c r="AD187" s="16">
        <v>72.260000000000005</v>
      </c>
      <c r="AE187" s="16"/>
      <c r="AF187" s="16">
        <v>76.930000000000007</v>
      </c>
      <c r="AG187" s="16">
        <v>59.94</v>
      </c>
      <c r="AH187" s="16"/>
      <c r="AI187" s="16"/>
      <c r="AJ187" s="16">
        <v>88.84</v>
      </c>
      <c r="AK187" s="16"/>
      <c r="AL187" s="16"/>
      <c r="AM187" s="16"/>
      <c r="AN187" s="16"/>
      <c r="AO187" s="16">
        <v>69.569999999999993</v>
      </c>
      <c r="AP187" s="16">
        <v>56.9</v>
      </c>
      <c r="AQ187" s="16">
        <v>41.67</v>
      </c>
      <c r="AR187" s="16">
        <v>18.18</v>
      </c>
      <c r="AS187" s="16">
        <v>50</v>
      </c>
      <c r="AT187" s="16">
        <v>66.67</v>
      </c>
      <c r="AU187" s="16">
        <v>86.11</v>
      </c>
      <c r="AV187" s="16">
        <v>50</v>
      </c>
      <c r="AW187" s="16">
        <v>90.91</v>
      </c>
      <c r="AX187" s="16"/>
      <c r="AY187" s="16">
        <v>0</v>
      </c>
      <c r="AZ187" s="16">
        <v>47.06</v>
      </c>
      <c r="BA187" s="16">
        <v>89.53</v>
      </c>
      <c r="BB187" s="16">
        <v>71.430000000000007</v>
      </c>
      <c r="BC187" s="16"/>
      <c r="BD187" s="16"/>
      <c r="BE187" s="16"/>
      <c r="BF187" s="16"/>
      <c r="BG187" s="16"/>
      <c r="BH187" s="16">
        <v>75</v>
      </c>
      <c r="BI187" s="16">
        <v>58.33</v>
      </c>
      <c r="BJ187" s="16">
        <v>100</v>
      </c>
      <c r="BK187" s="16">
        <v>100</v>
      </c>
      <c r="BL187" s="16">
        <v>50</v>
      </c>
      <c r="BM187" s="16"/>
      <c r="BN187" s="16"/>
      <c r="BO187" s="16"/>
      <c r="BP187" s="16">
        <v>46.97</v>
      </c>
      <c r="BQ187" s="16">
        <v>16.670000000000002</v>
      </c>
      <c r="BR187" s="16">
        <v>70.83</v>
      </c>
      <c r="BS187" s="16">
        <v>0</v>
      </c>
      <c r="BT187" s="16">
        <v>55.88</v>
      </c>
      <c r="BU187" s="16">
        <v>75</v>
      </c>
      <c r="BV187" s="16">
        <v>66.67</v>
      </c>
      <c r="BW187" s="16">
        <v>67.650000000000006</v>
      </c>
      <c r="BX187" s="16">
        <v>53.33</v>
      </c>
      <c r="BY187" s="16">
        <v>64.34</v>
      </c>
      <c r="BZ187" s="16">
        <v>69.23</v>
      </c>
      <c r="CA187" s="16">
        <v>50</v>
      </c>
      <c r="CB187" s="16">
        <v>57.14</v>
      </c>
      <c r="CC187" s="16">
        <v>70.83</v>
      </c>
      <c r="CD187" s="16">
        <v>72.73</v>
      </c>
      <c r="CE187" s="16">
        <v>69.33</v>
      </c>
      <c r="CF187" s="16">
        <v>85.33</v>
      </c>
      <c r="CG187" s="16">
        <v>50</v>
      </c>
      <c r="CH187" s="16">
        <v>87.5</v>
      </c>
      <c r="CI187" s="16">
        <v>57.69</v>
      </c>
      <c r="CJ187" s="16">
        <v>66.67</v>
      </c>
      <c r="CK187" s="16">
        <v>50</v>
      </c>
      <c r="CL187" s="16"/>
      <c r="CM187" s="16"/>
      <c r="CN187" s="16"/>
      <c r="CO187" s="16"/>
      <c r="CP187" s="16"/>
      <c r="CQ187" s="16"/>
      <c r="CR187" s="16"/>
      <c r="CS187" s="16">
        <v>72.5</v>
      </c>
      <c r="CT187" s="16">
        <v>94.51</v>
      </c>
      <c r="CU187" s="16">
        <v>89.8</v>
      </c>
      <c r="CV187" s="16">
        <v>94.44</v>
      </c>
      <c r="CW187" s="16">
        <v>96.69</v>
      </c>
      <c r="CX187" s="16"/>
      <c r="CY187" s="16">
        <v>100</v>
      </c>
      <c r="CZ187" s="15"/>
      <c r="DA187" s="15"/>
      <c r="DB187" s="15"/>
      <c r="DC187" s="15"/>
      <c r="DD187" s="15"/>
      <c r="DE187" s="15"/>
      <c r="DF187" s="15"/>
      <c r="DG187" s="15"/>
      <c r="DH187" s="15"/>
      <c r="DI187" s="15"/>
      <c r="DJ187" s="15"/>
      <c r="DK187" s="15"/>
      <c r="DL187" s="15"/>
      <c r="DM187" s="15"/>
      <c r="DN187" s="15"/>
      <c r="DO187" s="15"/>
      <c r="DP187" s="15"/>
      <c r="DQ187" s="15"/>
      <c r="DR187" s="15"/>
      <c r="DS187" s="15"/>
      <c r="DT187" s="15"/>
      <c r="DU187" s="15"/>
    </row>
    <row r="188" spans="1:125" x14ac:dyDescent="0.3">
      <c r="A188" s="14" t="s">
        <v>576</v>
      </c>
      <c r="B188" s="15" t="s">
        <v>369</v>
      </c>
      <c r="C188" s="15" t="s">
        <v>101</v>
      </c>
      <c r="D188" s="15" t="s">
        <v>320</v>
      </c>
      <c r="E188" s="15" t="s">
        <v>350</v>
      </c>
      <c r="F188" s="15" t="s">
        <v>116</v>
      </c>
      <c r="G188" s="15" t="s">
        <v>105</v>
      </c>
      <c r="H188" s="15" t="s">
        <v>105</v>
      </c>
      <c r="I188" s="15" t="s">
        <v>324</v>
      </c>
      <c r="J188" s="16"/>
      <c r="K188" s="16"/>
      <c r="L188" s="16"/>
      <c r="M188" s="16"/>
      <c r="N188" s="16"/>
      <c r="O188" s="16"/>
      <c r="P188" s="16"/>
      <c r="Q188" s="16"/>
      <c r="R188" s="16"/>
      <c r="S188" s="16">
        <v>61.81</v>
      </c>
      <c r="T188" s="16"/>
      <c r="U188" s="16"/>
      <c r="V188" s="16">
        <v>57.14</v>
      </c>
      <c r="W188" s="16"/>
      <c r="X188" s="16">
        <v>61.08</v>
      </c>
      <c r="Y188" s="16"/>
      <c r="Z188" s="16">
        <v>83.33</v>
      </c>
      <c r="AA188" s="16"/>
      <c r="AB188" s="16">
        <v>66.13</v>
      </c>
      <c r="AC188" s="16">
        <v>56.94</v>
      </c>
      <c r="AD188" s="16">
        <v>75.52</v>
      </c>
      <c r="AE188" s="16"/>
      <c r="AF188" s="16">
        <v>74.540000000000006</v>
      </c>
      <c r="AG188" s="16">
        <v>91.53</v>
      </c>
      <c r="AH188" s="16"/>
      <c r="AI188" s="16"/>
      <c r="AJ188" s="16">
        <v>85.43</v>
      </c>
      <c r="AK188" s="16"/>
      <c r="AL188" s="16"/>
      <c r="AM188" s="16"/>
      <c r="AN188" s="16"/>
      <c r="AO188" s="16">
        <v>57.95</v>
      </c>
      <c r="AP188" s="16">
        <v>61.82</v>
      </c>
      <c r="AQ188" s="16">
        <v>93.33</v>
      </c>
      <c r="AR188" s="16">
        <v>50</v>
      </c>
      <c r="AS188" s="16">
        <v>50</v>
      </c>
      <c r="AT188" s="16">
        <v>83.33</v>
      </c>
      <c r="AU188" s="16">
        <v>72.22</v>
      </c>
      <c r="AV188" s="16">
        <v>45.45</v>
      </c>
      <c r="AW188" s="16">
        <v>36.11</v>
      </c>
      <c r="AX188" s="16">
        <v>0</v>
      </c>
      <c r="AY188" s="16">
        <v>0</v>
      </c>
      <c r="AZ188" s="16">
        <v>46.15</v>
      </c>
      <c r="BA188" s="16">
        <v>87.79</v>
      </c>
      <c r="BB188" s="16">
        <v>31.43</v>
      </c>
      <c r="BC188" s="16">
        <v>77.78</v>
      </c>
      <c r="BD188" s="16"/>
      <c r="BE188" s="16"/>
      <c r="BF188" s="16"/>
      <c r="BG188" s="16"/>
      <c r="BH188" s="16">
        <v>87.5</v>
      </c>
      <c r="BI188" s="16">
        <v>91.67</v>
      </c>
      <c r="BJ188" s="16">
        <v>100</v>
      </c>
      <c r="BK188" s="16">
        <v>100</v>
      </c>
      <c r="BL188" s="16">
        <v>50</v>
      </c>
      <c r="BM188" s="16"/>
      <c r="BN188" s="16"/>
      <c r="BO188" s="16"/>
      <c r="BP188" s="16">
        <v>81.819999999999993</v>
      </c>
      <c r="BQ188" s="16">
        <v>54.17</v>
      </c>
      <c r="BR188" s="16">
        <v>63.16</v>
      </c>
      <c r="BS188" s="16">
        <v>69.23</v>
      </c>
      <c r="BT188" s="16">
        <v>58.82</v>
      </c>
      <c r="BU188" s="16">
        <v>50</v>
      </c>
      <c r="BV188" s="16">
        <v>25</v>
      </c>
      <c r="BW188" s="16">
        <v>44.44</v>
      </c>
      <c r="BX188" s="16">
        <v>73.08</v>
      </c>
      <c r="BY188" s="16">
        <v>72.73</v>
      </c>
      <c r="BZ188" s="16">
        <v>69.23</v>
      </c>
      <c r="CA188" s="16">
        <v>85.71</v>
      </c>
      <c r="CB188" s="16">
        <v>57.14</v>
      </c>
      <c r="CC188" s="16">
        <v>66.67</v>
      </c>
      <c r="CD188" s="16">
        <v>78.180000000000007</v>
      </c>
      <c r="CE188" s="16">
        <v>65.599999999999994</v>
      </c>
      <c r="CF188" s="16">
        <v>85.87</v>
      </c>
      <c r="CG188" s="16">
        <v>100</v>
      </c>
      <c r="CH188" s="16">
        <v>100</v>
      </c>
      <c r="CI188" s="16">
        <v>92.93</v>
      </c>
      <c r="CJ188" s="16">
        <v>40</v>
      </c>
      <c r="CK188" s="16">
        <v>100</v>
      </c>
      <c r="CL188" s="16"/>
      <c r="CM188" s="16"/>
      <c r="CN188" s="16"/>
      <c r="CO188" s="16"/>
      <c r="CP188" s="16"/>
      <c r="CQ188" s="16"/>
      <c r="CR188" s="16"/>
      <c r="CS188" s="16">
        <v>75.62</v>
      </c>
      <c r="CT188" s="16">
        <v>84.62</v>
      </c>
      <c r="CU188" s="16">
        <v>84.69</v>
      </c>
      <c r="CV188" s="16">
        <v>97.22</v>
      </c>
      <c r="CW188" s="16">
        <v>86.73</v>
      </c>
      <c r="CX188" s="16"/>
      <c r="CY188" s="16">
        <v>98.63</v>
      </c>
      <c r="CZ188" s="15"/>
      <c r="DA188" s="15"/>
      <c r="DB188" s="15"/>
      <c r="DC188" s="15"/>
      <c r="DD188" s="15"/>
      <c r="DE188" s="15"/>
      <c r="DF188" s="15"/>
      <c r="DG188" s="15"/>
      <c r="DH188" s="15"/>
      <c r="DI188" s="15"/>
      <c r="DJ188" s="15"/>
      <c r="DK188" s="15"/>
      <c r="DL188" s="15"/>
      <c r="DM188" s="15"/>
      <c r="DN188" s="15"/>
      <c r="DO188" s="15"/>
      <c r="DP188" s="15"/>
      <c r="DQ188" s="15"/>
      <c r="DR188" s="15"/>
      <c r="DS188" s="15"/>
      <c r="DT188" s="15"/>
      <c r="DU188" s="15"/>
    </row>
    <row r="189" spans="1:125" x14ac:dyDescent="0.3">
      <c r="A189" s="14" t="s">
        <v>576</v>
      </c>
      <c r="B189" s="15" t="s">
        <v>370</v>
      </c>
      <c r="C189" s="15" t="s">
        <v>101</v>
      </c>
      <c r="D189" s="15" t="s">
        <v>320</v>
      </c>
      <c r="E189" s="15" t="s">
        <v>320</v>
      </c>
      <c r="F189" s="15" t="s">
        <v>235</v>
      </c>
      <c r="G189" s="15" t="s">
        <v>220</v>
      </c>
      <c r="H189" s="15" t="s">
        <v>221</v>
      </c>
      <c r="I189" s="15" t="s">
        <v>324</v>
      </c>
      <c r="J189" s="16"/>
      <c r="K189" s="16"/>
      <c r="L189" s="16"/>
      <c r="M189" s="16"/>
      <c r="N189" s="16"/>
      <c r="O189" s="16"/>
      <c r="P189" s="16"/>
      <c r="Q189" s="16"/>
      <c r="R189" s="16">
        <v>86.85</v>
      </c>
      <c r="S189" s="16">
        <v>68.22</v>
      </c>
      <c r="T189" s="16"/>
      <c r="U189" s="16">
        <v>90.48</v>
      </c>
      <c r="V189" s="16"/>
      <c r="W189" s="16"/>
      <c r="X189" s="16">
        <v>73.540000000000006</v>
      </c>
      <c r="Y189" s="16"/>
      <c r="Z189" s="16"/>
      <c r="AA189" s="16"/>
      <c r="AB189" s="16">
        <v>87.59</v>
      </c>
      <c r="AC189" s="16">
        <v>78.95</v>
      </c>
      <c r="AD189" s="16">
        <v>94.74</v>
      </c>
      <c r="AE189" s="16"/>
      <c r="AF189" s="16">
        <v>89.47</v>
      </c>
      <c r="AG189" s="16">
        <v>80.64</v>
      </c>
      <c r="AH189" s="16"/>
      <c r="AI189" s="16"/>
      <c r="AJ189" s="16">
        <v>92.01</v>
      </c>
      <c r="AK189" s="16">
        <v>80.209999999999994</v>
      </c>
      <c r="AL189" s="16">
        <v>79.17</v>
      </c>
      <c r="AM189" s="16">
        <v>92.31</v>
      </c>
      <c r="AN189" s="16">
        <v>100</v>
      </c>
      <c r="AO189" s="16">
        <v>69.569999999999993</v>
      </c>
      <c r="AP189" s="16">
        <v>70.69</v>
      </c>
      <c r="AQ189" s="16"/>
      <c r="AR189" s="16"/>
      <c r="AS189" s="16"/>
      <c r="AT189" s="16">
        <v>55.56</v>
      </c>
      <c r="AU189" s="16">
        <v>62.5</v>
      </c>
      <c r="AV189" s="16">
        <v>39.39</v>
      </c>
      <c r="AW189" s="16">
        <v>85.83</v>
      </c>
      <c r="AX189" s="16"/>
      <c r="AY189" s="16">
        <v>83.33</v>
      </c>
      <c r="AZ189" s="16">
        <v>76.92</v>
      </c>
      <c r="BA189" s="16">
        <v>95.35</v>
      </c>
      <c r="BB189" s="16">
        <v>57.14</v>
      </c>
      <c r="BC189" s="16">
        <v>44.44</v>
      </c>
      <c r="BD189" s="16"/>
      <c r="BE189" s="16"/>
      <c r="BF189" s="16"/>
      <c r="BG189" s="16"/>
      <c r="BH189" s="16"/>
      <c r="BI189" s="16"/>
      <c r="BJ189" s="16"/>
      <c r="BK189" s="16"/>
      <c r="BL189" s="16"/>
      <c r="BM189" s="16"/>
      <c r="BN189" s="16"/>
      <c r="BO189" s="16"/>
      <c r="BP189" s="16">
        <v>92.68</v>
      </c>
      <c r="BQ189" s="16">
        <v>95.83</v>
      </c>
      <c r="BR189" s="16">
        <v>83.33</v>
      </c>
      <c r="BS189" s="16">
        <v>92.31</v>
      </c>
      <c r="BT189" s="16">
        <v>82.35</v>
      </c>
      <c r="BU189" s="16">
        <v>62.5</v>
      </c>
      <c r="BV189" s="16">
        <v>100</v>
      </c>
      <c r="BW189" s="16">
        <v>81.25</v>
      </c>
      <c r="BX189" s="16">
        <v>83.33</v>
      </c>
      <c r="BY189" s="16">
        <v>94.44</v>
      </c>
      <c r="BZ189" s="16">
        <v>94.44</v>
      </c>
      <c r="CA189" s="16">
        <v>100</v>
      </c>
      <c r="CB189" s="16">
        <v>85.71</v>
      </c>
      <c r="CC189" s="16">
        <v>100</v>
      </c>
      <c r="CD189" s="16">
        <v>94.12</v>
      </c>
      <c r="CE189" s="16">
        <v>82.79</v>
      </c>
      <c r="CF189" s="16">
        <v>97.73</v>
      </c>
      <c r="CG189" s="16">
        <v>93.33</v>
      </c>
      <c r="CH189" s="16">
        <v>100</v>
      </c>
      <c r="CI189" s="16">
        <v>71.67</v>
      </c>
      <c r="CJ189" s="16">
        <v>66.67</v>
      </c>
      <c r="CK189" s="16">
        <v>100</v>
      </c>
      <c r="CL189" s="16"/>
      <c r="CM189" s="16"/>
      <c r="CN189" s="16"/>
      <c r="CO189" s="16"/>
      <c r="CP189" s="16"/>
      <c r="CQ189" s="16"/>
      <c r="CR189" s="16"/>
      <c r="CS189" s="16">
        <v>86.75</v>
      </c>
      <c r="CT189" s="16">
        <v>79.31</v>
      </c>
      <c r="CU189" s="16">
        <v>80</v>
      </c>
      <c r="CV189" s="16"/>
      <c r="CW189" s="16">
        <v>99.24</v>
      </c>
      <c r="CX189" s="16"/>
      <c r="CY189" s="16">
        <v>100</v>
      </c>
      <c r="CZ189" s="15"/>
      <c r="DA189" s="15"/>
      <c r="DB189" s="15"/>
      <c r="DC189" s="15"/>
      <c r="DD189" s="15"/>
      <c r="DE189" s="15"/>
      <c r="DF189" s="15"/>
      <c r="DG189" s="15"/>
      <c r="DH189" s="15"/>
      <c r="DI189" s="15"/>
      <c r="DJ189" s="15"/>
      <c r="DK189" s="15"/>
      <c r="DL189" s="15"/>
      <c r="DM189" s="15"/>
      <c r="DN189" s="15"/>
      <c r="DO189" s="15"/>
      <c r="DP189" s="15"/>
      <c r="DQ189" s="15"/>
      <c r="DR189" s="15"/>
      <c r="DS189" s="15"/>
      <c r="DT189" s="15"/>
      <c r="DU189" s="15"/>
    </row>
    <row r="190" spans="1:125" x14ac:dyDescent="0.3">
      <c r="A190" s="14" t="s">
        <v>576</v>
      </c>
      <c r="B190" s="15" t="s">
        <v>371</v>
      </c>
      <c r="C190" s="15" t="s">
        <v>101</v>
      </c>
      <c r="D190" s="15" t="s">
        <v>320</v>
      </c>
      <c r="E190" s="15" t="s">
        <v>320</v>
      </c>
      <c r="F190" s="15" t="s">
        <v>235</v>
      </c>
      <c r="G190" s="15" t="s">
        <v>198</v>
      </c>
      <c r="H190" s="15" t="s">
        <v>372</v>
      </c>
      <c r="I190" s="15" t="s">
        <v>324</v>
      </c>
      <c r="J190" s="16"/>
      <c r="K190" s="16"/>
      <c r="L190" s="16"/>
      <c r="M190" s="16"/>
      <c r="N190" s="16"/>
      <c r="O190" s="16"/>
      <c r="P190" s="16"/>
      <c r="Q190" s="16"/>
      <c r="R190" s="16">
        <v>93.92</v>
      </c>
      <c r="S190" s="16">
        <v>72.900000000000006</v>
      </c>
      <c r="T190" s="16"/>
      <c r="U190" s="16">
        <v>69.84</v>
      </c>
      <c r="V190" s="16"/>
      <c r="W190" s="16"/>
      <c r="X190" s="16">
        <v>72.91</v>
      </c>
      <c r="Y190" s="16"/>
      <c r="Z190" s="16"/>
      <c r="AA190" s="16"/>
      <c r="AB190" s="16">
        <v>84</v>
      </c>
      <c r="AC190" s="16">
        <v>38.6</v>
      </c>
      <c r="AD190" s="16">
        <v>87.97</v>
      </c>
      <c r="AE190" s="16"/>
      <c r="AF190" s="16">
        <v>89.47</v>
      </c>
      <c r="AG190" s="16">
        <v>83.72</v>
      </c>
      <c r="AH190" s="16"/>
      <c r="AI190" s="16"/>
      <c r="AJ190" s="16">
        <v>83.6</v>
      </c>
      <c r="AK190" s="16">
        <v>91.67</v>
      </c>
      <c r="AL190" s="16">
        <v>100</v>
      </c>
      <c r="AM190" s="16">
        <v>96.79</v>
      </c>
      <c r="AN190" s="16">
        <v>85.71</v>
      </c>
      <c r="AO190" s="16">
        <v>43.48</v>
      </c>
      <c r="AP190" s="16">
        <v>77.59</v>
      </c>
      <c r="AQ190" s="16"/>
      <c r="AR190" s="16"/>
      <c r="AS190" s="16"/>
      <c r="AT190" s="16">
        <v>77.78</v>
      </c>
      <c r="AU190" s="16">
        <v>63.89</v>
      </c>
      <c r="AV190" s="16">
        <v>53.85</v>
      </c>
      <c r="AW190" s="16">
        <v>55</v>
      </c>
      <c r="AX190" s="16">
        <v>0</v>
      </c>
      <c r="AY190" s="16">
        <v>73.33</v>
      </c>
      <c r="AZ190" s="16">
        <v>53.85</v>
      </c>
      <c r="BA190" s="16">
        <v>98.72</v>
      </c>
      <c r="BB190" s="16">
        <v>53.33</v>
      </c>
      <c r="BC190" s="16"/>
      <c r="BD190" s="16"/>
      <c r="BE190" s="16"/>
      <c r="BF190" s="16"/>
      <c r="BG190" s="16"/>
      <c r="BH190" s="16"/>
      <c r="BI190" s="16"/>
      <c r="BJ190" s="16"/>
      <c r="BK190" s="16"/>
      <c r="BL190" s="16"/>
      <c r="BM190" s="16"/>
      <c r="BN190" s="16"/>
      <c r="BO190" s="16"/>
      <c r="BP190" s="16">
        <v>80.489999999999995</v>
      </c>
      <c r="BQ190" s="16">
        <v>95.83</v>
      </c>
      <c r="BR190" s="16">
        <v>84.21</v>
      </c>
      <c r="BS190" s="16">
        <v>76.92</v>
      </c>
      <c r="BT190" s="16">
        <v>82.76</v>
      </c>
      <c r="BU190" s="16">
        <v>62.5</v>
      </c>
      <c r="BV190" s="16">
        <v>75</v>
      </c>
      <c r="BW190" s="16">
        <v>18.75</v>
      </c>
      <c r="BX190" s="16">
        <v>58.33</v>
      </c>
      <c r="BY190" s="16">
        <v>88.89</v>
      </c>
      <c r="BZ190" s="16">
        <v>88.89</v>
      </c>
      <c r="CA190" s="16">
        <v>84.62</v>
      </c>
      <c r="CB190" s="16">
        <v>71.430000000000007</v>
      </c>
      <c r="CC190" s="16">
        <v>85</v>
      </c>
      <c r="CD190" s="16">
        <v>86.27</v>
      </c>
      <c r="CE190" s="16">
        <v>82.79</v>
      </c>
      <c r="CF190" s="16">
        <v>98.86</v>
      </c>
      <c r="CG190" s="16">
        <v>93.33</v>
      </c>
      <c r="CH190" s="16">
        <v>100</v>
      </c>
      <c r="CI190" s="16">
        <v>78.39</v>
      </c>
      <c r="CJ190" s="16">
        <v>66.67</v>
      </c>
      <c r="CK190" s="16">
        <v>100</v>
      </c>
      <c r="CL190" s="16"/>
      <c r="CM190" s="16"/>
      <c r="CN190" s="16"/>
      <c r="CO190" s="16"/>
      <c r="CP190" s="16"/>
      <c r="CQ190" s="16"/>
      <c r="CR190" s="16"/>
      <c r="CS190" s="16">
        <v>73.489999999999995</v>
      </c>
      <c r="CT190" s="16">
        <v>82.76</v>
      </c>
      <c r="CU190" s="16">
        <v>79.17</v>
      </c>
      <c r="CV190" s="16"/>
      <c r="CW190" s="16">
        <v>96.97</v>
      </c>
      <c r="CX190" s="16"/>
      <c r="CY190" s="16">
        <v>100</v>
      </c>
      <c r="CZ190" s="15"/>
      <c r="DA190" s="15"/>
      <c r="DB190" s="15"/>
      <c r="DC190" s="15"/>
      <c r="DD190" s="15"/>
      <c r="DE190" s="15"/>
      <c r="DF190" s="15"/>
      <c r="DG190" s="15"/>
      <c r="DH190" s="15"/>
      <c r="DI190" s="15"/>
      <c r="DJ190" s="15"/>
      <c r="DK190" s="15"/>
      <c r="DL190" s="15"/>
      <c r="DM190" s="15"/>
      <c r="DN190" s="15"/>
      <c r="DO190" s="15"/>
      <c r="DP190" s="15"/>
      <c r="DQ190" s="15"/>
      <c r="DR190" s="15"/>
      <c r="DS190" s="15"/>
      <c r="DT190" s="15"/>
      <c r="DU190" s="15"/>
    </row>
    <row r="191" spans="1:125" x14ac:dyDescent="0.3">
      <c r="A191" s="14" t="s">
        <v>576</v>
      </c>
      <c r="B191" s="15" t="s">
        <v>373</v>
      </c>
      <c r="C191" s="15" t="s">
        <v>101</v>
      </c>
      <c r="D191" s="15" t="s">
        <v>320</v>
      </c>
      <c r="E191" s="15" t="s">
        <v>320</v>
      </c>
      <c r="F191" s="15" t="s">
        <v>235</v>
      </c>
      <c r="G191" s="15" t="s">
        <v>333</v>
      </c>
      <c r="H191" s="15" t="s">
        <v>374</v>
      </c>
      <c r="I191" s="15" t="s">
        <v>324</v>
      </c>
      <c r="J191" s="16"/>
      <c r="K191" s="16"/>
      <c r="L191" s="16"/>
      <c r="M191" s="16"/>
      <c r="N191" s="16"/>
      <c r="O191" s="16"/>
      <c r="P191" s="16"/>
      <c r="Q191" s="16"/>
      <c r="R191" s="16">
        <v>92.71</v>
      </c>
      <c r="S191" s="16">
        <v>88.79</v>
      </c>
      <c r="T191" s="16"/>
      <c r="U191" s="16"/>
      <c r="V191" s="16"/>
      <c r="W191" s="16"/>
      <c r="X191" s="16">
        <v>71.97</v>
      </c>
      <c r="Y191" s="16"/>
      <c r="Z191" s="16"/>
      <c r="AA191" s="16"/>
      <c r="AB191" s="16">
        <v>89.78</v>
      </c>
      <c r="AC191" s="16">
        <v>77.78</v>
      </c>
      <c r="AD191" s="16">
        <v>96.24</v>
      </c>
      <c r="AE191" s="16"/>
      <c r="AF191" s="16">
        <v>94.02</v>
      </c>
      <c r="AG191" s="16">
        <v>66.180000000000007</v>
      </c>
      <c r="AH191" s="16"/>
      <c r="AI191" s="16"/>
      <c r="AJ191" s="16">
        <v>95.85</v>
      </c>
      <c r="AK191" s="16">
        <v>100</v>
      </c>
      <c r="AL191" s="16">
        <v>83.33</v>
      </c>
      <c r="AM191" s="16">
        <v>87.18</v>
      </c>
      <c r="AN191" s="16">
        <v>100</v>
      </c>
      <c r="AO191" s="16">
        <v>95.65</v>
      </c>
      <c r="AP191" s="16">
        <v>86.21</v>
      </c>
      <c r="AQ191" s="16"/>
      <c r="AR191" s="16"/>
      <c r="AS191" s="16"/>
      <c r="AT191" s="16">
        <v>100</v>
      </c>
      <c r="AU191" s="16">
        <v>94.44</v>
      </c>
      <c r="AV191" s="16">
        <v>54.44</v>
      </c>
      <c r="AW191" s="16">
        <v>77.5</v>
      </c>
      <c r="AX191" s="16"/>
      <c r="AY191" s="16">
        <v>73.33</v>
      </c>
      <c r="AZ191" s="16">
        <v>82.35</v>
      </c>
      <c r="BA191" s="16">
        <v>88.95</v>
      </c>
      <c r="BB191" s="16">
        <v>45.71</v>
      </c>
      <c r="BC191" s="16">
        <v>77.78</v>
      </c>
      <c r="BD191" s="16"/>
      <c r="BE191" s="16"/>
      <c r="BF191" s="16"/>
      <c r="BG191" s="16"/>
      <c r="BH191" s="16"/>
      <c r="BI191" s="16"/>
      <c r="BJ191" s="16"/>
      <c r="BK191" s="16"/>
      <c r="BL191" s="16"/>
      <c r="BM191" s="16"/>
      <c r="BN191" s="16"/>
      <c r="BO191" s="16"/>
      <c r="BP191" s="16">
        <v>90.24</v>
      </c>
      <c r="BQ191" s="16">
        <v>91.67</v>
      </c>
      <c r="BR191" s="16">
        <v>91.67</v>
      </c>
      <c r="BS191" s="16">
        <v>100</v>
      </c>
      <c r="BT191" s="16">
        <v>85.29</v>
      </c>
      <c r="BU191" s="16">
        <v>100</v>
      </c>
      <c r="BV191" s="16">
        <v>100</v>
      </c>
      <c r="BW191" s="16">
        <v>67.650000000000006</v>
      </c>
      <c r="BX191" s="16">
        <v>85.71</v>
      </c>
      <c r="BY191" s="16">
        <v>92.59</v>
      </c>
      <c r="BZ191" s="16">
        <v>100</v>
      </c>
      <c r="CA191" s="16">
        <v>100</v>
      </c>
      <c r="CB191" s="16">
        <v>100</v>
      </c>
      <c r="CC191" s="16">
        <v>100</v>
      </c>
      <c r="CD191" s="16">
        <v>98.04</v>
      </c>
      <c r="CE191" s="16">
        <v>90.98</v>
      </c>
      <c r="CF191" s="16">
        <v>97.16</v>
      </c>
      <c r="CG191" s="16">
        <v>80</v>
      </c>
      <c r="CH191" s="16">
        <v>100</v>
      </c>
      <c r="CI191" s="16">
        <v>55.56</v>
      </c>
      <c r="CJ191" s="16">
        <v>45.83</v>
      </c>
      <c r="CK191" s="16">
        <v>100</v>
      </c>
      <c r="CL191" s="16"/>
      <c r="CM191" s="16"/>
      <c r="CN191" s="16"/>
      <c r="CO191" s="16"/>
      <c r="CP191" s="16"/>
      <c r="CQ191" s="16"/>
      <c r="CR191" s="16"/>
      <c r="CS191" s="16">
        <v>96.39</v>
      </c>
      <c r="CT191" s="16">
        <v>96.55</v>
      </c>
      <c r="CU191" s="16">
        <v>96.67</v>
      </c>
      <c r="CV191" s="16"/>
      <c r="CW191" s="16">
        <v>100</v>
      </c>
      <c r="CX191" s="16"/>
      <c r="CY191" s="16">
        <v>93.75</v>
      </c>
      <c r="CZ191" s="15"/>
      <c r="DA191" s="15"/>
      <c r="DB191" s="15"/>
      <c r="DC191" s="15"/>
      <c r="DD191" s="15"/>
      <c r="DE191" s="15"/>
      <c r="DF191" s="15"/>
      <c r="DG191" s="15"/>
      <c r="DH191" s="15"/>
      <c r="DI191" s="15"/>
      <c r="DJ191" s="15"/>
      <c r="DK191" s="15"/>
      <c r="DL191" s="15"/>
      <c r="DM191" s="15"/>
      <c r="DN191" s="15"/>
      <c r="DO191" s="15"/>
      <c r="DP191" s="15"/>
      <c r="DQ191" s="15"/>
      <c r="DR191" s="15"/>
      <c r="DS191" s="15"/>
      <c r="DT191" s="15"/>
      <c r="DU191" s="15"/>
    </row>
    <row r="192" spans="1:125" x14ac:dyDescent="0.3">
      <c r="A192" s="14" t="s">
        <v>576</v>
      </c>
      <c r="B192" s="15" t="s">
        <v>375</v>
      </c>
      <c r="C192" s="15" t="s">
        <v>101</v>
      </c>
      <c r="D192" s="15" t="s">
        <v>320</v>
      </c>
      <c r="E192" s="15" t="s">
        <v>350</v>
      </c>
      <c r="F192" s="15" t="s">
        <v>116</v>
      </c>
      <c r="G192" s="15" t="s">
        <v>376</v>
      </c>
      <c r="H192" s="15" t="s">
        <v>377</v>
      </c>
      <c r="I192" s="15" t="s">
        <v>324</v>
      </c>
      <c r="J192" s="16"/>
      <c r="K192" s="16"/>
      <c r="L192" s="16"/>
      <c r="M192" s="16"/>
      <c r="N192" s="16"/>
      <c r="O192" s="16"/>
      <c r="P192" s="16"/>
      <c r="Q192" s="16"/>
      <c r="R192" s="16"/>
      <c r="S192" s="16">
        <v>10.34</v>
      </c>
      <c r="T192" s="16"/>
      <c r="U192" s="16"/>
      <c r="V192" s="16"/>
      <c r="W192" s="16"/>
      <c r="X192" s="16">
        <v>53.55</v>
      </c>
      <c r="Y192" s="16"/>
      <c r="Z192" s="16"/>
      <c r="AA192" s="16"/>
      <c r="AB192" s="16">
        <v>54.8</v>
      </c>
      <c r="AC192" s="16">
        <v>57.5</v>
      </c>
      <c r="AD192" s="16">
        <v>58.33</v>
      </c>
      <c r="AE192" s="16"/>
      <c r="AF192" s="16">
        <v>46.61</v>
      </c>
      <c r="AG192" s="16">
        <v>70.7</v>
      </c>
      <c r="AH192" s="16"/>
      <c r="AI192" s="16"/>
      <c r="AJ192" s="16">
        <v>67.55</v>
      </c>
      <c r="AK192" s="16"/>
      <c r="AL192" s="16"/>
      <c r="AM192" s="16"/>
      <c r="AN192" s="16"/>
      <c r="AO192" s="16">
        <v>0</v>
      </c>
      <c r="AP192" s="16">
        <v>10.91</v>
      </c>
      <c r="AQ192" s="16"/>
      <c r="AR192" s="16"/>
      <c r="AS192" s="16"/>
      <c r="AT192" s="16">
        <v>66.67</v>
      </c>
      <c r="AU192" s="16">
        <v>0</v>
      </c>
      <c r="AV192" s="16">
        <v>0</v>
      </c>
      <c r="AW192" s="16">
        <v>0</v>
      </c>
      <c r="AX192" s="16">
        <v>0</v>
      </c>
      <c r="AY192" s="16">
        <v>0</v>
      </c>
      <c r="AZ192" s="16">
        <v>76.47</v>
      </c>
      <c r="BA192" s="16">
        <v>69.23</v>
      </c>
      <c r="BB192" s="16">
        <v>40</v>
      </c>
      <c r="BC192" s="16"/>
      <c r="BD192" s="16"/>
      <c r="BE192" s="16"/>
      <c r="BF192" s="16"/>
      <c r="BG192" s="16"/>
      <c r="BH192" s="16"/>
      <c r="BI192" s="16"/>
      <c r="BJ192" s="16"/>
      <c r="BK192" s="16"/>
      <c r="BL192" s="16"/>
      <c r="BM192" s="16"/>
      <c r="BN192" s="16"/>
      <c r="BO192" s="16"/>
      <c r="BP192" s="16">
        <v>43.94</v>
      </c>
      <c r="BQ192" s="16">
        <v>33.33</v>
      </c>
      <c r="BR192" s="16">
        <v>66.67</v>
      </c>
      <c r="BS192" s="16">
        <v>61.54</v>
      </c>
      <c r="BT192" s="16">
        <v>70.59</v>
      </c>
      <c r="BU192" s="16">
        <v>100</v>
      </c>
      <c r="BV192" s="16">
        <v>66.67</v>
      </c>
      <c r="BW192" s="16">
        <v>18.18</v>
      </c>
      <c r="BX192" s="16">
        <v>57.14</v>
      </c>
      <c r="BY192" s="16">
        <v>62.16</v>
      </c>
      <c r="BZ192" s="16">
        <v>46.15</v>
      </c>
      <c r="CA192" s="16">
        <v>46.15</v>
      </c>
      <c r="CB192" s="16">
        <v>57.14</v>
      </c>
      <c r="CC192" s="16">
        <v>45</v>
      </c>
      <c r="CD192" s="16">
        <v>58.17</v>
      </c>
      <c r="CE192" s="16">
        <v>25.56</v>
      </c>
      <c r="CF192" s="16">
        <v>67.61</v>
      </c>
      <c r="CG192" s="16">
        <v>100</v>
      </c>
      <c r="CH192" s="16">
        <v>87.5</v>
      </c>
      <c r="CI192" s="16">
        <v>55.73</v>
      </c>
      <c r="CJ192" s="16">
        <v>60</v>
      </c>
      <c r="CK192" s="16">
        <v>50</v>
      </c>
      <c r="CL192" s="16"/>
      <c r="CM192" s="16"/>
      <c r="CN192" s="16"/>
      <c r="CO192" s="16"/>
      <c r="CP192" s="16"/>
      <c r="CQ192" s="16"/>
      <c r="CR192" s="16"/>
      <c r="CS192" s="16">
        <v>37.93</v>
      </c>
      <c r="CT192" s="16">
        <v>37.93</v>
      </c>
      <c r="CU192" s="16">
        <v>37.04</v>
      </c>
      <c r="CV192" s="16"/>
      <c r="CW192" s="16">
        <v>96.97</v>
      </c>
      <c r="CX192" s="16"/>
      <c r="CY192" s="16">
        <v>100</v>
      </c>
      <c r="CZ192" s="15"/>
      <c r="DA192" s="15"/>
      <c r="DB192" s="15"/>
      <c r="DC192" s="15"/>
      <c r="DD192" s="15"/>
      <c r="DE192" s="15"/>
      <c r="DF192" s="15"/>
      <c r="DG192" s="15"/>
      <c r="DH192" s="15"/>
      <c r="DI192" s="15"/>
      <c r="DJ192" s="15"/>
      <c r="DK192" s="15"/>
      <c r="DL192" s="15"/>
      <c r="DM192" s="15"/>
      <c r="DN192" s="15"/>
      <c r="DO192" s="15"/>
      <c r="DP192" s="15"/>
      <c r="DQ192" s="15"/>
      <c r="DR192" s="15"/>
      <c r="DS192" s="15"/>
      <c r="DT192" s="15"/>
      <c r="DU192" s="15"/>
    </row>
    <row r="193" spans="1:125" x14ac:dyDescent="0.3">
      <c r="A193" s="14" t="s">
        <v>576</v>
      </c>
      <c r="B193" s="15" t="s">
        <v>378</v>
      </c>
      <c r="C193" s="15" t="s">
        <v>101</v>
      </c>
      <c r="D193" s="15" t="s">
        <v>320</v>
      </c>
      <c r="E193" s="15" t="s">
        <v>350</v>
      </c>
      <c r="F193" s="15" t="s">
        <v>116</v>
      </c>
      <c r="G193" s="15" t="s">
        <v>105</v>
      </c>
      <c r="H193" s="15" t="s">
        <v>105</v>
      </c>
      <c r="I193" s="15" t="s">
        <v>324</v>
      </c>
      <c r="J193" s="16"/>
      <c r="K193" s="16"/>
      <c r="L193" s="16"/>
      <c r="M193" s="16"/>
      <c r="N193" s="16"/>
      <c r="O193" s="16"/>
      <c r="P193" s="16"/>
      <c r="Q193" s="16"/>
      <c r="R193" s="16"/>
      <c r="S193" s="16">
        <v>39.78</v>
      </c>
      <c r="T193" s="16"/>
      <c r="U193" s="16"/>
      <c r="V193" s="16">
        <v>48.57</v>
      </c>
      <c r="W193" s="16"/>
      <c r="X193" s="16">
        <v>42.43</v>
      </c>
      <c r="Y193" s="16"/>
      <c r="Z193" s="16">
        <v>92.86</v>
      </c>
      <c r="AA193" s="16"/>
      <c r="AB193" s="16">
        <v>50.43</v>
      </c>
      <c r="AC193" s="16">
        <v>49.23</v>
      </c>
      <c r="AD193" s="16">
        <v>60.26</v>
      </c>
      <c r="AE193" s="16"/>
      <c r="AF193" s="16">
        <v>63.89</v>
      </c>
      <c r="AG193" s="16">
        <v>49.74</v>
      </c>
      <c r="AH193" s="16"/>
      <c r="AI193" s="16"/>
      <c r="AJ193" s="16">
        <v>68.150000000000006</v>
      </c>
      <c r="AK193" s="16"/>
      <c r="AL193" s="16"/>
      <c r="AM193" s="16"/>
      <c r="AN193" s="16"/>
      <c r="AO193" s="16">
        <v>51.09</v>
      </c>
      <c r="AP193" s="16">
        <v>37.93</v>
      </c>
      <c r="AQ193" s="16">
        <v>86.67</v>
      </c>
      <c r="AR193" s="16">
        <v>42.31</v>
      </c>
      <c r="AS193" s="16">
        <v>83.33</v>
      </c>
      <c r="AT193" s="16">
        <v>58.33</v>
      </c>
      <c r="AU193" s="16">
        <v>50</v>
      </c>
      <c r="AV193" s="16">
        <v>33.33</v>
      </c>
      <c r="AW193" s="16">
        <v>29.55</v>
      </c>
      <c r="AX193" s="16">
        <v>0</v>
      </c>
      <c r="AY193" s="16">
        <v>0</v>
      </c>
      <c r="AZ193" s="16">
        <v>23.53</v>
      </c>
      <c r="BA193" s="16">
        <v>56.98</v>
      </c>
      <c r="BB193" s="16">
        <v>0</v>
      </c>
      <c r="BC193" s="16"/>
      <c r="BD193" s="16"/>
      <c r="BE193" s="16"/>
      <c r="BF193" s="16"/>
      <c r="BG193" s="16"/>
      <c r="BH193" s="16">
        <v>100</v>
      </c>
      <c r="BI193" s="16">
        <v>91.67</v>
      </c>
      <c r="BJ193" s="16">
        <v>100</v>
      </c>
      <c r="BK193" s="16">
        <v>100</v>
      </c>
      <c r="BL193" s="16">
        <v>70</v>
      </c>
      <c r="BM193" s="16"/>
      <c r="BN193" s="16"/>
      <c r="BO193" s="16"/>
      <c r="BP193" s="16">
        <v>54.55</v>
      </c>
      <c r="BQ193" s="16">
        <v>41.67</v>
      </c>
      <c r="BR193" s="16">
        <v>63.16</v>
      </c>
      <c r="BS193" s="16">
        <v>53.85</v>
      </c>
      <c r="BT193" s="16">
        <v>41.38</v>
      </c>
      <c r="BU193" s="16">
        <v>87.5</v>
      </c>
      <c r="BV193" s="16">
        <v>16.670000000000002</v>
      </c>
      <c r="BW193" s="16">
        <v>52.94</v>
      </c>
      <c r="BX193" s="16">
        <v>26.67</v>
      </c>
      <c r="BY193" s="16">
        <v>41.82</v>
      </c>
      <c r="BZ193" s="16">
        <v>76.92</v>
      </c>
      <c r="CA193" s="16">
        <v>64.290000000000006</v>
      </c>
      <c r="CB193" s="16">
        <v>50</v>
      </c>
      <c r="CC193" s="16">
        <v>62.5</v>
      </c>
      <c r="CD193" s="16">
        <v>73.94</v>
      </c>
      <c r="CE193" s="16">
        <v>52</v>
      </c>
      <c r="CF193" s="16">
        <v>79.349999999999994</v>
      </c>
      <c r="CG193" s="16">
        <v>40</v>
      </c>
      <c r="CH193" s="16">
        <v>37.5</v>
      </c>
      <c r="CI193" s="16">
        <v>49.49</v>
      </c>
      <c r="CJ193" s="16">
        <v>80</v>
      </c>
      <c r="CK193" s="16">
        <v>100</v>
      </c>
      <c r="CL193" s="16"/>
      <c r="CM193" s="16"/>
      <c r="CN193" s="16"/>
      <c r="CO193" s="16"/>
      <c r="CP193" s="16"/>
      <c r="CQ193" s="16"/>
      <c r="CR193" s="16"/>
      <c r="CS193" s="16">
        <v>47.29</v>
      </c>
      <c r="CT193" s="16">
        <v>63.92</v>
      </c>
      <c r="CU193" s="16">
        <v>61.56</v>
      </c>
      <c r="CV193" s="16">
        <v>69.44</v>
      </c>
      <c r="CW193" s="16">
        <v>86.67</v>
      </c>
      <c r="CX193" s="16"/>
      <c r="CY193" s="16">
        <v>77.400000000000006</v>
      </c>
      <c r="CZ193" s="15"/>
      <c r="DA193" s="15"/>
      <c r="DB193" s="15"/>
      <c r="DC193" s="15"/>
      <c r="DD193" s="15"/>
      <c r="DE193" s="15"/>
      <c r="DF193" s="15"/>
      <c r="DG193" s="15"/>
      <c r="DH193" s="15"/>
      <c r="DI193" s="15"/>
      <c r="DJ193" s="15"/>
      <c r="DK193" s="15"/>
      <c r="DL193" s="15"/>
      <c r="DM193" s="15"/>
      <c r="DN193" s="15"/>
      <c r="DO193" s="15"/>
      <c r="DP193" s="15"/>
      <c r="DQ193" s="15"/>
      <c r="DR193" s="15"/>
      <c r="DS193" s="15"/>
      <c r="DT193" s="15"/>
      <c r="DU193" s="15"/>
    </row>
    <row r="194" spans="1:125" x14ac:dyDescent="0.3">
      <c r="A194" s="14" t="s">
        <v>576</v>
      </c>
      <c r="B194" s="15" t="s">
        <v>379</v>
      </c>
      <c r="C194" s="15" t="s">
        <v>101</v>
      </c>
      <c r="D194" s="15" t="s">
        <v>320</v>
      </c>
      <c r="E194" s="15" t="s">
        <v>320</v>
      </c>
      <c r="F194" s="15" t="s">
        <v>235</v>
      </c>
      <c r="G194" s="15" t="s">
        <v>380</v>
      </c>
      <c r="H194" s="15" t="s">
        <v>381</v>
      </c>
      <c r="I194" s="15" t="s">
        <v>324</v>
      </c>
      <c r="J194" s="16"/>
      <c r="K194" s="16"/>
      <c r="L194" s="16"/>
      <c r="M194" s="16"/>
      <c r="N194" s="16"/>
      <c r="O194" s="16"/>
      <c r="P194" s="16"/>
      <c r="Q194" s="16"/>
      <c r="R194" s="16">
        <v>64.319999999999993</v>
      </c>
      <c r="S194" s="16">
        <v>50.93</v>
      </c>
      <c r="T194" s="16"/>
      <c r="U194" s="16">
        <v>79.37</v>
      </c>
      <c r="V194" s="16"/>
      <c r="W194" s="16"/>
      <c r="X194" s="16">
        <v>52.09</v>
      </c>
      <c r="Y194" s="16"/>
      <c r="Z194" s="16"/>
      <c r="AA194" s="16"/>
      <c r="AB194" s="16">
        <v>42.17</v>
      </c>
      <c r="AC194" s="16">
        <v>33.869999999999997</v>
      </c>
      <c r="AD194" s="16">
        <v>52.03</v>
      </c>
      <c r="AE194" s="16"/>
      <c r="AF194" s="16">
        <v>54.01</v>
      </c>
      <c r="AG194" s="16">
        <v>47.31</v>
      </c>
      <c r="AH194" s="16"/>
      <c r="AI194" s="16"/>
      <c r="AJ194" s="16">
        <v>64.42</v>
      </c>
      <c r="AK194" s="16">
        <v>64.58</v>
      </c>
      <c r="AL194" s="16">
        <v>52.08</v>
      </c>
      <c r="AM194" s="16">
        <v>75</v>
      </c>
      <c r="AN194" s="16">
        <v>28.57</v>
      </c>
      <c r="AO194" s="16">
        <v>32.61</v>
      </c>
      <c r="AP194" s="16">
        <v>53.45</v>
      </c>
      <c r="AQ194" s="16"/>
      <c r="AR194" s="16"/>
      <c r="AS194" s="16"/>
      <c r="AT194" s="16">
        <v>55.56</v>
      </c>
      <c r="AU194" s="16">
        <v>29.17</v>
      </c>
      <c r="AV194" s="16">
        <v>17.95</v>
      </c>
      <c r="AW194" s="16">
        <v>33.33</v>
      </c>
      <c r="AX194" s="16"/>
      <c r="AY194" s="16">
        <v>72.5</v>
      </c>
      <c r="AZ194" s="16">
        <v>11.76</v>
      </c>
      <c r="BA194" s="16">
        <v>69.19</v>
      </c>
      <c r="BB194" s="16">
        <v>57.14</v>
      </c>
      <c r="BC194" s="16"/>
      <c r="BD194" s="16"/>
      <c r="BE194" s="16"/>
      <c r="BF194" s="16"/>
      <c r="BG194" s="16"/>
      <c r="BH194" s="16"/>
      <c r="BI194" s="16"/>
      <c r="BJ194" s="16"/>
      <c r="BK194" s="16"/>
      <c r="BL194" s="16"/>
      <c r="BM194" s="16"/>
      <c r="BN194" s="16"/>
      <c r="BO194" s="16"/>
      <c r="BP194" s="16">
        <v>0</v>
      </c>
      <c r="BQ194" s="16">
        <v>50</v>
      </c>
      <c r="BR194" s="16">
        <v>61.11</v>
      </c>
      <c r="BS194" s="16">
        <v>20</v>
      </c>
      <c r="BT194" s="16">
        <v>34.479999999999997</v>
      </c>
      <c r="BU194" s="16">
        <v>57.14</v>
      </c>
      <c r="BV194" s="16">
        <v>16.670000000000002</v>
      </c>
      <c r="BW194" s="16">
        <v>29.41</v>
      </c>
      <c r="BX194" s="16">
        <v>28.57</v>
      </c>
      <c r="BY194" s="16">
        <v>50</v>
      </c>
      <c r="BZ194" s="16">
        <v>87.5</v>
      </c>
      <c r="CA194" s="16">
        <v>35.9</v>
      </c>
      <c r="CB194" s="16">
        <v>45.83</v>
      </c>
      <c r="CC194" s="16">
        <v>45</v>
      </c>
      <c r="CD194" s="16">
        <v>49.02</v>
      </c>
      <c r="CE194" s="16">
        <v>54</v>
      </c>
      <c r="CF194" s="16">
        <v>53.41</v>
      </c>
      <c r="CG194" s="16">
        <v>33.33</v>
      </c>
      <c r="CH194" s="16">
        <v>87.5</v>
      </c>
      <c r="CI194" s="16">
        <v>44.79</v>
      </c>
      <c r="CJ194" s="16">
        <v>40</v>
      </c>
      <c r="CK194" s="16">
        <v>50</v>
      </c>
      <c r="CL194" s="16"/>
      <c r="CM194" s="16"/>
      <c r="CN194" s="16"/>
      <c r="CO194" s="16"/>
      <c r="CP194" s="16"/>
      <c r="CQ194" s="16"/>
      <c r="CR194" s="16"/>
      <c r="CS194" s="16">
        <v>52.41</v>
      </c>
      <c r="CT194" s="16">
        <v>65.52</v>
      </c>
      <c r="CU194" s="16">
        <v>67.86</v>
      </c>
      <c r="CV194" s="16"/>
      <c r="CW194" s="16">
        <v>77.27</v>
      </c>
      <c r="CX194" s="16"/>
      <c r="CY194" s="16">
        <v>62.5</v>
      </c>
      <c r="CZ194" s="15"/>
      <c r="DA194" s="15"/>
      <c r="DB194" s="15"/>
      <c r="DC194" s="15"/>
      <c r="DD194" s="15"/>
      <c r="DE194" s="15"/>
      <c r="DF194" s="15"/>
      <c r="DG194" s="15"/>
      <c r="DH194" s="15"/>
      <c r="DI194" s="15"/>
      <c r="DJ194" s="15"/>
      <c r="DK194" s="15"/>
      <c r="DL194" s="15"/>
      <c r="DM194" s="15"/>
      <c r="DN194" s="15"/>
      <c r="DO194" s="15"/>
      <c r="DP194" s="15"/>
      <c r="DQ194" s="15"/>
      <c r="DR194" s="15"/>
      <c r="DS194" s="15"/>
      <c r="DT194" s="15"/>
      <c r="DU194" s="15"/>
    </row>
    <row r="195" spans="1:125" x14ac:dyDescent="0.3">
      <c r="A195" s="14" t="s">
        <v>576</v>
      </c>
      <c r="B195" s="15" t="s">
        <v>382</v>
      </c>
      <c r="C195" s="15" t="s">
        <v>101</v>
      </c>
      <c r="D195" s="15" t="s">
        <v>383</v>
      </c>
      <c r="E195" s="15" t="s">
        <v>384</v>
      </c>
      <c r="F195" s="15" t="s">
        <v>322</v>
      </c>
      <c r="G195" s="15" t="s">
        <v>105</v>
      </c>
      <c r="H195" s="15" t="s">
        <v>105</v>
      </c>
      <c r="I195" s="15" t="s">
        <v>324</v>
      </c>
      <c r="J195" s="16"/>
      <c r="K195" s="16"/>
      <c r="L195" s="16"/>
      <c r="M195" s="16"/>
      <c r="N195" s="16"/>
      <c r="O195" s="16"/>
      <c r="P195" s="16"/>
      <c r="Q195" s="16"/>
      <c r="R195" s="16"/>
      <c r="S195" s="16">
        <v>71.88</v>
      </c>
      <c r="T195" s="16"/>
      <c r="U195" s="16">
        <v>69.84</v>
      </c>
      <c r="V195" s="16"/>
      <c r="W195" s="16"/>
      <c r="X195" s="16">
        <v>77.709999999999994</v>
      </c>
      <c r="Y195" s="16"/>
      <c r="Z195" s="16"/>
      <c r="AA195" s="16"/>
      <c r="AB195" s="16">
        <v>94.81</v>
      </c>
      <c r="AC195" s="16"/>
      <c r="AD195" s="16"/>
      <c r="AE195" s="16"/>
      <c r="AF195" s="16">
        <v>90.78</v>
      </c>
      <c r="AG195" s="16">
        <v>48.73</v>
      </c>
      <c r="AH195" s="16"/>
      <c r="AI195" s="16"/>
      <c r="AJ195" s="16">
        <v>84.78</v>
      </c>
      <c r="AK195" s="16"/>
      <c r="AL195" s="16"/>
      <c r="AM195" s="16"/>
      <c r="AN195" s="16"/>
      <c r="AO195" s="16">
        <v>81.52</v>
      </c>
      <c r="AP195" s="16">
        <v>72.41</v>
      </c>
      <c r="AQ195" s="16"/>
      <c r="AR195" s="16"/>
      <c r="AS195" s="16"/>
      <c r="AT195" s="16">
        <v>44.44</v>
      </c>
      <c r="AU195" s="16">
        <v>0</v>
      </c>
      <c r="AV195" s="16">
        <v>75.44</v>
      </c>
      <c r="AW195" s="16">
        <v>50.83</v>
      </c>
      <c r="AX195" s="16">
        <v>100</v>
      </c>
      <c r="AY195" s="16">
        <v>80</v>
      </c>
      <c r="AZ195" s="16"/>
      <c r="BA195" s="16">
        <v>98.82</v>
      </c>
      <c r="BB195" s="16">
        <v>40</v>
      </c>
      <c r="BC195" s="16">
        <v>88.89</v>
      </c>
      <c r="BD195" s="16"/>
      <c r="BE195" s="16"/>
      <c r="BF195" s="16"/>
      <c r="BG195" s="16"/>
      <c r="BH195" s="16"/>
      <c r="BI195" s="16"/>
      <c r="BJ195" s="16"/>
      <c r="BK195" s="16"/>
      <c r="BL195" s="16"/>
      <c r="BM195" s="16"/>
      <c r="BN195" s="16"/>
      <c r="BO195" s="16"/>
      <c r="BP195" s="16">
        <v>97.5</v>
      </c>
      <c r="BQ195" s="16">
        <v>83.33</v>
      </c>
      <c r="BR195" s="16">
        <v>95.65</v>
      </c>
      <c r="BS195" s="16">
        <v>100</v>
      </c>
      <c r="BT195" s="16">
        <v>97.06</v>
      </c>
      <c r="BU195" s="16"/>
      <c r="BV195" s="16"/>
      <c r="BW195" s="16"/>
      <c r="BX195" s="16"/>
      <c r="BY195" s="16"/>
      <c r="BZ195" s="16"/>
      <c r="CA195" s="16"/>
      <c r="CB195" s="16"/>
      <c r="CC195" s="16"/>
      <c r="CD195" s="16"/>
      <c r="CE195" s="16">
        <v>84.17</v>
      </c>
      <c r="CF195" s="16">
        <v>100</v>
      </c>
      <c r="CG195" s="16">
        <v>50</v>
      </c>
      <c r="CH195" s="16">
        <v>50</v>
      </c>
      <c r="CI195" s="16">
        <v>46.6</v>
      </c>
      <c r="CJ195" s="16">
        <v>58.33</v>
      </c>
      <c r="CK195" s="16">
        <v>0</v>
      </c>
      <c r="CL195" s="16"/>
      <c r="CM195" s="16"/>
      <c r="CN195" s="16"/>
      <c r="CO195" s="16"/>
      <c r="CP195" s="16"/>
      <c r="CQ195" s="16"/>
      <c r="CR195" s="16"/>
      <c r="CS195" s="16">
        <v>81.99</v>
      </c>
      <c r="CT195" s="16">
        <v>75</v>
      </c>
      <c r="CU195" s="16">
        <v>70</v>
      </c>
      <c r="CV195" s="16"/>
      <c r="CW195" s="16">
        <v>96.97</v>
      </c>
      <c r="CX195" s="16"/>
      <c r="CY195" s="16">
        <v>93.75</v>
      </c>
      <c r="CZ195" s="15"/>
      <c r="DA195" s="15"/>
      <c r="DB195" s="15"/>
      <c r="DC195" s="15"/>
      <c r="DD195" s="15"/>
      <c r="DE195" s="15"/>
      <c r="DF195" s="15"/>
      <c r="DG195" s="15"/>
      <c r="DH195" s="15"/>
      <c r="DI195" s="15"/>
      <c r="DJ195" s="15"/>
      <c r="DK195" s="15"/>
      <c r="DL195" s="15"/>
      <c r="DM195" s="15"/>
      <c r="DN195" s="15"/>
      <c r="DO195" s="15"/>
      <c r="DP195" s="15"/>
      <c r="DQ195" s="15"/>
      <c r="DR195" s="15"/>
      <c r="DS195" s="15"/>
      <c r="DT195" s="15"/>
      <c r="DU195" s="15"/>
    </row>
    <row r="196" spans="1:125" x14ac:dyDescent="0.3">
      <c r="A196" s="14" t="s">
        <v>576</v>
      </c>
      <c r="B196" s="15" t="s">
        <v>385</v>
      </c>
      <c r="C196" s="15" t="s">
        <v>101</v>
      </c>
      <c r="D196" s="15" t="s">
        <v>320</v>
      </c>
      <c r="E196" s="15" t="s">
        <v>320</v>
      </c>
      <c r="F196" s="15" t="s">
        <v>235</v>
      </c>
      <c r="G196" s="15" t="s">
        <v>386</v>
      </c>
      <c r="H196" s="15" t="s">
        <v>387</v>
      </c>
      <c r="I196" s="15" t="s">
        <v>324</v>
      </c>
      <c r="J196" s="16"/>
      <c r="K196" s="16"/>
      <c r="L196" s="16"/>
      <c r="M196" s="16"/>
      <c r="N196" s="16"/>
      <c r="O196" s="16"/>
      <c r="P196" s="16"/>
      <c r="Q196" s="16"/>
      <c r="R196" s="16">
        <v>71.88</v>
      </c>
      <c r="S196" s="16">
        <v>38</v>
      </c>
      <c r="T196" s="16"/>
      <c r="U196" s="16">
        <v>65.08</v>
      </c>
      <c r="V196" s="16"/>
      <c r="W196" s="16"/>
      <c r="X196" s="16">
        <v>72.59</v>
      </c>
      <c r="Y196" s="16"/>
      <c r="Z196" s="16"/>
      <c r="AA196" s="16"/>
      <c r="AB196" s="16">
        <v>57.26</v>
      </c>
      <c r="AC196" s="16">
        <v>35.090000000000003</v>
      </c>
      <c r="AD196" s="16">
        <v>65.790000000000006</v>
      </c>
      <c r="AE196" s="16"/>
      <c r="AF196" s="16">
        <v>63.52</v>
      </c>
      <c r="AG196" s="16">
        <v>66.95</v>
      </c>
      <c r="AH196" s="16"/>
      <c r="AI196" s="16"/>
      <c r="AJ196" s="16">
        <v>72.81</v>
      </c>
      <c r="AK196" s="16">
        <v>91.67</v>
      </c>
      <c r="AL196" s="16">
        <v>54.17</v>
      </c>
      <c r="AM196" s="16">
        <v>71.790000000000006</v>
      </c>
      <c r="AN196" s="16">
        <v>28.57</v>
      </c>
      <c r="AO196" s="16">
        <v>40.909999999999997</v>
      </c>
      <c r="AP196" s="16">
        <v>29.09</v>
      </c>
      <c r="AQ196" s="16"/>
      <c r="AR196" s="16"/>
      <c r="AS196" s="16"/>
      <c r="AT196" s="16">
        <v>66.67</v>
      </c>
      <c r="AU196" s="16">
        <v>0</v>
      </c>
      <c r="AV196" s="16">
        <v>72.81</v>
      </c>
      <c r="AW196" s="16">
        <v>63.89</v>
      </c>
      <c r="AX196" s="16">
        <v>0</v>
      </c>
      <c r="AY196" s="16">
        <v>76.67</v>
      </c>
      <c r="AZ196" s="16"/>
      <c r="BA196" s="16">
        <v>93.6</v>
      </c>
      <c r="BB196" s="16">
        <v>62.86</v>
      </c>
      <c r="BC196" s="16"/>
      <c r="BD196" s="16"/>
      <c r="BE196" s="16"/>
      <c r="BF196" s="16"/>
      <c r="BG196" s="16"/>
      <c r="BH196" s="16"/>
      <c r="BI196" s="16"/>
      <c r="BJ196" s="16"/>
      <c r="BK196" s="16"/>
      <c r="BL196" s="16"/>
      <c r="BM196" s="16"/>
      <c r="BN196" s="16"/>
      <c r="BO196" s="16"/>
      <c r="BP196" s="16">
        <v>63.64</v>
      </c>
      <c r="BQ196" s="16">
        <v>45.83</v>
      </c>
      <c r="BR196" s="16">
        <v>52.63</v>
      </c>
      <c r="BS196" s="16">
        <v>92.31</v>
      </c>
      <c r="BT196" s="16">
        <v>50</v>
      </c>
      <c r="BU196" s="16">
        <v>37.5</v>
      </c>
      <c r="BV196" s="16">
        <v>50</v>
      </c>
      <c r="BW196" s="16">
        <v>21.88</v>
      </c>
      <c r="BX196" s="16">
        <v>66.67</v>
      </c>
      <c r="BY196" s="16">
        <v>61.22</v>
      </c>
      <c r="BZ196" s="16">
        <v>53.85</v>
      </c>
      <c r="CA196" s="16">
        <v>51.28</v>
      </c>
      <c r="CB196" s="16">
        <v>25</v>
      </c>
      <c r="CC196" s="16">
        <v>65</v>
      </c>
      <c r="CD196" s="16">
        <v>73.459999999999994</v>
      </c>
      <c r="CE196" s="16">
        <v>47.54</v>
      </c>
      <c r="CF196" s="16">
        <v>84.94</v>
      </c>
      <c r="CG196" s="16">
        <v>86.67</v>
      </c>
      <c r="CH196" s="16">
        <v>75</v>
      </c>
      <c r="CI196" s="16">
        <v>58.08</v>
      </c>
      <c r="CJ196" s="16">
        <v>33.33</v>
      </c>
      <c r="CK196" s="16">
        <v>50</v>
      </c>
      <c r="CL196" s="16"/>
      <c r="CM196" s="16"/>
      <c r="CN196" s="16"/>
      <c r="CO196" s="16"/>
      <c r="CP196" s="16"/>
      <c r="CQ196" s="16"/>
      <c r="CR196" s="16"/>
      <c r="CS196" s="16">
        <v>67.47</v>
      </c>
      <c r="CT196" s="16">
        <v>41.38</v>
      </c>
      <c r="CU196" s="16">
        <v>38.33</v>
      </c>
      <c r="CV196" s="16"/>
      <c r="CW196" s="16">
        <v>69.319999999999993</v>
      </c>
      <c r="CX196" s="16"/>
      <c r="CY196" s="16">
        <v>100</v>
      </c>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row>
    <row r="197" spans="1:125" x14ac:dyDescent="0.3">
      <c r="A197" s="14" t="s">
        <v>576</v>
      </c>
      <c r="B197" s="15" t="s">
        <v>388</v>
      </c>
      <c r="C197" s="15" t="s">
        <v>101</v>
      </c>
      <c r="D197" s="15" t="s">
        <v>320</v>
      </c>
      <c r="E197" s="15" t="s">
        <v>320</v>
      </c>
      <c r="F197" s="15" t="s">
        <v>235</v>
      </c>
      <c r="G197" s="15" t="s">
        <v>389</v>
      </c>
      <c r="H197" s="15" t="s">
        <v>390</v>
      </c>
      <c r="I197" s="15" t="s">
        <v>324</v>
      </c>
      <c r="J197" s="16"/>
      <c r="K197" s="16"/>
      <c r="L197" s="16"/>
      <c r="M197" s="16"/>
      <c r="N197" s="16"/>
      <c r="O197" s="16"/>
      <c r="P197" s="16"/>
      <c r="Q197" s="16"/>
      <c r="R197" s="16">
        <v>67.709999999999994</v>
      </c>
      <c r="S197" s="16">
        <v>24.44</v>
      </c>
      <c r="T197" s="16"/>
      <c r="U197" s="16">
        <v>80.95</v>
      </c>
      <c r="V197" s="16"/>
      <c r="W197" s="16"/>
      <c r="X197" s="16">
        <v>26.06</v>
      </c>
      <c r="Y197" s="16"/>
      <c r="Z197" s="16"/>
      <c r="AA197" s="16"/>
      <c r="AB197" s="16">
        <v>36.840000000000003</v>
      </c>
      <c r="AC197" s="16">
        <v>49.21</v>
      </c>
      <c r="AD197" s="16">
        <v>47.8</v>
      </c>
      <c r="AE197" s="16"/>
      <c r="AF197" s="16">
        <v>52.72</v>
      </c>
      <c r="AG197" s="16">
        <v>21.7</v>
      </c>
      <c r="AH197" s="16"/>
      <c r="AI197" s="16"/>
      <c r="AJ197" s="16">
        <v>61.3</v>
      </c>
      <c r="AK197" s="16">
        <v>70.83</v>
      </c>
      <c r="AL197" s="16">
        <v>20.83</v>
      </c>
      <c r="AM197" s="16">
        <v>71.790000000000006</v>
      </c>
      <c r="AN197" s="16">
        <v>85.71</v>
      </c>
      <c r="AO197" s="16">
        <v>0</v>
      </c>
      <c r="AP197" s="16">
        <v>30.91</v>
      </c>
      <c r="AQ197" s="16"/>
      <c r="AR197" s="16"/>
      <c r="AS197" s="16"/>
      <c r="AT197" s="16">
        <v>66.67</v>
      </c>
      <c r="AU197" s="16">
        <v>54.17</v>
      </c>
      <c r="AV197" s="16">
        <v>0</v>
      </c>
      <c r="AW197" s="16">
        <v>0</v>
      </c>
      <c r="AX197" s="16">
        <v>0</v>
      </c>
      <c r="AY197" s="16">
        <v>0</v>
      </c>
      <c r="AZ197" s="16">
        <v>41.18</v>
      </c>
      <c r="BA197" s="16">
        <v>32.049999999999997</v>
      </c>
      <c r="BB197" s="16">
        <v>10</v>
      </c>
      <c r="BC197" s="16"/>
      <c r="BD197" s="16"/>
      <c r="BE197" s="16"/>
      <c r="BF197" s="16"/>
      <c r="BG197" s="16"/>
      <c r="BH197" s="16"/>
      <c r="BI197" s="16"/>
      <c r="BJ197" s="16"/>
      <c r="BK197" s="16"/>
      <c r="BL197" s="16"/>
      <c r="BM197" s="16"/>
      <c r="BN197" s="16"/>
      <c r="BO197" s="16"/>
      <c r="BP197" s="16">
        <v>36.67</v>
      </c>
      <c r="BQ197" s="16">
        <v>37.5</v>
      </c>
      <c r="BR197" s="16">
        <v>42.11</v>
      </c>
      <c r="BS197" s="16">
        <v>46.15</v>
      </c>
      <c r="BT197" s="16">
        <v>27.59</v>
      </c>
      <c r="BU197" s="16">
        <v>50</v>
      </c>
      <c r="BV197" s="16">
        <v>50</v>
      </c>
      <c r="BW197" s="16">
        <v>52.94</v>
      </c>
      <c r="BX197" s="16">
        <v>35.71</v>
      </c>
      <c r="BY197" s="16">
        <v>38.1</v>
      </c>
      <c r="BZ197" s="16">
        <v>44.44</v>
      </c>
      <c r="CA197" s="16">
        <v>38.46</v>
      </c>
      <c r="CB197" s="16">
        <v>35.71</v>
      </c>
      <c r="CC197" s="16">
        <v>35</v>
      </c>
      <c r="CD197" s="16">
        <v>55.56</v>
      </c>
      <c r="CE197" s="16">
        <v>45.22</v>
      </c>
      <c r="CF197" s="16">
        <v>61.93</v>
      </c>
      <c r="CG197" s="16">
        <v>14.29</v>
      </c>
      <c r="CH197" s="16">
        <v>12.5</v>
      </c>
      <c r="CI197" s="16">
        <v>29.35</v>
      </c>
      <c r="CJ197" s="16">
        <v>66.67</v>
      </c>
      <c r="CK197" s="16">
        <v>0</v>
      </c>
      <c r="CL197" s="16"/>
      <c r="CM197" s="16"/>
      <c r="CN197" s="16"/>
      <c r="CO197" s="16"/>
      <c r="CP197" s="16"/>
      <c r="CQ197" s="16"/>
      <c r="CR197" s="16"/>
      <c r="CS197" s="16">
        <v>42.47</v>
      </c>
      <c r="CT197" s="16">
        <v>50</v>
      </c>
      <c r="CU197" s="16">
        <v>50</v>
      </c>
      <c r="CV197" s="16"/>
      <c r="CW197" s="16">
        <v>89.02</v>
      </c>
      <c r="CX197" s="16"/>
      <c r="CY197" s="16">
        <v>59.38</v>
      </c>
      <c r="CZ197" s="15"/>
      <c r="DA197" s="15"/>
      <c r="DB197" s="15"/>
      <c r="DC197" s="15"/>
      <c r="DD197" s="15"/>
      <c r="DE197" s="15"/>
      <c r="DF197" s="15"/>
      <c r="DG197" s="15"/>
      <c r="DH197" s="15"/>
      <c r="DI197" s="15"/>
      <c r="DJ197" s="15"/>
      <c r="DK197" s="15"/>
      <c r="DL197" s="15"/>
      <c r="DM197" s="15"/>
      <c r="DN197" s="15"/>
      <c r="DO197" s="15"/>
      <c r="DP197" s="15"/>
      <c r="DQ197" s="15"/>
      <c r="DR197" s="15"/>
      <c r="DS197" s="15"/>
      <c r="DT197" s="15"/>
      <c r="DU197" s="15"/>
    </row>
    <row r="198" spans="1:125" x14ac:dyDescent="0.3">
      <c r="A198" s="14" t="s">
        <v>576</v>
      </c>
      <c r="B198" s="15" t="s">
        <v>391</v>
      </c>
      <c r="C198" s="15" t="s">
        <v>101</v>
      </c>
      <c r="D198" s="15" t="s">
        <v>320</v>
      </c>
      <c r="E198" s="15" t="s">
        <v>320</v>
      </c>
      <c r="F198" s="15" t="s">
        <v>235</v>
      </c>
      <c r="G198" s="15" t="s">
        <v>362</v>
      </c>
      <c r="H198" s="15" t="s">
        <v>363</v>
      </c>
      <c r="I198" s="15" t="s">
        <v>324</v>
      </c>
      <c r="J198" s="16"/>
      <c r="K198" s="16"/>
      <c r="L198" s="16"/>
      <c r="M198" s="16"/>
      <c r="N198" s="16"/>
      <c r="O198" s="16"/>
      <c r="P198" s="16"/>
      <c r="Q198" s="16"/>
      <c r="R198" s="16">
        <v>95.18</v>
      </c>
      <c r="S198" s="16">
        <v>88.79</v>
      </c>
      <c r="T198" s="16"/>
      <c r="U198" s="16">
        <v>80.95</v>
      </c>
      <c r="V198" s="16"/>
      <c r="W198" s="16"/>
      <c r="X198" s="16">
        <v>77.28</v>
      </c>
      <c r="Y198" s="16"/>
      <c r="Z198" s="16"/>
      <c r="AA198" s="16"/>
      <c r="AB198" s="16">
        <v>90.51</v>
      </c>
      <c r="AC198" s="16">
        <v>78.95</v>
      </c>
      <c r="AD198" s="16">
        <v>94.3</v>
      </c>
      <c r="AE198" s="16"/>
      <c r="AF198" s="16">
        <v>94.26</v>
      </c>
      <c r="AG198" s="16">
        <v>66.819999999999993</v>
      </c>
      <c r="AH198" s="16"/>
      <c r="AI198" s="16"/>
      <c r="AJ198" s="16">
        <v>95.85</v>
      </c>
      <c r="AK198" s="16">
        <v>94.79</v>
      </c>
      <c r="AL198" s="16">
        <v>83.33</v>
      </c>
      <c r="AM198" s="16">
        <v>98.08</v>
      </c>
      <c r="AN198" s="16">
        <v>100</v>
      </c>
      <c r="AO198" s="16">
        <v>95.65</v>
      </c>
      <c r="AP198" s="16">
        <v>86.21</v>
      </c>
      <c r="AQ198" s="16"/>
      <c r="AR198" s="16"/>
      <c r="AS198" s="16"/>
      <c r="AT198" s="16">
        <v>88.89</v>
      </c>
      <c r="AU198" s="16">
        <v>68.06</v>
      </c>
      <c r="AV198" s="16">
        <v>78.12</v>
      </c>
      <c r="AW198" s="16">
        <v>88.33</v>
      </c>
      <c r="AX198" s="16">
        <v>0</v>
      </c>
      <c r="AY198" s="16">
        <v>73.33</v>
      </c>
      <c r="AZ198" s="16">
        <v>53.85</v>
      </c>
      <c r="BA198" s="16">
        <v>93.02</v>
      </c>
      <c r="BB198" s="16">
        <v>60</v>
      </c>
      <c r="BC198" s="16">
        <v>66.67</v>
      </c>
      <c r="BD198" s="16"/>
      <c r="BE198" s="16"/>
      <c r="BF198" s="16"/>
      <c r="BG198" s="16"/>
      <c r="BH198" s="16"/>
      <c r="BI198" s="16"/>
      <c r="BJ198" s="16"/>
      <c r="BK198" s="16"/>
      <c r="BL198" s="16"/>
      <c r="BM198" s="16"/>
      <c r="BN198" s="16"/>
      <c r="BO198" s="16"/>
      <c r="BP198" s="16">
        <v>95.12</v>
      </c>
      <c r="BQ198" s="16">
        <v>95.83</v>
      </c>
      <c r="BR198" s="16">
        <v>91.67</v>
      </c>
      <c r="BS198" s="16">
        <v>92.31</v>
      </c>
      <c r="BT198" s="16">
        <v>79.41</v>
      </c>
      <c r="BU198" s="16">
        <v>62.5</v>
      </c>
      <c r="BV198" s="16">
        <v>50</v>
      </c>
      <c r="BW198" s="16">
        <v>84.38</v>
      </c>
      <c r="BX198" s="16">
        <v>91.67</v>
      </c>
      <c r="BY198" s="16">
        <v>94.44</v>
      </c>
      <c r="BZ198" s="16">
        <v>100</v>
      </c>
      <c r="CA198" s="16">
        <v>97.44</v>
      </c>
      <c r="CB198" s="16">
        <v>67.86</v>
      </c>
      <c r="CC198" s="16">
        <v>95</v>
      </c>
      <c r="CD198" s="16">
        <v>91.5</v>
      </c>
      <c r="CE198" s="16">
        <v>95.08</v>
      </c>
      <c r="CF198" s="16">
        <v>93.18</v>
      </c>
      <c r="CG198" s="16">
        <v>100</v>
      </c>
      <c r="CH198" s="16">
        <v>87.5</v>
      </c>
      <c r="CI198" s="16">
        <v>44.79</v>
      </c>
      <c r="CJ198" s="16">
        <v>26.67</v>
      </c>
      <c r="CK198" s="16">
        <v>100</v>
      </c>
      <c r="CL198" s="16"/>
      <c r="CM198" s="16"/>
      <c r="CN198" s="16"/>
      <c r="CO198" s="16"/>
      <c r="CP198" s="16"/>
      <c r="CQ198" s="16"/>
      <c r="CR198" s="16"/>
      <c r="CS198" s="16">
        <v>97.59</v>
      </c>
      <c r="CT198" s="16">
        <v>93.1</v>
      </c>
      <c r="CU198" s="16">
        <v>93.33</v>
      </c>
      <c r="CV198" s="16"/>
      <c r="CW198" s="16">
        <v>100</v>
      </c>
      <c r="CX198" s="16"/>
      <c r="CY198" s="16">
        <v>100</v>
      </c>
      <c r="CZ198" s="15"/>
      <c r="DA198" s="15"/>
      <c r="DB198" s="15"/>
      <c r="DC198" s="15"/>
      <c r="DD198" s="15"/>
      <c r="DE198" s="15"/>
      <c r="DF198" s="15"/>
      <c r="DG198" s="15"/>
      <c r="DH198" s="15"/>
      <c r="DI198" s="15"/>
      <c r="DJ198" s="15"/>
      <c r="DK198" s="15"/>
      <c r="DL198" s="15"/>
      <c r="DM198" s="15"/>
      <c r="DN198" s="15"/>
      <c r="DO198" s="15"/>
      <c r="DP198" s="15"/>
      <c r="DQ198" s="15"/>
      <c r="DR198" s="15"/>
      <c r="DS198" s="15"/>
      <c r="DT198" s="15"/>
      <c r="DU198" s="15"/>
    </row>
    <row r="199" spans="1:125" s="18" customFormat="1" x14ac:dyDescent="0.3">
      <c r="A199" s="14" t="s">
        <v>576</v>
      </c>
      <c r="B199" s="15" t="s">
        <v>392</v>
      </c>
      <c r="C199" s="15" t="s">
        <v>101</v>
      </c>
      <c r="D199" s="15" t="s">
        <v>320</v>
      </c>
      <c r="E199" s="15" t="s">
        <v>320</v>
      </c>
      <c r="F199" s="15" t="s">
        <v>235</v>
      </c>
      <c r="G199" s="15" t="s">
        <v>253</v>
      </c>
      <c r="H199" s="15" t="s">
        <v>393</v>
      </c>
      <c r="I199" s="15" t="s">
        <v>324</v>
      </c>
      <c r="J199" s="16"/>
      <c r="K199" s="16"/>
      <c r="L199" s="16"/>
      <c r="M199" s="16"/>
      <c r="N199" s="16"/>
      <c r="O199" s="16"/>
      <c r="P199" s="16"/>
      <c r="Q199" s="16"/>
      <c r="R199" s="16">
        <v>71.69</v>
      </c>
      <c r="S199" s="16">
        <v>46.67</v>
      </c>
      <c r="T199" s="16"/>
      <c r="U199" s="16">
        <v>66.67</v>
      </c>
      <c r="V199" s="16"/>
      <c r="W199" s="16"/>
      <c r="X199" s="16">
        <v>46.4</v>
      </c>
      <c r="Y199" s="16"/>
      <c r="Z199" s="16"/>
      <c r="AA199" s="16"/>
      <c r="AB199" s="16">
        <v>92.31</v>
      </c>
      <c r="AC199" s="16">
        <v>26.47</v>
      </c>
      <c r="AD199" s="16">
        <v>84.34</v>
      </c>
      <c r="AE199" s="16"/>
      <c r="AF199" s="16">
        <v>78.47</v>
      </c>
      <c r="AG199" s="16">
        <v>84.34</v>
      </c>
      <c r="AH199" s="16"/>
      <c r="AI199" s="16"/>
      <c r="AJ199" s="16">
        <v>71.22</v>
      </c>
      <c r="AK199" s="16">
        <v>83.33</v>
      </c>
      <c r="AL199" s="16">
        <v>28.57</v>
      </c>
      <c r="AM199" s="16">
        <v>73.72</v>
      </c>
      <c r="AN199" s="16">
        <v>71.430000000000007</v>
      </c>
      <c r="AO199" s="16">
        <v>8.33</v>
      </c>
      <c r="AP199" s="16">
        <v>63.64</v>
      </c>
      <c r="AQ199" s="16"/>
      <c r="AR199" s="16"/>
      <c r="AS199" s="16"/>
      <c r="AT199" s="16">
        <v>66.67</v>
      </c>
      <c r="AU199" s="16">
        <v>0</v>
      </c>
      <c r="AV199" s="16">
        <v>28.57</v>
      </c>
      <c r="AW199" s="16">
        <v>0</v>
      </c>
      <c r="AX199" s="16"/>
      <c r="AY199" s="16">
        <v>0</v>
      </c>
      <c r="AZ199" s="16">
        <v>15.38</v>
      </c>
      <c r="BA199" s="16">
        <v>73.08</v>
      </c>
      <c r="BB199" s="16">
        <v>16.670000000000002</v>
      </c>
      <c r="BC199" s="16"/>
      <c r="BD199" s="16"/>
      <c r="BE199" s="16"/>
      <c r="BF199" s="16"/>
      <c r="BG199" s="16"/>
      <c r="BH199" s="16"/>
      <c r="BI199" s="16"/>
      <c r="BJ199" s="16"/>
      <c r="BK199" s="16"/>
      <c r="BL199" s="16"/>
      <c r="BM199" s="16"/>
      <c r="BN199" s="16"/>
      <c r="BO199" s="16"/>
      <c r="BP199" s="16">
        <v>87.8</v>
      </c>
      <c r="BQ199" s="16">
        <v>95.83</v>
      </c>
      <c r="BR199" s="16">
        <v>95.83</v>
      </c>
      <c r="BS199" s="16">
        <v>100</v>
      </c>
      <c r="BT199" s="16">
        <v>89.66</v>
      </c>
      <c r="BU199" s="16">
        <v>62.5</v>
      </c>
      <c r="BV199" s="16">
        <v>0</v>
      </c>
      <c r="BW199" s="16">
        <v>11.11</v>
      </c>
      <c r="BX199" s="16">
        <v>16.670000000000002</v>
      </c>
      <c r="BY199" s="16">
        <v>88.89</v>
      </c>
      <c r="BZ199" s="16">
        <v>100</v>
      </c>
      <c r="CA199" s="16">
        <v>76.92</v>
      </c>
      <c r="CB199" s="16">
        <v>78.569999999999993</v>
      </c>
      <c r="CC199" s="16">
        <v>70</v>
      </c>
      <c r="CD199" s="16">
        <v>77.78</v>
      </c>
      <c r="CE199" s="16">
        <v>63.48</v>
      </c>
      <c r="CF199" s="16">
        <v>97.16</v>
      </c>
      <c r="CG199" s="16">
        <v>80</v>
      </c>
      <c r="CH199" s="16">
        <v>100</v>
      </c>
      <c r="CI199" s="16">
        <v>81.819999999999993</v>
      </c>
      <c r="CJ199" s="16">
        <v>83.33</v>
      </c>
      <c r="CK199" s="16">
        <v>100</v>
      </c>
      <c r="CL199" s="16"/>
      <c r="CM199" s="16"/>
      <c r="CN199" s="16"/>
      <c r="CO199" s="16"/>
      <c r="CP199" s="16"/>
      <c r="CQ199" s="16"/>
      <c r="CR199" s="16"/>
      <c r="CS199" s="16">
        <v>47.95</v>
      </c>
      <c r="CT199" s="16">
        <v>100</v>
      </c>
      <c r="CU199" s="16">
        <v>100</v>
      </c>
      <c r="CV199" s="16"/>
      <c r="CW199" s="16">
        <v>86.36</v>
      </c>
      <c r="CX199" s="16"/>
      <c r="CY199" s="16">
        <v>100</v>
      </c>
      <c r="CZ199" s="17"/>
      <c r="DA199" s="17"/>
      <c r="DB199" s="17"/>
      <c r="DC199" s="17"/>
      <c r="DD199" s="17"/>
      <c r="DE199" s="17"/>
      <c r="DF199" s="17"/>
      <c r="DG199" s="17"/>
      <c r="DH199" s="17"/>
      <c r="DI199" s="17"/>
      <c r="DJ199" s="17"/>
      <c r="DK199" s="17"/>
      <c r="DL199" s="17"/>
      <c r="DM199" s="17"/>
      <c r="DN199" s="17"/>
      <c r="DO199" s="17"/>
      <c r="DP199" s="17"/>
      <c r="DQ199" s="17"/>
      <c r="DR199" s="17"/>
      <c r="DS199" s="17"/>
      <c r="DT199" s="17"/>
      <c r="DU199" s="17"/>
    </row>
    <row r="200" spans="1:125" x14ac:dyDescent="0.3">
      <c r="A200" s="14" t="s">
        <v>576</v>
      </c>
      <c r="B200" s="15" t="s">
        <v>394</v>
      </c>
      <c r="C200" s="15" t="s">
        <v>101</v>
      </c>
      <c r="D200" s="15" t="s">
        <v>320</v>
      </c>
      <c r="E200" s="15" t="s">
        <v>320</v>
      </c>
      <c r="F200" s="15" t="s">
        <v>235</v>
      </c>
      <c r="G200" s="15" t="s">
        <v>165</v>
      </c>
      <c r="H200" s="15" t="s">
        <v>395</v>
      </c>
      <c r="I200" s="15" t="s">
        <v>324</v>
      </c>
      <c r="J200" s="16"/>
      <c r="K200" s="16"/>
      <c r="L200" s="16"/>
      <c r="M200" s="16"/>
      <c r="N200" s="16"/>
      <c r="O200" s="16"/>
      <c r="P200" s="16"/>
      <c r="Q200" s="16"/>
      <c r="R200" s="16">
        <v>91.93</v>
      </c>
      <c r="S200" s="16">
        <v>57.94</v>
      </c>
      <c r="T200" s="16"/>
      <c r="U200" s="16">
        <v>74.599999999999994</v>
      </c>
      <c r="V200" s="16"/>
      <c r="W200" s="16"/>
      <c r="X200" s="16">
        <v>65.94</v>
      </c>
      <c r="Y200" s="16"/>
      <c r="Z200" s="16"/>
      <c r="AA200" s="16"/>
      <c r="AB200" s="16">
        <v>51.17</v>
      </c>
      <c r="AC200" s="16">
        <v>26.32</v>
      </c>
      <c r="AD200" s="16">
        <v>73.55</v>
      </c>
      <c r="AE200" s="16"/>
      <c r="AF200" s="16">
        <v>72.73</v>
      </c>
      <c r="AG200" s="16">
        <v>93.75</v>
      </c>
      <c r="AH200" s="16"/>
      <c r="AI200" s="16"/>
      <c r="AJ200" s="16">
        <v>79.260000000000005</v>
      </c>
      <c r="AK200" s="16">
        <v>91.67</v>
      </c>
      <c r="AL200" s="16">
        <v>83.33</v>
      </c>
      <c r="AM200" s="16">
        <v>92.95</v>
      </c>
      <c r="AN200" s="16">
        <v>100</v>
      </c>
      <c r="AO200" s="16">
        <v>86.96</v>
      </c>
      <c r="AP200" s="16">
        <v>50</v>
      </c>
      <c r="AQ200" s="16"/>
      <c r="AR200" s="16"/>
      <c r="AS200" s="16"/>
      <c r="AT200" s="16">
        <v>55.56</v>
      </c>
      <c r="AU200" s="16">
        <v>88.89</v>
      </c>
      <c r="AV200" s="16">
        <v>53.85</v>
      </c>
      <c r="AW200" s="16">
        <v>83.33</v>
      </c>
      <c r="AX200" s="16">
        <v>0</v>
      </c>
      <c r="AY200" s="16">
        <v>97.5</v>
      </c>
      <c r="AZ200" s="16">
        <v>7.69</v>
      </c>
      <c r="BA200" s="16">
        <v>80.81</v>
      </c>
      <c r="BB200" s="16">
        <v>54.29</v>
      </c>
      <c r="BC200" s="16">
        <v>66.67</v>
      </c>
      <c r="BD200" s="16"/>
      <c r="BE200" s="16"/>
      <c r="BF200" s="16"/>
      <c r="BG200" s="16"/>
      <c r="BH200" s="16"/>
      <c r="BI200" s="16"/>
      <c r="BJ200" s="16"/>
      <c r="BK200" s="16"/>
      <c r="BL200" s="16"/>
      <c r="BM200" s="16"/>
      <c r="BN200" s="16"/>
      <c r="BO200" s="16"/>
      <c r="BP200" s="16">
        <v>34.44</v>
      </c>
      <c r="BQ200" s="16">
        <v>41.67</v>
      </c>
      <c r="BR200" s="16">
        <v>68.42</v>
      </c>
      <c r="BS200" s="16">
        <v>61.54</v>
      </c>
      <c r="BT200" s="16">
        <v>58.62</v>
      </c>
      <c r="BU200" s="16">
        <v>25</v>
      </c>
      <c r="BV200" s="16">
        <v>25</v>
      </c>
      <c r="BW200" s="16">
        <v>28.12</v>
      </c>
      <c r="BX200" s="16">
        <v>16.670000000000002</v>
      </c>
      <c r="BY200" s="16">
        <v>61.9</v>
      </c>
      <c r="BZ200" s="16">
        <v>44.44</v>
      </c>
      <c r="CA200" s="16">
        <v>76.92</v>
      </c>
      <c r="CB200" s="16">
        <v>57.14</v>
      </c>
      <c r="CC200" s="16">
        <v>65</v>
      </c>
      <c r="CD200" s="16">
        <v>82.35</v>
      </c>
      <c r="CE200" s="16">
        <v>60.25</v>
      </c>
      <c r="CF200" s="16">
        <v>89.2</v>
      </c>
      <c r="CG200" s="16">
        <v>100</v>
      </c>
      <c r="CH200" s="16">
        <v>100</v>
      </c>
      <c r="CI200" s="16">
        <v>93.14</v>
      </c>
      <c r="CJ200" s="16">
        <v>86.67</v>
      </c>
      <c r="CK200" s="16">
        <v>50</v>
      </c>
      <c r="CL200" s="16"/>
      <c r="CM200" s="16"/>
      <c r="CN200" s="16"/>
      <c r="CO200" s="16"/>
      <c r="CP200" s="16"/>
      <c r="CQ200" s="16"/>
      <c r="CR200" s="16"/>
      <c r="CS200" s="16">
        <v>75.900000000000006</v>
      </c>
      <c r="CT200" s="16">
        <v>55.17</v>
      </c>
      <c r="CU200" s="16">
        <v>55</v>
      </c>
      <c r="CV200" s="16"/>
      <c r="CW200" s="16">
        <v>93.18</v>
      </c>
      <c r="CX200" s="16"/>
      <c r="CY200" s="16">
        <v>84.38</v>
      </c>
      <c r="CZ200" s="15"/>
      <c r="DA200" s="15"/>
      <c r="DB200" s="15"/>
      <c r="DC200" s="15"/>
      <c r="DD200" s="15"/>
      <c r="DE200" s="15"/>
      <c r="DF200" s="15"/>
      <c r="DG200" s="15"/>
      <c r="DH200" s="15"/>
      <c r="DI200" s="15"/>
      <c r="DJ200" s="15"/>
      <c r="DK200" s="15"/>
      <c r="DL200" s="15"/>
      <c r="DM200" s="15"/>
      <c r="DN200" s="15"/>
      <c r="DO200" s="15"/>
      <c r="DP200" s="15"/>
      <c r="DQ200" s="15"/>
      <c r="DR200" s="15"/>
      <c r="DS200" s="15"/>
      <c r="DT200" s="15"/>
      <c r="DU200" s="15"/>
    </row>
    <row r="201" spans="1:125" x14ac:dyDescent="0.3">
      <c r="A201" s="14" t="s">
        <v>576</v>
      </c>
      <c r="B201" s="15" t="s">
        <v>396</v>
      </c>
      <c r="C201" s="15" t="s">
        <v>101</v>
      </c>
      <c r="D201" s="15" t="s">
        <v>320</v>
      </c>
      <c r="E201" s="15" t="s">
        <v>320</v>
      </c>
      <c r="F201" s="15" t="s">
        <v>235</v>
      </c>
      <c r="G201" s="15" t="s">
        <v>356</v>
      </c>
      <c r="H201" s="15" t="s">
        <v>357</v>
      </c>
      <c r="I201" s="15" t="s">
        <v>324</v>
      </c>
      <c r="J201" s="16"/>
      <c r="K201" s="16"/>
      <c r="L201" s="16"/>
      <c r="M201" s="16"/>
      <c r="N201" s="16"/>
      <c r="O201" s="16"/>
      <c r="P201" s="16"/>
      <c r="Q201" s="16"/>
      <c r="R201" s="16">
        <v>86.46</v>
      </c>
      <c r="S201" s="16">
        <v>43</v>
      </c>
      <c r="T201" s="16"/>
      <c r="U201" s="16">
        <v>84.13</v>
      </c>
      <c r="V201" s="16"/>
      <c r="W201" s="16"/>
      <c r="X201" s="16">
        <v>90.14</v>
      </c>
      <c r="Y201" s="16"/>
      <c r="Z201" s="16"/>
      <c r="AA201" s="16"/>
      <c r="AB201" s="16">
        <v>45.97</v>
      </c>
      <c r="AC201" s="16">
        <v>37.72</v>
      </c>
      <c r="AD201" s="16">
        <v>77.55</v>
      </c>
      <c r="AE201" s="16"/>
      <c r="AF201" s="16">
        <v>70.81</v>
      </c>
      <c r="AG201" s="16">
        <v>67.459999999999994</v>
      </c>
      <c r="AH201" s="16"/>
      <c r="AI201" s="16"/>
      <c r="AJ201" s="16">
        <v>78.8</v>
      </c>
      <c r="AK201" s="16">
        <v>81.25</v>
      </c>
      <c r="AL201" s="16">
        <v>91.67</v>
      </c>
      <c r="AM201" s="16">
        <v>94.23</v>
      </c>
      <c r="AN201" s="16">
        <v>71.430000000000007</v>
      </c>
      <c r="AO201" s="16">
        <v>36.36</v>
      </c>
      <c r="AP201" s="16">
        <v>45.45</v>
      </c>
      <c r="AQ201" s="16"/>
      <c r="AR201" s="16"/>
      <c r="AS201" s="16"/>
      <c r="AT201" s="16">
        <v>94.44</v>
      </c>
      <c r="AU201" s="16">
        <v>94.44</v>
      </c>
      <c r="AV201" s="16">
        <v>94.74</v>
      </c>
      <c r="AW201" s="16">
        <v>93.33</v>
      </c>
      <c r="AX201" s="16">
        <v>22.22</v>
      </c>
      <c r="AY201" s="16">
        <v>100</v>
      </c>
      <c r="AZ201" s="16">
        <v>53.85</v>
      </c>
      <c r="BA201" s="16">
        <v>96.51</v>
      </c>
      <c r="BB201" s="16">
        <v>91.43</v>
      </c>
      <c r="BC201" s="16">
        <v>100</v>
      </c>
      <c r="BD201" s="16"/>
      <c r="BE201" s="16"/>
      <c r="BF201" s="16"/>
      <c r="BG201" s="16"/>
      <c r="BH201" s="16"/>
      <c r="BI201" s="16"/>
      <c r="BJ201" s="16"/>
      <c r="BK201" s="16"/>
      <c r="BL201" s="16"/>
      <c r="BM201" s="16"/>
      <c r="BN201" s="16"/>
      <c r="BO201" s="16"/>
      <c r="BP201" s="16">
        <v>45.45</v>
      </c>
      <c r="BQ201" s="16">
        <v>50</v>
      </c>
      <c r="BR201" s="16">
        <v>68.42</v>
      </c>
      <c r="BS201" s="16">
        <v>53.85</v>
      </c>
      <c r="BT201" s="16">
        <v>26.47</v>
      </c>
      <c r="BU201" s="16">
        <v>50</v>
      </c>
      <c r="BV201" s="16">
        <v>75</v>
      </c>
      <c r="BW201" s="16">
        <v>31.25</v>
      </c>
      <c r="BX201" s="16">
        <v>37.5</v>
      </c>
      <c r="BY201" s="16">
        <v>59.18</v>
      </c>
      <c r="BZ201" s="16">
        <v>76.92</v>
      </c>
      <c r="CA201" s="16">
        <v>92.31</v>
      </c>
      <c r="CB201" s="16">
        <v>57.14</v>
      </c>
      <c r="CC201" s="16">
        <v>80</v>
      </c>
      <c r="CD201" s="16">
        <v>94.64</v>
      </c>
      <c r="CE201" s="16">
        <v>54.1</v>
      </c>
      <c r="CF201" s="16">
        <v>94.32</v>
      </c>
      <c r="CG201" s="16">
        <v>80</v>
      </c>
      <c r="CH201" s="16">
        <v>87.5</v>
      </c>
      <c r="CI201" s="16">
        <v>62.12</v>
      </c>
      <c r="CJ201" s="16">
        <v>40</v>
      </c>
      <c r="CK201" s="16">
        <v>50</v>
      </c>
      <c r="CL201" s="16"/>
      <c r="CM201" s="16"/>
      <c r="CN201" s="16"/>
      <c r="CO201" s="16"/>
      <c r="CP201" s="16"/>
      <c r="CQ201" s="16"/>
      <c r="CR201" s="16"/>
      <c r="CS201" s="16">
        <v>62.65</v>
      </c>
      <c r="CT201" s="16">
        <v>58.62</v>
      </c>
      <c r="CU201" s="16">
        <v>60</v>
      </c>
      <c r="CV201" s="16"/>
      <c r="CW201" s="16">
        <v>97.73</v>
      </c>
      <c r="CX201" s="16"/>
      <c r="CY201" s="16">
        <v>100</v>
      </c>
      <c r="CZ201" s="15"/>
      <c r="DA201" s="15"/>
      <c r="DB201" s="15"/>
      <c r="DC201" s="15"/>
      <c r="DD201" s="15"/>
      <c r="DE201" s="15"/>
      <c r="DF201" s="15"/>
      <c r="DG201" s="15"/>
      <c r="DH201" s="15"/>
      <c r="DI201" s="15"/>
      <c r="DJ201" s="15"/>
      <c r="DK201" s="15"/>
      <c r="DL201" s="15"/>
      <c r="DM201" s="15"/>
      <c r="DN201" s="15"/>
      <c r="DO201" s="15"/>
      <c r="DP201" s="15"/>
      <c r="DQ201" s="15"/>
      <c r="DR201" s="15"/>
      <c r="DS201" s="15"/>
      <c r="DT201" s="15"/>
      <c r="DU201" s="15"/>
    </row>
    <row r="202" spans="1:125" x14ac:dyDescent="0.3">
      <c r="A202" s="14" t="s">
        <v>576</v>
      </c>
      <c r="B202" s="15" t="s">
        <v>397</v>
      </c>
      <c r="C202" s="15" t="s">
        <v>101</v>
      </c>
      <c r="D202" s="15" t="s">
        <v>320</v>
      </c>
      <c r="E202" s="15" t="s">
        <v>320</v>
      </c>
      <c r="F202" s="15" t="s">
        <v>235</v>
      </c>
      <c r="G202" s="15" t="s">
        <v>356</v>
      </c>
      <c r="H202" s="15" t="s">
        <v>398</v>
      </c>
      <c r="I202" s="15" t="s">
        <v>324</v>
      </c>
      <c r="J202" s="16"/>
      <c r="K202" s="16"/>
      <c r="L202" s="16"/>
      <c r="M202" s="16"/>
      <c r="N202" s="16"/>
      <c r="O202" s="16"/>
      <c r="P202" s="16"/>
      <c r="Q202" s="16"/>
      <c r="R202" s="16">
        <v>84.64</v>
      </c>
      <c r="S202" s="16">
        <v>42.76</v>
      </c>
      <c r="T202" s="16"/>
      <c r="U202" s="16">
        <v>79.37</v>
      </c>
      <c r="V202" s="16"/>
      <c r="W202" s="16"/>
      <c r="X202" s="16">
        <v>72.790000000000006</v>
      </c>
      <c r="Y202" s="16"/>
      <c r="Z202" s="16"/>
      <c r="AA202" s="16"/>
      <c r="AB202" s="16">
        <v>50.85</v>
      </c>
      <c r="AC202" s="16">
        <v>34.92</v>
      </c>
      <c r="AD202" s="16">
        <v>84.21</v>
      </c>
      <c r="AE202" s="16"/>
      <c r="AF202" s="16">
        <v>68.180000000000007</v>
      </c>
      <c r="AG202" s="16">
        <v>56.28</v>
      </c>
      <c r="AH202" s="16"/>
      <c r="AI202" s="16"/>
      <c r="AJ202" s="16">
        <v>68.63</v>
      </c>
      <c r="AK202" s="16">
        <v>100</v>
      </c>
      <c r="AL202" s="16">
        <v>70.83</v>
      </c>
      <c r="AM202" s="16">
        <v>75</v>
      </c>
      <c r="AN202" s="16">
        <v>85.71</v>
      </c>
      <c r="AO202" s="16">
        <v>55.43</v>
      </c>
      <c r="AP202" s="16">
        <v>37.93</v>
      </c>
      <c r="AQ202" s="16"/>
      <c r="AR202" s="16"/>
      <c r="AS202" s="16"/>
      <c r="AT202" s="16">
        <v>25</v>
      </c>
      <c r="AU202" s="16">
        <v>0</v>
      </c>
      <c r="AV202" s="16">
        <v>83.33</v>
      </c>
      <c r="AW202" s="16">
        <v>80.56</v>
      </c>
      <c r="AX202" s="16">
        <v>28.57</v>
      </c>
      <c r="AY202" s="16">
        <v>56.67</v>
      </c>
      <c r="AZ202" s="16">
        <v>17.649999999999999</v>
      </c>
      <c r="BA202" s="16">
        <v>87.21</v>
      </c>
      <c r="BB202" s="16">
        <v>80</v>
      </c>
      <c r="BC202" s="16"/>
      <c r="BD202" s="16"/>
      <c r="BE202" s="16"/>
      <c r="BF202" s="16"/>
      <c r="BG202" s="16"/>
      <c r="BH202" s="16"/>
      <c r="BI202" s="16"/>
      <c r="BJ202" s="16"/>
      <c r="BK202" s="16"/>
      <c r="BL202" s="16"/>
      <c r="BM202" s="16"/>
      <c r="BN202" s="16"/>
      <c r="BO202" s="16"/>
      <c r="BP202" s="16">
        <v>62.6</v>
      </c>
      <c r="BQ202" s="16">
        <v>54.17</v>
      </c>
      <c r="BR202" s="16">
        <v>58.33</v>
      </c>
      <c r="BS202" s="16">
        <v>38.46</v>
      </c>
      <c r="BT202" s="16">
        <v>35.29</v>
      </c>
      <c r="BU202" s="16">
        <v>87.5</v>
      </c>
      <c r="BV202" s="16">
        <v>33.33</v>
      </c>
      <c r="BW202" s="16">
        <v>20.59</v>
      </c>
      <c r="BX202" s="16">
        <v>42.86</v>
      </c>
      <c r="BY202" s="16">
        <v>70.37</v>
      </c>
      <c r="BZ202" s="16">
        <v>77.78</v>
      </c>
      <c r="CA202" s="16">
        <v>92.31</v>
      </c>
      <c r="CB202" s="16">
        <v>85.71</v>
      </c>
      <c r="CC202" s="16">
        <v>85</v>
      </c>
      <c r="CD202" s="16">
        <v>94.12</v>
      </c>
      <c r="CE202" s="16">
        <v>51.64</v>
      </c>
      <c r="CF202" s="16">
        <v>90.34</v>
      </c>
      <c r="CG202" s="16">
        <v>57.14</v>
      </c>
      <c r="CH202" s="16">
        <v>62.5</v>
      </c>
      <c r="CI202" s="16">
        <v>52.78</v>
      </c>
      <c r="CJ202" s="16">
        <v>33.33</v>
      </c>
      <c r="CK202" s="16">
        <v>100</v>
      </c>
      <c r="CL202" s="16"/>
      <c r="CM202" s="16"/>
      <c r="CN202" s="16"/>
      <c r="CO202" s="16"/>
      <c r="CP202" s="16"/>
      <c r="CQ202" s="16"/>
      <c r="CR202" s="16"/>
      <c r="CS202" s="16">
        <v>62.35</v>
      </c>
      <c r="CT202" s="16">
        <v>62.07</v>
      </c>
      <c r="CU202" s="16">
        <v>58.33</v>
      </c>
      <c r="CV202" s="16"/>
      <c r="CW202" s="16">
        <v>78.790000000000006</v>
      </c>
      <c r="CX202" s="16"/>
      <c r="CY202" s="16">
        <v>100</v>
      </c>
      <c r="CZ202" s="15"/>
      <c r="DA202" s="15"/>
      <c r="DB202" s="15"/>
      <c r="DC202" s="15"/>
      <c r="DD202" s="15"/>
      <c r="DE202" s="15"/>
      <c r="DF202" s="15"/>
      <c r="DG202" s="15"/>
      <c r="DH202" s="15"/>
      <c r="DI202" s="15"/>
      <c r="DJ202" s="15"/>
      <c r="DK202" s="15"/>
      <c r="DL202" s="15"/>
      <c r="DM202" s="15"/>
      <c r="DN202" s="15"/>
      <c r="DO202" s="15"/>
      <c r="DP202" s="15"/>
      <c r="DQ202" s="15"/>
      <c r="DR202" s="15"/>
      <c r="DS202" s="15"/>
      <c r="DT202" s="15"/>
      <c r="DU202" s="15"/>
    </row>
    <row r="203" spans="1:125" x14ac:dyDescent="0.3">
      <c r="A203" s="14" t="s">
        <v>576</v>
      </c>
      <c r="B203" s="15" t="s">
        <v>399</v>
      </c>
      <c r="C203" s="15" t="s">
        <v>101</v>
      </c>
      <c r="D203" s="15" t="s">
        <v>320</v>
      </c>
      <c r="E203" s="15" t="s">
        <v>320</v>
      </c>
      <c r="F203" s="15" t="s">
        <v>235</v>
      </c>
      <c r="G203" s="15" t="s">
        <v>162</v>
      </c>
      <c r="H203" s="15" t="s">
        <v>400</v>
      </c>
      <c r="I203" s="15" t="s">
        <v>324</v>
      </c>
      <c r="J203" s="16"/>
      <c r="K203" s="16"/>
      <c r="L203" s="16"/>
      <c r="M203" s="16"/>
      <c r="N203" s="16"/>
      <c r="O203" s="16"/>
      <c r="P203" s="16"/>
      <c r="Q203" s="16"/>
      <c r="R203" s="16">
        <v>85.42</v>
      </c>
      <c r="S203" s="16">
        <v>75.7</v>
      </c>
      <c r="T203" s="16"/>
      <c r="U203" s="16">
        <v>79.37</v>
      </c>
      <c r="V203" s="16"/>
      <c r="W203" s="16"/>
      <c r="X203" s="16">
        <v>73.98</v>
      </c>
      <c r="Y203" s="16"/>
      <c r="Z203" s="16"/>
      <c r="AA203" s="16"/>
      <c r="AB203" s="16">
        <v>81.510000000000005</v>
      </c>
      <c r="AC203" s="16">
        <v>62.28</v>
      </c>
      <c r="AD203" s="16">
        <v>91.73</v>
      </c>
      <c r="AE203" s="16"/>
      <c r="AF203" s="16">
        <v>92.7</v>
      </c>
      <c r="AG203" s="16">
        <v>86.87</v>
      </c>
      <c r="AH203" s="16"/>
      <c r="AI203" s="16"/>
      <c r="AJ203" s="16">
        <v>90.32</v>
      </c>
      <c r="AK203" s="16">
        <v>79.17</v>
      </c>
      <c r="AL203" s="16">
        <v>83.33</v>
      </c>
      <c r="AM203" s="16">
        <v>88.46</v>
      </c>
      <c r="AN203" s="16">
        <v>100</v>
      </c>
      <c r="AO203" s="16">
        <v>82.61</v>
      </c>
      <c r="AP203" s="16">
        <v>79.31</v>
      </c>
      <c r="AQ203" s="16"/>
      <c r="AR203" s="16"/>
      <c r="AS203" s="16"/>
      <c r="AT203" s="16">
        <v>77.78</v>
      </c>
      <c r="AU203" s="16">
        <v>72.22</v>
      </c>
      <c r="AV203" s="16">
        <v>54.39</v>
      </c>
      <c r="AW203" s="16">
        <v>83.33</v>
      </c>
      <c r="AX203" s="16">
        <v>0</v>
      </c>
      <c r="AY203" s="16">
        <v>93.75</v>
      </c>
      <c r="AZ203" s="16">
        <v>23.08</v>
      </c>
      <c r="BA203" s="16">
        <v>97.67</v>
      </c>
      <c r="BB203" s="16">
        <v>62.86</v>
      </c>
      <c r="BC203" s="16">
        <v>77.78</v>
      </c>
      <c r="BD203" s="16"/>
      <c r="BE203" s="16"/>
      <c r="BF203" s="16"/>
      <c r="BG203" s="16"/>
      <c r="BH203" s="16"/>
      <c r="BI203" s="16"/>
      <c r="BJ203" s="16"/>
      <c r="BK203" s="16"/>
      <c r="BL203" s="16"/>
      <c r="BM203" s="16"/>
      <c r="BN203" s="16"/>
      <c r="BO203" s="16"/>
      <c r="BP203" s="16">
        <v>82.11</v>
      </c>
      <c r="BQ203" s="16">
        <v>83.33</v>
      </c>
      <c r="BR203" s="16">
        <v>83.33</v>
      </c>
      <c r="BS203" s="16">
        <v>84.62</v>
      </c>
      <c r="BT203" s="16">
        <v>76.47</v>
      </c>
      <c r="BU203" s="16">
        <v>62.5</v>
      </c>
      <c r="BV203" s="16">
        <v>50</v>
      </c>
      <c r="BW203" s="16">
        <v>68.75</v>
      </c>
      <c r="BX203" s="16">
        <v>54.17</v>
      </c>
      <c r="BY203" s="16">
        <v>81.48</v>
      </c>
      <c r="BZ203" s="16">
        <v>94.44</v>
      </c>
      <c r="CA203" s="16">
        <v>100</v>
      </c>
      <c r="CB203" s="16">
        <v>85.71</v>
      </c>
      <c r="CC203" s="16">
        <v>100</v>
      </c>
      <c r="CD203" s="16">
        <v>98.04</v>
      </c>
      <c r="CE203" s="16">
        <v>87.7</v>
      </c>
      <c r="CF203" s="16">
        <v>98.58</v>
      </c>
      <c r="CG203" s="16">
        <v>100</v>
      </c>
      <c r="CH203" s="16">
        <v>100</v>
      </c>
      <c r="CI203" s="16">
        <v>77.78</v>
      </c>
      <c r="CJ203" s="16">
        <v>83.33</v>
      </c>
      <c r="CK203" s="16">
        <v>100</v>
      </c>
      <c r="CL203" s="16"/>
      <c r="CM203" s="16"/>
      <c r="CN203" s="16"/>
      <c r="CO203" s="16"/>
      <c r="CP203" s="16"/>
      <c r="CQ203" s="16"/>
      <c r="CR203" s="16"/>
      <c r="CS203" s="16">
        <v>78.31</v>
      </c>
      <c r="CT203" s="16">
        <v>93.1</v>
      </c>
      <c r="CU203" s="16">
        <v>93.33</v>
      </c>
      <c r="CV203" s="16"/>
      <c r="CW203" s="16">
        <v>97.73</v>
      </c>
      <c r="CX203" s="16"/>
      <c r="CY203" s="16">
        <v>100</v>
      </c>
      <c r="CZ203" s="15"/>
      <c r="DA203" s="15"/>
      <c r="DB203" s="15"/>
      <c r="DC203" s="15"/>
      <c r="DD203" s="15"/>
      <c r="DE203" s="15"/>
      <c r="DF203" s="15"/>
      <c r="DG203" s="15"/>
      <c r="DH203" s="15"/>
      <c r="DI203" s="15"/>
      <c r="DJ203" s="15"/>
      <c r="DK203" s="15"/>
      <c r="DL203" s="15"/>
      <c r="DM203" s="15"/>
      <c r="DN203" s="15"/>
      <c r="DO203" s="15"/>
      <c r="DP203" s="15"/>
      <c r="DQ203" s="15"/>
      <c r="DR203" s="15"/>
      <c r="DS203" s="15"/>
      <c r="DT203" s="15"/>
      <c r="DU203" s="15"/>
    </row>
    <row r="204" spans="1:125" x14ac:dyDescent="0.3">
      <c r="A204" s="14" t="s">
        <v>576</v>
      </c>
      <c r="B204" s="15" t="s">
        <v>401</v>
      </c>
      <c r="C204" s="15" t="s">
        <v>101</v>
      </c>
      <c r="D204" s="15" t="s">
        <v>320</v>
      </c>
      <c r="E204" s="15" t="s">
        <v>320</v>
      </c>
      <c r="F204" s="15" t="s">
        <v>235</v>
      </c>
      <c r="G204" s="15" t="s">
        <v>402</v>
      </c>
      <c r="H204" s="15" t="s">
        <v>403</v>
      </c>
      <c r="I204" s="15" t="s">
        <v>324</v>
      </c>
      <c r="J204" s="16"/>
      <c r="K204" s="16"/>
      <c r="L204" s="16"/>
      <c r="M204" s="16"/>
      <c r="N204" s="16"/>
      <c r="O204" s="16"/>
      <c r="P204" s="16"/>
      <c r="Q204" s="16"/>
      <c r="R204" s="16">
        <v>75.78</v>
      </c>
      <c r="S204" s="16">
        <v>20.25</v>
      </c>
      <c r="T204" s="16"/>
      <c r="U204" s="16">
        <v>85.71</v>
      </c>
      <c r="V204" s="16"/>
      <c r="W204" s="16"/>
      <c r="X204" s="16">
        <v>35.47</v>
      </c>
      <c r="Y204" s="16"/>
      <c r="Z204" s="16"/>
      <c r="AA204" s="16"/>
      <c r="AB204" s="16">
        <v>29.56</v>
      </c>
      <c r="AC204" s="16">
        <v>27.94</v>
      </c>
      <c r="AD204" s="16">
        <v>48.75</v>
      </c>
      <c r="AE204" s="16"/>
      <c r="AF204" s="16">
        <v>46.37</v>
      </c>
      <c r="AG204" s="16">
        <v>59.85</v>
      </c>
      <c r="AH204" s="16"/>
      <c r="AI204" s="16"/>
      <c r="AJ204" s="16">
        <v>51.82</v>
      </c>
      <c r="AK204" s="16">
        <v>75</v>
      </c>
      <c r="AL204" s="16">
        <v>79.17</v>
      </c>
      <c r="AM204" s="16">
        <v>81.41</v>
      </c>
      <c r="AN204" s="16">
        <v>57.14</v>
      </c>
      <c r="AO204" s="16">
        <v>14.77</v>
      </c>
      <c r="AP204" s="16">
        <v>21.82</v>
      </c>
      <c r="AQ204" s="16"/>
      <c r="AR204" s="16"/>
      <c r="AS204" s="16"/>
      <c r="AT204" s="16">
        <v>50</v>
      </c>
      <c r="AU204" s="16">
        <v>58.33</v>
      </c>
      <c r="AV204" s="16">
        <v>14.29</v>
      </c>
      <c r="AW204" s="16">
        <v>0</v>
      </c>
      <c r="AX204" s="16"/>
      <c r="AY204" s="16">
        <v>0</v>
      </c>
      <c r="AZ204" s="16">
        <v>30.77</v>
      </c>
      <c r="BA204" s="16">
        <v>42.31</v>
      </c>
      <c r="BB204" s="16">
        <v>0</v>
      </c>
      <c r="BC204" s="16">
        <v>66.67</v>
      </c>
      <c r="BD204" s="16"/>
      <c r="BE204" s="16"/>
      <c r="BF204" s="16"/>
      <c r="BG204" s="16"/>
      <c r="BH204" s="16"/>
      <c r="BI204" s="16"/>
      <c r="BJ204" s="16"/>
      <c r="BK204" s="16"/>
      <c r="BL204" s="16"/>
      <c r="BM204" s="16"/>
      <c r="BN204" s="16"/>
      <c r="BO204" s="16"/>
      <c r="BP204" s="16">
        <v>28.79</v>
      </c>
      <c r="BQ204" s="16">
        <v>25</v>
      </c>
      <c r="BR204" s="16">
        <v>52.63</v>
      </c>
      <c r="BS204" s="16">
        <v>15.38</v>
      </c>
      <c r="BT204" s="16">
        <v>24.14</v>
      </c>
      <c r="BU204" s="16">
        <v>25</v>
      </c>
      <c r="BV204" s="16">
        <v>50</v>
      </c>
      <c r="BW204" s="16">
        <v>11.11</v>
      </c>
      <c r="BX204" s="16">
        <v>29.17</v>
      </c>
      <c r="BY204" s="16">
        <v>35.56</v>
      </c>
      <c r="BZ204" s="16">
        <v>61.54</v>
      </c>
      <c r="CA204" s="16">
        <v>43.59</v>
      </c>
      <c r="CB204" s="16">
        <v>42.86</v>
      </c>
      <c r="CC204" s="16">
        <v>30</v>
      </c>
      <c r="CD204" s="16">
        <v>52.93</v>
      </c>
      <c r="CE204" s="16">
        <v>37.840000000000003</v>
      </c>
      <c r="CF204" s="16">
        <v>58.64</v>
      </c>
      <c r="CG204" s="16">
        <v>64.290000000000006</v>
      </c>
      <c r="CH204" s="16">
        <v>87.5</v>
      </c>
      <c r="CI204" s="16">
        <v>50.36</v>
      </c>
      <c r="CJ204" s="16">
        <v>54.17</v>
      </c>
      <c r="CK204" s="16">
        <v>50</v>
      </c>
      <c r="CL204" s="16"/>
      <c r="CM204" s="16"/>
      <c r="CN204" s="16"/>
      <c r="CO204" s="16"/>
      <c r="CP204" s="16"/>
      <c r="CQ204" s="16"/>
      <c r="CR204" s="16"/>
      <c r="CS204" s="16">
        <v>36.450000000000003</v>
      </c>
      <c r="CT204" s="16">
        <v>31.03</v>
      </c>
      <c r="CU204" s="16">
        <v>28.57</v>
      </c>
      <c r="CV204" s="16"/>
      <c r="CW204" s="16">
        <v>71.97</v>
      </c>
      <c r="CX204" s="16"/>
      <c r="CY204" s="16">
        <v>62.5</v>
      </c>
      <c r="CZ204" s="15"/>
      <c r="DA204" s="15"/>
      <c r="DB204" s="15"/>
      <c r="DC204" s="15"/>
      <c r="DD204" s="15"/>
      <c r="DE204" s="15"/>
      <c r="DF204" s="15"/>
      <c r="DG204" s="15"/>
      <c r="DH204" s="15"/>
      <c r="DI204" s="15"/>
      <c r="DJ204" s="15"/>
      <c r="DK204" s="15"/>
      <c r="DL204" s="15"/>
      <c r="DM204" s="15"/>
      <c r="DN204" s="15"/>
      <c r="DO204" s="15"/>
      <c r="DP204" s="15"/>
      <c r="DQ204" s="15"/>
      <c r="DR204" s="15"/>
      <c r="DS204" s="15"/>
      <c r="DT204" s="15"/>
      <c r="DU204" s="15"/>
    </row>
    <row r="205" spans="1:125" x14ac:dyDescent="0.3">
      <c r="A205" s="14" t="s">
        <v>576</v>
      </c>
      <c r="B205" s="15" t="s">
        <v>404</v>
      </c>
      <c r="C205" s="15" t="s">
        <v>101</v>
      </c>
      <c r="D205" s="15" t="s">
        <v>320</v>
      </c>
      <c r="E205" s="15" t="s">
        <v>320</v>
      </c>
      <c r="F205" s="15" t="s">
        <v>235</v>
      </c>
      <c r="G205" s="15" t="s">
        <v>402</v>
      </c>
      <c r="H205" s="15" t="s">
        <v>405</v>
      </c>
      <c r="I205" s="15" t="s">
        <v>324</v>
      </c>
      <c r="J205" s="16"/>
      <c r="K205" s="16"/>
      <c r="L205" s="16"/>
      <c r="M205" s="16"/>
      <c r="N205" s="16"/>
      <c r="O205" s="16"/>
      <c r="P205" s="16"/>
      <c r="Q205" s="16"/>
      <c r="R205" s="16">
        <v>89.97</v>
      </c>
      <c r="S205" s="16">
        <v>77.099999999999994</v>
      </c>
      <c r="T205" s="16"/>
      <c r="U205" s="16">
        <v>63.33</v>
      </c>
      <c r="V205" s="16"/>
      <c r="W205" s="16"/>
      <c r="X205" s="16">
        <v>58.94</v>
      </c>
      <c r="Y205" s="16"/>
      <c r="Z205" s="16"/>
      <c r="AA205" s="16"/>
      <c r="AB205" s="16">
        <v>44.14</v>
      </c>
      <c r="AC205" s="16">
        <v>18.18</v>
      </c>
      <c r="AD205" s="16">
        <v>64.2</v>
      </c>
      <c r="AE205" s="16"/>
      <c r="AF205" s="16">
        <v>74.12</v>
      </c>
      <c r="AG205" s="16">
        <v>62.63</v>
      </c>
      <c r="AH205" s="16"/>
      <c r="AI205" s="16"/>
      <c r="AJ205" s="16">
        <v>73.709999999999994</v>
      </c>
      <c r="AK205" s="16">
        <v>86.46</v>
      </c>
      <c r="AL205" s="16">
        <v>95.83</v>
      </c>
      <c r="AM205" s="16">
        <v>89.1</v>
      </c>
      <c r="AN205" s="16">
        <v>100</v>
      </c>
      <c r="AO205" s="16">
        <v>63.04</v>
      </c>
      <c r="AP205" s="16">
        <v>77.59</v>
      </c>
      <c r="AQ205" s="16"/>
      <c r="AR205" s="16"/>
      <c r="AS205" s="16"/>
      <c r="AT205" s="16">
        <v>77.78</v>
      </c>
      <c r="AU205" s="16">
        <v>65.28</v>
      </c>
      <c r="AV205" s="16">
        <v>33.33</v>
      </c>
      <c r="AW205" s="16">
        <v>16.670000000000002</v>
      </c>
      <c r="AX205" s="16"/>
      <c r="AY205" s="16">
        <v>66.67</v>
      </c>
      <c r="AZ205" s="16">
        <v>7.69</v>
      </c>
      <c r="BA205" s="16">
        <v>87.84</v>
      </c>
      <c r="BB205" s="16">
        <v>40</v>
      </c>
      <c r="BC205" s="16"/>
      <c r="BD205" s="16"/>
      <c r="BE205" s="16"/>
      <c r="BF205" s="16"/>
      <c r="BG205" s="16"/>
      <c r="BH205" s="16"/>
      <c r="BI205" s="16"/>
      <c r="BJ205" s="16"/>
      <c r="BK205" s="16"/>
      <c r="BL205" s="16"/>
      <c r="BM205" s="16"/>
      <c r="BN205" s="16"/>
      <c r="BO205" s="16"/>
      <c r="BP205" s="16">
        <v>36.36</v>
      </c>
      <c r="BQ205" s="16">
        <v>91.67</v>
      </c>
      <c r="BR205" s="16">
        <v>62.5</v>
      </c>
      <c r="BS205" s="16">
        <v>23.08</v>
      </c>
      <c r="BT205" s="16">
        <v>6.9</v>
      </c>
      <c r="BU205" s="16">
        <v>25</v>
      </c>
      <c r="BV205" s="16">
        <v>0</v>
      </c>
      <c r="BW205" s="16">
        <v>11.11</v>
      </c>
      <c r="BX205" s="16">
        <v>33.33</v>
      </c>
      <c r="BY205" s="16">
        <v>61.26</v>
      </c>
      <c r="BZ205" s="16">
        <v>46.15</v>
      </c>
      <c r="CA205" s="16">
        <v>53.85</v>
      </c>
      <c r="CB205" s="16">
        <v>57.14</v>
      </c>
      <c r="CC205" s="16">
        <v>43.33</v>
      </c>
      <c r="CD205" s="16">
        <v>68.239999999999995</v>
      </c>
      <c r="CE205" s="16">
        <v>70.930000000000007</v>
      </c>
      <c r="CF205" s="16">
        <v>79.17</v>
      </c>
      <c r="CG205" s="16">
        <v>0</v>
      </c>
      <c r="CH205" s="16">
        <v>87.5</v>
      </c>
      <c r="CI205" s="16">
        <v>82.32</v>
      </c>
      <c r="CJ205" s="16">
        <v>73.33</v>
      </c>
      <c r="CK205" s="16">
        <v>50</v>
      </c>
      <c r="CL205" s="16"/>
      <c r="CM205" s="16"/>
      <c r="CN205" s="16"/>
      <c r="CO205" s="16"/>
      <c r="CP205" s="16"/>
      <c r="CQ205" s="16"/>
      <c r="CR205" s="16"/>
      <c r="CS205" s="16">
        <v>75.3</v>
      </c>
      <c r="CT205" s="16">
        <v>82.76</v>
      </c>
      <c r="CU205" s="16">
        <v>85.71</v>
      </c>
      <c r="CV205" s="16"/>
      <c r="CW205" s="16">
        <v>55.21</v>
      </c>
      <c r="CX205" s="16"/>
      <c r="CY205" s="16">
        <v>68.75</v>
      </c>
      <c r="CZ205" s="15"/>
      <c r="DA205" s="15"/>
      <c r="DB205" s="15"/>
      <c r="DC205" s="15"/>
      <c r="DD205" s="15"/>
      <c r="DE205" s="15"/>
      <c r="DF205" s="15"/>
      <c r="DG205" s="15"/>
      <c r="DH205" s="15"/>
      <c r="DI205" s="15"/>
      <c r="DJ205" s="15"/>
      <c r="DK205" s="15"/>
      <c r="DL205" s="15"/>
      <c r="DM205" s="15"/>
      <c r="DN205" s="15"/>
      <c r="DO205" s="15"/>
      <c r="DP205" s="15"/>
      <c r="DQ205" s="15"/>
      <c r="DR205" s="15"/>
      <c r="DS205" s="15"/>
      <c r="DT205" s="15"/>
      <c r="DU205" s="15"/>
    </row>
    <row r="206" spans="1:125" x14ac:dyDescent="0.3">
      <c r="A206" s="14" t="s">
        <v>576</v>
      </c>
      <c r="B206" s="15" t="s">
        <v>406</v>
      </c>
      <c r="C206" s="15" t="s">
        <v>101</v>
      </c>
      <c r="D206" s="15" t="s">
        <v>320</v>
      </c>
      <c r="E206" s="15" t="s">
        <v>320</v>
      </c>
      <c r="F206" s="15" t="s">
        <v>235</v>
      </c>
      <c r="G206" s="15" t="s">
        <v>188</v>
      </c>
      <c r="H206" s="15" t="s">
        <v>407</v>
      </c>
      <c r="I206" s="15" t="s">
        <v>324</v>
      </c>
      <c r="J206" s="16"/>
      <c r="K206" s="16"/>
      <c r="L206" s="16"/>
      <c r="M206" s="16"/>
      <c r="N206" s="16"/>
      <c r="O206" s="16"/>
      <c r="P206" s="16"/>
      <c r="Q206" s="16"/>
      <c r="R206" s="16">
        <v>55.86</v>
      </c>
      <c r="S206" s="16">
        <v>41.41</v>
      </c>
      <c r="T206" s="16"/>
      <c r="U206" s="16">
        <v>68.25</v>
      </c>
      <c r="V206" s="16"/>
      <c r="W206" s="16"/>
      <c r="X206" s="16">
        <v>67</v>
      </c>
      <c r="Y206" s="16"/>
      <c r="Z206" s="16"/>
      <c r="AA206" s="16"/>
      <c r="AB206" s="16">
        <v>63.11</v>
      </c>
      <c r="AC206" s="16">
        <v>22.5</v>
      </c>
      <c r="AD206" s="16">
        <v>84.85</v>
      </c>
      <c r="AE206" s="16"/>
      <c r="AF206" s="16">
        <v>57.14</v>
      </c>
      <c r="AG206" s="16">
        <v>11.54</v>
      </c>
      <c r="AH206" s="16"/>
      <c r="AI206" s="16"/>
      <c r="AJ206" s="16">
        <v>73.23</v>
      </c>
      <c r="AK206" s="16">
        <v>67.709999999999994</v>
      </c>
      <c r="AL206" s="16">
        <v>41.67</v>
      </c>
      <c r="AM206" s="16">
        <v>58.33</v>
      </c>
      <c r="AN206" s="16">
        <v>28.57</v>
      </c>
      <c r="AO206" s="16">
        <v>23.81</v>
      </c>
      <c r="AP206" s="16">
        <v>47.27</v>
      </c>
      <c r="AQ206" s="16"/>
      <c r="AR206" s="16"/>
      <c r="AS206" s="16"/>
      <c r="AT206" s="16">
        <v>94.44</v>
      </c>
      <c r="AU206" s="16">
        <v>80.56</v>
      </c>
      <c r="AV206" s="16">
        <v>73.91</v>
      </c>
      <c r="AW206" s="16">
        <v>93.33</v>
      </c>
      <c r="AX206" s="16"/>
      <c r="AY206" s="16">
        <v>66.67</v>
      </c>
      <c r="AZ206" s="16">
        <v>5.88</v>
      </c>
      <c r="BA206" s="16">
        <v>70.349999999999994</v>
      </c>
      <c r="BB206" s="16">
        <v>82.86</v>
      </c>
      <c r="BC206" s="16">
        <v>88.89</v>
      </c>
      <c r="BD206" s="16"/>
      <c r="BE206" s="16"/>
      <c r="BF206" s="16"/>
      <c r="BG206" s="16"/>
      <c r="BH206" s="16"/>
      <c r="BI206" s="16"/>
      <c r="BJ206" s="16"/>
      <c r="BK206" s="16"/>
      <c r="BL206" s="16"/>
      <c r="BM206" s="16"/>
      <c r="BN206" s="16"/>
      <c r="BO206" s="16"/>
      <c r="BP206" s="16">
        <v>78.790000000000006</v>
      </c>
      <c r="BQ206" s="16">
        <v>75</v>
      </c>
      <c r="BR206" s="16">
        <v>95.83</v>
      </c>
      <c r="BS206" s="16">
        <v>23.08</v>
      </c>
      <c r="BT206" s="16">
        <v>27.59</v>
      </c>
      <c r="BU206" s="16">
        <v>50</v>
      </c>
      <c r="BV206" s="16">
        <v>16.670000000000002</v>
      </c>
      <c r="BW206" s="16">
        <v>9.09</v>
      </c>
      <c r="BX206" s="16">
        <v>21.43</v>
      </c>
      <c r="BY206" s="16">
        <v>87.3</v>
      </c>
      <c r="BZ206" s="16">
        <v>92.31</v>
      </c>
      <c r="CA206" s="16">
        <v>84.62</v>
      </c>
      <c r="CB206" s="16">
        <v>85.71</v>
      </c>
      <c r="CC206" s="16">
        <v>88.33</v>
      </c>
      <c r="CD206" s="16">
        <v>80</v>
      </c>
      <c r="CE206" s="16">
        <v>52.01</v>
      </c>
      <c r="CF206" s="16">
        <v>63.27</v>
      </c>
      <c r="CG206" s="16">
        <v>14.29</v>
      </c>
      <c r="CH206" s="16">
        <v>0</v>
      </c>
      <c r="CI206" s="16">
        <v>13.04</v>
      </c>
      <c r="CJ206" s="16">
        <v>0</v>
      </c>
      <c r="CK206" s="16">
        <v>50</v>
      </c>
      <c r="CL206" s="16"/>
      <c r="CM206" s="16"/>
      <c r="CN206" s="16"/>
      <c r="CO206" s="16"/>
      <c r="CP206" s="16"/>
      <c r="CQ206" s="16"/>
      <c r="CR206" s="16"/>
      <c r="CS206" s="16">
        <v>47.56</v>
      </c>
      <c r="CT206" s="16">
        <v>68.97</v>
      </c>
      <c r="CU206" s="16">
        <v>68.33</v>
      </c>
      <c r="CV206" s="16"/>
      <c r="CW206" s="16">
        <v>90.15</v>
      </c>
      <c r="CX206" s="16"/>
      <c r="CY206" s="16">
        <v>93.75</v>
      </c>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row>
    <row r="207" spans="1:125" x14ac:dyDescent="0.3">
      <c r="A207" s="14" t="s">
        <v>576</v>
      </c>
      <c r="B207" s="15" t="s">
        <v>408</v>
      </c>
      <c r="C207" s="15" t="s">
        <v>101</v>
      </c>
      <c r="D207" s="15" t="s">
        <v>320</v>
      </c>
      <c r="E207" s="15" t="s">
        <v>320</v>
      </c>
      <c r="F207" s="15" t="s">
        <v>235</v>
      </c>
      <c r="G207" s="15" t="s">
        <v>359</v>
      </c>
      <c r="H207" s="15" t="s">
        <v>360</v>
      </c>
      <c r="I207" s="15" t="s">
        <v>324</v>
      </c>
      <c r="J207" s="16"/>
      <c r="K207" s="16"/>
      <c r="L207" s="16"/>
      <c r="M207" s="16"/>
      <c r="N207" s="16"/>
      <c r="O207" s="16"/>
      <c r="P207" s="16"/>
      <c r="Q207" s="16"/>
      <c r="R207" s="16">
        <v>81.88</v>
      </c>
      <c r="S207" s="16">
        <v>59.81</v>
      </c>
      <c r="T207" s="16"/>
      <c r="U207" s="16">
        <v>77.78</v>
      </c>
      <c r="V207" s="16"/>
      <c r="W207" s="16"/>
      <c r="X207" s="16">
        <v>57.64</v>
      </c>
      <c r="Y207" s="16"/>
      <c r="Z207" s="16"/>
      <c r="AA207" s="16"/>
      <c r="AB207" s="16">
        <v>45.72</v>
      </c>
      <c r="AC207" s="16">
        <v>33.33</v>
      </c>
      <c r="AD207" s="16">
        <v>78.28</v>
      </c>
      <c r="AE207" s="16"/>
      <c r="AF207" s="16">
        <v>73.92</v>
      </c>
      <c r="AG207" s="16">
        <v>65.5</v>
      </c>
      <c r="AH207" s="16"/>
      <c r="AI207" s="16"/>
      <c r="AJ207" s="16">
        <v>83.64</v>
      </c>
      <c r="AK207" s="16">
        <v>80.209999999999994</v>
      </c>
      <c r="AL207" s="16">
        <v>71.430000000000007</v>
      </c>
      <c r="AM207" s="16">
        <v>85.9</v>
      </c>
      <c r="AN207" s="16">
        <v>71.430000000000007</v>
      </c>
      <c r="AO207" s="16">
        <v>69.569999999999993</v>
      </c>
      <c r="AP207" s="16">
        <v>60.34</v>
      </c>
      <c r="AQ207" s="16"/>
      <c r="AR207" s="16"/>
      <c r="AS207" s="16"/>
      <c r="AT207" s="16">
        <v>88.89</v>
      </c>
      <c r="AU207" s="16">
        <v>0</v>
      </c>
      <c r="AV207" s="16">
        <v>22.92</v>
      </c>
      <c r="AW207" s="16">
        <v>55.83</v>
      </c>
      <c r="AX207" s="16">
        <v>0</v>
      </c>
      <c r="AY207" s="16">
        <v>93.75</v>
      </c>
      <c r="AZ207" s="16">
        <v>0</v>
      </c>
      <c r="BA207" s="16">
        <v>77.91</v>
      </c>
      <c r="BB207" s="16">
        <v>40</v>
      </c>
      <c r="BC207" s="16">
        <v>88.89</v>
      </c>
      <c r="BD207" s="16"/>
      <c r="BE207" s="16"/>
      <c r="BF207" s="16"/>
      <c r="BG207" s="16"/>
      <c r="BH207" s="16"/>
      <c r="BI207" s="16"/>
      <c r="BJ207" s="16"/>
      <c r="BK207" s="16"/>
      <c r="BL207" s="16"/>
      <c r="BM207" s="16"/>
      <c r="BN207" s="16"/>
      <c r="BO207" s="16"/>
      <c r="BP207" s="16">
        <v>48.48</v>
      </c>
      <c r="BQ207" s="16">
        <v>50</v>
      </c>
      <c r="BR207" s="16">
        <v>52.63</v>
      </c>
      <c r="BS207" s="16">
        <v>15.38</v>
      </c>
      <c r="BT207" s="16">
        <v>47.06</v>
      </c>
      <c r="BU207" s="16">
        <v>25</v>
      </c>
      <c r="BV207" s="16">
        <v>50</v>
      </c>
      <c r="BW207" s="16">
        <v>28.12</v>
      </c>
      <c r="BX207" s="16">
        <v>50</v>
      </c>
      <c r="BY207" s="16">
        <v>64.86</v>
      </c>
      <c r="BZ207" s="16">
        <v>69.23</v>
      </c>
      <c r="CA207" s="16">
        <v>61.54</v>
      </c>
      <c r="CB207" s="16">
        <v>42.86</v>
      </c>
      <c r="CC207" s="16">
        <v>90</v>
      </c>
      <c r="CD207" s="16">
        <v>85.88</v>
      </c>
      <c r="CE207" s="16">
        <v>72.540000000000006</v>
      </c>
      <c r="CF207" s="16">
        <v>76.14</v>
      </c>
      <c r="CG207" s="16">
        <v>83.33</v>
      </c>
      <c r="CH207" s="16">
        <v>87.5</v>
      </c>
      <c r="CI207" s="16">
        <v>49.65</v>
      </c>
      <c r="CJ207" s="16">
        <v>33.33</v>
      </c>
      <c r="CK207" s="16">
        <v>50</v>
      </c>
      <c r="CL207" s="16"/>
      <c r="CM207" s="16"/>
      <c r="CN207" s="16"/>
      <c r="CO207" s="16"/>
      <c r="CP207" s="16"/>
      <c r="CQ207" s="16"/>
      <c r="CR207" s="16"/>
      <c r="CS207" s="16">
        <v>73.489999999999995</v>
      </c>
      <c r="CT207" s="16">
        <v>65.52</v>
      </c>
      <c r="CU207" s="16">
        <v>61.67</v>
      </c>
      <c r="CV207" s="16"/>
      <c r="CW207" s="16">
        <v>97.73</v>
      </c>
      <c r="CX207" s="16"/>
      <c r="CY207" s="16">
        <v>87.5</v>
      </c>
      <c r="CZ207" s="15"/>
      <c r="DA207" s="15"/>
      <c r="DB207" s="15"/>
      <c r="DC207" s="15"/>
      <c r="DD207" s="15"/>
      <c r="DE207" s="15"/>
      <c r="DF207" s="15"/>
      <c r="DG207" s="15"/>
      <c r="DH207" s="15"/>
      <c r="DI207" s="15"/>
      <c r="DJ207" s="15"/>
      <c r="DK207" s="15"/>
      <c r="DL207" s="15"/>
      <c r="DM207" s="15"/>
      <c r="DN207" s="15"/>
      <c r="DO207" s="15"/>
      <c r="DP207" s="15"/>
      <c r="DQ207" s="15"/>
      <c r="DR207" s="15"/>
      <c r="DS207" s="15"/>
      <c r="DT207" s="15"/>
      <c r="DU207" s="15"/>
    </row>
    <row r="208" spans="1:125" x14ac:dyDescent="0.3">
      <c r="A208" s="14" t="s">
        <v>576</v>
      </c>
      <c r="B208" s="15" t="s">
        <v>409</v>
      </c>
      <c r="C208" s="15" t="s">
        <v>101</v>
      </c>
      <c r="D208" s="15" t="s">
        <v>320</v>
      </c>
      <c r="E208" s="15" t="s">
        <v>158</v>
      </c>
      <c r="F208" s="15" t="s">
        <v>235</v>
      </c>
      <c r="G208" s="15" t="s">
        <v>165</v>
      </c>
      <c r="H208" s="15" t="s">
        <v>410</v>
      </c>
      <c r="I208" s="15" t="s">
        <v>324</v>
      </c>
      <c r="J208" s="16"/>
      <c r="K208" s="16"/>
      <c r="L208" s="16"/>
      <c r="M208" s="16"/>
      <c r="N208" s="16"/>
      <c r="O208" s="16"/>
      <c r="P208" s="16"/>
      <c r="Q208" s="16"/>
      <c r="R208" s="16">
        <v>68.23</v>
      </c>
      <c r="S208" s="16">
        <v>26.26</v>
      </c>
      <c r="T208" s="16"/>
      <c r="U208" s="16"/>
      <c r="V208" s="16"/>
      <c r="W208" s="16"/>
      <c r="X208" s="16">
        <v>54.09</v>
      </c>
      <c r="Y208" s="16"/>
      <c r="Z208" s="16"/>
      <c r="AA208" s="16"/>
      <c r="AB208" s="16">
        <v>27.36</v>
      </c>
      <c r="AC208" s="16">
        <v>17.649999999999999</v>
      </c>
      <c r="AD208" s="16">
        <v>45.19</v>
      </c>
      <c r="AE208" s="16"/>
      <c r="AF208" s="16">
        <v>48.8</v>
      </c>
      <c r="AG208" s="16">
        <v>44.94</v>
      </c>
      <c r="AH208" s="16"/>
      <c r="AI208" s="16"/>
      <c r="AJ208" s="16">
        <v>28.92</v>
      </c>
      <c r="AK208" s="16">
        <v>79.17</v>
      </c>
      <c r="AL208" s="16">
        <v>56.25</v>
      </c>
      <c r="AM208" s="16">
        <v>66.03</v>
      </c>
      <c r="AN208" s="16">
        <v>57.14</v>
      </c>
      <c r="AO208" s="16">
        <v>9.52</v>
      </c>
      <c r="AP208" s="16">
        <v>30.91</v>
      </c>
      <c r="AQ208" s="16"/>
      <c r="AR208" s="16"/>
      <c r="AS208" s="16"/>
      <c r="AT208" s="16">
        <v>50</v>
      </c>
      <c r="AU208" s="16">
        <v>0</v>
      </c>
      <c r="AV208" s="16">
        <v>28.57</v>
      </c>
      <c r="AW208" s="16">
        <v>0</v>
      </c>
      <c r="AX208" s="16">
        <v>0</v>
      </c>
      <c r="AY208" s="16">
        <v>0</v>
      </c>
      <c r="AZ208" s="16"/>
      <c r="BA208" s="16">
        <v>72.09</v>
      </c>
      <c r="BB208" s="16">
        <v>54.29</v>
      </c>
      <c r="BC208" s="16"/>
      <c r="BD208" s="16"/>
      <c r="BE208" s="16"/>
      <c r="BF208" s="16"/>
      <c r="BG208" s="16"/>
      <c r="BH208" s="16"/>
      <c r="BI208" s="16"/>
      <c r="BJ208" s="16"/>
      <c r="BK208" s="16"/>
      <c r="BL208" s="16"/>
      <c r="BM208" s="16"/>
      <c r="BN208" s="16"/>
      <c r="BO208" s="16"/>
      <c r="BP208" s="16">
        <v>22.73</v>
      </c>
      <c r="BQ208" s="16">
        <v>29.17</v>
      </c>
      <c r="BR208" s="16">
        <v>47.37</v>
      </c>
      <c r="BS208" s="16">
        <v>0</v>
      </c>
      <c r="BT208" s="16">
        <v>27.59</v>
      </c>
      <c r="BU208" s="16">
        <v>25</v>
      </c>
      <c r="BV208" s="16">
        <v>0</v>
      </c>
      <c r="BW208" s="16">
        <v>11.11</v>
      </c>
      <c r="BX208" s="16">
        <v>8.33</v>
      </c>
      <c r="BY208" s="16">
        <v>35.14</v>
      </c>
      <c r="BZ208" s="16">
        <v>38.46</v>
      </c>
      <c r="CA208" s="16">
        <v>38.46</v>
      </c>
      <c r="CB208" s="16">
        <v>53.57</v>
      </c>
      <c r="CC208" s="16">
        <v>36.67</v>
      </c>
      <c r="CD208" s="16">
        <v>48.37</v>
      </c>
      <c r="CE208" s="16">
        <v>40.98</v>
      </c>
      <c r="CF208" s="16">
        <v>59.09</v>
      </c>
      <c r="CG208" s="16">
        <v>43.33</v>
      </c>
      <c r="CH208" s="16">
        <v>75</v>
      </c>
      <c r="CI208" s="16">
        <v>34.78</v>
      </c>
      <c r="CJ208" s="16">
        <v>58.33</v>
      </c>
      <c r="CK208" s="16">
        <v>0</v>
      </c>
      <c r="CL208" s="16"/>
      <c r="CM208" s="16"/>
      <c r="CN208" s="16"/>
      <c r="CO208" s="16"/>
      <c r="CP208" s="16"/>
      <c r="CQ208" s="16"/>
      <c r="CR208" s="16"/>
      <c r="CS208" s="16">
        <v>30.49</v>
      </c>
      <c r="CT208" s="16">
        <v>48.28</v>
      </c>
      <c r="CU208" s="16">
        <v>46.43</v>
      </c>
      <c r="CV208" s="16"/>
      <c r="CW208" s="16">
        <v>40.619999999999997</v>
      </c>
      <c r="CX208" s="16"/>
      <c r="CY208" s="16">
        <v>50</v>
      </c>
      <c r="CZ208" s="15"/>
      <c r="DA208" s="15"/>
      <c r="DB208" s="15"/>
      <c r="DC208" s="15"/>
      <c r="DD208" s="15"/>
      <c r="DE208" s="15"/>
      <c r="DF208" s="15"/>
      <c r="DG208" s="15"/>
      <c r="DH208" s="15"/>
      <c r="DI208" s="15"/>
      <c r="DJ208" s="15"/>
      <c r="DK208" s="15"/>
      <c r="DL208" s="15"/>
      <c r="DM208" s="15"/>
      <c r="DN208" s="15"/>
      <c r="DO208" s="15"/>
      <c r="DP208" s="15"/>
      <c r="DQ208" s="15"/>
      <c r="DR208" s="15"/>
      <c r="DS208" s="15"/>
      <c r="DT208" s="15"/>
      <c r="DU208" s="15"/>
    </row>
    <row r="209" spans="1:125" x14ac:dyDescent="0.3">
      <c r="A209" s="14" t="s">
        <v>576</v>
      </c>
      <c r="B209" s="15" t="s">
        <v>411</v>
      </c>
      <c r="C209" s="15" t="s">
        <v>101</v>
      </c>
      <c r="D209" s="15" t="s">
        <v>383</v>
      </c>
      <c r="E209" s="15" t="s">
        <v>412</v>
      </c>
      <c r="F209" s="15" t="s">
        <v>322</v>
      </c>
      <c r="G209" s="15" t="s">
        <v>105</v>
      </c>
      <c r="H209" s="15" t="s">
        <v>105</v>
      </c>
      <c r="I209" s="15" t="s">
        <v>324</v>
      </c>
      <c r="J209" s="16"/>
      <c r="K209" s="16"/>
      <c r="L209" s="16"/>
      <c r="M209" s="16"/>
      <c r="N209" s="16"/>
      <c r="O209" s="16"/>
      <c r="P209" s="16"/>
      <c r="Q209" s="16"/>
      <c r="R209" s="16"/>
      <c r="S209" s="16">
        <v>70.19</v>
      </c>
      <c r="T209" s="16"/>
      <c r="U209" s="16">
        <v>60.32</v>
      </c>
      <c r="V209" s="16"/>
      <c r="W209" s="16"/>
      <c r="X209" s="16">
        <v>85.71</v>
      </c>
      <c r="Y209" s="16"/>
      <c r="Z209" s="16"/>
      <c r="AA209" s="16"/>
      <c r="AB209" s="16">
        <v>94.81</v>
      </c>
      <c r="AC209" s="16"/>
      <c r="AD209" s="16"/>
      <c r="AE209" s="16"/>
      <c r="AF209" s="16">
        <v>83.17</v>
      </c>
      <c r="AG209" s="16">
        <v>86.36</v>
      </c>
      <c r="AH209" s="16"/>
      <c r="AI209" s="16"/>
      <c r="AJ209" s="16">
        <v>76.12</v>
      </c>
      <c r="AK209" s="16"/>
      <c r="AL209" s="16"/>
      <c r="AM209" s="16"/>
      <c r="AN209" s="16"/>
      <c r="AO209" s="16">
        <v>43.48</v>
      </c>
      <c r="AP209" s="16">
        <v>74.14</v>
      </c>
      <c r="AQ209" s="16"/>
      <c r="AR209" s="16"/>
      <c r="AS209" s="16"/>
      <c r="AT209" s="16">
        <v>60</v>
      </c>
      <c r="AU209" s="16">
        <v>83.33</v>
      </c>
      <c r="AV209" s="16">
        <v>73.680000000000007</v>
      </c>
      <c r="AW209" s="16">
        <v>95</v>
      </c>
      <c r="AX209" s="16">
        <v>100</v>
      </c>
      <c r="AY209" s="16">
        <v>70</v>
      </c>
      <c r="AZ209" s="16"/>
      <c r="BA209" s="16">
        <v>88.24</v>
      </c>
      <c r="BB209" s="16">
        <v>97.14</v>
      </c>
      <c r="BC209" s="16">
        <v>100</v>
      </c>
      <c r="BD209" s="16"/>
      <c r="BE209" s="16"/>
      <c r="BF209" s="16"/>
      <c r="BG209" s="16"/>
      <c r="BH209" s="16"/>
      <c r="BI209" s="16"/>
      <c r="BJ209" s="16"/>
      <c r="BK209" s="16"/>
      <c r="BL209" s="16"/>
      <c r="BM209" s="16"/>
      <c r="BN209" s="16"/>
      <c r="BO209" s="16"/>
      <c r="BP209" s="16">
        <v>90</v>
      </c>
      <c r="BQ209" s="16">
        <v>100</v>
      </c>
      <c r="BR209" s="16">
        <v>91.3</v>
      </c>
      <c r="BS209" s="16">
        <v>100</v>
      </c>
      <c r="BT209" s="16">
        <v>97.06</v>
      </c>
      <c r="BU209" s="16"/>
      <c r="BV209" s="16"/>
      <c r="BW209" s="16"/>
      <c r="BX209" s="16"/>
      <c r="BY209" s="16"/>
      <c r="BZ209" s="16"/>
      <c r="CA209" s="16"/>
      <c r="CB209" s="16"/>
      <c r="CC209" s="16"/>
      <c r="CD209" s="16"/>
      <c r="CE209" s="16">
        <v>71.94</v>
      </c>
      <c r="CF209" s="16">
        <v>97.7</v>
      </c>
      <c r="CG209" s="16">
        <v>100</v>
      </c>
      <c r="CH209" s="16">
        <v>100</v>
      </c>
      <c r="CI209" s="16">
        <v>80.39</v>
      </c>
      <c r="CJ209" s="16">
        <v>70.83</v>
      </c>
      <c r="CK209" s="16">
        <v>100</v>
      </c>
      <c r="CL209" s="16"/>
      <c r="CM209" s="16"/>
      <c r="CN209" s="16"/>
      <c r="CO209" s="16"/>
      <c r="CP209" s="16"/>
      <c r="CQ209" s="16"/>
      <c r="CR209" s="16"/>
      <c r="CS209" s="16">
        <v>60.29</v>
      </c>
      <c r="CT209" s="16">
        <v>92.86</v>
      </c>
      <c r="CU209" s="16">
        <v>93.33</v>
      </c>
      <c r="CV209" s="16"/>
      <c r="CW209" s="16">
        <v>84.09</v>
      </c>
      <c r="CX209" s="16"/>
      <c r="CY209" s="16">
        <v>93.75</v>
      </c>
      <c r="CZ209" s="15"/>
      <c r="DA209" s="15"/>
      <c r="DB209" s="15"/>
      <c r="DC209" s="15"/>
      <c r="DD209" s="15"/>
      <c r="DE209" s="15"/>
      <c r="DF209" s="15"/>
      <c r="DG209" s="15"/>
      <c r="DH209" s="15"/>
      <c r="DI209" s="15"/>
      <c r="DJ209" s="15"/>
      <c r="DK209" s="15"/>
      <c r="DL209" s="15"/>
      <c r="DM209" s="15"/>
      <c r="DN209" s="15"/>
      <c r="DO209" s="15"/>
      <c r="DP209" s="15"/>
      <c r="DQ209" s="15"/>
      <c r="DR209" s="15"/>
      <c r="DS209" s="15"/>
      <c r="DT209" s="15"/>
      <c r="DU209" s="15"/>
    </row>
    <row r="210" spans="1:125" x14ac:dyDescent="0.3">
      <c r="A210" s="14" t="s">
        <v>576</v>
      </c>
      <c r="B210" s="15" t="s">
        <v>413</v>
      </c>
      <c r="C210" s="15" t="s">
        <v>101</v>
      </c>
      <c r="D210" s="15" t="s">
        <v>320</v>
      </c>
      <c r="E210" s="15" t="s">
        <v>320</v>
      </c>
      <c r="F210" s="15" t="s">
        <v>235</v>
      </c>
      <c r="G210" s="15" t="s">
        <v>366</v>
      </c>
      <c r="H210" s="15" t="s">
        <v>367</v>
      </c>
      <c r="I210" s="15" t="s">
        <v>324</v>
      </c>
      <c r="J210" s="16"/>
      <c r="K210" s="16"/>
      <c r="L210" s="16"/>
      <c r="M210" s="16"/>
      <c r="N210" s="16"/>
      <c r="O210" s="16"/>
      <c r="P210" s="16"/>
      <c r="Q210" s="16"/>
      <c r="R210" s="16">
        <v>87.89</v>
      </c>
      <c r="S210" s="16">
        <v>93.46</v>
      </c>
      <c r="T210" s="16"/>
      <c r="U210" s="16">
        <v>87.3</v>
      </c>
      <c r="V210" s="16"/>
      <c r="W210" s="16"/>
      <c r="X210" s="16">
        <v>69.75</v>
      </c>
      <c r="Y210" s="16"/>
      <c r="Z210" s="16"/>
      <c r="AA210" s="16"/>
      <c r="AB210" s="16">
        <v>87.88</v>
      </c>
      <c r="AC210" s="16">
        <v>71.930000000000007</v>
      </c>
      <c r="AD210" s="16">
        <v>97.74</v>
      </c>
      <c r="AE210" s="16"/>
      <c r="AF210" s="16">
        <v>95.93</v>
      </c>
      <c r="AG210" s="16">
        <v>93.22</v>
      </c>
      <c r="AH210" s="16"/>
      <c r="AI210" s="16"/>
      <c r="AJ210" s="16">
        <v>96.31</v>
      </c>
      <c r="AK210" s="16">
        <v>88.54</v>
      </c>
      <c r="AL210" s="16">
        <v>83.33</v>
      </c>
      <c r="AM210" s="16">
        <v>85.9</v>
      </c>
      <c r="AN210" s="16">
        <v>100</v>
      </c>
      <c r="AO210" s="16">
        <v>95.65</v>
      </c>
      <c r="AP210" s="16">
        <v>91.38</v>
      </c>
      <c r="AQ210" s="16"/>
      <c r="AR210" s="16"/>
      <c r="AS210" s="16"/>
      <c r="AT210" s="16">
        <v>66.67</v>
      </c>
      <c r="AU210" s="16">
        <v>54.17</v>
      </c>
      <c r="AV210" s="16">
        <v>44.44</v>
      </c>
      <c r="AW210" s="16">
        <v>86.67</v>
      </c>
      <c r="AX210" s="16">
        <v>0</v>
      </c>
      <c r="AY210" s="16">
        <v>66.67</v>
      </c>
      <c r="AZ210" s="16">
        <v>23.08</v>
      </c>
      <c r="BA210" s="16">
        <v>95.35</v>
      </c>
      <c r="BB210" s="16">
        <v>57.14</v>
      </c>
      <c r="BC210" s="16">
        <v>77.78</v>
      </c>
      <c r="BD210" s="16"/>
      <c r="BE210" s="16"/>
      <c r="BF210" s="16"/>
      <c r="BG210" s="16"/>
      <c r="BH210" s="16"/>
      <c r="BI210" s="16"/>
      <c r="BJ210" s="16"/>
      <c r="BK210" s="16"/>
      <c r="BL210" s="16"/>
      <c r="BM210" s="16"/>
      <c r="BN210" s="16"/>
      <c r="BO210" s="16"/>
      <c r="BP210" s="16">
        <v>95.12</v>
      </c>
      <c r="BQ210" s="16">
        <v>91.67</v>
      </c>
      <c r="BR210" s="16">
        <v>78.95</v>
      </c>
      <c r="BS210" s="16">
        <v>92.31</v>
      </c>
      <c r="BT210" s="16">
        <v>82.35</v>
      </c>
      <c r="BU210" s="16">
        <v>62.5</v>
      </c>
      <c r="BV210" s="16">
        <v>50</v>
      </c>
      <c r="BW210" s="16">
        <v>75</v>
      </c>
      <c r="BX210" s="16">
        <v>83.33</v>
      </c>
      <c r="BY210" s="16">
        <v>96.3</v>
      </c>
      <c r="BZ210" s="16">
        <v>100</v>
      </c>
      <c r="CA210" s="16">
        <v>100</v>
      </c>
      <c r="CB210" s="16">
        <v>100</v>
      </c>
      <c r="CC210" s="16">
        <v>100</v>
      </c>
      <c r="CD210" s="16">
        <v>98.04</v>
      </c>
      <c r="CE210" s="16">
        <v>96.72</v>
      </c>
      <c r="CF210" s="16">
        <v>94.89</v>
      </c>
      <c r="CG210" s="16">
        <v>100</v>
      </c>
      <c r="CH210" s="16">
        <v>100</v>
      </c>
      <c r="CI210" s="16">
        <v>88.89</v>
      </c>
      <c r="CJ210" s="16">
        <v>66.67</v>
      </c>
      <c r="CK210" s="16">
        <v>100</v>
      </c>
      <c r="CL210" s="16"/>
      <c r="CM210" s="16"/>
      <c r="CN210" s="16"/>
      <c r="CO210" s="16"/>
      <c r="CP210" s="16"/>
      <c r="CQ210" s="16"/>
      <c r="CR210" s="16"/>
      <c r="CS210" s="16">
        <v>93.98</v>
      </c>
      <c r="CT210" s="16">
        <v>96.55</v>
      </c>
      <c r="CU210" s="16">
        <v>96.67</v>
      </c>
      <c r="CV210" s="16"/>
      <c r="CW210" s="16">
        <v>100</v>
      </c>
      <c r="CX210" s="16"/>
      <c r="CY210" s="16">
        <v>100</v>
      </c>
      <c r="CZ210" s="15"/>
      <c r="DA210" s="15"/>
      <c r="DB210" s="15"/>
      <c r="DC210" s="15"/>
      <c r="DD210" s="15"/>
      <c r="DE210" s="15"/>
      <c r="DF210" s="15"/>
      <c r="DG210" s="15"/>
      <c r="DH210" s="15"/>
      <c r="DI210" s="15"/>
      <c r="DJ210" s="15"/>
      <c r="DK210" s="15"/>
      <c r="DL210" s="15"/>
      <c r="DM210" s="15"/>
      <c r="DN210" s="15"/>
      <c r="DO210" s="15"/>
      <c r="DP210" s="15"/>
      <c r="DQ210" s="15"/>
      <c r="DR210" s="15"/>
      <c r="DS210" s="15"/>
      <c r="DT210" s="15"/>
      <c r="DU210" s="15"/>
    </row>
    <row r="211" spans="1:125" x14ac:dyDescent="0.3">
      <c r="A211" s="14" t="s">
        <v>576</v>
      </c>
      <c r="B211" s="15" t="s">
        <v>414</v>
      </c>
      <c r="C211" s="15" t="s">
        <v>101</v>
      </c>
      <c r="D211" s="15" t="s">
        <v>320</v>
      </c>
      <c r="E211" s="15" t="s">
        <v>320</v>
      </c>
      <c r="F211" s="15" t="s">
        <v>235</v>
      </c>
      <c r="G211" s="15" t="s">
        <v>210</v>
      </c>
      <c r="H211" s="15" t="s">
        <v>211</v>
      </c>
      <c r="I211" s="15" t="s">
        <v>324</v>
      </c>
      <c r="J211" s="16"/>
      <c r="K211" s="16"/>
      <c r="L211" s="16"/>
      <c r="M211" s="16"/>
      <c r="N211" s="16"/>
      <c r="O211" s="16"/>
      <c r="P211" s="16"/>
      <c r="Q211" s="16"/>
      <c r="R211" s="16">
        <v>94.79</v>
      </c>
      <c r="S211" s="16">
        <v>85.98</v>
      </c>
      <c r="T211" s="16"/>
      <c r="U211" s="16">
        <v>79.37</v>
      </c>
      <c r="V211" s="16"/>
      <c r="W211" s="16"/>
      <c r="X211" s="16">
        <v>79.11</v>
      </c>
      <c r="Y211" s="16"/>
      <c r="Z211" s="16"/>
      <c r="AA211" s="16"/>
      <c r="AB211" s="16">
        <v>76.64</v>
      </c>
      <c r="AC211" s="16">
        <v>64.91</v>
      </c>
      <c r="AD211" s="16">
        <v>81.2</v>
      </c>
      <c r="AE211" s="16"/>
      <c r="AF211" s="16">
        <v>89.23</v>
      </c>
      <c r="AG211" s="16">
        <v>86.11</v>
      </c>
      <c r="AH211" s="16"/>
      <c r="AI211" s="16"/>
      <c r="AJ211" s="16">
        <v>94.82</v>
      </c>
      <c r="AK211" s="16">
        <v>100</v>
      </c>
      <c r="AL211" s="16">
        <v>58.33</v>
      </c>
      <c r="AM211" s="16">
        <v>100</v>
      </c>
      <c r="AN211" s="16">
        <v>100</v>
      </c>
      <c r="AO211" s="16">
        <v>78.260000000000005</v>
      </c>
      <c r="AP211" s="16">
        <v>87.93</v>
      </c>
      <c r="AQ211" s="16"/>
      <c r="AR211" s="16"/>
      <c r="AS211" s="16"/>
      <c r="AT211" s="16">
        <v>77.78</v>
      </c>
      <c r="AU211" s="16">
        <v>80.56</v>
      </c>
      <c r="AV211" s="16">
        <v>71.569999999999993</v>
      </c>
      <c r="AW211" s="16">
        <v>73.33</v>
      </c>
      <c r="AX211" s="16">
        <v>83.33</v>
      </c>
      <c r="AY211" s="16">
        <v>80</v>
      </c>
      <c r="AZ211" s="16">
        <v>38.46</v>
      </c>
      <c r="BA211" s="16">
        <v>91.86</v>
      </c>
      <c r="BB211" s="16">
        <v>71.430000000000007</v>
      </c>
      <c r="BC211" s="16">
        <v>100</v>
      </c>
      <c r="BD211" s="16"/>
      <c r="BE211" s="16"/>
      <c r="BF211" s="16"/>
      <c r="BG211" s="16"/>
      <c r="BH211" s="16"/>
      <c r="BI211" s="16"/>
      <c r="BJ211" s="16"/>
      <c r="BK211" s="16"/>
      <c r="BL211" s="16"/>
      <c r="BM211" s="16"/>
      <c r="BN211" s="16"/>
      <c r="BO211" s="16"/>
      <c r="BP211" s="16">
        <v>65.849999999999994</v>
      </c>
      <c r="BQ211" s="16">
        <v>79.17</v>
      </c>
      <c r="BR211" s="16">
        <v>83.33</v>
      </c>
      <c r="BS211" s="16">
        <v>69.23</v>
      </c>
      <c r="BT211" s="16">
        <v>88.24</v>
      </c>
      <c r="BU211" s="16">
        <v>62.5</v>
      </c>
      <c r="BV211" s="16">
        <v>75</v>
      </c>
      <c r="BW211" s="16">
        <v>56.25</v>
      </c>
      <c r="BX211" s="16">
        <v>91.67</v>
      </c>
      <c r="BY211" s="16">
        <v>72.22</v>
      </c>
      <c r="BZ211" s="16">
        <v>94.44</v>
      </c>
      <c r="CA211" s="16">
        <v>76.92</v>
      </c>
      <c r="CB211" s="16">
        <v>85.71</v>
      </c>
      <c r="CC211" s="16">
        <v>90</v>
      </c>
      <c r="CD211" s="16">
        <v>80.39</v>
      </c>
      <c r="CE211" s="16">
        <v>88.93</v>
      </c>
      <c r="CF211" s="16">
        <v>89.77</v>
      </c>
      <c r="CG211" s="16">
        <v>100</v>
      </c>
      <c r="CH211" s="16">
        <v>100</v>
      </c>
      <c r="CI211" s="16">
        <v>78.28</v>
      </c>
      <c r="CJ211" s="16">
        <v>87.5</v>
      </c>
      <c r="CK211" s="16">
        <v>50</v>
      </c>
      <c r="CL211" s="16"/>
      <c r="CM211" s="16"/>
      <c r="CN211" s="16"/>
      <c r="CO211" s="16"/>
      <c r="CP211" s="16"/>
      <c r="CQ211" s="16"/>
      <c r="CR211" s="16"/>
      <c r="CS211" s="16">
        <v>95.18</v>
      </c>
      <c r="CT211" s="16">
        <v>82.76</v>
      </c>
      <c r="CU211" s="16">
        <v>82.5</v>
      </c>
      <c r="CV211" s="16"/>
      <c r="CW211" s="16">
        <v>100</v>
      </c>
      <c r="CX211" s="16"/>
      <c r="CY211" s="16">
        <v>100</v>
      </c>
      <c r="CZ211" s="15"/>
      <c r="DA211" s="15"/>
      <c r="DB211" s="15"/>
      <c r="DC211" s="15"/>
      <c r="DD211" s="15"/>
      <c r="DE211" s="15"/>
      <c r="DF211" s="15"/>
      <c r="DG211" s="15"/>
      <c r="DH211" s="15"/>
      <c r="DI211" s="15"/>
      <c r="DJ211" s="15"/>
      <c r="DK211" s="15"/>
      <c r="DL211" s="15"/>
      <c r="DM211" s="15"/>
      <c r="DN211" s="15"/>
      <c r="DO211" s="15"/>
      <c r="DP211" s="15"/>
      <c r="DQ211" s="15"/>
      <c r="DR211" s="15"/>
      <c r="DS211" s="15"/>
      <c r="DT211" s="15"/>
      <c r="DU211" s="15"/>
    </row>
    <row r="212" spans="1:125" x14ac:dyDescent="0.3">
      <c r="A212" s="14" t="s">
        <v>576</v>
      </c>
      <c r="B212" s="15" t="s">
        <v>415</v>
      </c>
      <c r="C212" s="15" t="s">
        <v>101</v>
      </c>
      <c r="D212" s="15" t="s">
        <v>416</v>
      </c>
      <c r="E212" s="15" t="s">
        <v>417</v>
      </c>
      <c r="F212" s="15" t="s">
        <v>322</v>
      </c>
      <c r="G212" s="15" t="s">
        <v>105</v>
      </c>
      <c r="H212" s="15" t="s">
        <v>105</v>
      </c>
      <c r="I212" s="15" t="s">
        <v>324</v>
      </c>
      <c r="J212" s="16"/>
      <c r="K212" s="16"/>
      <c r="L212" s="16"/>
      <c r="M212" s="16"/>
      <c r="N212" s="16"/>
      <c r="O212" s="16"/>
      <c r="P212" s="16"/>
      <c r="Q212" s="16"/>
      <c r="R212" s="16">
        <v>69.53</v>
      </c>
      <c r="S212" s="16">
        <v>29.91</v>
      </c>
      <c r="T212" s="16"/>
      <c r="U212" s="16">
        <v>74.599999999999994</v>
      </c>
      <c r="V212" s="16"/>
      <c r="W212" s="16"/>
      <c r="X212" s="16">
        <v>69.77</v>
      </c>
      <c r="Y212" s="16"/>
      <c r="Z212" s="16"/>
      <c r="AA212" s="16"/>
      <c r="AB212" s="16">
        <v>69.92</v>
      </c>
      <c r="AC212" s="16"/>
      <c r="AD212" s="16"/>
      <c r="AE212" s="16"/>
      <c r="AF212" s="16">
        <v>60.44</v>
      </c>
      <c r="AG212" s="16">
        <v>55.47</v>
      </c>
      <c r="AH212" s="16"/>
      <c r="AI212" s="16"/>
      <c r="AJ212" s="16">
        <v>65.39</v>
      </c>
      <c r="AK212" s="16">
        <v>79.17</v>
      </c>
      <c r="AL212" s="16">
        <v>41.67</v>
      </c>
      <c r="AM212" s="16">
        <v>77.56</v>
      </c>
      <c r="AN212" s="16">
        <v>28.57</v>
      </c>
      <c r="AO212" s="16">
        <v>26.09</v>
      </c>
      <c r="AP212" s="16">
        <v>20.69</v>
      </c>
      <c r="AQ212" s="16"/>
      <c r="AR212" s="16"/>
      <c r="AS212" s="16"/>
      <c r="AT212" s="16">
        <v>22.22</v>
      </c>
      <c r="AU212" s="16">
        <v>12.5</v>
      </c>
      <c r="AV212" s="16">
        <v>25.64</v>
      </c>
      <c r="AW212" s="16">
        <v>73.33</v>
      </c>
      <c r="AX212" s="16">
        <v>50</v>
      </c>
      <c r="AY212" s="16">
        <v>53.33</v>
      </c>
      <c r="AZ212" s="16"/>
      <c r="BA212" s="16">
        <v>85.88</v>
      </c>
      <c r="BB212" s="16">
        <v>0</v>
      </c>
      <c r="BC212" s="16">
        <v>55.56</v>
      </c>
      <c r="BD212" s="16"/>
      <c r="BE212" s="16"/>
      <c r="BF212" s="16"/>
      <c r="BG212" s="16"/>
      <c r="BH212" s="16"/>
      <c r="BI212" s="16"/>
      <c r="BJ212" s="16"/>
      <c r="BK212" s="16"/>
      <c r="BL212" s="16"/>
      <c r="BM212" s="16"/>
      <c r="BN212" s="16"/>
      <c r="BO212" s="16"/>
      <c r="BP212" s="16">
        <v>85</v>
      </c>
      <c r="BQ212" s="16">
        <v>70.83</v>
      </c>
      <c r="BR212" s="16">
        <v>77.78</v>
      </c>
      <c r="BS212" s="16">
        <v>100</v>
      </c>
      <c r="BT212" s="16">
        <v>31.03</v>
      </c>
      <c r="BU212" s="16"/>
      <c r="BV212" s="16"/>
      <c r="BW212" s="16"/>
      <c r="BX212" s="16"/>
      <c r="BY212" s="16"/>
      <c r="BZ212" s="16"/>
      <c r="CA212" s="16"/>
      <c r="CB212" s="16"/>
      <c r="CC212" s="16"/>
      <c r="CD212" s="16"/>
      <c r="CE212" s="16">
        <v>45.42</v>
      </c>
      <c r="CF212" s="16">
        <v>80.459999999999994</v>
      </c>
      <c r="CG212" s="16">
        <v>71.430000000000007</v>
      </c>
      <c r="CH212" s="16">
        <v>37.5</v>
      </c>
      <c r="CI212" s="16">
        <v>55.09</v>
      </c>
      <c r="CJ212" s="16">
        <v>54.17</v>
      </c>
      <c r="CK212" s="16">
        <v>0</v>
      </c>
      <c r="CL212" s="16"/>
      <c r="CM212" s="16"/>
      <c r="CN212" s="16"/>
      <c r="CO212" s="16"/>
      <c r="CP212" s="16"/>
      <c r="CQ212" s="16"/>
      <c r="CR212" s="16"/>
      <c r="CS212" s="16">
        <v>54.22</v>
      </c>
      <c r="CT212" s="16">
        <v>46.43</v>
      </c>
      <c r="CU212" s="16">
        <v>47.5</v>
      </c>
      <c r="CV212" s="16"/>
      <c r="CW212" s="16">
        <v>88.64</v>
      </c>
      <c r="CX212" s="16"/>
      <c r="CY212" s="16">
        <v>68.75</v>
      </c>
      <c r="CZ212" s="15"/>
      <c r="DA212" s="15"/>
      <c r="DB212" s="15"/>
      <c r="DC212" s="15"/>
      <c r="DD212" s="15"/>
      <c r="DE212" s="15"/>
      <c r="DF212" s="15"/>
      <c r="DG212" s="15"/>
      <c r="DH212" s="15"/>
      <c r="DI212" s="15"/>
      <c r="DJ212" s="15"/>
      <c r="DK212" s="15"/>
      <c r="DL212" s="15"/>
      <c r="DM212" s="15"/>
      <c r="DN212" s="15"/>
      <c r="DO212" s="15"/>
      <c r="DP212" s="15"/>
      <c r="DQ212" s="15"/>
      <c r="DR212" s="15"/>
      <c r="DS212" s="15"/>
      <c r="DT212" s="15"/>
      <c r="DU212" s="15"/>
    </row>
    <row r="213" spans="1:125" x14ac:dyDescent="0.3">
      <c r="A213" s="14" t="s">
        <v>576</v>
      </c>
      <c r="B213" s="15" t="s">
        <v>418</v>
      </c>
      <c r="C213" s="15" t="s">
        <v>101</v>
      </c>
      <c r="D213" s="15" t="s">
        <v>320</v>
      </c>
      <c r="E213" s="15" t="s">
        <v>320</v>
      </c>
      <c r="F213" s="15" t="s">
        <v>322</v>
      </c>
      <c r="G213" s="15" t="s">
        <v>389</v>
      </c>
      <c r="H213" s="15" t="s">
        <v>419</v>
      </c>
      <c r="I213" s="15" t="s">
        <v>324</v>
      </c>
      <c r="J213" s="16"/>
      <c r="K213" s="16"/>
      <c r="L213" s="16"/>
      <c r="M213" s="16"/>
      <c r="N213" s="16"/>
      <c r="O213" s="16"/>
      <c r="P213" s="16"/>
      <c r="Q213" s="16"/>
      <c r="R213" s="16">
        <v>69.400000000000006</v>
      </c>
      <c r="S213" s="16">
        <v>42</v>
      </c>
      <c r="T213" s="16"/>
      <c r="U213" s="16">
        <v>50.79</v>
      </c>
      <c r="V213" s="16"/>
      <c r="W213" s="16"/>
      <c r="X213" s="16">
        <v>53.25</v>
      </c>
      <c r="Y213" s="16"/>
      <c r="Z213" s="16"/>
      <c r="AA213" s="16"/>
      <c r="AB213" s="16">
        <v>66.67</v>
      </c>
      <c r="AC213" s="16">
        <v>67.86</v>
      </c>
      <c r="AD213" s="16">
        <v>75</v>
      </c>
      <c r="AE213" s="16"/>
      <c r="AF213" s="16">
        <v>63.61</v>
      </c>
      <c r="AG213" s="16">
        <v>76.25</v>
      </c>
      <c r="AH213" s="16"/>
      <c r="AI213" s="16"/>
      <c r="AJ213" s="16">
        <v>69.319999999999993</v>
      </c>
      <c r="AK213" s="16">
        <v>84.38</v>
      </c>
      <c r="AL213" s="16">
        <v>70.83</v>
      </c>
      <c r="AM213" s="16">
        <v>59.62</v>
      </c>
      <c r="AN213" s="16">
        <v>57.14</v>
      </c>
      <c r="AO213" s="16">
        <v>54.55</v>
      </c>
      <c r="AP213" s="16">
        <v>40</v>
      </c>
      <c r="AQ213" s="16"/>
      <c r="AR213" s="16"/>
      <c r="AS213" s="16"/>
      <c r="AT213" s="16">
        <v>63.89</v>
      </c>
      <c r="AU213" s="16">
        <v>0</v>
      </c>
      <c r="AV213" s="16">
        <v>10.26</v>
      </c>
      <c r="AW213" s="16">
        <v>38.33</v>
      </c>
      <c r="AX213" s="16">
        <v>0</v>
      </c>
      <c r="AY213" s="16">
        <v>56.67</v>
      </c>
      <c r="AZ213" s="16"/>
      <c r="BA213" s="16">
        <v>82.43</v>
      </c>
      <c r="BB213" s="16">
        <v>37.14</v>
      </c>
      <c r="BC213" s="16"/>
      <c r="BD213" s="16"/>
      <c r="BE213" s="16"/>
      <c r="BF213" s="16"/>
      <c r="BG213" s="16"/>
      <c r="BH213" s="16"/>
      <c r="BI213" s="16"/>
      <c r="BJ213" s="16"/>
      <c r="BK213" s="16"/>
      <c r="BL213" s="16"/>
      <c r="BM213" s="16"/>
      <c r="BN213" s="16"/>
      <c r="BO213" s="16"/>
      <c r="BP213" s="16">
        <v>63.41</v>
      </c>
      <c r="BQ213" s="16">
        <v>41.67</v>
      </c>
      <c r="BR213" s="16">
        <v>78.95</v>
      </c>
      <c r="BS213" s="16">
        <v>76.92</v>
      </c>
      <c r="BT213" s="16">
        <v>76.47</v>
      </c>
      <c r="BU213" s="16">
        <v>62.5</v>
      </c>
      <c r="BV213" s="16">
        <v>25</v>
      </c>
      <c r="BW213" s="16">
        <v>75</v>
      </c>
      <c r="BX213" s="16">
        <v>66.67</v>
      </c>
      <c r="BY213" s="16">
        <v>62.96</v>
      </c>
      <c r="BZ213" s="16">
        <v>77.78</v>
      </c>
      <c r="CA213" s="16">
        <v>92.31</v>
      </c>
      <c r="CB213" s="16">
        <v>82.14</v>
      </c>
      <c r="CC213" s="16">
        <v>75</v>
      </c>
      <c r="CD213" s="16">
        <v>88.24</v>
      </c>
      <c r="CE213" s="16">
        <v>50.52</v>
      </c>
      <c r="CF213" s="16">
        <v>79.17</v>
      </c>
      <c r="CG213" s="16">
        <v>73.33</v>
      </c>
      <c r="CH213" s="16">
        <v>100</v>
      </c>
      <c r="CI213" s="16">
        <v>71.91</v>
      </c>
      <c r="CJ213" s="16">
        <v>66.67</v>
      </c>
      <c r="CK213" s="16">
        <v>100</v>
      </c>
      <c r="CL213" s="16"/>
      <c r="CM213" s="16"/>
      <c r="CN213" s="16"/>
      <c r="CO213" s="16"/>
      <c r="CP213" s="16"/>
      <c r="CQ213" s="16"/>
      <c r="CR213" s="16"/>
      <c r="CS213" s="16">
        <v>57.83</v>
      </c>
      <c r="CT213" s="16">
        <v>51.72</v>
      </c>
      <c r="CU213" s="16">
        <v>52.5</v>
      </c>
      <c r="CV213" s="16"/>
      <c r="CW213" s="16">
        <v>87.88</v>
      </c>
      <c r="CX213" s="16"/>
      <c r="CY213" s="16">
        <v>93.75</v>
      </c>
      <c r="CZ213" s="15"/>
      <c r="DA213" s="15"/>
      <c r="DB213" s="15"/>
      <c r="DC213" s="15"/>
      <c r="DD213" s="15"/>
      <c r="DE213" s="15"/>
      <c r="DF213" s="15"/>
      <c r="DG213" s="15"/>
      <c r="DH213" s="15"/>
      <c r="DI213" s="15"/>
      <c r="DJ213" s="15"/>
      <c r="DK213" s="15"/>
      <c r="DL213" s="15"/>
      <c r="DM213" s="15"/>
      <c r="DN213" s="15"/>
      <c r="DO213" s="15"/>
      <c r="DP213" s="15"/>
      <c r="DQ213" s="15"/>
      <c r="DR213" s="15"/>
      <c r="DS213" s="15"/>
      <c r="DT213" s="15"/>
      <c r="DU213" s="15"/>
    </row>
    <row r="214" spans="1:125" x14ac:dyDescent="0.3">
      <c r="A214" s="14" t="s">
        <v>576</v>
      </c>
      <c r="B214" s="15" t="s">
        <v>420</v>
      </c>
      <c r="C214" s="15" t="s">
        <v>101</v>
      </c>
      <c r="D214" s="15" t="s">
        <v>320</v>
      </c>
      <c r="E214" s="15" t="s">
        <v>320</v>
      </c>
      <c r="F214" s="15" t="s">
        <v>322</v>
      </c>
      <c r="G214" s="15" t="s">
        <v>105</v>
      </c>
      <c r="H214" s="15" t="s">
        <v>105</v>
      </c>
      <c r="I214" s="15" t="s">
        <v>324</v>
      </c>
      <c r="J214" s="16"/>
      <c r="K214" s="16"/>
      <c r="L214" s="16"/>
      <c r="M214" s="16"/>
      <c r="N214" s="16"/>
      <c r="O214" s="16"/>
      <c r="P214" s="16"/>
      <c r="Q214" s="16"/>
      <c r="R214" s="16"/>
      <c r="S214" s="16">
        <v>73.959999999999994</v>
      </c>
      <c r="T214" s="16"/>
      <c r="U214" s="16"/>
      <c r="V214" s="16"/>
      <c r="W214" s="16"/>
      <c r="X214" s="16">
        <v>73.31</v>
      </c>
      <c r="Y214" s="16"/>
      <c r="Z214" s="16"/>
      <c r="AA214" s="16"/>
      <c r="AB214" s="16">
        <v>67.680000000000007</v>
      </c>
      <c r="AC214" s="16"/>
      <c r="AD214" s="16">
        <v>66.17</v>
      </c>
      <c r="AE214" s="16"/>
      <c r="AF214" s="16">
        <v>86.59</v>
      </c>
      <c r="AG214" s="16">
        <v>83.7</v>
      </c>
      <c r="AH214" s="16"/>
      <c r="AI214" s="16"/>
      <c r="AJ214" s="16">
        <v>88.47</v>
      </c>
      <c r="AK214" s="16"/>
      <c r="AL214" s="16"/>
      <c r="AM214" s="16"/>
      <c r="AN214" s="16"/>
      <c r="AO214" s="16">
        <v>71.430000000000007</v>
      </c>
      <c r="AP214" s="16">
        <v>74.55</v>
      </c>
      <c r="AQ214" s="16"/>
      <c r="AR214" s="16"/>
      <c r="AS214" s="16"/>
      <c r="AT214" s="16">
        <v>44.44</v>
      </c>
      <c r="AU214" s="16">
        <v>91.67</v>
      </c>
      <c r="AV214" s="16">
        <v>74.069999999999993</v>
      </c>
      <c r="AW214" s="16">
        <v>50</v>
      </c>
      <c r="AX214" s="16">
        <v>0</v>
      </c>
      <c r="AY214" s="16">
        <v>0</v>
      </c>
      <c r="AZ214" s="16"/>
      <c r="BA214" s="16">
        <v>89.29</v>
      </c>
      <c r="BB214" s="16">
        <v>68.569999999999993</v>
      </c>
      <c r="BC214" s="16"/>
      <c r="BD214" s="16"/>
      <c r="BE214" s="16"/>
      <c r="BF214" s="16"/>
      <c r="BG214" s="16"/>
      <c r="BH214" s="16"/>
      <c r="BI214" s="16"/>
      <c r="BJ214" s="16"/>
      <c r="BK214" s="16"/>
      <c r="BL214" s="16"/>
      <c r="BM214" s="16"/>
      <c r="BN214" s="16"/>
      <c r="BO214" s="16"/>
      <c r="BP214" s="16">
        <v>57.14</v>
      </c>
      <c r="BQ214" s="16">
        <v>41.67</v>
      </c>
      <c r="BR214" s="16">
        <v>83.33</v>
      </c>
      <c r="BS214" s="16">
        <v>38.46</v>
      </c>
      <c r="BT214" s="16">
        <v>85.29</v>
      </c>
      <c r="BU214" s="16"/>
      <c r="BV214" s="16"/>
      <c r="BW214" s="16"/>
      <c r="BX214" s="16"/>
      <c r="BY214" s="16">
        <v>66.67</v>
      </c>
      <c r="BZ214" s="16">
        <v>50</v>
      </c>
      <c r="CA214" s="16">
        <v>51.28</v>
      </c>
      <c r="CB214" s="16">
        <v>70</v>
      </c>
      <c r="CC214" s="16">
        <v>47.37</v>
      </c>
      <c r="CD214" s="16"/>
      <c r="CE214" s="16">
        <v>80.42</v>
      </c>
      <c r="CF214" s="16">
        <v>94.19</v>
      </c>
      <c r="CG214" s="16">
        <v>78.569999999999993</v>
      </c>
      <c r="CH214" s="16">
        <v>100</v>
      </c>
      <c r="CI214" s="16">
        <v>80.41</v>
      </c>
      <c r="CJ214" s="16">
        <v>100</v>
      </c>
      <c r="CK214" s="16">
        <v>50</v>
      </c>
      <c r="CL214" s="16"/>
      <c r="CM214" s="16"/>
      <c r="CN214" s="16"/>
      <c r="CO214" s="16"/>
      <c r="CP214" s="16"/>
      <c r="CQ214" s="16"/>
      <c r="CR214" s="16"/>
      <c r="CS214" s="16">
        <v>86.57</v>
      </c>
      <c r="CT214" s="16">
        <v>84.48</v>
      </c>
      <c r="CU214" s="16">
        <v>85.19</v>
      </c>
      <c r="CV214" s="16"/>
      <c r="CW214" s="16">
        <v>94.7</v>
      </c>
      <c r="CX214" s="16"/>
      <c r="CY214" s="16">
        <v>87.5</v>
      </c>
      <c r="CZ214" s="15"/>
      <c r="DA214" s="15"/>
      <c r="DB214" s="15"/>
      <c r="DC214" s="15"/>
      <c r="DD214" s="15"/>
      <c r="DE214" s="15"/>
      <c r="DF214" s="15"/>
      <c r="DG214" s="15"/>
      <c r="DH214" s="15"/>
      <c r="DI214" s="15"/>
      <c r="DJ214" s="15"/>
      <c r="DK214" s="15"/>
      <c r="DL214" s="15"/>
      <c r="DM214" s="15"/>
      <c r="DN214" s="15"/>
      <c r="DO214" s="15"/>
      <c r="DP214" s="15"/>
      <c r="DQ214" s="15"/>
      <c r="DR214" s="15"/>
      <c r="DS214" s="15"/>
      <c r="DT214" s="15"/>
      <c r="DU214" s="15"/>
    </row>
    <row r="215" spans="1:125" x14ac:dyDescent="0.3">
      <c r="A215" s="14" t="s">
        <v>576</v>
      </c>
      <c r="B215" s="15" t="s">
        <v>421</v>
      </c>
      <c r="C215" s="15" t="s">
        <v>101</v>
      </c>
      <c r="D215" s="15" t="s">
        <v>102</v>
      </c>
      <c r="E215" s="15" t="s">
        <v>143</v>
      </c>
      <c r="F215" s="15" t="s">
        <v>108</v>
      </c>
      <c r="G215" s="15" t="s">
        <v>105</v>
      </c>
      <c r="H215" s="15" t="s">
        <v>105</v>
      </c>
      <c r="I215" s="15" t="s">
        <v>324</v>
      </c>
      <c r="J215" s="16"/>
      <c r="K215" s="16"/>
      <c r="L215" s="16"/>
      <c r="M215" s="16"/>
      <c r="N215" s="16"/>
      <c r="O215" s="16"/>
      <c r="P215" s="16"/>
      <c r="Q215" s="16"/>
      <c r="R215" s="16"/>
      <c r="S215" s="16">
        <v>33.04</v>
      </c>
      <c r="T215" s="16"/>
      <c r="U215" s="16">
        <v>62.5</v>
      </c>
      <c r="V215" s="16">
        <v>92.68</v>
      </c>
      <c r="W215" s="16"/>
      <c r="X215" s="16">
        <v>66.27</v>
      </c>
      <c r="Y215" s="16"/>
      <c r="Z215" s="16"/>
      <c r="AA215" s="16"/>
      <c r="AB215" s="16">
        <v>51.94</v>
      </c>
      <c r="AC215" s="16"/>
      <c r="AD215" s="16">
        <v>63.56</v>
      </c>
      <c r="AE215" s="16"/>
      <c r="AF215" s="16">
        <v>64.31</v>
      </c>
      <c r="AG215" s="16">
        <v>69.19</v>
      </c>
      <c r="AH215" s="16">
        <v>38.1</v>
      </c>
      <c r="AI215" s="16"/>
      <c r="AJ215" s="16">
        <v>68.010000000000005</v>
      </c>
      <c r="AK215" s="16"/>
      <c r="AL215" s="16"/>
      <c r="AM215" s="16"/>
      <c r="AN215" s="16"/>
      <c r="AO215" s="16">
        <v>47.83</v>
      </c>
      <c r="AP215" s="16">
        <v>12.07</v>
      </c>
      <c r="AQ215" s="16">
        <v>93.33</v>
      </c>
      <c r="AR215" s="16">
        <v>92.59</v>
      </c>
      <c r="AS215" s="16">
        <v>100</v>
      </c>
      <c r="AT215" s="16">
        <v>25</v>
      </c>
      <c r="AU215" s="16">
        <v>25</v>
      </c>
      <c r="AV215" s="16">
        <v>41.67</v>
      </c>
      <c r="AW215" s="16">
        <v>45.45</v>
      </c>
      <c r="AX215" s="16">
        <v>0</v>
      </c>
      <c r="AY215" s="16">
        <v>0</v>
      </c>
      <c r="AZ215" s="16"/>
      <c r="BA215" s="16">
        <v>79.760000000000005</v>
      </c>
      <c r="BB215" s="16">
        <v>82.86</v>
      </c>
      <c r="BC215" s="16">
        <v>100</v>
      </c>
      <c r="BD215" s="16"/>
      <c r="BE215" s="16"/>
      <c r="BF215" s="16"/>
      <c r="BG215" s="16"/>
      <c r="BH215" s="16"/>
      <c r="BI215" s="16"/>
      <c r="BJ215" s="16"/>
      <c r="BK215" s="16"/>
      <c r="BL215" s="16"/>
      <c r="BM215" s="16"/>
      <c r="BN215" s="16"/>
      <c r="BO215" s="16"/>
      <c r="BP215" s="16">
        <v>46.51</v>
      </c>
      <c r="BQ215" s="16">
        <v>66.67</v>
      </c>
      <c r="BR215" s="16">
        <v>61.11</v>
      </c>
      <c r="BS215" s="16">
        <v>23.08</v>
      </c>
      <c r="BT215" s="16">
        <v>51.72</v>
      </c>
      <c r="BU215" s="16"/>
      <c r="BV215" s="16"/>
      <c r="BW215" s="16"/>
      <c r="BX215" s="16"/>
      <c r="BY215" s="16">
        <v>55.38</v>
      </c>
      <c r="BZ215" s="16">
        <v>57.89</v>
      </c>
      <c r="CA215" s="16">
        <v>46.15</v>
      </c>
      <c r="CB215" s="16">
        <v>57.14</v>
      </c>
      <c r="CC215" s="16">
        <v>54.17</v>
      </c>
      <c r="CD215" s="16">
        <v>72.73</v>
      </c>
      <c r="CE215" s="16">
        <v>47.43</v>
      </c>
      <c r="CF215" s="16">
        <v>86.67</v>
      </c>
      <c r="CG215" s="16">
        <v>100</v>
      </c>
      <c r="CH215" s="16">
        <v>87.5</v>
      </c>
      <c r="CI215" s="16">
        <v>60.61</v>
      </c>
      <c r="CJ215" s="16">
        <v>33.33</v>
      </c>
      <c r="CK215" s="16">
        <v>50</v>
      </c>
      <c r="CL215" s="16">
        <v>43.24</v>
      </c>
      <c r="CM215" s="16">
        <v>0</v>
      </c>
      <c r="CN215" s="16">
        <v>44.44</v>
      </c>
      <c r="CO215" s="16"/>
      <c r="CP215" s="16"/>
      <c r="CQ215" s="16"/>
      <c r="CR215" s="16"/>
      <c r="CS215" s="16">
        <v>58.41</v>
      </c>
      <c r="CT215" s="16">
        <v>74.73</v>
      </c>
      <c r="CU215" s="16">
        <v>54.5</v>
      </c>
      <c r="CV215" s="16">
        <v>46.67</v>
      </c>
      <c r="CW215" s="16">
        <v>70.739999999999995</v>
      </c>
      <c r="CX215" s="16"/>
      <c r="CY215" s="16">
        <v>70.16</v>
      </c>
      <c r="CZ215" s="15"/>
      <c r="DA215" s="15"/>
      <c r="DB215" s="15"/>
      <c r="DC215" s="15"/>
      <c r="DD215" s="15"/>
      <c r="DE215" s="15"/>
      <c r="DF215" s="15"/>
      <c r="DG215" s="15"/>
      <c r="DH215" s="15"/>
      <c r="DI215" s="15"/>
      <c r="DJ215" s="15"/>
      <c r="DK215" s="15"/>
      <c r="DL215" s="15"/>
      <c r="DM215" s="15"/>
      <c r="DN215" s="15"/>
      <c r="DO215" s="15"/>
      <c r="DP215" s="15"/>
      <c r="DQ215" s="15"/>
      <c r="DR215" s="15"/>
      <c r="DS215" s="15"/>
      <c r="DT215" s="15"/>
      <c r="DU215" s="15"/>
    </row>
    <row r="216" spans="1:125" x14ac:dyDescent="0.3">
      <c r="A216" s="14" t="s">
        <v>576</v>
      </c>
      <c r="B216" s="15" t="s">
        <v>422</v>
      </c>
      <c r="C216" s="15" t="s">
        <v>101</v>
      </c>
      <c r="D216" s="15" t="s">
        <v>320</v>
      </c>
      <c r="E216" s="15" t="s">
        <v>350</v>
      </c>
      <c r="F216" s="15" t="s">
        <v>116</v>
      </c>
      <c r="G216" s="15" t="s">
        <v>105</v>
      </c>
      <c r="H216" s="15" t="s">
        <v>105</v>
      </c>
      <c r="I216" s="15" t="s">
        <v>324</v>
      </c>
      <c r="J216" s="16"/>
      <c r="K216" s="16"/>
      <c r="L216" s="16"/>
      <c r="M216" s="16"/>
      <c r="N216" s="16"/>
      <c r="O216" s="16"/>
      <c r="P216" s="16"/>
      <c r="Q216" s="16"/>
      <c r="R216" s="16"/>
      <c r="S216" s="16">
        <v>18.809999999999999</v>
      </c>
      <c r="T216" s="16"/>
      <c r="U216" s="16"/>
      <c r="V216" s="16"/>
      <c r="W216" s="16"/>
      <c r="X216" s="16">
        <v>49.54</v>
      </c>
      <c r="Y216" s="16"/>
      <c r="Z216" s="16"/>
      <c r="AA216" s="16"/>
      <c r="AB216" s="16">
        <v>61.9</v>
      </c>
      <c r="AC216" s="16">
        <v>47.62</v>
      </c>
      <c r="AD216" s="16">
        <v>55.35</v>
      </c>
      <c r="AE216" s="16"/>
      <c r="AF216" s="16">
        <v>49.28</v>
      </c>
      <c r="AG216" s="16">
        <v>79.55</v>
      </c>
      <c r="AH216" s="16"/>
      <c r="AI216" s="16"/>
      <c r="AJ216" s="16">
        <v>49.21</v>
      </c>
      <c r="AK216" s="16"/>
      <c r="AL216" s="16"/>
      <c r="AM216" s="16"/>
      <c r="AN216" s="16"/>
      <c r="AO216" s="16">
        <v>19.32</v>
      </c>
      <c r="AP216" s="16">
        <v>20</v>
      </c>
      <c r="AQ216" s="16"/>
      <c r="AR216" s="16"/>
      <c r="AS216" s="16"/>
      <c r="AT216" s="16">
        <v>58.33</v>
      </c>
      <c r="AU216" s="16">
        <v>29.17</v>
      </c>
      <c r="AV216" s="16">
        <v>49.43</v>
      </c>
      <c r="AW216" s="16">
        <v>42.5</v>
      </c>
      <c r="AX216" s="16"/>
      <c r="AY216" s="16">
        <v>0</v>
      </c>
      <c r="AZ216" s="16">
        <v>58.82</v>
      </c>
      <c r="BA216" s="16">
        <v>54.65</v>
      </c>
      <c r="BB216" s="16">
        <v>57.14</v>
      </c>
      <c r="BC216" s="16"/>
      <c r="BD216" s="16"/>
      <c r="BE216" s="16"/>
      <c r="BF216" s="16"/>
      <c r="BG216" s="16"/>
      <c r="BH216" s="16"/>
      <c r="BI216" s="16"/>
      <c r="BJ216" s="16"/>
      <c r="BK216" s="16"/>
      <c r="BL216" s="16"/>
      <c r="BM216" s="16"/>
      <c r="BN216" s="16"/>
      <c r="BO216" s="16"/>
      <c r="BP216" s="16">
        <v>73.33</v>
      </c>
      <c r="BQ216" s="16">
        <v>45.83</v>
      </c>
      <c r="BR216" s="16">
        <v>79.17</v>
      </c>
      <c r="BS216" s="16">
        <v>69.23</v>
      </c>
      <c r="BT216" s="16">
        <v>50</v>
      </c>
      <c r="BU216" s="16">
        <v>87.5</v>
      </c>
      <c r="BV216" s="16">
        <v>50</v>
      </c>
      <c r="BW216" s="16">
        <v>29.41</v>
      </c>
      <c r="BX216" s="16">
        <v>64.290000000000006</v>
      </c>
      <c r="BY216" s="16">
        <v>66.67</v>
      </c>
      <c r="BZ216" s="16">
        <v>61.11</v>
      </c>
      <c r="CA216" s="16">
        <v>46.15</v>
      </c>
      <c r="CB216" s="16">
        <v>10.71</v>
      </c>
      <c r="CC216" s="16">
        <v>45</v>
      </c>
      <c r="CD216" s="16">
        <v>53.33</v>
      </c>
      <c r="CE216" s="16">
        <v>37.700000000000003</v>
      </c>
      <c r="CF216" s="16">
        <v>64.77</v>
      </c>
      <c r="CG216" s="16">
        <v>80</v>
      </c>
      <c r="CH216" s="16">
        <v>87.5</v>
      </c>
      <c r="CI216" s="16">
        <v>82.32</v>
      </c>
      <c r="CJ216" s="16">
        <v>66.67</v>
      </c>
      <c r="CK216" s="16">
        <v>50</v>
      </c>
      <c r="CL216" s="16"/>
      <c r="CM216" s="16"/>
      <c r="CN216" s="16"/>
      <c r="CO216" s="16"/>
      <c r="CP216" s="16"/>
      <c r="CQ216" s="16"/>
      <c r="CR216" s="16"/>
      <c r="CS216" s="16">
        <v>28.31</v>
      </c>
      <c r="CT216" s="16">
        <v>27.59</v>
      </c>
      <c r="CU216" s="16">
        <v>27.59</v>
      </c>
      <c r="CV216" s="16"/>
      <c r="CW216" s="16">
        <v>74.239999999999995</v>
      </c>
      <c r="CX216" s="16"/>
      <c r="CY216" s="16">
        <v>81.25</v>
      </c>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row>
    <row r="217" spans="1:125" x14ac:dyDescent="0.3">
      <c r="A217" s="14" t="s">
        <v>576</v>
      </c>
      <c r="B217" s="15" t="s">
        <v>423</v>
      </c>
      <c r="C217" s="15" t="s">
        <v>101</v>
      </c>
      <c r="D217" s="15" t="s">
        <v>383</v>
      </c>
      <c r="E217" s="15" t="s">
        <v>147</v>
      </c>
      <c r="F217" s="15" t="s">
        <v>322</v>
      </c>
      <c r="G217" s="15" t="s">
        <v>105</v>
      </c>
      <c r="H217" s="15" t="s">
        <v>105</v>
      </c>
      <c r="I217" s="15" t="s">
        <v>324</v>
      </c>
      <c r="J217" s="16"/>
      <c r="K217" s="16"/>
      <c r="L217" s="16"/>
      <c r="M217" s="16"/>
      <c r="N217" s="16"/>
      <c r="O217" s="16"/>
      <c r="P217" s="16"/>
      <c r="Q217" s="16"/>
      <c r="R217" s="16"/>
      <c r="S217" s="16">
        <v>49.23</v>
      </c>
      <c r="T217" s="16"/>
      <c r="U217" s="16">
        <v>65.08</v>
      </c>
      <c r="V217" s="16"/>
      <c r="W217" s="16"/>
      <c r="X217" s="16">
        <v>57.82</v>
      </c>
      <c r="Y217" s="16"/>
      <c r="Z217" s="16"/>
      <c r="AA217" s="16"/>
      <c r="AB217" s="16">
        <v>56.69</v>
      </c>
      <c r="AC217" s="16"/>
      <c r="AD217" s="16">
        <v>75.2</v>
      </c>
      <c r="AE217" s="16"/>
      <c r="AF217" s="16">
        <v>75.489999999999995</v>
      </c>
      <c r="AG217" s="16">
        <v>66.52</v>
      </c>
      <c r="AH217" s="16"/>
      <c r="AI217" s="16"/>
      <c r="AJ217" s="16">
        <v>72.03</v>
      </c>
      <c r="AK217" s="16"/>
      <c r="AL217" s="16"/>
      <c r="AM217" s="16"/>
      <c r="AN217" s="16"/>
      <c r="AO217" s="16">
        <v>48.86</v>
      </c>
      <c r="AP217" s="16">
        <v>52.73</v>
      </c>
      <c r="AQ217" s="16"/>
      <c r="AR217" s="16"/>
      <c r="AS217" s="16"/>
      <c r="AT217" s="16">
        <v>41.67</v>
      </c>
      <c r="AU217" s="16">
        <v>0</v>
      </c>
      <c r="AV217" s="16">
        <v>56.25</v>
      </c>
      <c r="AW217" s="16">
        <v>43.33</v>
      </c>
      <c r="AX217" s="16">
        <v>0</v>
      </c>
      <c r="AY217" s="16">
        <v>0</v>
      </c>
      <c r="AZ217" s="16"/>
      <c r="BA217" s="16">
        <v>87.01</v>
      </c>
      <c r="BB217" s="16">
        <v>10</v>
      </c>
      <c r="BC217" s="16"/>
      <c r="BD217" s="16"/>
      <c r="BE217" s="16"/>
      <c r="BF217" s="16"/>
      <c r="BG217" s="16"/>
      <c r="BH217" s="16"/>
      <c r="BI217" s="16"/>
      <c r="BJ217" s="16"/>
      <c r="BK217" s="16"/>
      <c r="BL217" s="16"/>
      <c r="BM217" s="16"/>
      <c r="BN217" s="16"/>
      <c r="BO217" s="16"/>
      <c r="BP217" s="16">
        <v>65.62</v>
      </c>
      <c r="BQ217" s="16">
        <v>37.5</v>
      </c>
      <c r="BR217" s="16">
        <v>60.87</v>
      </c>
      <c r="BS217" s="16">
        <v>46.15</v>
      </c>
      <c r="BT217" s="16">
        <v>61.76</v>
      </c>
      <c r="BU217" s="16"/>
      <c r="BV217" s="16"/>
      <c r="BW217" s="16"/>
      <c r="BX217" s="16"/>
      <c r="BY217" s="16">
        <v>62.5</v>
      </c>
      <c r="BZ217" s="16">
        <v>76.92</v>
      </c>
      <c r="CA217" s="16">
        <v>53.85</v>
      </c>
      <c r="CB217" s="16">
        <v>46.43</v>
      </c>
      <c r="CC217" s="16">
        <v>84.21</v>
      </c>
      <c r="CD217" s="16">
        <v>85.29</v>
      </c>
      <c r="CE217" s="16">
        <v>62.08</v>
      </c>
      <c r="CF217" s="16">
        <v>93.1</v>
      </c>
      <c r="CG217" s="16">
        <v>71.430000000000007</v>
      </c>
      <c r="CH217" s="16">
        <v>100</v>
      </c>
      <c r="CI217" s="16">
        <v>60.19</v>
      </c>
      <c r="CJ217" s="16">
        <v>20</v>
      </c>
      <c r="CK217" s="16">
        <v>100</v>
      </c>
      <c r="CL217" s="16"/>
      <c r="CM217" s="16"/>
      <c r="CN217" s="16"/>
      <c r="CO217" s="16"/>
      <c r="CP217" s="16"/>
      <c r="CQ217" s="16"/>
      <c r="CR217" s="16"/>
      <c r="CS217" s="16">
        <v>61.4</v>
      </c>
      <c r="CT217" s="16">
        <v>63.79</v>
      </c>
      <c r="CU217" s="16">
        <v>64.17</v>
      </c>
      <c r="CV217" s="16"/>
      <c r="CW217" s="16">
        <v>77.27</v>
      </c>
      <c r="CX217" s="16"/>
      <c r="CY217" s="16">
        <v>87.5</v>
      </c>
      <c r="CZ217" s="15"/>
      <c r="DA217" s="15"/>
      <c r="DB217" s="15"/>
      <c r="DC217" s="15"/>
      <c r="DD217" s="15"/>
      <c r="DE217" s="15"/>
      <c r="DF217" s="15"/>
      <c r="DG217" s="15"/>
      <c r="DH217" s="15"/>
      <c r="DI217" s="15"/>
      <c r="DJ217" s="15"/>
      <c r="DK217" s="15"/>
      <c r="DL217" s="15"/>
      <c r="DM217" s="15"/>
      <c r="DN217" s="15"/>
      <c r="DO217" s="15"/>
      <c r="DP217" s="15"/>
      <c r="DQ217" s="15"/>
      <c r="DR217" s="15"/>
      <c r="DS217" s="15"/>
      <c r="DT217" s="15"/>
      <c r="DU217" s="15"/>
    </row>
    <row r="218" spans="1:125" x14ac:dyDescent="0.3">
      <c r="A218" s="14" t="s">
        <v>576</v>
      </c>
      <c r="B218" s="15" t="s">
        <v>424</v>
      </c>
      <c r="C218" s="15" t="s">
        <v>101</v>
      </c>
      <c r="D218" s="15" t="s">
        <v>383</v>
      </c>
      <c r="E218" s="15" t="s">
        <v>425</v>
      </c>
      <c r="F218" s="15" t="s">
        <v>322</v>
      </c>
      <c r="G218" s="15" t="s">
        <v>105</v>
      </c>
      <c r="H218" s="15" t="s">
        <v>105</v>
      </c>
      <c r="I218" s="15" t="s">
        <v>324</v>
      </c>
      <c r="J218" s="16"/>
      <c r="K218" s="16"/>
      <c r="L218" s="16"/>
      <c r="M218" s="16"/>
      <c r="N218" s="16"/>
      <c r="O218" s="16"/>
      <c r="P218" s="16"/>
      <c r="Q218" s="16"/>
      <c r="R218" s="16">
        <v>86.2</v>
      </c>
      <c r="S218" s="16">
        <v>69.16</v>
      </c>
      <c r="T218" s="16"/>
      <c r="U218" s="16">
        <v>80.95</v>
      </c>
      <c r="V218" s="16"/>
      <c r="W218" s="16"/>
      <c r="X218" s="16">
        <v>86.46</v>
      </c>
      <c r="Y218" s="16"/>
      <c r="Z218" s="16"/>
      <c r="AA218" s="16"/>
      <c r="AB218" s="16">
        <v>84.62</v>
      </c>
      <c r="AC218" s="16"/>
      <c r="AD218" s="16"/>
      <c r="AE218" s="16"/>
      <c r="AF218" s="16">
        <v>85.44</v>
      </c>
      <c r="AG218" s="16">
        <v>90.77</v>
      </c>
      <c r="AH218" s="16"/>
      <c r="AI218" s="16"/>
      <c r="AJ218" s="16">
        <v>85.07</v>
      </c>
      <c r="AK218" s="16">
        <v>87.5</v>
      </c>
      <c r="AL218" s="16">
        <v>70.83</v>
      </c>
      <c r="AM218" s="16">
        <v>90.38</v>
      </c>
      <c r="AN218" s="16">
        <v>85.71</v>
      </c>
      <c r="AO218" s="16">
        <v>69.569999999999993</v>
      </c>
      <c r="AP218" s="16">
        <v>72.41</v>
      </c>
      <c r="AQ218" s="16"/>
      <c r="AR218" s="16"/>
      <c r="AS218" s="16"/>
      <c r="AT218" s="16">
        <v>55.56</v>
      </c>
      <c r="AU218" s="16">
        <v>94.44</v>
      </c>
      <c r="AV218" s="16">
        <v>68.75</v>
      </c>
      <c r="AW218" s="16">
        <v>52.5</v>
      </c>
      <c r="AX218" s="16">
        <v>0</v>
      </c>
      <c r="AY218" s="16">
        <v>60</v>
      </c>
      <c r="AZ218" s="16"/>
      <c r="BA218" s="16">
        <v>94.12</v>
      </c>
      <c r="BB218" s="16">
        <v>97.14</v>
      </c>
      <c r="BC218" s="16">
        <v>77.78</v>
      </c>
      <c r="BD218" s="16"/>
      <c r="BE218" s="16"/>
      <c r="BF218" s="16"/>
      <c r="BG218" s="16"/>
      <c r="BH218" s="16"/>
      <c r="BI218" s="16"/>
      <c r="BJ218" s="16"/>
      <c r="BK218" s="16"/>
      <c r="BL218" s="16"/>
      <c r="BM218" s="16"/>
      <c r="BN218" s="16"/>
      <c r="BO218" s="16"/>
      <c r="BP218" s="16">
        <v>92.5</v>
      </c>
      <c r="BQ218" s="16">
        <v>87.5</v>
      </c>
      <c r="BR218" s="16">
        <v>83.33</v>
      </c>
      <c r="BS218" s="16">
        <v>92.31</v>
      </c>
      <c r="BT218" s="16">
        <v>73.53</v>
      </c>
      <c r="BU218" s="16"/>
      <c r="BV218" s="16"/>
      <c r="BW218" s="16"/>
      <c r="BX218" s="16"/>
      <c r="BY218" s="16"/>
      <c r="BZ218" s="16"/>
      <c r="CA218" s="16"/>
      <c r="CB218" s="16"/>
      <c r="CC218" s="16"/>
      <c r="CD218" s="16"/>
      <c r="CE218" s="16">
        <v>75</v>
      </c>
      <c r="CF218" s="16">
        <v>98.85</v>
      </c>
      <c r="CG218" s="16">
        <v>100</v>
      </c>
      <c r="CH218" s="16">
        <v>100</v>
      </c>
      <c r="CI218" s="16">
        <v>83.84</v>
      </c>
      <c r="CJ218" s="16">
        <v>91.67</v>
      </c>
      <c r="CK218" s="16">
        <v>100</v>
      </c>
      <c r="CL218" s="16"/>
      <c r="CM218" s="16"/>
      <c r="CN218" s="16"/>
      <c r="CO218" s="16"/>
      <c r="CP218" s="16"/>
      <c r="CQ218" s="16"/>
      <c r="CR218" s="16"/>
      <c r="CS218" s="16">
        <v>72.290000000000006</v>
      </c>
      <c r="CT218" s="16">
        <v>92.86</v>
      </c>
      <c r="CU218" s="16">
        <v>89.17</v>
      </c>
      <c r="CV218" s="16"/>
      <c r="CW218" s="16">
        <v>93.18</v>
      </c>
      <c r="CX218" s="16"/>
      <c r="CY218" s="16">
        <v>100</v>
      </c>
      <c r="CZ218" s="15"/>
      <c r="DA218" s="15"/>
      <c r="DB218" s="15"/>
      <c r="DC218" s="15"/>
      <c r="DD218" s="15"/>
      <c r="DE218" s="15"/>
      <c r="DF218" s="15"/>
      <c r="DG218" s="15"/>
      <c r="DH218" s="15"/>
      <c r="DI218" s="15"/>
      <c r="DJ218" s="15"/>
      <c r="DK218" s="15"/>
      <c r="DL218" s="15"/>
      <c r="DM218" s="15"/>
      <c r="DN218" s="15"/>
      <c r="DO218" s="15"/>
      <c r="DP218" s="15"/>
      <c r="DQ218" s="15"/>
      <c r="DR218" s="15"/>
      <c r="DS218" s="15"/>
      <c r="DT218" s="15"/>
      <c r="DU218" s="15"/>
    </row>
    <row r="219" spans="1:125" x14ac:dyDescent="0.3">
      <c r="A219" s="14" t="s">
        <v>576</v>
      </c>
      <c r="B219" s="15" t="s">
        <v>426</v>
      </c>
      <c r="C219" s="15" t="s">
        <v>101</v>
      </c>
      <c r="D219" s="15" t="s">
        <v>427</v>
      </c>
      <c r="E219" s="15" t="s">
        <v>428</v>
      </c>
      <c r="F219" s="15" t="s">
        <v>322</v>
      </c>
      <c r="G219" s="15" t="s">
        <v>105</v>
      </c>
      <c r="H219" s="15" t="s">
        <v>105</v>
      </c>
      <c r="I219" s="15" t="s">
        <v>324</v>
      </c>
      <c r="J219" s="16"/>
      <c r="K219" s="16"/>
      <c r="L219" s="16"/>
      <c r="M219" s="16"/>
      <c r="N219" s="16"/>
      <c r="O219" s="16"/>
      <c r="P219" s="16"/>
      <c r="Q219" s="16"/>
      <c r="R219" s="16"/>
      <c r="S219" s="16">
        <v>26.04</v>
      </c>
      <c r="T219" s="16"/>
      <c r="U219" s="16">
        <v>53.33</v>
      </c>
      <c r="V219" s="16"/>
      <c r="W219" s="16"/>
      <c r="X219" s="16">
        <v>64.150000000000006</v>
      </c>
      <c r="Y219" s="16"/>
      <c r="Z219" s="16"/>
      <c r="AA219" s="16"/>
      <c r="AB219" s="16">
        <v>46.72</v>
      </c>
      <c r="AC219" s="16">
        <v>39.68</v>
      </c>
      <c r="AD219" s="16"/>
      <c r="AE219" s="16"/>
      <c r="AF219" s="16">
        <v>63.68</v>
      </c>
      <c r="AG219" s="16">
        <v>86.89</v>
      </c>
      <c r="AH219" s="16"/>
      <c r="AI219" s="16"/>
      <c r="AJ219" s="16">
        <v>47.06</v>
      </c>
      <c r="AK219" s="16"/>
      <c r="AL219" s="16"/>
      <c r="AM219" s="16"/>
      <c r="AN219" s="16"/>
      <c r="AO219" s="16">
        <v>14.29</v>
      </c>
      <c r="AP219" s="16">
        <v>27.27</v>
      </c>
      <c r="AQ219" s="16"/>
      <c r="AR219" s="16"/>
      <c r="AS219" s="16"/>
      <c r="AT219" s="16">
        <v>44.44</v>
      </c>
      <c r="AU219" s="16">
        <v>0</v>
      </c>
      <c r="AV219" s="16">
        <v>34.85</v>
      </c>
      <c r="AW219" s="16">
        <v>33.33</v>
      </c>
      <c r="AX219" s="16">
        <v>14.29</v>
      </c>
      <c r="AY219" s="16">
        <v>56.67</v>
      </c>
      <c r="AZ219" s="16">
        <v>11.76</v>
      </c>
      <c r="BA219" s="16">
        <v>91.86</v>
      </c>
      <c r="BB219" s="16">
        <v>60</v>
      </c>
      <c r="BC219" s="16">
        <v>44.44</v>
      </c>
      <c r="BD219" s="16"/>
      <c r="BE219" s="16"/>
      <c r="BF219" s="16"/>
      <c r="BG219" s="16"/>
      <c r="BH219" s="16"/>
      <c r="BI219" s="16"/>
      <c r="BJ219" s="16"/>
      <c r="BK219" s="16"/>
      <c r="BL219" s="16"/>
      <c r="BM219" s="16"/>
      <c r="BN219" s="16"/>
      <c r="BO219" s="16"/>
      <c r="BP219" s="16">
        <v>39.39</v>
      </c>
      <c r="BQ219" s="16">
        <v>62.5</v>
      </c>
      <c r="BR219" s="16">
        <v>66.67</v>
      </c>
      <c r="BS219" s="16">
        <v>30.77</v>
      </c>
      <c r="BT219" s="16">
        <v>34.479999999999997</v>
      </c>
      <c r="BU219" s="16">
        <v>62.5</v>
      </c>
      <c r="BV219" s="16">
        <v>16.670000000000002</v>
      </c>
      <c r="BW219" s="16">
        <v>38.24</v>
      </c>
      <c r="BX219" s="16">
        <v>35.71</v>
      </c>
      <c r="BY219" s="16"/>
      <c r="BZ219" s="16"/>
      <c r="CA219" s="16"/>
      <c r="CB219" s="16"/>
      <c r="CC219" s="16"/>
      <c r="CD219" s="16"/>
      <c r="CE219" s="16">
        <v>44</v>
      </c>
      <c r="CF219" s="16">
        <v>90.91</v>
      </c>
      <c r="CG219" s="16">
        <v>93.33</v>
      </c>
      <c r="CH219" s="16">
        <v>87.5</v>
      </c>
      <c r="CI219" s="16">
        <v>92.82</v>
      </c>
      <c r="CJ219" s="16">
        <v>45.83</v>
      </c>
      <c r="CK219" s="16">
        <v>100</v>
      </c>
      <c r="CL219" s="16"/>
      <c r="CM219" s="16"/>
      <c r="CN219" s="16"/>
      <c r="CO219" s="16"/>
      <c r="CP219" s="16"/>
      <c r="CQ219" s="16"/>
      <c r="CR219" s="16"/>
      <c r="CS219" s="16">
        <v>25.37</v>
      </c>
      <c r="CT219" s="16">
        <v>35.71</v>
      </c>
      <c r="CU219" s="16">
        <v>39.29</v>
      </c>
      <c r="CV219" s="16"/>
      <c r="CW219" s="16">
        <v>62.5</v>
      </c>
      <c r="CX219" s="16"/>
      <c r="CY219" s="16">
        <v>87.5</v>
      </c>
      <c r="CZ219" s="15"/>
      <c r="DA219" s="15"/>
      <c r="DB219" s="15"/>
      <c r="DC219" s="15"/>
      <c r="DD219" s="15"/>
      <c r="DE219" s="15"/>
      <c r="DF219" s="15"/>
      <c r="DG219" s="15"/>
      <c r="DH219" s="15"/>
      <c r="DI219" s="15"/>
      <c r="DJ219" s="15"/>
      <c r="DK219" s="15"/>
      <c r="DL219" s="15"/>
      <c r="DM219" s="15"/>
      <c r="DN219" s="15"/>
      <c r="DO219" s="15"/>
      <c r="DP219" s="15"/>
      <c r="DQ219" s="15"/>
      <c r="DR219" s="15"/>
      <c r="DS219" s="15"/>
      <c r="DT219" s="15"/>
      <c r="DU219" s="15"/>
    </row>
    <row r="220" spans="1:125" x14ac:dyDescent="0.3">
      <c r="A220" s="14" t="s">
        <v>576</v>
      </c>
      <c r="B220" s="15" t="s">
        <v>429</v>
      </c>
      <c r="C220" s="15" t="s">
        <v>101</v>
      </c>
      <c r="D220" s="15" t="s">
        <v>416</v>
      </c>
      <c r="E220" s="15" t="s">
        <v>430</v>
      </c>
      <c r="F220" s="15" t="s">
        <v>322</v>
      </c>
      <c r="G220" s="15" t="s">
        <v>105</v>
      </c>
      <c r="H220" s="15" t="s">
        <v>105</v>
      </c>
      <c r="I220" s="15" t="s">
        <v>324</v>
      </c>
      <c r="J220" s="16"/>
      <c r="K220" s="16"/>
      <c r="L220" s="16"/>
      <c r="M220" s="16"/>
      <c r="N220" s="16"/>
      <c r="O220" s="16"/>
      <c r="P220" s="16"/>
      <c r="Q220" s="16"/>
      <c r="R220" s="16">
        <v>87.76</v>
      </c>
      <c r="S220" s="16">
        <v>94.39</v>
      </c>
      <c r="T220" s="16"/>
      <c r="U220" s="16">
        <v>80.95</v>
      </c>
      <c r="V220" s="16"/>
      <c r="W220" s="16"/>
      <c r="X220" s="16">
        <v>74.040000000000006</v>
      </c>
      <c r="Y220" s="16"/>
      <c r="Z220" s="16"/>
      <c r="AA220" s="16"/>
      <c r="AB220" s="16">
        <v>85.19</v>
      </c>
      <c r="AC220" s="16"/>
      <c r="AD220" s="16"/>
      <c r="AE220" s="16"/>
      <c r="AF220" s="16">
        <v>86.89</v>
      </c>
      <c r="AG220" s="16">
        <v>59.52</v>
      </c>
      <c r="AH220" s="16"/>
      <c r="AI220" s="16"/>
      <c r="AJ220" s="16">
        <v>93.98</v>
      </c>
      <c r="AK220" s="16">
        <v>79.17</v>
      </c>
      <c r="AL220" s="16">
        <v>83.33</v>
      </c>
      <c r="AM220" s="16">
        <v>94.23</v>
      </c>
      <c r="AN220" s="16">
        <v>85.71</v>
      </c>
      <c r="AO220" s="16">
        <v>86.96</v>
      </c>
      <c r="AP220" s="16">
        <v>96.55</v>
      </c>
      <c r="AQ220" s="16"/>
      <c r="AR220" s="16"/>
      <c r="AS220" s="16"/>
      <c r="AT220" s="16">
        <v>66.67</v>
      </c>
      <c r="AU220" s="16">
        <v>0</v>
      </c>
      <c r="AV220" s="16">
        <v>28.57</v>
      </c>
      <c r="AW220" s="16">
        <v>43.33</v>
      </c>
      <c r="AX220" s="16">
        <v>0</v>
      </c>
      <c r="AY220" s="16">
        <v>100</v>
      </c>
      <c r="AZ220" s="16"/>
      <c r="BA220" s="16">
        <v>84.71</v>
      </c>
      <c r="BB220" s="16">
        <v>0</v>
      </c>
      <c r="BC220" s="16">
        <v>66.67</v>
      </c>
      <c r="BD220" s="16"/>
      <c r="BE220" s="16"/>
      <c r="BF220" s="16"/>
      <c r="BG220" s="16"/>
      <c r="BH220" s="16"/>
      <c r="BI220" s="16"/>
      <c r="BJ220" s="16"/>
      <c r="BK220" s="16"/>
      <c r="BL220" s="16"/>
      <c r="BM220" s="16"/>
      <c r="BN220" s="16"/>
      <c r="BO220" s="16"/>
      <c r="BP220" s="16">
        <v>82.5</v>
      </c>
      <c r="BQ220" s="16">
        <v>87.5</v>
      </c>
      <c r="BR220" s="16">
        <v>91.3</v>
      </c>
      <c r="BS220" s="16">
        <v>76.92</v>
      </c>
      <c r="BT220" s="16">
        <v>85.29</v>
      </c>
      <c r="BU220" s="16"/>
      <c r="BV220" s="16"/>
      <c r="BW220" s="16"/>
      <c r="BX220" s="16"/>
      <c r="BY220" s="16"/>
      <c r="BZ220" s="16"/>
      <c r="CA220" s="16"/>
      <c r="CB220" s="16"/>
      <c r="CC220" s="16"/>
      <c r="CD220" s="16"/>
      <c r="CE220" s="16">
        <v>80.83</v>
      </c>
      <c r="CF220" s="16">
        <v>95.4</v>
      </c>
      <c r="CG220" s="16">
        <v>60</v>
      </c>
      <c r="CH220" s="16">
        <v>75</v>
      </c>
      <c r="CI220" s="16">
        <v>48.61</v>
      </c>
      <c r="CJ220" s="16">
        <v>70.83</v>
      </c>
      <c r="CK220" s="16">
        <v>100</v>
      </c>
      <c r="CL220" s="16"/>
      <c r="CM220" s="16"/>
      <c r="CN220" s="16"/>
      <c r="CO220" s="16"/>
      <c r="CP220" s="16"/>
      <c r="CQ220" s="16"/>
      <c r="CR220" s="16"/>
      <c r="CS220" s="16">
        <v>93.98</v>
      </c>
      <c r="CT220" s="16">
        <v>100</v>
      </c>
      <c r="CU220" s="16">
        <v>93.33</v>
      </c>
      <c r="CV220" s="16"/>
      <c r="CW220" s="16">
        <v>97.73</v>
      </c>
      <c r="CX220" s="16"/>
      <c r="CY220" s="16">
        <v>100</v>
      </c>
      <c r="CZ220" s="15"/>
      <c r="DA220" s="15"/>
      <c r="DB220" s="15"/>
      <c r="DC220" s="15"/>
      <c r="DD220" s="15"/>
      <c r="DE220" s="15"/>
      <c r="DF220" s="15"/>
      <c r="DG220" s="15"/>
      <c r="DH220" s="15"/>
      <c r="DI220" s="15"/>
      <c r="DJ220" s="15"/>
      <c r="DK220" s="15"/>
      <c r="DL220" s="15"/>
      <c r="DM220" s="15"/>
      <c r="DN220" s="15"/>
      <c r="DO220" s="15"/>
      <c r="DP220" s="15"/>
      <c r="DQ220" s="15"/>
      <c r="DR220" s="15"/>
      <c r="DS220" s="15"/>
      <c r="DT220" s="15"/>
      <c r="DU220" s="15"/>
    </row>
    <row r="221" spans="1:125" x14ac:dyDescent="0.3">
      <c r="A221" s="14" t="s">
        <v>576</v>
      </c>
      <c r="B221" s="15" t="s">
        <v>431</v>
      </c>
      <c r="C221" s="15" t="s">
        <v>101</v>
      </c>
      <c r="D221" s="15" t="s">
        <v>383</v>
      </c>
      <c r="E221" s="15" t="s">
        <v>432</v>
      </c>
      <c r="F221" s="15" t="s">
        <v>322</v>
      </c>
      <c r="G221" s="15" t="s">
        <v>105</v>
      </c>
      <c r="H221" s="15" t="s">
        <v>105</v>
      </c>
      <c r="I221" s="15" t="s">
        <v>324</v>
      </c>
      <c r="J221" s="16"/>
      <c r="K221" s="16"/>
      <c r="L221" s="16"/>
      <c r="M221" s="16"/>
      <c r="N221" s="16"/>
      <c r="O221" s="16"/>
      <c r="P221" s="16"/>
      <c r="Q221" s="16"/>
      <c r="R221" s="16"/>
      <c r="S221" s="16">
        <v>35.049999999999997</v>
      </c>
      <c r="T221" s="16"/>
      <c r="U221" s="16">
        <v>68.25</v>
      </c>
      <c r="V221" s="16"/>
      <c r="W221" s="16"/>
      <c r="X221" s="16">
        <v>67.28</v>
      </c>
      <c r="Y221" s="16"/>
      <c r="Z221" s="16"/>
      <c r="AA221" s="16"/>
      <c r="AB221" s="16">
        <v>65.83</v>
      </c>
      <c r="AC221" s="16"/>
      <c r="AD221" s="16"/>
      <c r="AE221" s="16"/>
      <c r="AF221" s="16">
        <v>65.069999999999993</v>
      </c>
      <c r="AG221" s="16">
        <v>48.92</v>
      </c>
      <c r="AH221" s="16"/>
      <c r="AI221" s="16"/>
      <c r="AJ221" s="16">
        <v>69.5</v>
      </c>
      <c r="AK221" s="16"/>
      <c r="AL221" s="16"/>
      <c r="AM221" s="16"/>
      <c r="AN221" s="16"/>
      <c r="AO221" s="16">
        <v>40.909999999999997</v>
      </c>
      <c r="AP221" s="16">
        <v>32.729999999999997</v>
      </c>
      <c r="AQ221" s="16"/>
      <c r="AR221" s="16"/>
      <c r="AS221" s="16"/>
      <c r="AT221" s="16">
        <v>22.22</v>
      </c>
      <c r="AU221" s="16">
        <v>45.83</v>
      </c>
      <c r="AV221" s="16">
        <v>54.39</v>
      </c>
      <c r="AW221" s="16">
        <v>43.75</v>
      </c>
      <c r="AX221" s="16">
        <v>0</v>
      </c>
      <c r="AY221" s="16">
        <v>0</v>
      </c>
      <c r="AZ221" s="16"/>
      <c r="BA221" s="16">
        <v>78.819999999999993</v>
      </c>
      <c r="BB221" s="16">
        <v>71.430000000000007</v>
      </c>
      <c r="BC221" s="16">
        <v>44.44</v>
      </c>
      <c r="BD221" s="16"/>
      <c r="BE221" s="16"/>
      <c r="BF221" s="16"/>
      <c r="BG221" s="16"/>
      <c r="BH221" s="16"/>
      <c r="BI221" s="16"/>
      <c r="BJ221" s="16"/>
      <c r="BK221" s="16"/>
      <c r="BL221" s="16"/>
      <c r="BM221" s="16"/>
      <c r="BN221" s="16"/>
      <c r="BO221" s="16"/>
      <c r="BP221" s="16">
        <v>87.5</v>
      </c>
      <c r="BQ221" s="16">
        <v>62.5</v>
      </c>
      <c r="BR221" s="16">
        <v>65.22</v>
      </c>
      <c r="BS221" s="16">
        <v>61.54</v>
      </c>
      <c r="BT221" s="16">
        <v>48.28</v>
      </c>
      <c r="BU221" s="16"/>
      <c r="BV221" s="16"/>
      <c r="BW221" s="16"/>
      <c r="BX221" s="16"/>
      <c r="BY221" s="16"/>
      <c r="BZ221" s="16"/>
      <c r="CA221" s="16"/>
      <c r="CB221" s="16"/>
      <c r="CC221" s="16"/>
      <c r="CD221" s="16"/>
      <c r="CE221" s="16">
        <v>55.28</v>
      </c>
      <c r="CF221" s="16">
        <v>78.16</v>
      </c>
      <c r="CG221" s="16">
        <v>42.86</v>
      </c>
      <c r="CH221" s="16">
        <v>62.5</v>
      </c>
      <c r="CI221" s="16">
        <v>42.39</v>
      </c>
      <c r="CJ221" s="16">
        <v>58.33</v>
      </c>
      <c r="CK221" s="16">
        <v>100</v>
      </c>
      <c r="CL221" s="16"/>
      <c r="CM221" s="16"/>
      <c r="CN221" s="16"/>
      <c r="CO221" s="16"/>
      <c r="CP221" s="16"/>
      <c r="CQ221" s="16"/>
      <c r="CR221" s="16"/>
      <c r="CS221" s="16">
        <v>58.82</v>
      </c>
      <c r="CT221" s="16">
        <v>32.14</v>
      </c>
      <c r="CU221" s="16">
        <v>34.479999999999997</v>
      </c>
      <c r="CV221" s="16"/>
      <c r="CW221" s="16">
        <v>84.09</v>
      </c>
      <c r="CX221" s="16"/>
      <c r="CY221" s="16">
        <v>93.75</v>
      </c>
      <c r="CZ221" s="15"/>
      <c r="DA221" s="15"/>
      <c r="DB221" s="15"/>
      <c r="DC221" s="15"/>
      <c r="DD221" s="15"/>
      <c r="DE221" s="15"/>
      <c r="DF221" s="15"/>
      <c r="DG221" s="15"/>
      <c r="DH221" s="15"/>
      <c r="DI221" s="15"/>
      <c r="DJ221" s="15"/>
      <c r="DK221" s="15"/>
      <c r="DL221" s="15"/>
      <c r="DM221" s="15"/>
      <c r="DN221" s="15"/>
      <c r="DO221" s="15"/>
      <c r="DP221" s="15"/>
      <c r="DQ221" s="15"/>
      <c r="DR221" s="15"/>
      <c r="DS221" s="15"/>
      <c r="DT221" s="15"/>
      <c r="DU221" s="15"/>
    </row>
    <row r="222" spans="1:125" x14ac:dyDescent="0.3">
      <c r="A222" s="14" t="s">
        <v>576</v>
      </c>
      <c r="B222" s="15" t="s">
        <v>433</v>
      </c>
      <c r="C222" s="15" t="s">
        <v>101</v>
      </c>
      <c r="D222" s="15" t="s">
        <v>320</v>
      </c>
      <c r="E222" s="15" t="s">
        <v>350</v>
      </c>
      <c r="F222" s="15" t="s">
        <v>116</v>
      </c>
      <c r="G222" s="15" t="s">
        <v>201</v>
      </c>
      <c r="H222" s="15" t="s">
        <v>434</v>
      </c>
      <c r="I222" s="15" t="s">
        <v>324</v>
      </c>
      <c r="J222" s="16"/>
      <c r="K222" s="16"/>
      <c r="L222" s="16"/>
      <c r="M222" s="16"/>
      <c r="N222" s="16"/>
      <c r="O222" s="16"/>
      <c r="P222" s="16"/>
      <c r="Q222" s="16"/>
      <c r="R222" s="16"/>
      <c r="S222" s="16">
        <v>35.24</v>
      </c>
      <c r="T222" s="16"/>
      <c r="U222" s="16"/>
      <c r="V222" s="16">
        <v>45.71</v>
      </c>
      <c r="W222" s="16"/>
      <c r="X222" s="16">
        <v>35.06</v>
      </c>
      <c r="Y222" s="16"/>
      <c r="Z222" s="16">
        <v>54.76</v>
      </c>
      <c r="AA222" s="16"/>
      <c r="AB222" s="16">
        <v>35.14</v>
      </c>
      <c r="AC222" s="16">
        <v>49.15</v>
      </c>
      <c r="AD222" s="16">
        <v>62.25</v>
      </c>
      <c r="AE222" s="16"/>
      <c r="AF222" s="16">
        <v>56.78</v>
      </c>
      <c r="AG222" s="16">
        <v>58.33</v>
      </c>
      <c r="AH222" s="16"/>
      <c r="AI222" s="16"/>
      <c r="AJ222" s="16">
        <v>64.11</v>
      </c>
      <c r="AK222" s="16"/>
      <c r="AL222" s="16"/>
      <c r="AM222" s="16"/>
      <c r="AN222" s="16"/>
      <c r="AO222" s="16">
        <v>7.69</v>
      </c>
      <c r="AP222" s="16">
        <v>37.93</v>
      </c>
      <c r="AQ222" s="16">
        <v>46.67</v>
      </c>
      <c r="AR222" s="16">
        <v>50</v>
      </c>
      <c r="AS222" s="16">
        <v>50</v>
      </c>
      <c r="AT222" s="16">
        <v>41.67</v>
      </c>
      <c r="AU222" s="16">
        <v>58.33</v>
      </c>
      <c r="AV222" s="16">
        <v>22.22</v>
      </c>
      <c r="AW222" s="16">
        <v>11.11</v>
      </c>
      <c r="AX222" s="16">
        <v>0</v>
      </c>
      <c r="AY222" s="16">
        <v>56.67</v>
      </c>
      <c r="AZ222" s="16">
        <v>7.69</v>
      </c>
      <c r="BA222" s="16">
        <v>46.15</v>
      </c>
      <c r="BB222" s="16">
        <v>0</v>
      </c>
      <c r="BC222" s="16"/>
      <c r="BD222" s="16"/>
      <c r="BE222" s="16"/>
      <c r="BF222" s="16"/>
      <c r="BG222" s="16"/>
      <c r="BH222" s="16">
        <v>37.5</v>
      </c>
      <c r="BI222" s="16">
        <v>58.33</v>
      </c>
      <c r="BJ222" s="16">
        <v>100</v>
      </c>
      <c r="BK222" s="16">
        <v>50</v>
      </c>
      <c r="BL222" s="16">
        <v>70</v>
      </c>
      <c r="BM222" s="16"/>
      <c r="BN222" s="16"/>
      <c r="BO222" s="16"/>
      <c r="BP222" s="16">
        <v>26.67</v>
      </c>
      <c r="BQ222" s="16">
        <v>12.5</v>
      </c>
      <c r="BR222" s="16">
        <v>75</v>
      </c>
      <c r="BS222" s="16">
        <v>46.15</v>
      </c>
      <c r="BT222" s="16">
        <v>37.93</v>
      </c>
      <c r="BU222" s="16">
        <v>50</v>
      </c>
      <c r="BV222" s="16">
        <v>50</v>
      </c>
      <c r="BW222" s="16">
        <v>46.88</v>
      </c>
      <c r="BX222" s="16">
        <v>61.54</v>
      </c>
      <c r="BY222" s="16">
        <v>53.47</v>
      </c>
      <c r="BZ222" s="16">
        <v>44.44</v>
      </c>
      <c r="CA222" s="16">
        <v>42.86</v>
      </c>
      <c r="CB222" s="16">
        <v>57.14</v>
      </c>
      <c r="CC222" s="16">
        <v>79.17</v>
      </c>
      <c r="CD222" s="16">
        <v>65.45</v>
      </c>
      <c r="CE222" s="16">
        <v>53.53</v>
      </c>
      <c r="CF222" s="16">
        <v>61.41</v>
      </c>
      <c r="CG222" s="16">
        <v>76.67</v>
      </c>
      <c r="CH222" s="16">
        <v>87.5</v>
      </c>
      <c r="CI222" s="16">
        <v>42.39</v>
      </c>
      <c r="CJ222" s="16">
        <v>33.33</v>
      </c>
      <c r="CK222" s="16">
        <v>0</v>
      </c>
      <c r="CL222" s="16"/>
      <c r="CM222" s="16"/>
      <c r="CN222" s="16"/>
      <c r="CO222" s="16"/>
      <c r="CP222" s="16"/>
      <c r="CQ222" s="16"/>
      <c r="CR222" s="16"/>
      <c r="CS222" s="16">
        <v>36.36</v>
      </c>
      <c r="CT222" s="16">
        <v>60</v>
      </c>
      <c r="CU222" s="16">
        <v>54.29</v>
      </c>
      <c r="CV222" s="16">
        <v>38.89</v>
      </c>
      <c r="CW222" s="16">
        <v>93.11</v>
      </c>
      <c r="CX222" s="16"/>
      <c r="CY222" s="16">
        <v>84.82</v>
      </c>
      <c r="CZ222" s="15"/>
      <c r="DA222" s="15"/>
      <c r="DB222" s="15"/>
      <c r="DC222" s="15"/>
      <c r="DD222" s="15"/>
      <c r="DE222" s="15"/>
      <c r="DF222" s="15"/>
      <c r="DG222" s="15"/>
      <c r="DH222" s="15"/>
      <c r="DI222" s="15"/>
      <c r="DJ222" s="15"/>
      <c r="DK222" s="15"/>
      <c r="DL222" s="15"/>
      <c r="DM222" s="15"/>
      <c r="DN222" s="15"/>
      <c r="DO222" s="15"/>
      <c r="DP222" s="15"/>
      <c r="DQ222" s="15"/>
      <c r="DR222" s="15"/>
      <c r="DS222" s="15"/>
      <c r="DT222" s="15"/>
      <c r="DU222" s="15"/>
    </row>
    <row r="223" spans="1:125" x14ac:dyDescent="0.3">
      <c r="A223" s="14" t="s">
        <v>576</v>
      </c>
      <c r="B223" s="15" t="s">
        <v>435</v>
      </c>
      <c r="C223" s="15" t="s">
        <v>101</v>
      </c>
      <c r="D223" s="15" t="s">
        <v>320</v>
      </c>
      <c r="E223" s="15" t="s">
        <v>320</v>
      </c>
      <c r="F223" s="15" t="s">
        <v>235</v>
      </c>
      <c r="G223" s="15" t="s">
        <v>333</v>
      </c>
      <c r="H223" s="15" t="s">
        <v>436</v>
      </c>
      <c r="I223" s="15" t="s">
        <v>324</v>
      </c>
      <c r="J223" s="16"/>
      <c r="K223" s="16"/>
      <c r="L223" s="16"/>
      <c r="M223" s="16"/>
      <c r="N223" s="16"/>
      <c r="O223" s="16"/>
      <c r="P223" s="16"/>
      <c r="Q223" s="16"/>
      <c r="R223" s="16">
        <v>93.49</v>
      </c>
      <c r="S223" s="16">
        <v>91.59</v>
      </c>
      <c r="T223" s="16"/>
      <c r="U223" s="16">
        <v>92.06</v>
      </c>
      <c r="V223" s="16"/>
      <c r="W223" s="16"/>
      <c r="X223" s="16">
        <v>80.930000000000007</v>
      </c>
      <c r="Y223" s="16"/>
      <c r="Z223" s="16"/>
      <c r="AA223" s="16"/>
      <c r="AB223" s="16">
        <v>82.48</v>
      </c>
      <c r="AC223" s="16">
        <v>74.599999999999994</v>
      </c>
      <c r="AD223" s="16">
        <v>90.98</v>
      </c>
      <c r="AE223" s="16"/>
      <c r="AF223" s="16">
        <v>93.54</v>
      </c>
      <c r="AG223" s="16">
        <v>87.88</v>
      </c>
      <c r="AH223" s="16"/>
      <c r="AI223" s="16"/>
      <c r="AJ223" s="16">
        <v>98.04</v>
      </c>
      <c r="AK223" s="16">
        <v>91.67</v>
      </c>
      <c r="AL223" s="16">
        <v>83.33</v>
      </c>
      <c r="AM223" s="16">
        <v>96.79</v>
      </c>
      <c r="AN223" s="16">
        <v>100</v>
      </c>
      <c r="AO223" s="16">
        <v>91.3</v>
      </c>
      <c r="AP223" s="16">
        <v>89.66</v>
      </c>
      <c r="AQ223" s="16"/>
      <c r="AR223" s="16"/>
      <c r="AS223" s="16"/>
      <c r="AT223" s="16">
        <v>72.22</v>
      </c>
      <c r="AU223" s="16">
        <v>100</v>
      </c>
      <c r="AV223" s="16">
        <v>75.239999999999995</v>
      </c>
      <c r="AW223" s="16">
        <v>73.33</v>
      </c>
      <c r="AX223" s="16">
        <v>0</v>
      </c>
      <c r="AY223" s="16">
        <v>100</v>
      </c>
      <c r="AZ223" s="16">
        <v>70.59</v>
      </c>
      <c r="BA223" s="16">
        <v>93.02</v>
      </c>
      <c r="BB223" s="16">
        <v>74.290000000000006</v>
      </c>
      <c r="BC223" s="16">
        <v>100</v>
      </c>
      <c r="BD223" s="16"/>
      <c r="BE223" s="16"/>
      <c r="BF223" s="16"/>
      <c r="BG223" s="16"/>
      <c r="BH223" s="16"/>
      <c r="BI223" s="16"/>
      <c r="BJ223" s="16"/>
      <c r="BK223" s="16"/>
      <c r="BL223" s="16"/>
      <c r="BM223" s="16"/>
      <c r="BN223" s="16"/>
      <c r="BO223" s="16"/>
      <c r="BP223" s="16">
        <v>87.8</v>
      </c>
      <c r="BQ223" s="16">
        <v>75</v>
      </c>
      <c r="BR223" s="16">
        <v>87.5</v>
      </c>
      <c r="BS223" s="16">
        <v>92.31</v>
      </c>
      <c r="BT223" s="16">
        <v>79.41</v>
      </c>
      <c r="BU223" s="16">
        <v>75</v>
      </c>
      <c r="BV223" s="16">
        <v>50</v>
      </c>
      <c r="BW223" s="16">
        <v>73.53</v>
      </c>
      <c r="BX223" s="16">
        <v>92.86</v>
      </c>
      <c r="BY223" s="16">
        <v>83.33</v>
      </c>
      <c r="BZ223" s="16">
        <v>88.89</v>
      </c>
      <c r="CA223" s="16">
        <v>92.31</v>
      </c>
      <c r="CB223" s="16">
        <v>71.430000000000007</v>
      </c>
      <c r="CC223" s="16">
        <v>95</v>
      </c>
      <c r="CD223" s="16">
        <v>94.12</v>
      </c>
      <c r="CE223" s="16">
        <v>90.16</v>
      </c>
      <c r="CF223" s="16">
        <v>98.3</v>
      </c>
      <c r="CG223" s="16">
        <v>100</v>
      </c>
      <c r="CH223" s="16">
        <v>87.5</v>
      </c>
      <c r="CI223" s="16">
        <v>78.790000000000006</v>
      </c>
      <c r="CJ223" s="16">
        <v>100</v>
      </c>
      <c r="CK223" s="16">
        <v>100</v>
      </c>
      <c r="CL223" s="16"/>
      <c r="CM223" s="16"/>
      <c r="CN223" s="16"/>
      <c r="CO223" s="16"/>
      <c r="CP223" s="16"/>
      <c r="CQ223" s="16"/>
      <c r="CR223" s="16"/>
      <c r="CS223" s="16">
        <v>98.8</v>
      </c>
      <c r="CT223" s="16">
        <v>96.55</v>
      </c>
      <c r="CU223" s="16">
        <v>94.17</v>
      </c>
      <c r="CV223" s="16"/>
      <c r="CW223" s="16">
        <v>96.59</v>
      </c>
      <c r="CX223" s="16"/>
      <c r="CY223" s="16">
        <v>100</v>
      </c>
      <c r="CZ223" s="15"/>
      <c r="DA223" s="15"/>
      <c r="DB223" s="15"/>
      <c r="DC223" s="15"/>
      <c r="DD223" s="15"/>
      <c r="DE223" s="15"/>
      <c r="DF223" s="15"/>
      <c r="DG223" s="15"/>
      <c r="DH223" s="15"/>
      <c r="DI223" s="15"/>
      <c r="DJ223" s="15"/>
      <c r="DK223" s="15"/>
      <c r="DL223" s="15"/>
      <c r="DM223" s="15"/>
      <c r="DN223" s="15"/>
      <c r="DO223" s="15"/>
      <c r="DP223" s="15"/>
      <c r="DQ223" s="15"/>
      <c r="DR223" s="15"/>
      <c r="DS223" s="15"/>
      <c r="DT223" s="15"/>
      <c r="DU223" s="15"/>
    </row>
    <row r="224" spans="1:125" x14ac:dyDescent="0.3">
      <c r="A224" s="14" t="s">
        <v>576</v>
      </c>
      <c r="B224" s="15" t="s">
        <v>437</v>
      </c>
      <c r="C224" s="15" t="s">
        <v>101</v>
      </c>
      <c r="D224" s="15" t="s">
        <v>320</v>
      </c>
      <c r="E224" s="15" t="s">
        <v>320</v>
      </c>
      <c r="F224" s="15" t="s">
        <v>235</v>
      </c>
      <c r="G224" s="15" t="s">
        <v>438</v>
      </c>
      <c r="H224" s="15" t="s">
        <v>439</v>
      </c>
      <c r="I224" s="15" t="s">
        <v>324</v>
      </c>
      <c r="J224" s="16"/>
      <c r="K224" s="16"/>
      <c r="L224" s="16"/>
      <c r="M224" s="16"/>
      <c r="N224" s="16"/>
      <c r="O224" s="16"/>
      <c r="P224" s="16"/>
      <c r="Q224" s="16"/>
      <c r="R224" s="16">
        <v>41.93</v>
      </c>
      <c r="S224" s="16">
        <v>18.93</v>
      </c>
      <c r="T224" s="16"/>
      <c r="U224" s="16">
        <v>58.33</v>
      </c>
      <c r="V224" s="16"/>
      <c r="W224" s="16"/>
      <c r="X224" s="16">
        <v>42.28</v>
      </c>
      <c r="Y224" s="16"/>
      <c r="Z224" s="16"/>
      <c r="AA224" s="16"/>
      <c r="AB224" s="16">
        <v>30.99</v>
      </c>
      <c r="AC224" s="16">
        <v>37.5</v>
      </c>
      <c r="AD224" s="16">
        <v>66.86</v>
      </c>
      <c r="AE224" s="16"/>
      <c r="AF224" s="16">
        <v>51.91</v>
      </c>
      <c r="AG224" s="16">
        <v>58.84</v>
      </c>
      <c r="AH224" s="16"/>
      <c r="AI224" s="16"/>
      <c r="AJ224" s="16">
        <v>50.22</v>
      </c>
      <c r="AK224" s="16">
        <v>72.92</v>
      </c>
      <c r="AL224" s="16">
        <v>37.5</v>
      </c>
      <c r="AM224" s="16">
        <v>24.36</v>
      </c>
      <c r="AN224" s="16">
        <v>0</v>
      </c>
      <c r="AO224" s="16">
        <v>22.83</v>
      </c>
      <c r="AP224" s="16">
        <v>5.17</v>
      </c>
      <c r="AQ224" s="16"/>
      <c r="AR224" s="16"/>
      <c r="AS224" s="16"/>
      <c r="AT224" s="16">
        <v>25</v>
      </c>
      <c r="AU224" s="16">
        <v>0</v>
      </c>
      <c r="AV224" s="16">
        <v>28.57</v>
      </c>
      <c r="AW224" s="16">
        <v>0</v>
      </c>
      <c r="AX224" s="16">
        <v>0</v>
      </c>
      <c r="AY224" s="16">
        <v>0</v>
      </c>
      <c r="AZ224" s="16">
        <v>7.69</v>
      </c>
      <c r="BA224" s="16">
        <v>70.510000000000005</v>
      </c>
      <c r="BB224" s="16">
        <v>13.33</v>
      </c>
      <c r="BC224" s="16"/>
      <c r="BD224" s="16"/>
      <c r="BE224" s="16"/>
      <c r="BF224" s="16"/>
      <c r="BG224" s="16"/>
      <c r="BH224" s="16"/>
      <c r="BI224" s="16"/>
      <c r="BJ224" s="16"/>
      <c r="BK224" s="16"/>
      <c r="BL224" s="16"/>
      <c r="BM224" s="16"/>
      <c r="BN224" s="16"/>
      <c r="BO224" s="16"/>
      <c r="BP224" s="16">
        <v>0</v>
      </c>
      <c r="BQ224" s="16">
        <v>13.33</v>
      </c>
      <c r="BR224" s="16">
        <v>80</v>
      </c>
      <c r="BS224" s="16">
        <v>40</v>
      </c>
      <c r="BT224" s="16">
        <v>13.79</v>
      </c>
      <c r="BU224" s="16">
        <v>28.57</v>
      </c>
      <c r="BV224" s="16">
        <v>50</v>
      </c>
      <c r="BW224" s="16">
        <v>40.619999999999997</v>
      </c>
      <c r="BX224" s="16">
        <v>33.33</v>
      </c>
      <c r="BY224" s="16">
        <v>58.82</v>
      </c>
      <c r="BZ224" s="16">
        <v>62.5</v>
      </c>
      <c r="CA224" s="16">
        <v>66.67</v>
      </c>
      <c r="CB224" s="16">
        <v>45.83</v>
      </c>
      <c r="CC224" s="16">
        <v>50</v>
      </c>
      <c r="CD224" s="16">
        <v>73.459999999999994</v>
      </c>
      <c r="CE224" s="16">
        <v>27.46</v>
      </c>
      <c r="CF224" s="16">
        <v>85.23</v>
      </c>
      <c r="CG224" s="16">
        <v>78.569999999999993</v>
      </c>
      <c r="CH224" s="16">
        <v>75</v>
      </c>
      <c r="CI224" s="16">
        <v>47.92</v>
      </c>
      <c r="CJ224" s="16">
        <v>33.33</v>
      </c>
      <c r="CK224" s="16">
        <v>0</v>
      </c>
      <c r="CL224" s="16"/>
      <c r="CM224" s="16"/>
      <c r="CN224" s="16"/>
      <c r="CO224" s="16"/>
      <c r="CP224" s="16"/>
      <c r="CQ224" s="16"/>
      <c r="CR224" s="16"/>
      <c r="CS224" s="16">
        <v>43.67</v>
      </c>
      <c r="CT224" s="16">
        <v>20.69</v>
      </c>
      <c r="CU224" s="16">
        <v>17.86</v>
      </c>
      <c r="CV224" s="16"/>
      <c r="CW224" s="16">
        <v>66.67</v>
      </c>
      <c r="CX224" s="16"/>
      <c r="CY224" s="16">
        <v>62.5</v>
      </c>
      <c r="CZ224" s="15"/>
      <c r="DA224" s="15"/>
      <c r="DB224" s="15"/>
      <c r="DC224" s="15"/>
      <c r="DD224" s="15"/>
      <c r="DE224" s="15"/>
      <c r="DF224" s="15"/>
      <c r="DG224" s="15"/>
      <c r="DH224" s="15"/>
      <c r="DI224" s="15"/>
      <c r="DJ224" s="15"/>
      <c r="DK224" s="15"/>
      <c r="DL224" s="15"/>
      <c r="DM224" s="15"/>
      <c r="DN224" s="15"/>
      <c r="DO224" s="15"/>
      <c r="DP224" s="15"/>
      <c r="DQ224" s="15"/>
      <c r="DR224" s="15"/>
      <c r="DS224" s="15"/>
      <c r="DT224" s="15"/>
      <c r="DU224" s="15"/>
    </row>
    <row r="225" spans="1:125" x14ac:dyDescent="0.3">
      <c r="A225" s="14" t="s">
        <v>576</v>
      </c>
      <c r="B225" s="15" t="s">
        <v>440</v>
      </c>
      <c r="C225" s="15" t="s">
        <v>101</v>
      </c>
      <c r="D225" s="15" t="s">
        <v>320</v>
      </c>
      <c r="E225" s="15" t="s">
        <v>320</v>
      </c>
      <c r="F225" s="15" t="s">
        <v>235</v>
      </c>
      <c r="G225" s="15" t="s">
        <v>441</v>
      </c>
      <c r="H225" s="15" t="s">
        <v>442</v>
      </c>
      <c r="I225" s="15" t="s">
        <v>324</v>
      </c>
      <c r="J225" s="16"/>
      <c r="K225" s="16"/>
      <c r="L225" s="16"/>
      <c r="M225" s="16"/>
      <c r="N225" s="16"/>
      <c r="O225" s="16"/>
      <c r="P225" s="16"/>
      <c r="Q225" s="16"/>
      <c r="R225" s="16">
        <v>91.67</v>
      </c>
      <c r="S225" s="16">
        <v>44</v>
      </c>
      <c r="T225" s="16"/>
      <c r="U225" s="16">
        <v>65.08</v>
      </c>
      <c r="V225" s="16"/>
      <c r="W225" s="16"/>
      <c r="X225" s="16">
        <v>55.4</v>
      </c>
      <c r="Y225" s="16"/>
      <c r="Z225" s="16"/>
      <c r="AA225" s="16"/>
      <c r="AB225" s="16">
        <v>40.98</v>
      </c>
      <c r="AC225" s="16">
        <v>24.24</v>
      </c>
      <c r="AD225" s="16">
        <v>74.83</v>
      </c>
      <c r="AE225" s="16"/>
      <c r="AF225" s="16">
        <v>72.099999999999994</v>
      </c>
      <c r="AG225" s="16">
        <v>53.86</v>
      </c>
      <c r="AH225" s="16"/>
      <c r="AI225" s="16"/>
      <c r="AJ225" s="16">
        <v>76.28</v>
      </c>
      <c r="AK225" s="16">
        <v>87.5</v>
      </c>
      <c r="AL225" s="16">
        <v>83.33</v>
      </c>
      <c r="AM225" s="16">
        <v>92.31</v>
      </c>
      <c r="AN225" s="16">
        <v>100</v>
      </c>
      <c r="AO225" s="16">
        <v>40.909999999999997</v>
      </c>
      <c r="AP225" s="16">
        <v>47.27</v>
      </c>
      <c r="AQ225" s="16"/>
      <c r="AR225" s="16"/>
      <c r="AS225" s="16"/>
      <c r="AT225" s="16">
        <v>58.33</v>
      </c>
      <c r="AU225" s="16">
        <v>51.39</v>
      </c>
      <c r="AV225" s="16">
        <v>28.57</v>
      </c>
      <c r="AW225" s="16">
        <v>16.670000000000002</v>
      </c>
      <c r="AX225" s="16"/>
      <c r="AY225" s="16">
        <v>76.67</v>
      </c>
      <c r="AZ225" s="16">
        <v>15.38</v>
      </c>
      <c r="BA225" s="16">
        <v>71.95</v>
      </c>
      <c r="BB225" s="16">
        <v>51.43</v>
      </c>
      <c r="BC225" s="16"/>
      <c r="BD225" s="16"/>
      <c r="BE225" s="16"/>
      <c r="BF225" s="16"/>
      <c r="BG225" s="16"/>
      <c r="BH225" s="16"/>
      <c r="BI225" s="16"/>
      <c r="BJ225" s="16"/>
      <c r="BK225" s="16"/>
      <c r="BL225" s="16"/>
      <c r="BM225" s="16"/>
      <c r="BN225" s="16"/>
      <c r="BO225" s="16"/>
      <c r="BP225" s="16">
        <v>45.45</v>
      </c>
      <c r="BQ225" s="16">
        <v>33.33</v>
      </c>
      <c r="BR225" s="16">
        <v>50</v>
      </c>
      <c r="BS225" s="16">
        <v>53.85</v>
      </c>
      <c r="BT225" s="16">
        <v>31.03</v>
      </c>
      <c r="BU225" s="16">
        <v>25</v>
      </c>
      <c r="BV225" s="16">
        <v>25</v>
      </c>
      <c r="BW225" s="16">
        <v>11.11</v>
      </c>
      <c r="BX225" s="16">
        <v>50</v>
      </c>
      <c r="BY225" s="16">
        <v>38.1</v>
      </c>
      <c r="BZ225" s="16">
        <v>76.92</v>
      </c>
      <c r="CA225" s="16">
        <v>92.31</v>
      </c>
      <c r="CB225" s="16">
        <v>67.86</v>
      </c>
      <c r="CC225" s="16">
        <v>90</v>
      </c>
      <c r="CD225" s="16">
        <v>95.6</v>
      </c>
      <c r="CE225" s="16">
        <v>67.209999999999994</v>
      </c>
      <c r="CF225" s="16">
        <v>78.900000000000006</v>
      </c>
      <c r="CG225" s="16">
        <v>76.67</v>
      </c>
      <c r="CH225" s="16">
        <v>50</v>
      </c>
      <c r="CI225" s="16">
        <v>35.76</v>
      </c>
      <c r="CJ225" s="16">
        <v>80</v>
      </c>
      <c r="CK225" s="16">
        <v>50</v>
      </c>
      <c r="CL225" s="16"/>
      <c r="CM225" s="16"/>
      <c r="CN225" s="16"/>
      <c r="CO225" s="16"/>
      <c r="CP225" s="16"/>
      <c r="CQ225" s="16"/>
      <c r="CR225" s="16"/>
      <c r="CS225" s="16">
        <v>56.63</v>
      </c>
      <c r="CT225" s="16">
        <v>65.52</v>
      </c>
      <c r="CU225" s="16">
        <v>64.290000000000006</v>
      </c>
      <c r="CV225" s="16"/>
      <c r="CW225" s="16">
        <v>100</v>
      </c>
      <c r="CX225" s="16"/>
      <c r="CY225" s="16">
        <v>87.5</v>
      </c>
      <c r="CZ225" s="15"/>
      <c r="DA225" s="15"/>
      <c r="DB225" s="15"/>
      <c r="DC225" s="15"/>
      <c r="DD225" s="15"/>
      <c r="DE225" s="15"/>
      <c r="DF225" s="15"/>
      <c r="DG225" s="15"/>
      <c r="DH225" s="15"/>
      <c r="DI225" s="15"/>
      <c r="DJ225" s="15"/>
      <c r="DK225" s="15"/>
      <c r="DL225" s="15"/>
      <c r="DM225" s="15"/>
      <c r="DN225" s="15"/>
      <c r="DO225" s="15"/>
      <c r="DP225" s="15"/>
      <c r="DQ225" s="15"/>
      <c r="DR225" s="15"/>
      <c r="DS225" s="15"/>
      <c r="DT225" s="15"/>
      <c r="DU225" s="15"/>
    </row>
    <row r="226" spans="1:125" x14ac:dyDescent="0.3">
      <c r="A226" s="14" t="s">
        <v>576</v>
      </c>
      <c r="B226" s="15" t="s">
        <v>443</v>
      </c>
      <c r="C226" s="15" t="s">
        <v>101</v>
      </c>
      <c r="D226" s="15" t="s">
        <v>444</v>
      </c>
      <c r="E226" s="15" t="s">
        <v>445</v>
      </c>
      <c r="F226" s="15" t="s">
        <v>322</v>
      </c>
      <c r="G226" s="15" t="s">
        <v>105</v>
      </c>
      <c r="H226" s="15" t="s">
        <v>105</v>
      </c>
      <c r="I226" s="15" t="s">
        <v>324</v>
      </c>
      <c r="J226" s="16"/>
      <c r="K226" s="16"/>
      <c r="L226" s="16"/>
      <c r="M226" s="16"/>
      <c r="N226" s="16"/>
      <c r="O226" s="16"/>
      <c r="P226" s="16"/>
      <c r="Q226" s="16"/>
      <c r="R226" s="16"/>
      <c r="S226" s="16">
        <v>86.54</v>
      </c>
      <c r="T226" s="16"/>
      <c r="U226" s="16">
        <v>71.430000000000007</v>
      </c>
      <c r="V226" s="16"/>
      <c r="W226" s="16"/>
      <c r="X226" s="16">
        <v>90.82</v>
      </c>
      <c r="Y226" s="16"/>
      <c r="Z226" s="16"/>
      <c r="AA226" s="16"/>
      <c r="AB226" s="16">
        <v>92.59</v>
      </c>
      <c r="AC226" s="16"/>
      <c r="AD226" s="16"/>
      <c r="AE226" s="16"/>
      <c r="AF226" s="16">
        <v>89.56</v>
      </c>
      <c r="AG226" s="16">
        <v>76.34</v>
      </c>
      <c r="AH226" s="16"/>
      <c r="AI226" s="16"/>
      <c r="AJ226" s="16">
        <v>91.92</v>
      </c>
      <c r="AK226" s="16"/>
      <c r="AL226" s="16"/>
      <c r="AM226" s="16"/>
      <c r="AN226" s="16"/>
      <c r="AO226" s="16">
        <v>91.3</v>
      </c>
      <c r="AP226" s="16">
        <v>84.48</v>
      </c>
      <c r="AQ226" s="16"/>
      <c r="AR226" s="16"/>
      <c r="AS226" s="16"/>
      <c r="AT226" s="16">
        <v>100</v>
      </c>
      <c r="AU226" s="16">
        <v>75</v>
      </c>
      <c r="AV226" s="16">
        <v>89.52</v>
      </c>
      <c r="AW226" s="16">
        <v>89.17</v>
      </c>
      <c r="AX226" s="16">
        <v>50</v>
      </c>
      <c r="AY226" s="16">
        <v>66.67</v>
      </c>
      <c r="AZ226" s="16"/>
      <c r="BA226" s="16">
        <v>97.65</v>
      </c>
      <c r="BB226" s="16">
        <v>85.71</v>
      </c>
      <c r="BC226" s="16">
        <v>100</v>
      </c>
      <c r="BD226" s="16"/>
      <c r="BE226" s="16"/>
      <c r="BF226" s="16"/>
      <c r="BG226" s="16"/>
      <c r="BH226" s="16"/>
      <c r="BI226" s="16"/>
      <c r="BJ226" s="16"/>
      <c r="BK226" s="16"/>
      <c r="BL226" s="16"/>
      <c r="BM226" s="16"/>
      <c r="BN226" s="16"/>
      <c r="BO226" s="16"/>
      <c r="BP226" s="16">
        <v>97.5</v>
      </c>
      <c r="BQ226" s="16">
        <v>95.83</v>
      </c>
      <c r="BR226" s="16">
        <v>100</v>
      </c>
      <c r="BS226" s="16">
        <v>100</v>
      </c>
      <c r="BT226" s="16">
        <v>79.41</v>
      </c>
      <c r="BU226" s="16"/>
      <c r="BV226" s="16"/>
      <c r="BW226" s="16"/>
      <c r="BX226" s="16"/>
      <c r="BY226" s="16"/>
      <c r="BZ226" s="16"/>
      <c r="CA226" s="16"/>
      <c r="CB226" s="16"/>
      <c r="CC226" s="16"/>
      <c r="CD226" s="16"/>
      <c r="CE226" s="16">
        <v>84.17</v>
      </c>
      <c r="CF226" s="16">
        <v>95.98</v>
      </c>
      <c r="CG226" s="16">
        <v>100</v>
      </c>
      <c r="CH226" s="16">
        <v>87.5</v>
      </c>
      <c r="CI226" s="16">
        <v>64.510000000000005</v>
      </c>
      <c r="CJ226" s="16">
        <v>46.67</v>
      </c>
      <c r="CK226" s="16">
        <v>100</v>
      </c>
      <c r="CL226" s="16"/>
      <c r="CM226" s="16"/>
      <c r="CN226" s="16"/>
      <c r="CO226" s="16"/>
      <c r="CP226" s="16"/>
      <c r="CQ226" s="16"/>
      <c r="CR226" s="16"/>
      <c r="CS226" s="16">
        <v>88.24</v>
      </c>
      <c r="CT226" s="16">
        <v>100</v>
      </c>
      <c r="CU226" s="16">
        <v>99.17</v>
      </c>
      <c r="CV226" s="16"/>
      <c r="CW226" s="16">
        <v>97.73</v>
      </c>
      <c r="CX226" s="16"/>
      <c r="CY226" s="16">
        <v>93.75</v>
      </c>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row>
    <row r="227" spans="1:125" x14ac:dyDescent="0.3">
      <c r="A227" s="14" t="s">
        <v>576</v>
      </c>
      <c r="B227" s="15" t="s">
        <v>446</v>
      </c>
      <c r="C227" s="15" t="s">
        <v>101</v>
      </c>
      <c r="D227" s="15" t="s">
        <v>444</v>
      </c>
      <c r="E227" s="15" t="s">
        <v>147</v>
      </c>
      <c r="F227" s="15" t="s">
        <v>322</v>
      </c>
      <c r="G227" s="15" t="s">
        <v>105</v>
      </c>
      <c r="H227" s="15" t="s">
        <v>105</v>
      </c>
      <c r="I227" s="15" t="s">
        <v>324</v>
      </c>
      <c r="J227" s="16"/>
      <c r="K227" s="16"/>
      <c r="L227" s="16"/>
      <c r="M227" s="16"/>
      <c r="N227" s="16"/>
      <c r="O227" s="16"/>
      <c r="P227" s="16"/>
      <c r="Q227" s="16"/>
      <c r="R227" s="16"/>
      <c r="S227" s="16">
        <v>58.65</v>
      </c>
      <c r="T227" s="16"/>
      <c r="U227" s="16">
        <v>74.599999999999994</v>
      </c>
      <c r="V227" s="16"/>
      <c r="W227" s="16"/>
      <c r="X227" s="16">
        <v>72.25</v>
      </c>
      <c r="Y227" s="16"/>
      <c r="Z227" s="16"/>
      <c r="AA227" s="16"/>
      <c r="AB227" s="16">
        <v>71.540000000000006</v>
      </c>
      <c r="AC227" s="16"/>
      <c r="AD227" s="16">
        <v>78.47</v>
      </c>
      <c r="AE227" s="16"/>
      <c r="AF227" s="16">
        <v>79.19</v>
      </c>
      <c r="AG227" s="16">
        <v>79.569999999999993</v>
      </c>
      <c r="AH227" s="16"/>
      <c r="AI227" s="16"/>
      <c r="AJ227" s="16">
        <v>82.92</v>
      </c>
      <c r="AK227" s="16"/>
      <c r="AL227" s="16"/>
      <c r="AM227" s="16"/>
      <c r="AN227" s="16"/>
      <c r="AO227" s="16">
        <v>30.43</v>
      </c>
      <c r="AP227" s="16">
        <v>65.52</v>
      </c>
      <c r="AQ227" s="16"/>
      <c r="AR227" s="16"/>
      <c r="AS227" s="16"/>
      <c r="AT227" s="16">
        <v>50</v>
      </c>
      <c r="AU227" s="16">
        <v>52.78</v>
      </c>
      <c r="AV227" s="16">
        <v>53.03</v>
      </c>
      <c r="AW227" s="16">
        <v>86.67</v>
      </c>
      <c r="AX227" s="16">
        <v>0</v>
      </c>
      <c r="AY227" s="16">
        <v>0</v>
      </c>
      <c r="AZ227" s="16"/>
      <c r="BA227" s="16">
        <v>91.18</v>
      </c>
      <c r="BB227" s="16">
        <v>60</v>
      </c>
      <c r="BC227" s="16">
        <v>0</v>
      </c>
      <c r="BD227" s="16"/>
      <c r="BE227" s="16"/>
      <c r="BF227" s="16"/>
      <c r="BG227" s="16"/>
      <c r="BH227" s="16"/>
      <c r="BI227" s="16"/>
      <c r="BJ227" s="16"/>
      <c r="BK227" s="16"/>
      <c r="BL227" s="16"/>
      <c r="BM227" s="16"/>
      <c r="BN227" s="16"/>
      <c r="BO227" s="16"/>
      <c r="BP227" s="16">
        <v>67.5</v>
      </c>
      <c r="BQ227" s="16">
        <v>62.5</v>
      </c>
      <c r="BR227" s="16">
        <v>66.67</v>
      </c>
      <c r="BS227" s="16">
        <v>92.31</v>
      </c>
      <c r="BT227" s="16">
        <v>73.53</v>
      </c>
      <c r="BU227" s="16"/>
      <c r="BV227" s="16"/>
      <c r="BW227" s="16"/>
      <c r="BX227" s="16"/>
      <c r="BY227" s="16">
        <v>66.040000000000006</v>
      </c>
      <c r="BZ227" s="16">
        <v>72.22</v>
      </c>
      <c r="CA227" s="16">
        <v>84.62</v>
      </c>
      <c r="CB227" s="16">
        <v>71.430000000000007</v>
      </c>
      <c r="CC227" s="16">
        <v>73.680000000000007</v>
      </c>
      <c r="CD227" s="16">
        <v>89.8</v>
      </c>
      <c r="CE227" s="16">
        <v>67.069999999999993</v>
      </c>
      <c r="CF227" s="16">
        <v>95.4</v>
      </c>
      <c r="CG227" s="16">
        <v>100</v>
      </c>
      <c r="CH227" s="16">
        <v>75</v>
      </c>
      <c r="CI227" s="16">
        <v>75.930000000000007</v>
      </c>
      <c r="CJ227" s="16">
        <v>0</v>
      </c>
      <c r="CK227" s="16">
        <v>50</v>
      </c>
      <c r="CL227" s="16"/>
      <c r="CM227" s="16"/>
      <c r="CN227" s="16"/>
      <c r="CO227" s="16"/>
      <c r="CP227" s="16"/>
      <c r="CQ227" s="16"/>
      <c r="CR227" s="16"/>
      <c r="CS227" s="16">
        <v>73.53</v>
      </c>
      <c r="CT227" s="16">
        <v>75.86</v>
      </c>
      <c r="CU227" s="16">
        <v>78.33</v>
      </c>
      <c r="CV227" s="16"/>
      <c r="CW227" s="16">
        <v>88.64</v>
      </c>
      <c r="CX227" s="16"/>
      <c r="CY227" s="16">
        <v>100</v>
      </c>
      <c r="CZ227" s="15"/>
      <c r="DA227" s="15"/>
      <c r="DB227" s="15"/>
      <c r="DC227" s="15"/>
      <c r="DD227" s="15"/>
      <c r="DE227" s="15"/>
      <c r="DF227" s="15"/>
      <c r="DG227" s="15"/>
      <c r="DH227" s="15"/>
      <c r="DI227" s="15"/>
      <c r="DJ227" s="15"/>
      <c r="DK227" s="15"/>
      <c r="DL227" s="15"/>
      <c r="DM227" s="15"/>
      <c r="DN227" s="15"/>
      <c r="DO227" s="15"/>
      <c r="DP227" s="15"/>
      <c r="DQ227" s="15"/>
      <c r="DR227" s="15"/>
      <c r="DS227" s="15"/>
      <c r="DT227" s="15"/>
      <c r="DU227" s="15"/>
    </row>
    <row r="228" spans="1:125" x14ac:dyDescent="0.3">
      <c r="A228" s="14" t="s">
        <v>576</v>
      </c>
      <c r="B228" s="15" t="s">
        <v>447</v>
      </c>
      <c r="C228" s="15" t="s">
        <v>101</v>
      </c>
      <c r="D228" s="15" t="s">
        <v>320</v>
      </c>
      <c r="E228" s="15" t="s">
        <v>320</v>
      </c>
      <c r="F228" s="15" t="s">
        <v>322</v>
      </c>
      <c r="G228" s="15" t="s">
        <v>105</v>
      </c>
      <c r="H228" s="15" t="s">
        <v>105</v>
      </c>
      <c r="I228" s="15" t="s">
        <v>324</v>
      </c>
      <c r="J228" s="16"/>
      <c r="K228" s="16"/>
      <c r="L228" s="16"/>
      <c r="M228" s="16"/>
      <c r="N228" s="16"/>
      <c r="O228" s="16"/>
      <c r="P228" s="16"/>
      <c r="Q228" s="16"/>
      <c r="R228" s="16">
        <v>75.52</v>
      </c>
      <c r="S228" s="16">
        <v>41.5</v>
      </c>
      <c r="T228" s="16"/>
      <c r="U228" s="16">
        <v>73.02</v>
      </c>
      <c r="V228" s="16"/>
      <c r="W228" s="16"/>
      <c r="X228" s="16">
        <v>59.29</v>
      </c>
      <c r="Y228" s="16"/>
      <c r="Z228" s="16"/>
      <c r="AA228" s="16"/>
      <c r="AB228" s="16">
        <v>84.67</v>
      </c>
      <c r="AC228" s="16">
        <v>38.6</v>
      </c>
      <c r="AD228" s="16"/>
      <c r="AE228" s="16"/>
      <c r="AF228" s="16">
        <v>66.03</v>
      </c>
      <c r="AG228" s="16">
        <v>41.41</v>
      </c>
      <c r="AH228" s="16"/>
      <c r="AI228" s="16"/>
      <c r="AJ228" s="16">
        <v>68.75</v>
      </c>
      <c r="AK228" s="16">
        <v>85.42</v>
      </c>
      <c r="AL228" s="16">
        <v>52.08</v>
      </c>
      <c r="AM228" s="16">
        <v>83.33</v>
      </c>
      <c r="AN228" s="16">
        <v>42.86</v>
      </c>
      <c r="AO228" s="16">
        <v>47.73</v>
      </c>
      <c r="AP228" s="16">
        <v>30.91</v>
      </c>
      <c r="AQ228" s="16"/>
      <c r="AR228" s="16"/>
      <c r="AS228" s="16"/>
      <c r="AT228" s="16">
        <v>66.67</v>
      </c>
      <c r="AU228" s="16">
        <v>77.78</v>
      </c>
      <c r="AV228" s="16">
        <v>65.790000000000006</v>
      </c>
      <c r="AW228" s="16">
        <v>75.83</v>
      </c>
      <c r="AX228" s="16">
        <v>16.670000000000002</v>
      </c>
      <c r="AY228" s="16">
        <v>83.33</v>
      </c>
      <c r="AZ228" s="16">
        <v>30.77</v>
      </c>
      <c r="BA228" s="16">
        <v>69.77</v>
      </c>
      <c r="BB228" s="16">
        <v>31.43</v>
      </c>
      <c r="BC228" s="16">
        <v>77.78</v>
      </c>
      <c r="BD228" s="16"/>
      <c r="BE228" s="16"/>
      <c r="BF228" s="16"/>
      <c r="BG228" s="16"/>
      <c r="BH228" s="16"/>
      <c r="BI228" s="16"/>
      <c r="BJ228" s="16"/>
      <c r="BK228" s="16"/>
      <c r="BL228" s="16"/>
      <c r="BM228" s="16"/>
      <c r="BN228" s="16"/>
      <c r="BO228" s="16"/>
      <c r="BP228" s="16">
        <v>65.849999999999994</v>
      </c>
      <c r="BQ228" s="16">
        <v>91.67</v>
      </c>
      <c r="BR228" s="16">
        <v>87.5</v>
      </c>
      <c r="BS228" s="16">
        <v>100</v>
      </c>
      <c r="BT228" s="16">
        <v>91.18</v>
      </c>
      <c r="BU228" s="16">
        <v>50</v>
      </c>
      <c r="BV228" s="16">
        <v>25</v>
      </c>
      <c r="BW228" s="16">
        <v>28.12</v>
      </c>
      <c r="BX228" s="16">
        <v>58.33</v>
      </c>
      <c r="BY228" s="16"/>
      <c r="BZ228" s="16"/>
      <c r="CA228" s="16"/>
      <c r="CB228" s="16"/>
      <c r="CC228" s="16"/>
      <c r="CD228" s="16"/>
      <c r="CE228" s="16">
        <v>45.08</v>
      </c>
      <c r="CF228" s="16">
        <v>94.32</v>
      </c>
      <c r="CG228" s="16">
        <v>28.57</v>
      </c>
      <c r="CH228" s="16">
        <v>62.5</v>
      </c>
      <c r="CI228" s="16">
        <v>46.97</v>
      </c>
      <c r="CJ228" s="16">
        <v>25</v>
      </c>
      <c r="CK228" s="16">
        <v>0</v>
      </c>
      <c r="CL228" s="16"/>
      <c r="CM228" s="16"/>
      <c r="CN228" s="16"/>
      <c r="CO228" s="16"/>
      <c r="CP228" s="16"/>
      <c r="CQ228" s="16"/>
      <c r="CR228" s="16"/>
      <c r="CS228" s="16">
        <v>58.43</v>
      </c>
      <c r="CT228" s="16">
        <v>39.29</v>
      </c>
      <c r="CU228" s="16">
        <v>43.33</v>
      </c>
      <c r="CV228" s="16"/>
      <c r="CW228" s="16">
        <v>84.09</v>
      </c>
      <c r="CX228" s="16"/>
      <c r="CY228" s="16">
        <v>87.5</v>
      </c>
      <c r="CZ228" s="15"/>
      <c r="DA228" s="15"/>
      <c r="DB228" s="15"/>
      <c r="DC228" s="15"/>
      <c r="DD228" s="15"/>
      <c r="DE228" s="15"/>
      <c r="DF228" s="15"/>
      <c r="DG228" s="15"/>
      <c r="DH228" s="15"/>
      <c r="DI228" s="15"/>
      <c r="DJ228" s="15"/>
      <c r="DK228" s="15"/>
      <c r="DL228" s="15"/>
      <c r="DM228" s="15"/>
      <c r="DN228" s="15"/>
      <c r="DO228" s="15"/>
      <c r="DP228" s="15"/>
      <c r="DQ228" s="15"/>
      <c r="DR228" s="15"/>
      <c r="DS228" s="15"/>
      <c r="DT228" s="15"/>
      <c r="DU228" s="15"/>
    </row>
    <row r="229" spans="1:125" x14ac:dyDescent="0.3">
      <c r="A229" s="14" t="s">
        <v>576</v>
      </c>
      <c r="B229" s="15" t="s">
        <v>448</v>
      </c>
      <c r="C229" s="15" t="s">
        <v>101</v>
      </c>
      <c r="D229" s="15" t="s">
        <v>102</v>
      </c>
      <c r="E229" s="15" t="s">
        <v>315</v>
      </c>
      <c r="F229" s="15" t="s">
        <v>235</v>
      </c>
      <c r="G229" s="15" t="s">
        <v>105</v>
      </c>
      <c r="H229" s="15" t="s">
        <v>105</v>
      </c>
      <c r="I229" s="15" t="s">
        <v>324</v>
      </c>
      <c r="J229" s="16"/>
      <c r="K229" s="16"/>
      <c r="L229" s="16"/>
      <c r="M229" s="16"/>
      <c r="N229" s="16"/>
      <c r="O229" s="16"/>
      <c r="P229" s="16"/>
      <c r="Q229" s="16"/>
      <c r="R229" s="16"/>
      <c r="S229" s="16">
        <v>22.42</v>
      </c>
      <c r="T229" s="16"/>
      <c r="U229" s="16"/>
      <c r="V229" s="16"/>
      <c r="W229" s="16"/>
      <c r="X229" s="16">
        <v>49.88</v>
      </c>
      <c r="Y229" s="16"/>
      <c r="Z229" s="16"/>
      <c r="AA229" s="16"/>
      <c r="AB229" s="16">
        <v>37.96</v>
      </c>
      <c r="AC229" s="16"/>
      <c r="AD229" s="16">
        <v>32.76</v>
      </c>
      <c r="AE229" s="16"/>
      <c r="AF229" s="16">
        <v>42.74</v>
      </c>
      <c r="AG229" s="16">
        <v>41.06</v>
      </c>
      <c r="AH229" s="16"/>
      <c r="AI229" s="16"/>
      <c r="AJ229" s="16">
        <v>59.36</v>
      </c>
      <c r="AK229" s="16"/>
      <c r="AL229" s="16"/>
      <c r="AM229" s="16"/>
      <c r="AN229" s="16"/>
      <c r="AO229" s="16">
        <v>30.68</v>
      </c>
      <c r="AP229" s="16">
        <v>18.18</v>
      </c>
      <c r="AQ229" s="16"/>
      <c r="AR229" s="16"/>
      <c r="AS229" s="16"/>
      <c r="AT229" s="16">
        <v>40</v>
      </c>
      <c r="AU229" s="16">
        <v>22.22</v>
      </c>
      <c r="AV229" s="16">
        <v>6.45</v>
      </c>
      <c r="AW229" s="16">
        <v>53.33</v>
      </c>
      <c r="AX229" s="16">
        <v>0</v>
      </c>
      <c r="AY229" s="16">
        <v>37.14</v>
      </c>
      <c r="AZ229" s="16"/>
      <c r="BA229" s="16">
        <v>64.290000000000006</v>
      </c>
      <c r="BB229" s="16">
        <v>80</v>
      </c>
      <c r="BC229" s="16"/>
      <c r="BD229" s="16"/>
      <c r="BE229" s="16"/>
      <c r="BF229" s="16"/>
      <c r="BG229" s="16"/>
      <c r="BH229" s="16"/>
      <c r="BI229" s="16"/>
      <c r="BJ229" s="16"/>
      <c r="BK229" s="16"/>
      <c r="BL229" s="16"/>
      <c r="BM229" s="16"/>
      <c r="BN229" s="16"/>
      <c r="BO229" s="16"/>
      <c r="BP229" s="16">
        <v>30</v>
      </c>
      <c r="BQ229" s="16">
        <v>33.33</v>
      </c>
      <c r="BR229" s="16">
        <v>72.73</v>
      </c>
      <c r="BS229" s="16">
        <v>30</v>
      </c>
      <c r="BT229" s="16">
        <v>24.14</v>
      </c>
      <c r="BU229" s="16"/>
      <c r="BV229" s="16"/>
      <c r="BW229" s="16"/>
      <c r="BX229" s="16"/>
      <c r="BY229" s="16">
        <v>25.2</v>
      </c>
      <c r="BZ229" s="16">
        <v>66.67</v>
      </c>
      <c r="CA229" s="16">
        <v>43.59</v>
      </c>
      <c r="CB229" s="16">
        <v>50</v>
      </c>
      <c r="CC229" s="16">
        <v>16.670000000000002</v>
      </c>
      <c r="CD229" s="16">
        <v>24.31</v>
      </c>
      <c r="CE229" s="16">
        <v>33.619999999999997</v>
      </c>
      <c r="CF229" s="16">
        <v>55.7</v>
      </c>
      <c r="CG229" s="16">
        <v>14.29</v>
      </c>
      <c r="CH229" s="16">
        <v>87.5</v>
      </c>
      <c r="CI229" s="16">
        <v>40.22</v>
      </c>
      <c r="CJ229" s="16">
        <v>41.67</v>
      </c>
      <c r="CK229" s="16">
        <v>50</v>
      </c>
      <c r="CL229" s="16"/>
      <c r="CM229" s="16"/>
      <c r="CN229" s="16"/>
      <c r="CO229" s="16"/>
      <c r="CP229" s="16"/>
      <c r="CQ229" s="16"/>
      <c r="CR229" s="16"/>
      <c r="CS229" s="16">
        <v>43.75</v>
      </c>
      <c r="CT229" s="16">
        <v>37.93</v>
      </c>
      <c r="CU229" s="16">
        <v>31.67</v>
      </c>
      <c r="CV229" s="16"/>
      <c r="CW229" s="16">
        <v>71.97</v>
      </c>
      <c r="CX229" s="16"/>
      <c r="CY229" s="16">
        <v>50</v>
      </c>
      <c r="CZ229" s="15"/>
      <c r="DA229" s="15"/>
      <c r="DB229" s="15"/>
      <c r="DC229" s="15"/>
      <c r="DD229" s="15"/>
      <c r="DE229" s="15"/>
      <c r="DF229" s="15"/>
      <c r="DG229" s="15"/>
      <c r="DH229" s="15"/>
      <c r="DI229" s="15"/>
      <c r="DJ229" s="15"/>
      <c r="DK229" s="15"/>
      <c r="DL229" s="15"/>
      <c r="DM229" s="15"/>
      <c r="DN229" s="15"/>
      <c r="DO229" s="15"/>
      <c r="DP229" s="15"/>
      <c r="DQ229" s="15"/>
      <c r="DR229" s="15"/>
      <c r="DS229" s="15"/>
      <c r="DT229" s="15"/>
      <c r="DU229" s="15"/>
    </row>
    <row r="230" spans="1:125" x14ac:dyDescent="0.3">
      <c r="A230" s="14" t="s">
        <v>576</v>
      </c>
      <c r="B230" s="15" t="s">
        <v>449</v>
      </c>
      <c r="C230" s="15" t="s">
        <v>101</v>
      </c>
      <c r="D230" s="15" t="s">
        <v>102</v>
      </c>
      <c r="E230" s="15" t="s">
        <v>315</v>
      </c>
      <c r="F230" s="15" t="s">
        <v>235</v>
      </c>
      <c r="G230" s="15" t="s">
        <v>330</v>
      </c>
      <c r="H230" s="15" t="s">
        <v>331</v>
      </c>
      <c r="I230" s="15" t="s">
        <v>324</v>
      </c>
      <c r="J230" s="16"/>
      <c r="K230" s="16"/>
      <c r="L230" s="16"/>
      <c r="M230" s="16"/>
      <c r="N230" s="16"/>
      <c r="O230" s="16"/>
      <c r="P230" s="16"/>
      <c r="Q230" s="16"/>
      <c r="R230" s="16"/>
      <c r="S230" s="16">
        <v>71.150000000000006</v>
      </c>
      <c r="T230" s="16"/>
      <c r="U230" s="16"/>
      <c r="V230" s="16"/>
      <c r="W230" s="16"/>
      <c r="X230" s="16">
        <v>65.61</v>
      </c>
      <c r="Y230" s="16"/>
      <c r="Z230" s="16"/>
      <c r="AA230" s="16"/>
      <c r="AB230" s="16">
        <v>53.28</v>
      </c>
      <c r="AC230" s="16"/>
      <c r="AD230" s="16">
        <v>68.180000000000007</v>
      </c>
      <c r="AE230" s="16"/>
      <c r="AF230" s="16">
        <v>85.72</v>
      </c>
      <c r="AG230" s="16">
        <v>53.09</v>
      </c>
      <c r="AH230" s="16"/>
      <c r="AI230" s="16"/>
      <c r="AJ230" s="16">
        <v>86.5</v>
      </c>
      <c r="AK230" s="16"/>
      <c r="AL230" s="16"/>
      <c r="AM230" s="16"/>
      <c r="AN230" s="16"/>
      <c r="AO230" s="16">
        <v>100</v>
      </c>
      <c r="AP230" s="16">
        <v>60.34</v>
      </c>
      <c r="AQ230" s="16"/>
      <c r="AR230" s="16"/>
      <c r="AS230" s="16"/>
      <c r="AT230" s="16">
        <v>69.44</v>
      </c>
      <c r="AU230" s="16">
        <v>25</v>
      </c>
      <c r="AV230" s="16">
        <v>14.29</v>
      </c>
      <c r="AW230" s="16">
        <v>0</v>
      </c>
      <c r="AX230" s="16">
        <v>50</v>
      </c>
      <c r="AY230" s="16">
        <v>73.33</v>
      </c>
      <c r="AZ230" s="16"/>
      <c r="BA230" s="16">
        <v>78.239999999999995</v>
      </c>
      <c r="BB230" s="16">
        <v>60</v>
      </c>
      <c r="BC230" s="16"/>
      <c r="BD230" s="16"/>
      <c r="BE230" s="16"/>
      <c r="BF230" s="16"/>
      <c r="BG230" s="16"/>
      <c r="BH230" s="16"/>
      <c r="BI230" s="16"/>
      <c r="BJ230" s="16"/>
      <c r="BK230" s="16"/>
      <c r="BL230" s="16"/>
      <c r="BM230" s="16"/>
      <c r="BN230" s="16"/>
      <c r="BO230" s="16"/>
      <c r="BP230" s="16">
        <v>55.56</v>
      </c>
      <c r="BQ230" s="16">
        <v>33.33</v>
      </c>
      <c r="BR230" s="16">
        <v>66.67</v>
      </c>
      <c r="BS230" s="16">
        <v>61.54</v>
      </c>
      <c r="BT230" s="16">
        <v>58.82</v>
      </c>
      <c r="BU230" s="16"/>
      <c r="BV230" s="16"/>
      <c r="BW230" s="16"/>
      <c r="BX230" s="16"/>
      <c r="BY230" s="16">
        <v>64.959999999999994</v>
      </c>
      <c r="BZ230" s="16">
        <v>57.14</v>
      </c>
      <c r="CA230" s="16">
        <v>46.15</v>
      </c>
      <c r="CB230" s="16">
        <v>71.430000000000007</v>
      </c>
      <c r="CC230" s="16">
        <v>60</v>
      </c>
      <c r="CD230" s="16">
        <v>68.239999999999995</v>
      </c>
      <c r="CE230" s="16">
        <v>80.69</v>
      </c>
      <c r="CF230" s="16">
        <v>92.82</v>
      </c>
      <c r="CG230" s="16">
        <v>70</v>
      </c>
      <c r="CH230" s="16">
        <v>75</v>
      </c>
      <c r="CI230" s="16">
        <v>39.58</v>
      </c>
      <c r="CJ230" s="16">
        <v>13.33</v>
      </c>
      <c r="CK230" s="16">
        <v>100</v>
      </c>
      <c r="CL230" s="16"/>
      <c r="CM230" s="16"/>
      <c r="CN230" s="16"/>
      <c r="CO230" s="16"/>
      <c r="CP230" s="16"/>
      <c r="CQ230" s="16"/>
      <c r="CR230" s="16"/>
      <c r="CS230" s="16">
        <v>94.12</v>
      </c>
      <c r="CT230" s="16">
        <v>55.17</v>
      </c>
      <c r="CU230" s="16">
        <v>53.57</v>
      </c>
      <c r="CV230" s="16"/>
      <c r="CW230" s="16">
        <v>93.18</v>
      </c>
      <c r="CX230" s="16"/>
      <c r="CY230" s="16">
        <v>93.75</v>
      </c>
      <c r="CZ230" s="15"/>
      <c r="DA230" s="15"/>
      <c r="DB230" s="15"/>
      <c r="DC230" s="15"/>
      <c r="DD230" s="15"/>
      <c r="DE230" s="15"/>
      <c r="DF230" s="15"/>
      <c r="DG230" s="15"/>
      <c r="DH230" s="15"/>
      <c r="DI230" s="15"/>
      <c r="DJ230" s="15"/>
      <c r="DK230" s="15"/>
      <c r="DL230" s="15"/>
      <c r="DM230" s="15"/>
      <c r="DN230" s="15"/>
      <c r="DO230" s="15"/>
      <c r="DP230" s="15"/>
      <c r="DQ230" s="15"/>
      <c r="DR230" s="15"/>
      <c r="DS230" s="15"/>
      <c r="DT230" s="15"/>
      <c r="DU230" s="15"/>
    </row>
    <row r="231" spans="1:125" x14ac:dyDescent="0.3">
      <c r="A231" s="14" t="s">
        <v>576</v>
      </c>
      <c r="B231" s="15" t="s">
        <v>450</v>
      </c>
      <c r="C231" s="15" t="s">
        <v>101</v>
      </c>
      <c r="D231" s="15" t="s">
        <v>102</v>
      </c>
      <c r="E231" s="15" t="s">
        <v>315</v>
      </c>
      <c r="F231" s="15" t="s">
        <v>235</v>
      </c>
      <c r="G231" s="15" t="s">
        <v>345</v>
      </c>
      <c r="H231" s="15" t="s">
        <v>346</v>
      </c>
      <c r="I231" s="15" t="s">
        <v>324</v>
      </c>
      <c r="J231" s="16"/>
      <c r="K231" s="16"/>
      <c r="L231" s="16"/>
      <c r="M231" s="16"/>
      <c r="N231" s="16"/>
      <c r="O231" s="16"/>
      <c r="P231" s="16"/>
      <c r="Q231" s="16"/>
      <c r="R231" s="16"/>
      <c r="S231" s="16">
        <v>47.42</v>
      </c>
      <c r="T231" s="16"/>
      <c r="U231" s="16"/>
      <c r="V231" s="16"/>
      <c r="W231" s="16"/>
      <c r="X231" s="16">
        <v>62.54</v>
      </c>
      <c r="Y231" s="16"/>
      <c r="Z231" s="16"/>
      <c r="AA231" s="16"/>
      <c r="AB231" s="16">
        <v>93.98</v>
      </c>
      <c r="AC231" s="16">
        <v>29.63</v>
      </c>
      <c r="AD231" s="16">
        <v>83.88</v>
      </c>
      <c r="AE231" s="16"/>
      <c r="AF231" s="16">
        <v>71.36</v>
      </c>
      <c r="AG231" s="16">
        <v>80.180000000000007</v>
      </c>
      <c r="AH231" s="16"/>
      <c r="AI231" s="16"/>
      <c r="AJ231" s="16">
        <v>79.7</v>
      </c>
      <c r="AK231" s="16"/>
      <c r="AL231" s="16"/>
      <c r="AM231" s="16"/>
      <c r="AN231" s="16"/>
      <c r="AO231" s="16">
        <v>40.909999999999997</v>
      </c>
      <c r="AP231" s="16">
        <v>54.55</v>
      </c>
      <c r="AQ231" s="16"/>
      <c r="AR231" s="16"/>
      <c r="AS231" s="16"/>
      <c r="AT231" s="16">
        <v>58.33</v>
      </c>
      <c r="AU231" s="16">
        <v>0</v>
      </c>
      <c r="AV231" s="16">
        <v>25.64</v>
      </c>
      <c r="AW231" s="16">
        <v>85</v>
      </c>
      <c r="AX231" s="16"/>
      <c r="AY231" s="16">
        <v>56.67</v>
      </c>
      <c r="AZ231" s="16">
        <v>27.27</v>
      </c>
      <c r="BA231" s="16">
        <v>76.47</v>
      </c>
      <c r="BB231" s="16">
        <v>62.86</v>
      </c>
      <c r="BC231" s="16"/>
      <c r="BD231" s="16"/>
      <c r="BE231" s="16"/>
      <c r="BF231" s="16"/>
      <c r="BG231" s="16"/>
      <c r="BH231" s="16"/>
      <c r="BI231" s="16"/>
      <c r="BJ231" s="16"/>
      <c r="BK231" s="16"/>
      <c r="BL231" s="16"/>
      <c r="BM231" s="16"/>
      <c r="BN231" s="16"/>
      <c r="BO231" s="16"/>
      <c r="BP231" s="16">
        <v>94.29</v>
      </c>
      <c r="BQ231" s="16">
        <v>88.89</v>
      </c>
      <c r="BR231" s="16">
        <v>91.3</v>
      </c>
      <c r="BS231" s="16">
        <v>100</v>
      </c>
      <c r="BT231" s="16">
        <v>97.06</v>
      </c>
      <c r="BU231" s="16">
        <v>14.29</v>
      </c>
      <c r="BV231" s="16">
        <v>33.33</v>
      </c>
      <c r="BW231" s="16"/>
      <c r="BX231" s="16">
        <v>22.22</v>
      </c>
      <c r="BY231" s="16">
        <v>88.24</v>
      </c>
      <c r="BZ231" s="16">
        <v>85.71</v>
      </c>
      <c r="CA231" s="16">
        <v>74.36</v>
      </c>
      <c r="CB231" s="16">
        <v>82.14</v>
      </c>
      <c r="CC231" s="16">
        <v>80</v>
      </c>
      <c r="CD231" s="16">
        <v>78.69</v>
      </c>
      <c r="CE231" s="16">
        <v>58.33</v>
      </c>
      <c r="CF231" s="16">
        <v>88.51</v>
      </c>
      <c r="CG231" s="16">
        <v>100</v>
      </c>
      <c r="CH231" s="16">
        <v>100</v>
      </c>
      <c r="CI231" s="16">
        <v>71.459999999999994</v>
      </c>
      <c r="CJ231" s="16">
        <v>79.17</v>
      </c>
      <c r="CK231" s="16">
        <v>0</v>
      </c>
      <c r="CL231" s="16"/>
      <c r="CM231" s="16"/>
      <c r="CN231" s="16"/>
      <c r="CO231" s="16"/>
      <c r="CP231" s="16"/>
      <c r="CQ231" s="16"/>
      <c r="CR231" s="16"/>
      <c r="CS231" s="16">
        <v>63.24</v>
      </c>
      <c r="CT231" s="16">
        <v>75.86</v>
      </c>
      <c r="CU231" s="16">
        <v>76.67</v>
      </c>
      <c r="CV231" s="16"/>
      <c r="CW231" s="16">
        <v>90.91</v>
      </c>
      <c r="CX231" s="16"/>
      <c r="CY231" s="16">
        <v>100</v>
      </c>
      <c r="CZ231" s="15"/>
      <c r="DA231" s="15"/>
      <c r="DB231" s="15"/>
      <c r="DC231" s="15"/>
      <c r="DD231" s="15"/>
      <c r="DE231" s="15"/>
      <c r="DF231" s="15"/>
      <c r="DG231" s="15"/>
      <c r="DH231" s="15"/>
      <c r="DI231" s="15"/>
      <c r="DJ231" s="15"/>
      <c r="DK231" s="15"/>
      <c r="DL231" s="15"/>
      <c r="DM231" s="15"/>
      <c r="DN231" s="15"/>
      <c r="DO231" s="15"/>
      <c r="DP231" s="15"/>
      <c r="DQ231" s="15"/>
      <c r="DR231" s="15"/>
      <c r="DS231" s="15"/>
      <c r="DT231" s="15"/>
      <c r="DU231" s="15"/>
    </row>
    <row r="232" spans="1:125" x14ac:dyDescent="0.3">
      <c r="A232" s="14" t="s">
        <v>576</v>
      </c>
      <c r="B232" s="15" t="s">
        <v>451</v>
      </c>
      <c r="C232" s="15" t="s">
        <v>101</v>
      </c>
      <c r="D232" s="15" t="s">
        <v>102</v>
      </c>
      <c r="E232" s="15" t="s">
        <v>315</v>
      </c>
      <c r="F232" s="15" t="s">
        <v>235</v>
      </c>
      <c r="G232" s="15" t="s">
        <v>105</v>
      </c>
      <c r="H232" s="15" t="s">
        <v>105</v>
      </c>
      <c r="I232" s="15" t="s">
        <v>324</v>
      </c>
      <c r="J232" s="16"/>
      <c r="K232" s="16"/>
      <c r="L232" s="16"/>
      <c r="M232" s="16"/>
      <c r="N232" s="16"/>
      <c r="O232" s="16"/>
      <c r="P232" s="16"/>
      <c r="Q232" s="16"/>
      <c r="R232" s="16"/>
      <c r="S232" s="16">
        <v>53.87</v>
      </c>
      <c r="T232" s="16"/>
      <c r="U232" s="16"/>
      <c r="V232" s="16"/>
      <c r="W232" s="16"/>
      <c r="X232" s="16">
        <v>65.569999999999993</v>
      </c>
      <c r="Y232" s="16"/>
      <c r="Z232" s="16"/>
      <c r="AA232" s="16"/>
      <c r="AB232" s="16">
        <v>73.88</v>
      </c>
      <c r="AC232" s="16"/>
      <c r="AD232" s="16">
        <v>80.47</v>
      </c>
      <c r="AE232" s="16"/>
      <c r="AF232" s="16">
        <v>69.7</v>
      </c>
      <c r="AG232" s="16">
        <v>78.33</v>
      </c>
      <c r="AH232" s="16"/>
      <c r="AI232" s="16"/>
      <c r="AJ232" s="16">
        <v>85.77</v>
      </c>
      <c r="AK232" s="16"/>
      <c r="AL232" s="16"/>
      <c r="AM232" s="16"/>
      <c r="AN232" s="16"/>
      <c r="AO232" s="16">
        <v>55.68</v>
      </c>
      <c r="AP232" s="16">
        <v>47.27</v>
      </c>
      <c r="AQ232" s="16"/>
      <c r="AR232" s="16"/>
      <c r="AS232" s="16"/>
      <c r="AT232" s="16">
        <v>75</v>
      </c>
      <c r="AU232" s="16">
        <v>88.89</v>
      </c>
      <c r="AV232" s="16">
        <v>33.33</v>
      </c>
      <c r="AW232" s="16">
        <v>43.33</v>
      </c>
      <c r="AX232" s="16">
        <v>33.33</v>
      </c>
      <c r="AY232" s="16">
        <v>56.67</v>
      </c>
      <c r="AZ232" s="16"/>
      <c r="BA232" s="16">
        <v>77.38</v>
      </c>
      <c r="BB232" s="16">
        <v>71.430000000000007</v>
      </c>
      <c r="BC232" s="16">
        <v>66.67</v>
      </c>
      <c r="BD232" s="16"/>
      <c r="BE232" s="16"/>
      <c r="BF232" s="16"/>
      <c r="BG232" s="16"/>
      <c r="BH232" s="16"/>
      <c r="BI232" s="16"/>
      <c r="BJ232" s="16"/>
      <c r="BK232" s="16"/>
      <c r="BL232" s="16"/>
      <c r="BM232" s="16"/>
      <c r="BN232" s="16"/>
      <c r="BO232" s="16"/>
      <c r="BP232" s="16">
        <v>93.02</v>
      </c>
      <c r="BQ232" s="16">
        <v>70.37</v>
      </c>
      <c r="BR232" s="16">
        <v>86.96</v>
      </c>
      <c r="BS232" s="16">
        <v>100</v>
      </c>
      <c r="BT232" s="16">
        <v>27.59</v>
      </c>
      <c r="BU232" s="16"/>
      <c r="BV232" s="16"/>
      <c r="BW232" s="16"/>
      <c r="BX232" s="16"/>
      <c r="BY232" s="16">
        <v>83.67</v>
      </c>
      <c r="BZ232" s="16">
        <v>100</v>
      </c>
      <c r="CA232" s="16">
        <v>69.23</v>
      </c>
      <c r="CB232" s="16">
        <v>85.71</v>
      </c>
      <c r="CC232" s="16">
        <v>80</v>
      </c>
      <c r="CD232" s="16">
        <v>69.599999999999994</v>
      </c>
      <c r="CE232" s="16">
        <v>63.33</v>
      </c>
      <c r="CF232" s="16">
        <v>78.48</v>
      </c>
      <c r="CG232" s="16">
        <v>73.33</v>
      </c>
      <c r="CH232" s="16">
        <v>100</v>
      </c>
      <c r="CI232" s="16">
        <v>79.41</v>
      </c>
      <c r="CJ232" s="16">
        <v>0</v>
      </c>
      <c r="CK232" s="16">
        <v>50</v>
      </c>
      <c r="CL232" s="16"/>
      <c r="CM232" s="16"/>
      <c r="CN232" s="16"/>
      <c r="CO232" s="16"/>
      <c r="CP232" s="16"/>
      <c r="CQ232" s="16"/>
      <c r="CR232" s="16"/>
      <c r="CS232" s="16">
        <v>70.959999999999994</v>
      </c>
      <c r="CT232" s="16">
        <v>79.31</v>
      </c>
      <c r="CU232" s="16">
        <v>73.33</v>
      </c>
      <c r="CV232" s="16"/>
      <c r="CW232" s="16">
        <v>100</v>
      </c>
      <c r="CX232" s="16"/>
      <c r="CY232" s="16">
        <v>100</v>
      </c>
      <c r="CZ232" s="15"/>
      <c r="DA232" s="15"/>
      <c r="DB232" s="15"/>
      <c r="DC232" s="15"/>
      <c r="DD232" s="15"/>
      <c r="DE232" s="15"/>
      <c r="DF232" s="15"/>
      <c r="DG232" s="15"/>
      <c r="DH232" s="15"/>
      <c r="DI232" s="15"/>
      <c r="DJ232" s="15"/>
      <c r="DK232" s="15"/>
      <c r="DL232" s="15"/>
      <c r="DM232" s="15"/>
      <c r="DN232" s="15"/>
      <c r="DO232" s="15"/>
      <c r="DP232" s="15"/>
      <c r="DQ232" s="15"/>
      <c r="DR232" s="15"/>
      <c r="DS232" s="15"/>
      <c r="DT232" s="15"/>
      <c r="DU232" s="15"/>
    </row>
    <row r="233" spans="1:125" s="18" customFormat="1" x14ac:dyDescent="0.3">
      <c r="A233" s="14" t="s">
        <v>576</v>
      </c>
      <c r="B233" s="15" t="s">
        <v>452</v>
      </c>
      <c r="C233" s="15" t="s">
        <v>101</v>
      </c>
      <c r="D233" s="15" t="s">
        <v>102</v>
      </c>
      <c r="E233" s="15" t="s">
        <v>124</v>
      </c>
      <c r="F233" s="15" t="s">
        <v>453</v>
      </c>
      <c r="G233" s="15" t="s">
        <v>105</v>
      </c>
      <c r="H233" s="15" t="s">
        <v>105</v>
      </c>
      <c r="I233" s="15" t="s">
        <v>324</v>
      </c>
      <c r="J233" s="16"/>
      <c r="K233" s="16"/>
      <c r="L233" s="16"/>
      <c r="M233" s="16"/>
      <c r="N233" s="16"/>
      <c r="O233" s="16"/>
      <c r="P233" s="16"/>
      <c r="Q233" s="16"/>
      <c r="R233" s="16">
        <v>86.51</v>
      </c>
      <c r="S233" s="16">
        <v>67.8</v>
      </c>
      <c r="T233" s="16"/>
      <c r="U233" s="16">
        <v>81.33</v>
      </c>
      <c r="V233" s="16">
        <v>82.93</v>
      </c>
      <c r="W233" s="16"/>
      <c r="X233" s="16">
        <v>72.97</v>
      </c>
      <c r="Y233" s="16"/>
      <c r="Z233" s="16"/>
      <c r="AA233" s="16"/>
      <c r="AB233" s="16">
        <v>66.91</v>
      </c>
      <c r="AC233" s="16"/>
      <c r="AD233" s="16">
        <v>73.260000000000005</v>
      </c>
      <c r="AE233" s="16"/>
      <c r="AF233" s="16">
        <v>81.13</v>
      </c>
      <c r="AG233" s="16">
        <v>87.3</v>
      </c>
      <c r="AH233" s="16">
        <v>71.459999999999994</v>
      </c>
      <c r="AI233" s="16"/>
      <c r="AJ233" s="16">
        <v>89.63</v>
      </c>
      <c r="AK233" s="16">
        <v>86.96</v>
      </c>
      <c r="AL233" s="16">
        <v>66.67</v>
      </c>
      <c r="AM233" s="16">
        <v>91.67</v>
      </c>
      <c r="AN233" s="16">
        <v>85.71</v>
      </c>
      <c r="AO233" s="16">
        <v>69.569999999999993</v>
      </c>
      <c r="AP233" s="16">
        <v>63.79</v>
      </c>
      <c r="AQ233" s="16">
        <v>93.33</v>
      </c>
      <c r="AR233" s="16">
        <v>85.19</v>
      </c>
      <c r="AS233" s="16">
        <v>72.73</v>
      </c>
      <c r="AT233" s="16">
        <v>66.67</v>
      </c>
      <c r="AU233" s="16">
        <v>0</v>
      </c>
      <c r="AV233" s="16">
        <v>63.16</v>
      </c>
      <c r="AW233" s="16">
        <v>83.33</v>
      </c>
      <c r="AX233" s="16">
        <v>0</v>
      </c>
      <c r="AY233" s="16">
        <v>72.5</v>
      </c>
      <c r="AZ233" s="16"/>
      <c r="BA233" s="16">
        <v>92.86</v>
      </c>
      <c r="BB233" s="16">
        <v>60</v>
      </c>
      <c r="BC233" s="16"/>
      <c r="BD233" s="16"/>
      <c r="BE233" s="16"/>
      <c r="BF233" s="16"/>
      <c r="BG233" s="16"/>
      <c r="BH233" s="16"/>
      <c r="BI233" s="16"/>
      <c r="BJ233" s="16"/>
      <c r="BK233" s="16"/>
      <c r="BL233" s="16"/>
      <c r="BM233" s="16"/>
      <c r="BN233" s="16"/>
      <c r="BO233" s="16"/>
      <c r="BP233" s="16">
        <v>76.739999999999995</v>
      </c>
      <c r="BQ233" s="16">
        <v>44.44</v>
      </c>
      <c r="BR233" s="16">
        <v>72.22</v>
      </c>
      <c r="BS233" s="16">
        <v>69.23</v>
      </c>
      <c r="BT233" s="16">
        <v>70.59</v>
      </c>
      <c r="BU233" s="16"/>
      <c r="BV233" s="16"/>
      <c r="BW233" s="16"/>
      <c r="BX233" s="16"/>
      <c r="BY233" s="16">
        <v>69.349999999999994</v>
      </c>
      <c r="BZ233" s="16">
        <v>84.21</v>
      </c>
      <c r="CA233" s="16">
        <v>64.290000000000006</v>
      </c>
      <c r="CB233" s="16">
        <v>70</v>
      </c>
      <c r="CC233" s="16">
        <v>70.83</v>
      </c>
      <c r="CD233" s="16">
        <v>75</v>
      </c>
      <c r="CE233" s="16">
        <v>73.98</v>
      </c>
      <c r="CF233" s="16">
        <v>90</v>
      </c>
      <c r="CG233" s="16">
        <v>86.67</v>
      </c>
      <c r="CH233" s="16">
        <v>100</v>
      </c>
      <c r="CI233" s="16">
        <v>87.88</v>
      </c>
      <c r="CJ233" s="16">
        <v>80</v>
      </c>
      <c r="CK233" s="16">
        <v>50</v>
      </c>
      <c r="CL233" s="16">
        <v>79.819999999999993</v>
      </c>
      <c r="CM233" s="16">
        <v>67.739999999999995</v>
      </c>
      <c r="CN233" s="16">
        <v>68.83</v>
      </c>
      <c r="CO233" s="16"/>
      <c r="CP233" s="16"/>
      <c r="CQ233" s="16"/>
      <c r="CR233" s="16"/>
      <c r="CS233" s="16">
        <v>74.069999999999993</v>
      </c>
      <c r="CT233" s="16">
        <v>92.31</v>
      </c>
      <c r="CU233" s="16">
        <v>92</v>
      </c>
      <c r="CV233" s="16">
        <v>83.33</v>
      </c>
      <c r="CW233" s="16">
        <v>98.35</v>
      </c>
      <c r="CX233" s="16"/>
      <c r="CY233" s="16">
        <v>98.63</v>
      </c>
      <c r="CZ233" s="17"/>
      <c r="DA233" s="17"/>
      <c r="DB233" s="17"/>
      <c r="DC233" s="17"/>
      <c r="DD233" s="17"/>
      <c r="DE233" s="17"/>
      <c r="DF233" s="17"/>
      <c r="DG233" s="17"/>
      <c r="DH233" s="17"/>
      <c r="DI233" s="17"/>
      <c r="DJ233" s="17"/>
      <c r="DK233" s="17"/>
      <c r="DL233" s="17"/>
      <c r="DM233" s="17"/>
      <c r="DN233" s="17"/>
      <c r="DO233" s="17"/>
      <c r="DP233" s="17"/>
      <c r="DQ233" s="17"/>
      <c r="DR233" s="17"/>
      <c r="DS233" s="17"/>
      <c r="DT233" s="17"/>
      <c r="DU233" s="17"/>
    </row>
    <row r="234" spans="1:125" x14ac:dyDescent="0.3">
      <c r="A234" s="14" t="s">
        <v>576</v>
      </c>
      <c r="B234" s="15" t="s">
        <v>454</v>
      </c>
      <c r="C234" s="15" t="s">
        <v>101</v>
      </c>
      <c r="D234" s="15" t="s">
        <v>444</v>
      </c>
      <c r="E234" s="15" t="s">
        <v>454</v>
      </c>
      <c r="F234" s="15" t="s">
        <v>322</v>
      </c>
      <c r="G234" s="15" t="s">
        <v>105</v>
      </c>
      <c r="H234" s="15" t="s">
        <v>105</v>
      </c>
      <c r="I234" s="15" t="s">
        <v>324</v>
      </c>
      <c r="J234" s="16"/>
      <c r="K234" s="16"/>
      <c r="L234" s="16"/>
      <c r="M234" s="16"/>
      <c r="N234" s="16"/>
      <c r="O234" s="16"/>
      <c r="P234" s="16"/>
      <c r="Q234" s="16"/>
      <c r="R234" s="16"/>
      <c r="S234" s="16">
        <v>54.64</v>
      </c>
      <c r="T234" s="16"/>
      <c r="U234" s="16">
        <v>60.32</v>
      </c>
      <c r="V234" s="16"/>
      <c r="W234" s="16"/>
      <c r="X234" s="16">
        <v>64.38</v>
      </c>
      <c r="Y234" s="16"/>
      <c r="Z234" s="16"/>
      <c r="AA234" s="16"/>
      <c r="AB234" s="16">
        <v>87.69</v>
      </c>
      <c r="AC234" s="16"/>
      <c r="AD234" s="16"/>
      <c r="AE234" s="16"/>
      <c r="AF234" s="16">
        <v>83.13</v>
      </c>
      <c r="AG234" s="16">
        <v>81.42</v>
      </c>
      <c r="AH234" s="16"/>
      <c r="AI234" s="16"/>
      <c r="AJ234" s="16">
        <v>82.84</v>
      </c>
      <c r="AK234" s="16"/>
      <c r="AL234" s="16"/>
      <c r="AM234" s="16"/>
      <c r="AN234" s="16"/>
      <c r="AO234" s="16">
        <v>40.909999999999997</v>
      </c>
      <c r="AP234" s="16">
        <v>63.64</v>
      </c>
      <c r="AQ234" s="16"/>
      <c r="AR234" s="16"/>
      <c r="AS234" s="16"/>
      <c r="AT234" s="16">
        <v>44.44</v>
      </c>
      <c r="AU234" s="16">
        <v>0</v>
      </c>
      <c r="AV234" s="16">
        <v>61.54</v>
      </c>
      <c r="AW234" s="16">
        <v>90</v>
      </c>
      <c r="AX234" s="16">
        <v>0</v>
      </c>
      <c r="AY234" s="16">
        <v>100</v>
      </c>
      <c r="AZ234" s="16"/>
      <c r="BA234" s="16">
        <v>58.82</v>
      </c>
      <c r="BB234" s="16">
        <v>74.290000000000006</v>
      </c>
      <c r="BC234" s="16">
        <v>22.22</v>
      </c>
      <c r="BD234" s="16"/>
      <c r="BE234" s="16"/>
      <c r="BF234" s="16"/>
      <c r="BG234" s="16"/>
      <c r="BH234" s="16"/>
      <c r="BI234" s="16"/>
      <c r="BJ234" s="16"/>
      <c r="BK234" s="16"/>
      <c r="BL234" s="16"/>
      <c r="BM234" s="16"/>
      <c r="BN234" s="16"/>
      <c r="BO234" s="16"/>
      <c r="BP234" s="16">
        <v>100</v>
      </c>
      <c r="BQ234" s="16">
        <v>95.83</v>
      </c>
      <c r="BR234" s="16">
        <v>72.22</v>
      </c>
      <c r="BS234" s="16">
        <v>69.23</v>
      </c>
      <c r="BT234" s="16">
        <v>82.35</v>
      </c>
      <c r="BU234" s="16"/>
      <c r="BV234" s="16"/>
      <c r="BW234" s="16"/>
      <c r="BX234" s="16"/>
      <c r="BY234" s="16"/>
      <c r="BZ234" s="16"/>
      <c r="CA234" s="16"/>
      <c r="CB234" s="16"/>
      <c r="CC234" s="16"/>
      <c r="CD234" s="16"/>
      <c r="CE234" s="16">
        <v>71.67</v>
      </c>
      <c r="CF234" s="16">
        <v>99.14</v>
      </c>
      <c r="CG234" s="16">
        <v>85.71</v>
      </c>
      <c r="CH234" s="16">
        <v>87.5</v>
      </c>
      <c r="CI234" s="16">
        <v>77.78</v>
      </c>
      <c r="CJ234" s="16">
        <v>80</v>
      </c>
      <c r="CK234" s="16">
        <v>100</v>
      </c>
      <c r="CL234" s="16"/>
      <c r="CM234" s="16"/>
      <c r="CN234" s="16"/>
      <c r="CO234" s="16"/>
      <c r="CP234" s="16"/>
      <c r="CQ234" s="16"/>
      <c r="CR234" s="16"/>
      <c r="CS234" s="16">
        <v>58.82</v>
      </c>
      <c r="CT234" s="16">
        <v>96.43</v>
      </c>
      <c r="CU234" s="16">
        <v>96.67</v>
      </c>
      <c r="CV234" s="16"/>
      <c r="CW234" s="16">
        <v>100</v>
      </c>
      <c r="CX234" s="16"/>
      <c r="CY234" s="16">
        <v>81.25</v>
      </c>
      <c r="CZ234" s="15"/>
      <c r="DA234" s="15"/>
      <c r="DB234" s="15"/>
      <c r="DC234" s="15"/>
      <c r="DD234" s="15"/>
      <c r="DE234" s="15"/>
      <c r="DF234" s="15"/>
      <c r="DG234" s="15"/>
      <c r="DH234" s="15"/>
      <c r="DI234" s="15"/>
      <c r="DJ234" s="15"/>
      <c r="DK234" s="15"/>
      <c r="DL234" s="15"/>
      <c r="DM234" s="15"/>
      <c r="DN234" s="15"/>
      <c r="DO234" s="15"/>
      <c r="DP234" s="15"/>
      <c r="DQ234" s="15"/>
      <c r="DR234" s="15"/>
      <c r="DS234" s="15"/>
      <c r="DT234" s="15"/>
      <c r="DU234" s="15"/>
    </row>
    <row r="235" spans="1:125" x14ac:dyDescent="0.3">
      <c r="A235" s="14" t="s">
        <v>576</v>
      </c>
      <c r="B235" s="15" t="s">
        <v>455</v>
      </c>
      <c r="C235" s="15" t="s">
        <v>101</v>
      </c>
      <c r="D235" s="15" t="s">
        <v>383</v>
      </c>
      <c r="E235" s="15" t="s">
        <v>456</v>
      </c>
      <c r="F235" s="15" t="s">
        <v>322</v>
      </c>
      <c r="G235" s="15" t="s">
        <v>105</v>
      </c>
      <c r="H235" s="15" t="s">
        <v>105</v>
      </c>
      <c r="I235" s="15" t="s">
        <v>324</v>
      </c>
      <c r="J235" s="16"/>
      <c r="K235" s="16"/>
      <c r="L235" s="16"/>
      <c r="M235" s="16"/>
      <c r="N235" s="16"/>
      <c r="O235" s="16"/>
      <c r="P235" s="16"/>
      <c r="Q235" s="16"/>
      <c r="R235" s="16"/>
      <c r="S235" s="16">
        <v>71.88</v>
      </c>
      <c r="T235" s="16"/>
      <c r="U235" s="16">
        <v>88.89</v>
      </c>
      <c r="V235" s="16"/>
      <c r="W235" s="16"/>
      <c r="X235" s="16">
        <v>77.3</v>
      </c>
      <c r="Y235" s="16"/>
      <c r="Z235" s="16"/>
      <c r="AA235" s="16"/>
      <c r="AB235" s="16">
        <v>94.81</v>
      </c>
      <c r="AC235" s="16"/>
      <c r="AD235" s="16"/>
      <c r="AE235" s="16"/>
      <c r="AF235" s="16">
        <v>90.78</v>
      </c>
      <c r="AG235" s="16">
        <v>48.73</v>
      </c>
      <c r="AH235" s="16"/>
      <c r="AI235" s="16"/>
      <c r="AJ235" s="16">
        <v>83.54</v>
      </c>
      <c r="AK235" s="16"/>
      <c r="AL235" s="16"/>
      <c r="AM235" s="16"/>
      <c r="AN235" s="16"/>
      <c r="AO235" s="16">
        <v>81.52</v>
      </c>
      <c r="AP235" s="16">
        <v>72.41</v>
      </c>
      <c r="AQ235" s="16"/>
      <c r="AR235" s="16"/>
      <c r="AS235" s="16"/>
      <c r="AT235" s="16">
        <v>44.44</v>
      </c>
      <c r="AU235" s="16">
        <v>0</v>
      </c>
      <c r="AV235" s="16">
        <v>75.44</v>
      </c>
      <c r="AW235" s="16">
        <v>50.83</v>
      </c>
      <c r="AX235" s="16">
        <v>66.67</v>
      </c>
      <c r="AY235" s="16">
        <v>80</v>
      </c>
      <c r="AZ235" s="16"/>
      <c r="BA235" s="16">
        <v>98.82</v>
      </c>
      <c r="BB235" s="16">
        <v>40</v>
      </c>
      <c r="BC235" s="16">
        <v>88.89</v>
      </c>
      <c r="BD235" s="16"/>
      <c r="BE235" s="16"/>
      <c r="BF235" s="16"/>
      <c r="BG235" s="16"/>
      <c r="BH235" s="16"/>
      <c r="BI235" s="16"/>
      <c r="BJ235" s="16"/>
      <c r="BK235" s="16"/>
      <c r="BL235" s="16"/>
      <c r="BM235" s="16"/>
      <c r="BN235" s="16"/>
      <c r="BO235" s="16"/>
      <c r="BP235" s="16">
        <v>97.5</v>
      </c>
      <c r="BQ235" s="16">
        <v>83.33</v>
      </c>
      <c r="BR235" s="16">
        <v>95.65</v>
      </c>
      <c r="BS235" s="16">
        <v>100</v>
      </c>
      <c r="BT235" s="16">
        <v>97.06</v>
      </c>
      <c r="BU235" s="16"/>
      <c r="BV235" s="16"/>
      <c r="BW235" s="16"/>
      <c r="BX235" s="16"/>
      <c r="BY235" s="16"/>
      <c r="BZ235" s="16"/>
      <c r="CA235" s="16"/>
      <c r="CB235" s="16"/>
      <c r="CC235" s="16"/>
      <c r="CD235" s="16"/>
      <c r="CE235" s="16">
        <v>84.17</v>
      </c>
      <c r="CF235" s="16">
        <v>100</v>
      </c>
      <c r="CG235" s="16">
        <v>50</v>
      </c>
      <c r="CH235" s="16">
        <v>50</v>
      </c>
      <c r="CI235" s="16">
        <v>46.6</v>
      </c>
      <c r="CJ235" s="16">
        <v>58.33</v>
      </c>
      <c r="CK235" s="16">
        <v>0</v>
      </c>
      <c r="CL235" s="16"/>
      <c r="CM235" s="16"/>
      <c r="CN235" s="16"/>
      <c r="CO235" s="16"/>
      <c r="CP235" s="16"/>
      <c r="CQ235" s="16"/>
      <c r="CR235" s="16"/>
      <c r="CS235" s="16">
        <v>81.99</v>
      </c>
      <c r="CT235" s="16">
        <v>75</v>
      </c>
      <c r="CU235" s="16">
        <v>71.67</v>
      </c>
      <c r="CV235" s="16"/>
      <c r="CW235" s="16">
        <v>90.15</v>
      </c>
      <c r="CX235" s="16"/>
      <c r="CY235" s="16">
        <v>93.75</v>
      </c>
      <c r="CZ235" s="15"/>
      <c r="DA235" s="15"/>
      <c r="DB235" s="15"/>
      <c r="DC235" s="15"/>
      <c r="DD235" s="15"/>
      <c r="DE235" s="15"/>
      <c r="DF235" s="15"/>
      <c r="DG235" s="15"/>
      <c r="DH235" s="15"/>
      <c r="DI235" s="15"/>
      <c r="DJ235" s="15"/>
      <c r="DK235" s="15"/>
      <c r="DL235" s="15"/>
      <c r="DM235" s="15"/>
      <c r="DN235" s="15"/>
      <c r="DO235" s="15"/>
      <c r="DP235" s="15"/>
      <c r="DQ235" s="15"/>
      <c r="DR235" s="15"/>
      <c r="DS235" s="15"/>
      <c r="DT235" s="15"/>
      <c r="DU235" s="15"/>
    </row>
    <row r="236" spans="1:125" x14ac:dyDescent="0.3">
      <c r="A236" s="14" t="s">
        <v>576</v>
      </c>
      <c r="B236" s="15" t="s">
        <v>457</v>
      </c>
      <c r="C236" s="15" t="s">
        <v>101</v>
      </c>
      <c r="D236" s="15" t="s">
        <v>458</v>
      </c>
      <c r="E236" s="15" t="s">
        <v>176</v>
      </c>
      <c r="F236" s="15" t="s">
        <v>322</v>
      </c>
      <c r="G236" s="15" t="s">
        <v>105</v>
      </c>
      <c r="H236" s="15" t="s">
        <v>105</v>
      </c>
      <c r="I236" s="15" t="s">
        <v>324</v>
      </c>
      <c r="J236" s="16"/>
      <c r="K236" s="16"/>
      <c r="L236" s="16"/>
      <c r="M236" s="16"/>
      <c r="N236" s="16"/>
      <c r="O236" s="16"/>
      <c r="P236" s="16"/>
      <c r="Q236" s="16"/>
      <c r="R236" s="16"/>
      <c r="S236" s="16">
        <v>45.62</v>
      </c>
      <c r="T236" s="16"/>
      <c r="U236" s="16">
        <v>80.95</v>
      </c>
      <c r="V236" s="16"/>
      <c r="W236" s="16"/>
      <c r="X236" s="16">
        <v>73.12</v>
      </c>
      <c r="Y236" s="16"/>
      <c r="Z236" s="16"/>
      <c r="AA236" s="16"/>
      <c r="AB236" s="16">
        <v>78.91</v>
      </c>
      <c r="AC236" s="16"/>
      <c r="AD236" s="16">
        <v>78.94</v>
      </c>
      <c r="AE236" s="16"/>
      <c r="AF236" s="16">
        <v>71.28</v>
      </c>
      <c r="AG236" s="16">
        <v>77.27</v>
      </c>
      <c r="AH236" s="16"/>
      <c r="AI236" s="16"/>
      <c r="AJ236" s="16">
        <v>73.13</v>
      </c>
      <c r="AK236" s="16"/>
      <c r="AL236" s="16"/>
      <c r="AM236" s="16"/>
      <c r="AN236" s="16"/>
      <c r="AO236" s="16">
        <v>23.86</v>
      </c>
      <c r="AP236" s="16">
        <v>50.91</v>
      </c>
      <c r="AQ236" s="16"/>
      <c r="AR236" s="16"/>
      <c r="AS236" s="16"/>
      <c r="AT236" s="16">
        <v>69.44</v>
      </c>
      <c r="AU236" s="16">
        <v>91.67</v>
      </c>
      <c r="AV236" s="16">
        <v>38.89</v>
      </c>
      <c r="AW236" s="16">
        <v>80.83</v>
      </c>
      <c r="AX236" s="16">
        <v>50</v>
      </c>
      <c r="AY236" s="16">
        <v>86.25</v>
      </c>
      <c r="AZ236" s="16"/>
      <c r="BA236" s="16">
        <v>91.76</v>
      </c>
      <c r="BB236" s="16">
        <v>54.29</v>
      </c>
      <c r="BC236" s="16"/>
      <c r="BD236" s="16"/>
      <c r="BE236" s="16"/>
      <c r="BF236" s="16"/>
      <c r="BG236" s="16"/>
      <c r="BH236" s="16"/>
      <c r="BI236" s="16"/>
      <c r="BJ236" s="16"/>
      <c r="BK236" s="16"/>
      <c r="BL236" s="16"/>
      <c r="BM236" s="16"/>
      <c r="BN236" s="16"/>
      <c r="BO236" s="16"/>
      <c r="BP236" s="16">
        <v>82.5</v>
      </c>
      <c r="BQ236" s="16">
        <v>75</v>
      </c>
      <c r="BR236" s="16">
        <v>91.3</v>
      </c>
      <c r="BS236" s="16">
        <v>76.92</v>
      </c>
      <c r="BT236" s="16">
        <v>68.97</v>
      </c>
      <c r="BU236" s="16"/>
      <c r="BV236" s="16"/>
      <c r="BW236" s="16"/>
      <c r="BX236" s="16"/>
      <c r="BY236" s="16">
        <v>72.33</v>
      </c>
      <c r="BZ236" s="16">
        <v>88.89</v>
      </c>
      <c r="CA236" s="16">
        <v>76.92</v>
      </c>
      <c r="CB236" s="16">
        <v>82.14</v>
      </c>
      <c r="CC236" s="16">
        <v>68.42</v>
      </c>
      <c r="CD236" s="16">
        <v>83.01</v>
      </c>
      <c r="CE236" s="16">
        <v>55.69</v>
      </c>
      <c r="CF236" s="16">
        <v>91.95</v>
      </c>
      <c r="CG236" s="16">
        <v>76.67</v>
      </c>
      <c r="CH236" s="16">
        <v>100</v>
      </c>
      <c r="CI236" s="16">
        <v>71.209999999999994</v>
      </c>
      <c r="CJ236" s="16">
        <v>75</v>
      </c>
      <c r="CK236" s="16">
        <v>100</v>
      </c>
      <c r="CL236" s="16"/>
      <c r="CM236" s="16"/>
      <c r="CN236" s="16"/>
      <c r="CO236" s="16"/>
      <c r="CP236" s="16"/>
      <c r="CQ236" s="16"/>
      <c r="CR236" s="16"/>
      <c r="CS236" s="16">
        <v>59.19</v>
      </c>
      <c r="CT236" s="16">
        <v>72.41</v>
      </c>
      <c r="CU236" s="16">
        <v>71.55</v>
      </c>
      <c r="CV236" s="16"/>
      <c r="CW236" s="16">
        <v>68.180000000000007</v>
      </c>
      <c r="CX236" s="16"/>
      <c r="CY236" s="16">
        <v>100</v>
      </c>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row>
    <row r="237" spans="1:125" x14ac:dyDescent="0.3">
      <c r="A237" s="14" t="s">
        <v>576</v>
      </c>
      <c r="B237" s="15" t="s">
        <v>459</v>
      </c>
      <c r="C237" s="15" t="s">
        <v>101</v>
      </c>
      <c r="D237" s="15" t="s">
        <v>458</v>
      </c>
      <c r="E237" s="15" t="s">
        <v>176</v>
      </c>
      <c r="F237" s="15" t="s">
        <v>134</v>
      </c>
      <c r="G237" s="15" t="s">
        <v>105</v>
      </c>
      <c r="H237" s="15" t="s">
        <v>105</v>
      </c>
      <c r="I237" s="15" t="s">
        <v>324</v>
      </c>
      <c r="J237" s="16"/>
      <c r="K237" s="16"/>
      <c r="L237" s="16"/>
      <c r="M237" s="16"/>
      <c r="N237" s="16"/>
      <c r="O237" s="16"/>
      <c r="P237" s="16"/>
      <c r="Q237" s="16"/>
      <c r="R237" s="16"/>
      <c r="S237" s="16">
        <v>40.72</v>
      </c>
      <c r="T237" s="16"/>
      <c r="U237" s="16">
        <v>58.73</v>
      </c>
      <c r="V237" s="16"/>
      <c r="W237" s="16"/>
      <c r="X237" s="16">
        <v>71.709999999999994</v>
      </c>
      <c r="Y237" s="16"/>
      <c r="Z237" s="16"/>
      <c r="AA237" s="16"/>
      <c r="AB237" s="16">
        <v>76.150000000000006</v>
      </c>
      <c r="AC237" s="16"/>
      <c r="AD237" s="16">
        <v>78.63</v>
      </c>
      <c r="AE237" s="16"/>
      <c r="AF237" s="16">
        <v>72.36</v>
      </c>
      <c r="AG237" s="16">
        <v>76.14</v>
      </c>
      <c r="AH237" s="16"/>
      <c r="AI237" s="16"/>
      <c r="AJ237" s="16">
        <v>72.48</v>
      </c>
      <c r="AK237" s="16"/>
      <c r="AL237" s="16"/>
      <c r="AM237" s="16"/>
      <c r="AN237" s="16"/>
      <c r="AO237" s="16">
        <v>34.090000000000003</v>
      </c>
      <c r="AP237" s="16">
        <v>47.27</v>
      </c>
      <c r="AQ237" s="16"/>
      <c r="AR237" s="16"/>
      <c r="AS237" s="16"/>
      <c r="AT237" s="16">
        <v>44.44</v>
      </c>
      <c r="AU237" s="16">
        <v>0</v>
      </c>
      <c r="AV237" s="16">
        <v>57.89</v>
      </c>
      <c r="AW237" s="16">
        <v>80</v>
      </c>
      <c r="AX237" s="16">
        <v>0</v>
      </c>
      <c r="AY237" s="16">
        <v>73.33</v>
      </c>
      <c r="AZ237" s="16"/>
      <c r="BA237" s="16">
        <v>84.12</v>
      </c>
      <c r="BB237" s="16">
        <v>68.569999999999993</v>
      </c>
      <c r="BC237" s="16"/>
      <c r="BD237" s="16"/>
      <c r="BE237" s="16"/>
      <c r="BF237" s="16"/>
      <c r="BG237" s="16"/>
      <c r="BH237" s="16"/>
      <c r="BI237" s="16"/>
      <c r="BJ237" s="16"/>
      <c r="BK237" s="16"/>
      <c r="BL237" s="16"/>
      <c r="BM237" s="16"/>
      <c r="BN237" s="16"/>
      <c r="BO237" s="16"/>
      <c r="BP237" s="16">
        <v>92.5</v>
      </c>
      <c r="BQ237" s="16">
        <v>70.83</v>
      </c>
      <c r="BR237" s="16">
        <v>77.78</v>
      </c>
      <c r="BS237" s="16">
        <v>92.31</v>
      </c>
      <c r="BT237" s="16">
        <v>55.88</v>
      </c>
      <c r="BU237" s="16"/>
      <c r="BV237" s="16"/>
      <c r="BW237" s="16"/>
      <c r="BX237" s="16"/>
      <c r="BY237" s="16">
        <v>81.13</v>
      </c>
      <c r="BZ237" s="16">
        <v>82.35</v>
      </c>
      <c r="CA237" s="16">
        <v>46.15</v>
      </c>
      <c r="CB237" s="16">
        <v>80</v>
      </c>
      <c r="CC237" s="16">
        <v>63.16</v>
      </c>
      <c r="CD237" s="16"/>
      <c r="CE237" s="16">
        <v>55.33</v>
      </c>
      <c r="CF237" s="16">
        <v>95.4</v>
      </c>
      <c r="CG237" s="16">
        <v>90</v>
      </c>
      <c r="CH237" s="16">
        <v>87.5</v>
      </c>
      <c r="CI237" s="16">
        <v>71.97</v>
      </c>
      <c r="CJ237" s="16">
        <v>62.5</v>
      </c>
      <c r="CK237" s="16">
        <v>50</v>
      </c>
      <c r="CL237" s="16"/>
      <c r="CM237" s="16"/>
      <c r="CN237" s="16"/>
      <c r="CO237" s="16"/>
      <c r="CP237" s="16"/>
      <c r="CQ237" s="16"/>
      <c r="CR237" s="16"/>
      <c r="CS237" s="16">
        <v>52.21</v>
      </c>
      <c r="CT237" s="16">
        <v>58.62</v>
      </c>
      <c r="CU237" s="16">
        <v>57.5</v>
      </c>
      <c r="CV237" s="16"/>
      <c r="CW237" s="16">
        <v>81.06</v>
      </c>
      <c r="CX237" s="16"/>
      <c r="CY237" s="16">
        <v>93.75</v>
      </c>
      <c r="CZ237" s="15"/>
      <c r="DA237" s="15"/>
      <c r="DB237" s="15"/>
      <c r="DC237" s="15"/>
      <c r="DD237" s="15"/>
      <c r="DE237" s="15"/>
      <c r="DF237" s="15"/>
      <c r="DG237" s="15"/>
      <c r="DH237" s="15"/>
      <c r="DI237" s="15"/>
      <c r="DJ237" s="15"/>
      <c r="DK237" s="15"/>
      <c r="DL237" s="15"/>
      <c r="DM237" s="15"/>
      <c r="DN237" s="15"/>
      <c r="DO237" s="15"/>
      <c r="DP237" s="15"/>
      <c r="DQ237" s="15"/>
      <c r="DR237" s="15"/>
      <c r="DS237" s="15"/>
      <c r="DT237" s="15"/>
      <c r="DU237" s="15"/>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9407B-61FC-4C1F-AC00-4EBBAE2C98DF}">
  <dimension ref="A1:EE230"/>
  <sheetViews>
    <sheetView topLeftCell="AQ1" zoomScaleNormal="100" workbookViewId="0">
      <selection activeCell="BB3" sqref="BB3:BF3"/>
    </sheetView>
  </sheetViews>
  <sheetFormatPr baseColWidth="10" defaultColWidth="0" defaultRowHeight="15" customHeight="1" zeroHeight="1" x14ac:dyDescent="0.3"/>
  <cols>
    <col min="1" max="1" width="11.44140625" style="3" customWidth="1"/>
    <col min="2" max="2" width="35.33203125" style="3" customWidth="1"/>
    <col min="3" max="3" width="15.44140625" style="3" customWidth="1"/>
    <col min="4" max="4" width="17.44140625" style="3" customWidth="1"/>
    <col min="5" max="5" width="40.44140625" style="3" customWidth="1"/>
    <col min="6" max="6" width="20.6640625" style="3" customWidth="1"/>
    <col min="7" max="7" width="15.44140625" style="3" customWidth="1"/>
    <col min="8" max="9" width="11.44140625" style="3" customWidth="1"/>
    <col min="10" max="10" width="11.44140625" style="40" customWidth="1"/>
    <col min="11" max="11" width="11.44140625" style="3" customWidth="1"/>
    <col min="12" max="12" width="12.44140625" style="3" customWidth="1"/>
    <col min="13" max="13" width="13.6640625" style="3" customWidth="1"/>
    <col min="14" max="17" width="12.6640625" style="3" customWidth="1"/>
    <col min="18" max="18" width="13" style="3" customWidth="1"/>
    <col min="19" max="20" width="12.6640625" style="3" customWidth="1"/>
    <col min="21" max="21" width="15.44140625" style="3" customWidth="1"/>
    <col min="22" max="25" width="12.6640625" style="3" customWidth="1"/>
    <col min="26" max="26" width="15.44140625" style="3" customWidth="1"/>
    <col min="27" max="29" width="12.6640625" style="3" customWidth="1"/>
    <col min="30" max="32" width="15.44140625" style="3" customWidth="1"/>
    <col min="33" max="35" width="12.6640625" style="3" customWidth="1"/>
    <col min="36" max="37" width="15.44140625" style="3" customWidth="1"/>
    <col min="38" max="48" width="12.6640625" style="3" customWidth="1"/>
    <col min="49" max="49" width="15.44140625" style="3" customWidth="1"/>
    <col min="50" max="52" width="12.6640625" style="3" customWidth="1"/>
    <col min="53" max="53" width="15.44140625" style="3" customWidth="1"/>
    <col min="54" max="58" width="12.6640625" style="3" customWidth="1"/>
    <col min="59" max="59" width="15.44140625" style="3" customWidth="1"/>
    <col min="60" max="62" width="12.6640625" style="3" customWidth="1"/>
    <col min="63" max="63" width="15.44140625" style="3" customWidth="1"/>
    <col min="64" max="68" width="12.6640625" style="3" customWidth="1"/>
    <col min="69" max="69" width="15.44140625" style="3" customWidth="1"/>
    <col min="70" max="73" width="12.6640625" style="3" customWidth="1"/>
    <col min="74" max="74" width="15.44140625" style="3" customWidth="1"/>
    <col min="75" max="80" width="12.6640625" style="3" customWidth="1"/>
    <col min="81" max="82" width="15.44140625" style="3" customWidth="1"/>
    <col min="83" max="84" width="12.6640625" style="3" customWidth="1"/>
    <col min="85" max="85" width="15.44140625" style="3" customWidth="1"/>
    <col min="86" max="90" width="12.6640625" style="3" customWidth="1"/>
    <col min="91" max="91" width="15.44140625" style="3" customWidth="1"/>
    <col min="92" max="94" width="12.6640625" style="3" customWidth="1"/>
    <col min="95" max="95" width="15.44140625" style="3" customWidth="1"/>
    <col min="96" max="100" width="12.6640625" style="3" customWidth="1"/>
    <col min="101" max="101" width="15.44140625" style="3" customWidth="1"/>
    <col min="102" max="107" width="12.6640625" style="3" customWidth="1"/>
    <col min="108" max="108" width="1.44140625" style="3" customWidth="1"/>
    <col min="109" max="135" width="0" style="3" hidden="1" customWidth="1"/>
    <col min="136" max="16384" width="11.44140625" style="3" hidden="1"/>
  </cols>
  <sheetData>
    <row r="1" spans="1:135" s="20" customFormat="1" ht="72.75" customHeight="1" x14ac:dyDescent="0.3">
      <c r="D1" s="21" t="s">
        <v>460</v>
      </c>
      <c r="J1" s="22"/>
    </row>
    <row r="2" spans="1:135" s="23" customFormat="1" ht="16.95" customHeight="1" x14ac:dyDescent="0.3">
      <c r="A2" s="9" t="s">
        <v>461</v>
      </c>
      <c r="B2" s="23">
        <v>1</v>
      </c>
      <c r="C2" s="23">
        <v>2</v>
      </c>
      <c r="D2" s="23">
        <v>3</v>
      </c>
      <c r="E2" s="23">
        <v>4</v>
      </c>
      <c r="F2" s="23">
        <v>5</v>
      </c>
      <c r="G2" s="23">
        <v>6</v>
      </c>
      <c r="H2" s="23">
        <v>7</v>
      </c>
      <c r="I2" s="23">
        <v>8</v>
      </c>
      <c r="J2" s="23">
        <v>9</v>
      </c>
      <c r="K2" s="23">
        <v>10</v>
      </c>
      <c r="L2" s="23">
        <v>11</v>
      </c>
      <c r="M2" s="23">
        <v>12</v>
      </c>
      <c r="N2" s="23">
        <v>13</v>
      </c>
      <c r="O2" s="23">
        <v>14</v>
      </c>
      <c r="P2" s="23">
        <v>15</v>
      </c>
      <c r="Q2" s="23">
        <v>16</v>
      </c>
      <c r="R2" s="23">
        <v>17</v>
      </c>
      <c r="S2" s="23">
        <v>18</v>
      </c>
      <c r="T2" s="23">
        <v>19</v>
      </c>
      <c r="U2" s="23">
        <v>20</v>
      </c>
      <c r="V2" s="23">
        <v>21</v>
      </c>
      <c r="W2" s="23">
        <v>22</v>
      </c>
      <c r="X2" s="23">
        <v>23</v>
      </c>
      <c r="Y2" s="23">
        <v>24</v>
      </c>
      <c r="Z2" s="23">
        <v>25</v>
      </c>
      <c r="AA2" s="23">
        <v>26</v>
      </c>
      <c r="AB2" s="23">
        <v>27</v>
      </c>
      <c r="AC2" s="23">
        <v>28</v>
      </c>
      <c r="AD2" s="23">
        <v>29</v>
      </c>
      <c r="AE2" s="23">
        <v>30</v>
      </c>
      <c r="AF2" s="23">
        <v>31</v>
      </c>
      <c r="AG2" s="23">
        <v>32</v>
      </c>
      <c r="AH2" s="23">
        <v>33</v>
      </c>
      <c r="AI2" s="23">
        <v>34</v>
      </c>
      <c r="AJ2" s="23">
        <v>35</v>
      </c>
      <c r="AK2" s="23">
        <v>36</v>
      </c>
      <c r="AL2" s="23">
        <v>37</v>
      </c>
      <c r="AM2" s="23">
        <v>38</v>
      </c>
      <c r="AN2" s="23">
        <v>39</v>
      </c>
      <c r="AO2" s="23">
        <v>40</v>
      </c>
      <c r="AP2" s="23">
        <v>41</v>
      </c>
      <c r="AQ2" s="23">
        <v>42</v>
      </c>
      <c r="AR2" s="23">
        <v>43</v>
      </c>
      <c r="AS2" s="23">
        <v>44</v>
      </c>
      <c r="AT2" s="23">
        <v>45</v>
      </c>
      <c r="AU2" s="23">
        <v>46</v>
      </c>
      <c r="AV2" s="23">
        <v>47</v>
      </c>
      <c r="AW2" s="23">
        <v>48</v>
      </c>
      <c r="AX2" s="23">
        <v>49</v>
      </c>
      <c r="AY2" s="23">
        <v>50</v>
      </c>
      <c r="AZ2" s="23">
        <v>51</v>
      </c>
      <c r="BA2" s="23">
        <v>52</v>
      </c>
      <c r="BB2" s="23">
        <v>53</v>
      </c>
      <c r="BC2" s="23">
        <v>54</v>
      </c>
      <c r="BD2" s="23">
        <v>55</v>
      </c>
      <c r="BE2" s="23">
        <v>56</v>
      </c>
      <c r="BF2" s="23">
        <v>57</v>
      </c>
      <c r="BG2" s="23">
        <v>58</v>
      </c>
      <c r="BH2" s="23">
        <v>59</v>
      </c>
      <c r="BI2" s="23">
        <v>60</v>
      </c>
      <c r="BJ2" s="23">
        <v>61</v>
      </c>
      <c r="BK2" s="23">
        <v>62</v>
      </c>
      <c r="BL2" s="23">
        <v>63</v>
      </c>
      <c r="BM2" s="23">
        <v>64</v>
      </c>
      <c r="BN2" s="23">
        <v>65</v>
      </c>
      <c r="BO2" s="23">
        <v>66</v>
      </c>
      <c r="BP2" s="23">
        <v>67</v>
      </c>
      <c r="BQ2" s="23">
        <v>68</v>
      </c>
      <c r="BR2" s="23">
        <v>69</v>
      </c>
      <c r="BS2" s="23">
        <v>70</v>
      </c>
      <c r="BT2" s="23">
        <v>71</v>
      </c>
      <c r="BU2" s="23">
        <v>72</v>
      </c>
      <c r="BV2" s="23">
        <v>73</v>
      </c>
      <c r="BW2" s="23">
        <v>74</v>
      </c>
      <c r="BX2" s="23">
        <v>75</v>
      </c>
      <c r="BY2" s="23">
        <v>76</v>
      </c>
      <c r="BZ2" s="23">
        <v>77</v>
      </c>
      <c r="CA2" s="23">
        <v>78</v>
      </c>
      <c r="CB2" s="23">
        <v>79</v>
      </c>
      <c r="CC2" s="23">
        <v>80</v>
      </c>
      <c r="CD2" s="23">
        <v>81</v>
      </c>
      <c r="CE2" s="23">
        <v>82</v>
      </c>
      <c r="CF2" s="23">
        <v>83</v>
      </c>
      <c r="CG2" s="23">
        <v>84</v>
      </c>
      <c r="CH2" s="23">
        <v>85</v>
      </c>
    </row>
    <row r="3" spans="1:135" s="32" customFormat="1" ht="90" customHeight="1" x14ac:dyDescent="0.3">
      <c r="A3" s="24" t="s">
        <v>575</v>
      </c>
      <c r="B3" s="25" t="s">
        <v>3</v>
      </c>
      <c r="C3" s="25" t="s">
        <v>4</v>
      </c>
      <c r="D3" s="25" t="s">
        <v>462</v>
      </c>
      <c r="E3" s="25" t="s">
        <v>6</v>
      </c>
      <c r="F3" s="25" t="s">
        <v>7</v>
      </c>
      <c r="G3" s="25" t="s">
        <v>8</v>
      </c>
      <c r="H3" s="25" t="s">
        <v>9</v>
      </c>
      <c r="I3" s="25" t="s">
        <v>463</v>
      </c>
      <c r="J3" s="26" t="s">
        <v>464</v>
      </c>
      <c r="K3" s="25" t="s">
        <v>465</v>
      </c>
      <c r="L3" s="25" t="s">
        <v>466</v>
      </c>
      <c r="M3" s="27" t="s">
        <v>11</v>
      </c>
      <c r="N3" s="28" t="s">
        <v>467</v>
      </c>
      <c r="O3" s="28" t="s">
        <v>13</v>
      </c>
      <c r="P3" s="28" t="s">
        <v>14</v>
      </c>
      <c r="Q3" s="28" t="s">
        <v>468</v>
      </c>
      <c r="R3" s="28" t="s">
        <v>469</v>
      </c>
      <c r="S3" s="28" t="s">
        <v>470</v>
      </c>
      <c r="T3" s="28" t="s">
        <v>471</v>
      </c>
      <c r="U3" s="29" t="s">
        <v>19</v>
      </c>
      <c r="V3" s="30" t="s">
        <v>472</v>
      </c>
      <c r="W3" s="30" t="s">
        <v>473</v>
      </c>
      <c r="X3" s="30" t="s">
        <v>474</v>
      </c>
      <c r="Y3" s="30" t="s">
        <v>475</v>
      </c>
      <c r="Z3" s="29" t="s">
        <v>20</v>
      </c>
      <c r="AA3" s="30" t="s">
        <v>476</v>
      </c>
      <c r="AB3" s="30" t="s">
        <v>477</v>
      </c>
      <c r="AC3" s="30" t="s">
        <v>478</v>
      </c>
      <c r="AD3" s="29" t="s">
        <v>21</v>
      </c>
      <c r="AE3" s="29" t="s">
        <v>22</v>
      </c>
      <c r="AF3" s="29" t="s">
        <v>23</v>
      </c>
      <c r="AG3" s="30" t="s">
        <v>479</v>
      </c>
      <c r="AH3" s="30" t="s">
        <v>480</v>
      </c>
      <c r="AI3" s="30" t="s">
        <v>481</v>
      </c>
      <c r="AJ3" s="29" t="s">
        <v>24</v>
      </c>
      <c r="AK3" s="29" t="s">
        <v>25</v>
      </c>
      <c r="AL3" s="30" t="s">
        <v>482</v>
      </c>
      <c r="AM3" s="30" t="s">
        <v>483</v>
      </c>
      <c r="AN3" s="30" t="s">
        <v>484</v>
      </c>
      <c r="AO3" s="30" t="s">
        <v>485</v>
      </c>
      <c r="AP3" s="30" t="s">
        <v>486</v>
      </c>
      <c r="AQ3" s="30" t="s">
        <v>487</v>
      </c>
      <c r="AR3" s="30" t="s">
        <v>488</v>
      </c>
      <c r="AS3" s="30" t="s">
        <v>489</v>
      </c>
      <c r="AT3" s="30" t="s">
        <v>490</v>
      </c>
      <c r="AU3" s="30" t="s">
        <v>491</v>
      </c>
      <c r="AV3" s="30" t="s">
        <v>492</v>
      </c>
      <c r="AW3" s="29" t="s">
        <v>26</v>
      </c>
      <c r="AX3" s="30" t="s">
        <v>493</v>
      </c>
      <c r="AY3" s="30" t="s">
        <v>494</v>
      </c>
      <c r="AZ3" s="30" t="s">
        <v>495</v>
      </c>
      <c r="BA3" s="29" t="s">
        <v>27</v>
      </c>
      <c r="BB3" s="122" t="s">
        <v>933</v>
      </c>
      <c r="BC3" s="122" t="s">
        <v>934</v>
      </c>
      <c r="BD3" s="122" t="s">
        <v>935</v>
      </c>
      <c r="BE3" s="122" t="s">
        <v>936</v>
      </c>
      <c r="BF3" s="122" t="s">
        <v>937</v>
      </c>
      <c r="BG3" s="29" t="s">
        <v>28</v>
      </c>
      <c r="BH3" s="30" t="s">
        <v>496</v>
      </c>
      <c r="BI3" s="30" t="s">
        <v>497</v>
      </c>
      <c r="BJ3" s="30" t="s">
        <v>498</v>
      </c>
      <c r="BK3" s="29" t="s">
        <v>29</v>
      </c>
      <c r="BL3" s="30" t="s">
        <v>499</v>
      </c>
      <c r="BM3" s="30" t="s">
        <v>500</v>
      </c>
      <c r="BN3" s="30" t="s">
        <v>501</v>
      </c>
      <c r="BO3" s="30" t="s">
        <v>502</v>
      </c>
      <c r="BP3" s="30" t="s">
        <v>503</v>
      </c>
      <c r="BQ3" s="29" t="s">
        <v>30</v>
      </c>
      <c r="BR3" s="30" t="s">
        <v>504</v>
      </c>
      <c r="BS3" s="30" t="s">
        <v>505</v>
      </c>
      <c r="BT3" s="30" t="s">
        <v>506</v>
      </c>
      <c r="BU3" s="30" t="s">
        <v>507</v>
      </c>
      <c r="BV3" s="29" t="s">
        <v>508</v>
      </c>
      <c r="BW3" s="30" t="s">
        <v>509</v>
      </c>
      <c r="BX3" s="30" t="s">
        <v>510</v>
      </c>
      <c r="BY3" s="30" t="s">
        <v>511</v>
      </c>
      <c r="BZ3" s="30" t="s">
        <v>512</v>
      </c>
      <c r="CA3" s="30" t="s">
        <v>513</v>
      </c>
      <c r="CB3" s="30" t="s">
        <v>514</v>
      </c>
      <c r="CC3" s="29" t="s">
        <v>32</v>
      </c>
      <c r="CD3" s="29" t="s">
        <v>33</v>
      </c>
      <c r="CE3" s="30" t="s">
        <v>515</v>
      </c>
      <c r="CF3" s="30" t="s">
        <v>516</v>
      </c>
      <c r="CG3" s="29" t="s">
        <v>34</v>
      </c>
      <c r="CH3" s="30" t="s">
        <v>517</v>
      </c>
      <c r="CI3" s="30" t="s">
        <v>518</v>
      </c>
      <c r="CJ3" s="30" t="s">
        <v>519</v>
      </c>
      <c r="CK3" s="30" t="s">
        <v>520</v>
      </c>
      <c r="CL3" s="30" t="s">
        <v>521</v>
      </c>
      <c r="CM3" s="29" t="s">
        <v>35</v>
      </c>
      <c r="CN3" s="30" t="s">
        <v>522</v>
      </c>
      <c r="CO3" s="30" t="s">
        <v>523</v>
      </c>
      <c r="CP3" s="30" t="s">
        <v>524</v>
      </c>
      <c r="CQ3" s="29" t="s">
        <v>36</v>
      </c>
      <c r="CR3" s="30" t="s">
        <v>525</v>
      </c>
      <c r="CS3" s="30" t="s">
        <v>526</v>
      </c>
      <c r="CT3" s="30" t="s">
        <v>527</v>
      </c>
      <c r="CU3" s="30" t="s">
        <v>528</v>
      </c>
      <c r="CV3" s="30" t="s">
        <v>529</v>
      </c>
      <c r="CW3" s="29" t="s">
        <v>37</v>
      </c>
      <c r="CX3" s="30" t="s">
        <v>530</v>
      </c>
      <c r="CY3" s="30" t="s">
        <v>531</v>
      </c>
      <c r="CZ3" s="30" t="s">
        <v>532</v>
      </c>
      <c r="DA3" s="30" t="s">
        <v>533</v>
      </c>
      <c r="DB3" s="30" t="s">
        <v>534</v>
      </c>
      <c r="DC3" s="31" t="s">
        <v>535</v>
      </c>
    </row>
    <row r="4" spans="1:135" s="34" customFormat="1" ht="13.8" x14ac:dyDescent="0.3">
      <c r="A4" s="33" t="s">
        <v>577</v>
      </c>
      <c r="B4" s="34" t="s">
        <v>265</v>
      </c>
      <c r="C4" s="34" t="s">
        <v>101</v>
      </c>
      <c r="D4" s="34" t="s">
        <v>102</v>
      </c>
      <c r="E4" s="34" t="s">
        <v>158</v>
      </c>
      <c r="F4" s="34" t="s">
        <v>136</v>
      </c>
      <c r="G4" s="34" t="s">
        <v>105</v>
      </c>
      <c r="H4" s="34" t="s">
        <v>105</v>
      </c>
      <c r="I4" s="34" t="s">
        <v>536</v>
      </c>
      <c r="J4" s="35">
        <v>1</v>
      </c>
      <c r="K4" s="34" t="s">
        <v>537</v>
      </c>
      <c r="L4" s="34" t="s">
        <v>106</v>
      </c>
      <c r="M4" s="36">
        <v>92.38</v>
      </c>
      <c r="N4" s="36">
        <v>82.14</v>
      </c>
      <c r="O4" s="36">
        <v>99.35</v>
      </c>
      <c r="P4" s="36">
        <v>93.79</v>
      </c>
      <c r="Q4" s="36">
        <v>95.03</v>
      </c>
      <c r="R4" s="36">
        <v>93.29</v>
      </c>
      <c r="S4" s="36">
        <v>88.89</v>
      </c>
      <c r="T4" s="36">
        <v>92.42</v>
      </c>
      <c r="U4" s="36"/>
      <c r="V4" s="36"/>
      <c r="W4" s="36"/>
      <c r="X4" s="36"/>
      <c r="Y4" s="36"/>
      <c r="Z4" s="36">
        <v>84.55</v>
      </c>
      <c r="AA4" s="36">
        <v>90.91</v>
      </c>
      <c r="AB4" s="36">
        <v>83.33</v>
      </c>
      <c r="AC4" s="36">
        <v>82.76</v>
      </c>
      <c r="AD4" s="36">
        <v>99.28</v>
      </c>
      <c r="AE4" s="36"/>
      <c r="AF4" s="36"/>
      <c r="AG4" s="36"/>
      <c r="AH4" s="36"/>
      <c r="AI4" s="36"/>
      <c r="AJ4" s="36">
        <v>99.09</v>
      </c>
      <c r="AK4" s="36">
        <v>89.44</v>
      </c>
      <c r="AL4" s="36">
        <v>80</v>
      </c>
      <c r="AM4" s="36">
        <v>0</v>
      </c>
      <c r="AN4" s="36">
        <v>94.12</v>
      </c>
      <c r="AO4" s="36">
        <v>91.03</v>
      </c>
      <c r="AP4" s="36">
        <v>14.29</v>
      </c>
      <c r="AQ4" s="36">
        <v>91.25</v>
      </c>
      <c r="AR4" s="36">
        <v>85.71</v>
      </c>
      <c r="AS4" s="36">
        <v>98.82</v>
      </c>
      <c r="AT4" s="36">
        <v>85.71</v>
      </c>
      <c r="AU4" s="36">
        <v>100</v>
      </c>
      <c r="AV4" s="36"/>
      <c r="AW4" s="36">
        <v>98.33</v>
      </c>
      <c r="AX4" s="36">
        <v>95</v>
      </c>
      <c r="AY4" s="36">
        <v>100</v>
      </c>
      <c r="AZ4" s="36">
        <v>100</v>
      </c>
      <c r="BA4" s="36">
        <v>97.73</v>
      </c>
      <c r="BB4" s="36">
        <v>100</v>
      </c>
      <c r="BC4" s="36">
        <v>95</v>
      </c>
      <c r="BD4" s="36">
        <v>100</v>
      </c>
      <c r="BE4" s="36">
        <v>100</v>
      </c>
      <c r="BF4" s="36">
        <v>100</v>
      </c>
      <c r="BG4" s="36"/>
      <c r="BH4" s="36"/>
      <c r="BI4" s="36"/>
      <c r="BJ4" s="36"/>
      <c r="BK4" s="36">
        <v>92.11</v>
      </c>
      <c r="BL4" s="36">
        <v>97.3</v>
      </c>
      <c r="BM4" s="36">
        <v>100</v>
      </c>
      <c r="BN4" s="36">
        <v>93.48</v>
      </c>
      <c r="BO4" s="36">
        <v>94.44</v>
      </c>
      <c r="BP4" s="36">
        <v>80.77</v>
      </c>
      <c r="BQ4" s="36">
        <v>90</v>
      </c>
      <c r="BR4" s="36">
        <v>100</v>
      </c>
      <c r="BS4" s="36">
        <v>100</v>
      </c>
      <c r="BT4" s="36">
        <v>80.77</v>
      </c>
      <c r="BU4" s="36">
        <v>100</v>
      </c>
      <c r="BV4" s="36">
        <v>98.6</v>
      </c>
      <c r="BW4" s="36">
        <v>100</v>
      </c>
      <c r="BX4" s="36">
        <v>100</v>
      </c>
      <c r="BY4" s="36">
        <v>96.15</v>
      </c>
      <c r="BZ4" s="36">
        <v>80</v>
      </c>
      <c r="CA4" s="36">
        <v>100</v>
      </c>
      <c r="CB4" s="36"/>
      <c r="CC4" s="36">
        <v>95.03</v>
      </c>
      <c r="CD4" s="36">
        <v>98.1</v>
      </c>
      <c r="CE4" s="36">
        <v>95.83</v>
      </c>
      <c r="CF4" s="36">
        <v>100</v>
      </c>
      <c r="CG4" s="36">
        <v>91.98</v>
      </c>
      <c r="CH4" s="36">
        <v>100</v>
      </c>
      <c r="CI4" s="36">
        <v>90.91</v>
      </c>
      <c r="CJ4" s="36">
        <v>91.89</v>
      </c>
      <c r="CK4" s="36">
        <v>95.45</v>
      </c>
      <c r="CL4" s="36">
        <v>42.86</v>
      </c>
      <c r="CM4" s="36">
        <v>89.63</v>
      </c>
      <c r="CN4" s="36">
        <v>100</v>
      </c>
      <c r="CO4" s="36">
        <v>100</v>
      </c>
      <c r="CP4" s="36">
        <v>83.33</v>
      </c>
      <c r="CQ4" s="36">
        <v>88.89</v>
      </c>
      <c r="CR4" s="36">
        <v>89.19</v>
      </c>
      <c r="CS4" s="36">
        <v>73.91</v>
      </c>
      <c r="CT4" s="36">
        <v>97.14</v>
      </c>
      <c r="CU4" s="36">
        <v>93.94</v>
      </c>
      <c r="CV4" s="36">
        <v>100</v>
      </c>
      <c r="CW4" s="36">
        <v>92.42</v>
      </c>
      <c r="CX4" s="36">
        <v>84.67</v>
      </c>
      <c r="CY4" s="36">
        <v>91.57</v>
      </c>
      <c r="CZ4" s="36">
        <v>97.83</v>
      </c>
      <c r="DA4" s="36">
        <v>94.76</v>
      </c>
      <c r="DB4" s="36">
        <v>96.25</v>
      </c>
      <c r="DC4" s="36">
        <v>87.7</v>
      </c>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row>
    <row r="5" spans="1:135" s="34" customFormat="1" ht="13.8" x14ac:dyDescent="0.3">
      <c r="A5" s="33" t="s">
        <v>577</v>
      </c>
      <c r="B5" s="34" t="s">
        <v>313</v>
      </c>
      <c r="C5" s="34" t="s">
        <v>101</v>
      </c>
      <c r="D5" s="34" t="s">
        <v>102</v>
      </c>
      <c r="E5" s="34" t="s">
        <v>176</v>
      </c>
      <c r="F5" s="34" t="s">
        <v>138</v>
      </c>
      <c r="G5" s="34" t="s">
        <v>105</v>
      </c>
      <c r="H5" s="34" t="s">
        <v>105</v>
      </c>
      <c r="I5" s="34" t="s">
        <v>536</v>
      </c>
      <c r="J5" s="35">
        <v>1</v>
      </c>
      <c r="K5" s="34" t="s">
        <v>537</v>
      </c>
      <c r="L5" s="34" t="s">
        <v>106</v>
      </c>
      <c r="M5" s="36">
        <v>89.81</v>
      </c>
      <c r="N5" s="36">
        <v>91.94</v>
      </c>
      <c r="O5" s="36">
        <v>96.98</v>
      </c>
      <c r="P5" s="36">
        <v>89.79</v>
      </c>
      <c r="Q5" s="36">
        <v>95.03</v>
      </c>
      <c r="R5" s="36">
        <v>83.82</v>
      </c>
      <c r="S5" s="36">
        <v>87.62</v>
      </c>
      <c r="T5" s="36">
        <v>96.45</v>
      </c>
      <c r="U5" s="36">
        <v>96.59</v>
      </c>
      <c r="V5" s="36">
        <v>96.55</v>
      </c>
      <c r="W5" s="36">
        <v>96.67</v>
      </c>
      <c r="X5" s="36">
        <v>96.18</v>
      </c>
      <c r="Y5" s="36">
        <v>100</v>
      </c>
      <c r="Z5" s="36">
        <v>88.62</v>
      </c>
      <c r="AA5" s="36">
        <v>90.91</v>
      </c>
      <c r="AB5" s="36">
        <v>86.11</v>
      </c>
      <c r="AC5" s="36">
        <v>86.21</v>
      </c>
      <c r="AD5" s="36">
        <v>98.79</v>
      </c>
      <c r="AE5" s="36"/>
      <c r="AF5" s="36">
        <v>88.24</v>
      </c>
      <c r="AG5" s="36">
        <v>91.67</v>
      </c>
      <c r="AH5" s="36">
        <v>84.62</v>
      </c>
      <c r="AI5" s="36">
        <v>80</v>
      </c>
      <c r="AJ5" s="36">
        <v>89.84</v>
      </c>
      <c r="AK5" s="36">
        <v>84.86</v>
      </c>
      <c r="AL5" s="36">
        <v>93.33</v>
      </c>
      <c r="AM5" s="36">
        <v>86.11</v>
      </c>
      <c r="AN5" s="36">
        <v>87.8</v>
      </c>
      <c r="AO5" s="36">
        <v>91.03</v>
      </c>
      <c r="AP5" s="36">
        <v>23.81</v>
      </c>
      <c r="AQ5" s="36">
        <v>100</v>
      </c>
      <c r="AR5" s="36">
        <v>42.86</v>
      </c>
      <c r="AS5" s="36">
        <v>91.18</v>
      </c>
      <c r="AT5" s="36">
        <v>91.43</v>
      </c>
      <c r="AU5" s="36">
        <v>100</v>
      </c>
      <c r="AV5" s="36"/>
      <c r="AW5" s="36">
        <v>95</v>
      </c>
      <c r="AX5" s="36">
        <v>95</v>
      </c>
      <c r="AY5" s="36">
        <v>93.33</v>
      </c>
      <c r="AZ5" s="36">
        <v>100</v>
      </c>
      <c r="BA5" s="36">
        <v>95.45</v>
      </c>
      <c r="BB5" s="36">
        <v>100</v>
      </c>
      <c r="BC5" s="36">
        <v>95</v>
      </c>
      <c r="BD5" s="36">
        <v>100</v>
      </c>
      <c r="BE5" s="36">
        <v>87.5</v>
      </c>
      <c r="BF5" s="36">
        <v>75</v>
      </c>
      <c r="BG5" s="36"/>
      <c r="BH5" s="36"/>
      <c r="BI5" s="36"/>
      <c r="BJ5" s="36"/>
      <c r="BK5" s="36">
        <v>96.05</v>
      </c>
      <c r="BL5" s="36">
        <v>98.65</v>
      </c>
      <c r="BM5" s="36">
        <v>87.5</v>
      </c>
      <c r="BN5" s="36">
        <v>100</v>
      </c>
      <c r="BO5" s="36">
        <v>100</v>
      </c>
      <c r="BP5" s="36">
        <v>92.31</v>
      </c>
      <c r="BQ5" s="36">
        <v>68</v>
      </c>
      <c r="BR5" s="36">
        <v>100</v>
      </c>
      <c r="BS5" s="36">
        <v>50</v>
      </c>
      <c r="BT5" s="36">
        <v>57.69</v>
      </c>
      <c r="BU5" s="36">
        <v>78.569999999999993</v>
      </c>
      <c r="BV5" s="36">
        <v>95.45</v>
      </c>
      <c r="BW5" s="36">
        <v>97.62</v>
      </c>
      <c r="BX5" s="36">
        <v>90.91</v>
      </c>
      <c r="BY5" s="36">
        <v>88.46</v>
      </c>
      <c r="BZ5" s="36">
        <v>100</v>
      </c>
      <c r="CA5" s="36">
        <v>96</v>
      </c>
      <c r="CB5" s="36"/>
      <c r="CC5" s="36">
        <v>95.03</v>
      </c>
      <c r="CD5" s="36">
        <v>94.94</v>
      </c>
      <c r="CE5" s="36">
        <v>93.06</v>
      </c>
      <c r="CF5" s="36">
        <v>96.51</v>
      </c>
      <c r="CG5" s="36">
        <v>75.239999999999995</v>
      </c>
      <c r="CH5" s="36">
        <v>75</v>
      </c>
      <c r="CI5" s="36">
        <v>81.819999999999993</v>
      </c>
      <c r="CJ5" s="36">
        <v>82.66</v>
      </c>
      <c r="CK5" s="36">
        <v>65.150000000000006</v>
      </c>
      <c r="CL5" s="36">
        <v>42.86</v>
      </c>
      <c r="CM5" s="36">
        <v>78.959999999999994</v>
      </c>
      <c r="CN5" s="36">
        <v>87.8</v>
      </c>
      <c r="CO5" s="36">
        <v>97.5</v>
      </c>
      <c r="CP5" s="36">
        <v>71.569999999999993</v>
      </c>
      <c r="CQ5" s="36">
        <v>87.62</v>
      </c>
      <c r="CR5" s="36">
        <v>89.19</v>
      </c>
      <c r="CS5" s="36">
        <v>82.61</v>
      </c>
      <c r="CT5" s="36">
        <v>82.86</v>
      </c>
      <c r="CU5" s="36">
        <v>81.819999999999993</v>
      </c>
      <c r="CV5" s="36">
        <v>100</v>
      </c>
      <c r="CW5" s="36">
        <v>96.45</v>
      </c>
      <c r="CX5" s="36">
        <v>94.08</v>
      </c>
      <c r="CY5" s="36">
        <v>93.98</v>
      </c>
      <c r="CZ5" s="36">
        <v>100</v>
      </c>
      <c r="DA5" s="36">
        <v>88.62</v>
      </c>
      <c r="DB5" s="36">
        <v>98.9</v>
      </c>
      <c r="DC5" s="36">
        <v>95.9</v>
      </c>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row>
    <row r="6" spans="1:135" s="34" customFormat="1" ht="13.8" x14ac:dyDescent="0.3">
      <c r="A6" s="33" t="s">
        <v>577</v>
      </c>
      <c r="B6" s="34" t="s">
        <v>288</v>
      </c>
      <c r="C6" s="34" t="s">
        <v>101</v>
      </c>
      <c r="D6" s="34" t="s">
        <v>102</v>
      </c>
      <c r="E6" s="34" t="s">
        <v>158</v>
      </c>
      <c r="F6" s="34" t="s">
        <v>108</v>
      </c>
      <c r="G6" s="34" t="s">
        <v>105</v>
      </c>
      <c r="H6" s="34" t="s">
        <v>105</v>
      </c>
      <c r="I6" s="34" t="s">
        <v>536</v>
      </c>
      <c r="J6" s="35">
        <v>1</v>
      </c>
      <c r="K6" s="34" t="s">
        <v>537</v>
      </c>
      <c r="L6" s="34" t="s">
        <v>106</v>
      </c>
      <c r="M6" s="36">
        <v>75.66</v>
      </c>
      <c r="N6" s="36">
        <v>60.58</v>
      </c>
      <c r="O6" s="36">
        <v>83.99</v>
      </c>
      <c r="P6" s="36">
        <v>78.58</v>
      </c>
      <c r="Q6" s="36">
        <v>87.74</v>
      </c>
      <c r="R6" s="36">
        <v>68.73</v>
      </c>
      <c r="S6" s="36">
        <v>80.2</v>
      </c>
      <c r="T6" s="36">
        <v>78.92</v>
      </c>
      <c r="U6" s="36"/>
      <c r="V6" s="36"/>
      <c r="W6" s="36"/>
      <c r="X6" s="36"/>
      <c r="Y6" s="36"/>
      <c r="Z6" s="36">
        <v>61.67</v>
      </c>
      <c r="AA6" s="36">
        <v>66.67</v>
      </c>
      <c r="AB6" s="36">
        <v>75</v>
      </c>
      <c r="AC6" s="36">
        <v>63.22</v>
      </c>
      <c r="AD6" s="36">
        <v>85.97</v>
      </c>
      <c r="AE6" s="36"/>
      <c r="AF6" s="36"/>
      <c r="AG6" s="36"/>
      <c r="AH6" s="36"/>
      <c r="AI6" s="36"/>
      <c r="AJ6" s="36">
        <v>93.64</v>
      </c>
      <c r="AK6" s="36">
        <v>78.180000000000007</v>
      </c>
      <c r="AL6" s="36">
        <v>73.33</v>
      </c>
      <c r="AM6" s="36">
        <v>73.33</v>
      </c>
      <c r="AN6" s="36">
        <v>53.66</v>
      </c>
      <c r="AO6" s="36">
        <v>60.9</v>
      </c>
      <c r="AP6" s="36">
        <v>0</v>
      </c>
      <c r="AQ6" s="36">
        <v>56.25</v>
      </c>
      <c r="AR6" s="36">
        <v>60</v>
      </c>
      <c r="AS6" s="36">
        <v>95.29</v>
      </c>
      <c r="AT6" s="36">
        <v>97.14</v>
      </c>
      <c r="AU6" s="36">
        <v>100</v>
      </c>
      <c r="AV6" s="36"/>
      <c r="AW6" s="36">
        <v>81.67</v>
      </c>
      <c r="AX6" s="36">
        <v>61.11</v>
      </c>
      <c r="AY6" s="36">
        <v>87.5</v>
      </c>
      <c r="AZ6" s="36">
        <v>100</v>
      </c>
      <c r="BA6" s="36">
        <v>100</v>
      </c>
      <c r="BB6" s="36">
        <v>100</v>
      </c>
      <c r="BC6" s="36">
        <v>100</v>
      </c>
      <c r="BD6" s="36">
        <v>100</v>
      </c>
      <c r="BE6" s="36">
        <v>100</v>
      </c>
      <c r="BF6" s="36">
        <v>100</v>
      </c>
      <c r="BG6" s="36"/>
      <c r="BH6" s="36"/>
      <c r="BI6" s="36"/>
      <c r="BJ6" s="36"/>
      <c r="BK6" s="36">
        <v>67.59</v>
      </c>
      <c r="BL6" s="36">
        <v>75</v>
      </c>
      <c r="BM6" s="36">
        <v>68.75</v>
      </c>
      <c r="BN6" s="36">
        <v>63.41</v>
      </c>
      <c r="BO6" s="36">
        <v>52.94</v>
      </c>
      <c r="BP6" s="36">
        <v>69.23</v>
      </c>
      <c r="BQ6" s="36">
        <v>67.86</v>
      </c>
      <c r="BR6" s="36">
        <v>50</v>
      </c>
      <c r="BS6" s="36">
        <v>75</v>
      </c>
      <c r="BT6" s="36">
        <v>50</v>
      </c>
      <c r="BU6" s="36">
        <v>75</v>
      </c>
      <c r="BV6" s="36">
        <v>71.13</v>
      </c>
      <c r="BW6" s="36">
        <v>59.68</v>
      </c>
      <c r="BX6" s="36">
        <v>63.64</v>
      </c>
      <c r="BY6" s="36">
        <v>73.08</v>
      </c>
      <c r="BZ6" s="36">
        <v>80</v>
      </c>
      <c r="CA6" s="36">
        <v>68</v>
      </c>
      <c r="CB6" s="36"/>
      <c r="CC6" s="36">
        <v>87.74</v>
      </c>
      <c r="CD6" s="36">
        <v>82.01</v>
      </c>
      <c r="CE6" s="36">
        <v>75</v>
      </c>
      <c r="CF6" s="36">
        <v>87.94</v>
      </c>
      <c r="CG6" s="36">
        <v>55.11</v>
      </c>
      <c r="CH6" s="36">
        <v>62.5</v>
      </c>
      <c r="CI6" s="36">
        <v>27.27</v>
      </c>
      <c r="CJ6" s="36">
        <v>62.16</v>
      </c>
      <c r="CK6" s="36">
        <v>49.24</v>
      </c>
      <c r="CL6" s="36">
        <v>28.57</v>
      </c>
      <c r="CM6" s="36">
        <v>65.31</v>
      </c>
      <c r="CN6" s="36">
        <v>75.61</v>
      </c>
      <c r="CO6" s="36">
        <v>70</v>
      </c>
      <c r="CP6" s="36">
        <v>59.69</v>
      </c>
      <c r="CQ6" s="36">
        <v>80.2</v>
      </c>
      <c r="CR6" s="36">
        <v>86.49</v>
      </c>
      <c r="CS6" s="36">
        <v>78.260000000000005</v>
      </c>
      <c r="CT6" s="36">
        <v>82.86</v>
      </c>
      <c r="CU6" s="36">
        <v>81.819999999999993</v>
      </c>
      <c r="CV6" s="36">
        <v>91.67</v>
      </c>
      <c r="CW6" s="36">
        <v>78.92</v>
      </c>
      <c r="CX6" s="36">
        <v>68.61</v>
      </c>
      <c r="CY6" s="36">
        <v>72.290000000000006</v>
      </c>
      <c r="CZ6" s="36">
        <v>78.260000000000005</v>
      </c>
      <c r="DA6" s="36">
        <v>75.77</v>
      </c>
      <c r="DB6" s="36">
        <v>89.68</v>
      </c>
      <c r="DC6" s="36">
        <v>88.52</v>
      </c>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row>
    <row r="7" spans="1:135" s="34" customFormat="1" ht="13.8" x14ac:dyDescent="0.3">
      <c r="A7" s="33" t="s">
        <v>577</v>
      </c>
      <c r="B7" s="34" t="s">
        <v>312</v>
      </c>
      <c r="C7" s="34" t="s">
        <v>101</v>
      </c>
      <c r="D7" s="34" t="s">
        <v>102</v>
      </c>
      <c r="E7" s="34" t="s">
        <v>214</v>
      </c>
      <c r="F7" s="34" t="s">
        <v>112</v>
      </c>
      <c r="G7" s="34" t="s">
        <v>105</v>
      </c>
      <c r="H7" s="34" t="s">
        <v>105</v>
      </c>
      <c r="I7" s="34" t="s">
        <v>536</v>
      </c>
      <c r="J7" s="35">
        <v>1</v>
      </c>
      <c r="K7" s="34" t="s">
        <v>537</v>
      </c>
      <c r="L7" s="34" t="s">
        <v>106</v>
      </c>
      <c r="M7" s="36">
        <v>78.55</v>
      </c>
      <c r="N7" s="36">
        <v>74.14</v>
      </c>
      <c r="O7" s="36">
        <v>85.88</v>
      </c>
      <c r="P7" s="36">
        <v>80.290000000000006</v>
      </c>
      <c r="Q7" s="36">
        <v>77.849999999999994</v>
      </c>
      <c r="R7" s="36">
        <v>73.16</v>
      </c>
      <c r="S7" s="36">
        <v>53.08</v>
      </c>
      <c r="T7" s="36">
        <v>85.66</v>
      </c>
      <c r="U7" s="36">
        <v>77.36</v>
      </c>
      <c r="V7" s="36">
        <v>82.76</v>
      </c>
      <c r="W7" s="36">
        <v>65</v>
      </c>
      <c r="X7" s="36">
        <v>80.14</v>
      </c>
      <c r="Y7" s="36">
        <v>50</v>
      </c>
      <c r="Z7" s="36">
        <v>72.36</v>
      </c>
      <c r="AA7" s="36">
        <v>72.73</v>
      </c>
      <c r="AB7" s="36">
        <v>75</v>
      </c>
      <c r="AC7" s="36">
        <v>73.56</v>
      </c>
      <c r="AD7" s="36">
        <v>89.19</v>
      </c>
      <c r="AE7" s="36">
        <v>61.33</v>
      </c>
      <c r="AF7" s="36">
        <v>92.11</v>
      </c>
      <c r="AG7" s="36">
        <v>100</v>
      </c>
      <c r="AH7" s="36">
        <v>88.46</v>
      </c>
      <c r="AI7" s="36">
        <v>100</v>
      </c>
      <c r="AJ7" s="36">
        <v>91.41</v>
      </c>
      <c r="AK7" s="36">
        <v>81.81</v>
      </c>
      <c r="AL7" s="36">
        <v>66.67</v>
      </c>
      <c r="AM7" s="36">
        <v>48.61</v>
      </c>
      <c r="AN7" s="36">
        <v>95.12</v>
      </c>
      <c r="AO7" s="36">
        <v>71.53</v>
      </c>
      <c r="AP7" s="36">
        <v>27.78</v>
      </c>
      <c r="AQ7" s="36">
        <v>48.75</v>
      </c>
      <c r="AR7" s="36">
        <v>30</v>
      </c>
      <c r="AS7" s="36">
        <v>95.29</v>
      </c>
      <c r="AT7" s="36">
        <v>80</v>
      </c>
      <c r="AU7" s="36">
        <v>100</v>
      </c>
      <c r="AV7" s="36"/>
      <c r="AW7" s="36">
        <v>75</v>
      </c>
      <c r="AX7" s="36">
        <v>61.11</v>
      </c>
      <c r="AY7" s="36">
        <v>80</v>
      </c>
      <c r="AZ7" s="36">
        <v>89.29</v>
      </c>
      <c r="BA7" s="36">
        <v>97.73</v>
      </c>
      <c r="BB7" s="36">
        <v>94.44</v>
      </c>
      <c r="BC7" s="36">
        <v>95</v>
      </c>
      <c r="BD7" s="36">
        <v>100</v>
      </c>
      <c r="BE7" s="36">
        <v>100</v>
      </c>
      <c r="BF7" s="36">
        <v>100</v>
      </c>
      <c r="BG7" s="36"/>
      <c r="BH7" s="36"/>
      <c r="BI7" s="36"/>
      <c r="BJ7" s="36"/>
      <c r="BK7" s="36">
        <v>82.71</v>
      </c>
      <c r="BL7" s="36">
        <v>78.33</v>
      </c>
      <c r="BM7" s="36">
        <v>81.25</v>
      </c>
      <c r="BN7" s="36">
        <v>95.65</v>
      </c>
      <c r="BO7" s="36">
        <v>80.95</v>
      </c>
      <c r="BP7" s="36">
        <v>73.08</v>
      </c>
      <c r="BQ7" s="36">
        <v>41.07</v>
      </c>
      <c r="BR7" s="36">
        <v>100</v>
      </c>
      <c r="BS7" s="36">
        <v>25</v>
      </c>
      <c r="BT7" s="36">
        <v>12.5</v>
      </c>
      <c r="BU7" s="36">
        <v>45.83</v>
      </c>
      <c r="BV7" s="36">
        <v>78.55</v>
      </c>
      <c r="BW7" s="36">
        <v>81.25</v>
      </c>
      <c r="BX7" s="36">
        <v>81.25</v>
      </c>
      <c r="BY7" s="36">
        <v>69.23</v>
      </c>
      <c r="BZ7" s="36">
        <v>96.43</v>
      </c>
      <c r="CA7" s="36">
        <v>62.96</v>
      </c>
      <c r="CB7" s="36">
        <v>77.36</v>
      </c>
      <c r="CC7" s="36">
        <v>77.849999999999994</v>
      </c>
      <c r="CD7" s="36">
        <v>83.86</v>
      </c>
      <c r="CE7" s="36">
        <v>70.83</v>
      </c>
      <c r="CF7" s="36">
        <v>94.77</v>
      </c>
      <c r="CG7" s="36">
        <v>69.099999999999994</v>
      </c>
      <c r="CH7" s="36">
        <v>80</v>
      </c>
      <c r="CI7" s="36">
        <v>81.819999999999993</v>
      </c>
      <c r="CJ7" s="36">
        <v>67.790000000000006</v>
      </c>
      <c r="CK7" s="36">
        <v>56.06</v>
      </c>
      <c r="CL7" s="36">
        <v>14.29</v>
      </c>
      <c r="CM7" s="36">
        <v>65.78</v>
      </c>
      <c r="CN7" s="36">
        <v>65.849999999999994</v>
      </c>
      <c r="CO7" s="36">
        <v>52.5</v>
      </c>
      <c r="CP7" s="36">
        <v>68.11</v>
      </c>
      <c r="CQ7" s="36">
        <v>53.08</v>
      </c>
      <c r="CR7" s="36">
        <v>56.76</v>
      </c>
      <c r="CS7" s="36">
        <v>60.87</v>
      </c>
      <c r="CT7" s="36">
        <v>40</v>
      </c>
      <c r="CU7" s="36">
        <v>41.94</v>
      </c>
      <c r="CV7" s="36">
        <v>41.67</v>
      </c>
      <c r="CW7" s="36">
        <v>85.66</v>
      </c>
      <c r="CX7" s="36">
        <v>75.34</v>
      </c>
      <c r="CY7" s="36">
        <v>92.77</v>
      </c>
      <c r="CZ7" s="36">
        <v>91.49</v>
      </c>
      <c r="DA7" s="36">
        <v>75.05</v>
      </c>
      <c r="DB7" s="36">
        <v>92.6</v>
      </c>
      <c r="DC7" s="36">
        <v>92.62</v>
      </c>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row>
    <row r="8" spans="1:135" s="34" customFormat="1" ht="13.8" x14ac:dyDescent="0.3">
      <c r="A8" s="33" t="s">
        <v>577</v>
      </c>
      <c r="B8" s="34" t="s">
        <v>310</v>
      </c>
      <c r="C8" s="34" t="s">
        <v>101</v>
      </c>
      <c r="D8" s="34" t="s">
        <v>102</v>
      </c>
      <c r="E8" s="34" t="s">
        <v>214</v>
      </c>
      <c r="F8" s="34" t="s">
        <v>125</v>
      </c>
      <c r="G8" s="34" t="s">
        <v>105</v>
      </c>
      <c r="H8" s="34" t="s">
        <v>105</v>
      </c>
      <c r="I8" s="34" t="s">
        <v>536</v>
      </c>
      <c r="J8" s="35">
        <v>1</v>
      </c>
      <c r="K8" s="34" t="s">
        <v>537</v>
      </c>
      <c r="L8" s="34" t="s">
        <v>106</v>
      </c>
      <c r="M8" s="36">
        <v>89.84</v>
      </c>
      <c r="N8" s="36">
        <v>91.63</v>
      </c>
      <c r="O8" s="36">
        <v>94.79</v>
      </c>
      <c r="P8" s="36">
        <v>91.64</v>
      </c>
      <c r="Q8" s="36">
        <v>92.85</v>
      </c>
      <c r="R8" s="36">
        <v>85.71</v>
      </c>
      <c r="S8" s="36">
        <v>82.86</v>
      </c>
      <c r="T8" s="36">
        <v>93.59</v>
      </c>
      <c r="U8" s="36">
        <v>98.03</v>
      </c>
      <c r="V8" s="36">
        <v>100</v>
      </c>
      <c r="W8" s="36">
        <v>90</v>
      </c>
      <c r="X8" s="36">
        <v>98.26</v>
      </c>
      <c r="Y8" s="36">
        <v>100</v>
      </c>
      <c r="Z8" s="36">
        <v>86.99</v>
      </c>
      <c r="AA8" s="36">
        <v>87.88</v>
      </c>
      <c r="AB8" s="36">
        <v>86.11</v>
      </c>
      <c r="AC8" s="36">
        <v>86.21</v>
      </c>
      <c r="AD8" s="36">
        <v>98.26</v>
      </c>
      <c r="AE8" s="36">
        <v>89.33</v>
      </c>
      <c r="AF8" s="36">
        <v>84.62</v>
      </c>
      <c r="AG8" s="36">
        <v>100</v>
      </c>
      <c r="AH8" s="36">
        <v>80.77</v>
      </c>
      <c r="AI8" s="36">
        <v>90</v>
      </c>
      <c r="AJ8" s="36">
        <v>97.66</v>
      </c>
      <c r="AK8" s="36">
        <v>91.05</v>
      </c>
      <c r="AL8" s="36">
        <v>77.78</v>
      </c>
      <c r="AM8" s="36">
        <v>100</v>
      </c>
      <c r="AN8" s="36">
        <v>97.56</v>
      </c>
      <c r="AO8" s="36">
        <v>96.43</v>
      </c>
      <c r="AP8" s="36">
        <v>50</v>
      </c>
      <c r="AQ8" s="36">
        <v>100</v>
      </c>
      <c r="AR8" s="36">
        <v>70</v>
      </c>
      <c r="AS8" s="36">
        <v>90</v>
      </c>
      <c r="AT8" s="36">
        <v>100</v>
      </c>
      <c r="AU8" s="36">
        <v>100</v>
      </c>
      <c r="AV8" s="36"/>
      <c r="AW8" s="36">
        <v>98.39</v>
      </c>
      <c r="AX8" s="36">
        <v>100</v>
      </c>
      <c r="AY8" s="36">
        <v>96.88</v>
      </c>
      <c r="AZ8" s="36">
        <v>100</v>
      </c>
      <c r="BA8" s="36">
        <v>100</v>
      </c>
      <c r="BB8" s="36">
        <v>100</v>
      </c>
      <c r="BC8" s="36">
        <v>100</v>
      </c>
      <c r="BD8" s="36">
        <v>100</v>
      </c>
      <c r="BE8" s="36">
        <v>100</v>
      </c>
      <c r="BF8" s="36">
        <v>100</v>
      </c>
      <c r="BG8" s="36">
        <v>96.74</v>
      </c>
      <c r="BH8" s="36">
        <v>92.86</v>
      </c>
      <c r="BI8" s="36">
        <v>98.44</v>
      </c>
      <c r="BJ8" s="36">
        <v>98.24</v>
      </c>
      <c r="BK8" s="36">
        <v>85.38</v>
      </c>
      <c r="BL8" s="36">
        <v>92.79</v>
      </c>
      <c r="BM8" s="36">
        <v>81.25</v>
      </c>
      <c r="BN8" s="36">
        <v>86.96</v>
      </c>
      <c r="BO8" s="36">
        <v>74.069999999999993</v>
      </c>
      <c r="BP8" s="36">
        <v>80.77</v>
      </c>
      <c r="BQ8" s="36">
        <v>62.96</v>
      </c>
      <c r="BR8" s="36">
        <v>100</v>
      </c>
      <c r="BS8" s="36">
        <v>66.67</v>
      </c>
      <c r="BT8" s="36">
        <v>37.5</v>
      </c>
      <c r="BU8" s="36">
        <v>58.33</v>
      </c>
      <c r="BV8" s="36">
        <v>89.74</v>
      </c>
      <c r="BW8" s="36">
        <v>88.89</v>
      </c>
      <c r="BX8" s="36">
        <v>95.65</v>
      </c>
      <c r="BY8" s="36">
        <v>84.62</v>
      </c>
      <c r="BZ8" s="36">
        <v>85.71</v>
      </c>
      <c r="CA8" s="36">
        <v>92.59</v>
      </c>
      <c r="CB8" s="36">
        <v>96.3</v>
      </c>
      <c r="CC8" s="36">
        <v>92.85</v>
      </c>
      <c r="CD8" s="36">
        <v>87.66</v>
      </c>
      <c r="CE8" s="36">
        <v>86.11</v>
      </c>
      <c r="CF8" s="36">
        <v>88.95</v>
      </c>
      <c r="CG8" s="36">
        <v>72.25</v>
      </c>
      <c r="CH8" s="36">
        <v>60</v>
      </c>
      <c r="CI8" s="36">
        <v>90.91</v>
      </c>
      <c r="CJ8" s="36">
        <v>76.58</v>
      </c>
      <c r="CK8" s="36">
        <v>65.91</v>
      </c>
      <c r="CL8" s="36">
        <v>100</v>
      </c>
      <c r="CM8" s="36">
        <v>92.17</v>
      </c>
      <c r="CN8" s="36">
        <v>99.19</v>
      </c>
      <c r="CO8" s="36">
        <v>97.5</v>
      </c>
      <c r="CP8" s="36">
        <v>88.24</v>
      </c>
      <c r="CQ8" s="36">
        <v>82.86</v>
      </c>
      <c r="CR8" s="36">
        <v>83.78</v>
      </c>
      <c r="CS8" s="36">
        <v>69.569999999999993</v>
      </c>
      <c r="CT8" s="36">
        <v>85.71</v>
      </c>
      <c r="CU8" s="36">
        <v>81.819999999999993</v>
      </c>
      <c r="CV8" s="36">
        <v>100</v>
      </c>
      <c r="CW8" s="36">
        <v>93.59</v>
      </c>
      <c r="CX8" s="36">
        <v>93.42</v>
      </c>
      <c r="CY8" s="36">
        <v>90.96</v>
      </c>
      <c r="CZ8" s="36">
        <v>97.87</v>
      </c>
      <c r="DA8" s="36">
        <v>89.42</v>
      </c>
      <c r="DB8" s="36">
        <v>93.21</v>
      </c>
      <c r="DC8" s="36">
        <v>83.88</v>
      </c>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row>
    <row r="9" spans="1:135" s="34" customFormat="1" ht="13.8" x14ac:dyDescent="0.3">
      <c r="A9" s="33" t="s">
        <v>577</v>
      </c>
      <c r="B9" s="34" t="s">
        <v>295</v>
      </c>
      <c r="C9" s="34" t="s">
        <v>101</v>
      </c>
      <c r="D9" s="34" t="s">
        <v>102</v>
      </c>
      <c r="E9" s="34" t="s">
        <v>149</v>
      </c>
      <c r="F9" s="34" t="s">
        <v>108</v>
      </c>
      <c r="G9" s="34" t="s">
        <v>105</v>
      </c>
      <c r="H9" s="34" t="s">
        <v>105</v>
      </c>
      <c r="I9" s="34" t="s">
        <v>536</v>
      </c>
      <c r="J9" s="35">
        <v>1</v>
      </c>
      <c r="K9" s="34" t="s">
        <v>537</v>
      </c>
      <c r="L9" s="34" t="s">
        <v>106</v>
      </c>
      <c r="M9" s="36">
        <v>78.83</v>
      </c>
      <c r="N9" s="36">
        <v>90.38</v>
      </c>
      <c r="O9" s="36">
        <v>84.58</v>
      </c>
      <c r="P9" s="36">
        <v>76.94</v>
      </c>
      <c r="Q9" s="36">
        <v>85.86</v>
      </c>
      <c r="R9" s="36">
        <v>71.010000000000005</v>
      </c>
      <c r="S9" s="36">
        <v>53.45</v>
      </c>
      <c r="T9" s="36">
        <v>89.42</v>
      </c>
      <c r="U9" s="36">
        <v>93.01</v>
      </c>
      <c r="V9" s="36">
        <v>100</v>
      </c>
      <c r="W9" s="36">
        <v>95</v>
      </c>
      <c r="X9" s="36">
        <v>87.5</v>
      </c>
      <c r="Y9" s="36">
        <v>100</v>
      </c>
      <c r="Z9" s="36">
        <v>88.62</v>
      </c>
      <c r="AA9" s="36">
        <v>72.73</v>
      </c>
      <c r="AB9" s="36">
        <v>88.89</v>
      </c>
      <c r="AC9" s="36">
        <v>88.51</v>
      </c>
      <c r="AD9" s="36">
        <v>87.12</v>
      </c>
      <c r="AE9" s="36">
        <v>80</v>
      </c>
      <c r="AF9" s="36">
        <v>81.58</v>
      </c>
      <c r="AG9" s="36">
        <v>100</v>
      </c>
      <c r="AH9" s="36">
        <v>73.08</v>
      </c>
      <c r="AI9" s="36">
        <v>100</v>
      </c>
      <c r="AJ9" s="36">
        <v>88.28</v>
      </c>
      <c r="AK9" s="36">
        <v>74.94</v>
      </c>
      <c r="AL9" s="36">
        <v>83.33</v>
      </c>
      <c r="AM9" s="36">
        <v>48.61</v>
      </c>
      <c r="AN9" s="36">
        <v>56.1</v>
      </c>
      <c r="AO9" s="36">
        <v>42.36</v>
      </c>
      <c r="AP9" s="36">
        <v>0</v>
      </c>
      <c r="AQ9" s="36">
        <v>60</v>
      </c>
      <c r="AR9" s="36"/>
      <c r="AS9" s="36">
        <v>93.37</v>
      </c>
      <c r="AT9" s="36">
        <v>77.14</v>
      </c>
      <c r="AU9" s="36">
        <v>77.78</v>
      </c>
      <c r="AV9" s="36"/>
      <c r="AW9" s="36">
        <v>63.51</v>
      </c>
      <c r="AX9" s="36">
        <v>29.63</v>
      </c>
      <c r="AY9" s="36">
        <v>83.33</v>
      </c>
      <c r="AZ9" s="36">
        <v>75</v>
      </c>
      <c r="BA9" s="36">
        <v>95.24</v>
      </c>
      <c r="BB9" s="36">
        <v>87.5</v>
      </c>
      <c r="BC9" s="36">
        <v>100</v>
      </c>
      <c r="BD9" s="36">
        <v>100</v>
      </c>
      <c r="BE9" s="36">
        <v>100</v>
      </c>
      <c r="BF9" s="36">
        <v>100</v>
      </c>
      <c r="BG9" s="36"/>
      <c r="BH9" s="36"/>
      <c r="BI9" s="36"/>
      <c r="BJ9" s="36"/>
      <c r="BK9" s="36">
        <v>67.290000000000006</v>
      </c>
      <c r="BL9" s="36">
        <v>61.11</v>
      </c>
      <c r="BM9" s="36">
        <v>93.75</v>
      </c>
      <c r="BN9" s="36">
        <v>62.5</v>
      </c>
      <c r="BO9" s="36">
        <v>58.82</v>
      </c>
      <c r="BP9" s="36">
        <v>76.92</v>
      </c>
      <c r="BQ9" s="36"/>
      <c r="BR9" s="36"/>
      <c r="BS9" s="36"/>
      <c r="BT9" s="36"/>
      <c r="BU9" s="36"/>
      <c r="BV9" s="36">
        <v>74.95</v>
      </c>
      <c r="BW9" s="36">
        <v>60.32</v>
      </c>
      <c r="BX9" s="36">
        <v>54.55</v>
      </c>
      <c r="BY9" s="36">
        <v>64</v>
      </c>
      <c r="BZ9" s="36">
        <v>85.71</v>
      </c>
      <c r="CA9" s="36">
        <v>84.62</v>
      </c>
      <c r="CB9" s="36">
        <v>89.94</v>
      </c>
      <c r="CC9" s="36">
        <v>85.86</v>
      </c>
      <c r="CD9" s="36">
        <v>87.58</v>
      </c>
      <c r="CE9" s="36">
        <v>72.86</v>
      </c>
      <c r="CF9" s="36">
        <v>100</v>
      </c>
      <c r="CG9" s="36">
        <v>63.92</v>
      </c>
      <c r="CH9" s="36">
        <v>67.5</v>
      </c>
      <c r="CI9" s="36">
        <v>81.819999999999993</v>
      </c>
      <c r="CJ9" s="36">
        <v>62.16</v>
      </c>
      <c r="CK9" s="36">
        <v>52.27</v>
      </c>
      <c r="CL9" s="36">
        <v>42.86</v>
      </c>
      <c r="CM9" s="36">
        <v>60.67</v>
      </c>
      <c r="CN9" s="36">
        <v>73.17</v>
      </c>
      <c r="CO9" s="36">
        <v>50</v>
      </c>
      <c r="CP9" s="36">
        <v>57.35</v>
      </c>
      <c r="CQ9" s="36">
        <v>53.45</v>
      </c>
      <c r="CR9" s="36">
        <v>54.05</v>
      </c>
      <c r="CS9" s="36">
        <v>60.87</v>
      </c>
      <c r="CT9" s="36">
        <v>51.43</v>
      </c>
      <c r="CU9" s="36">
        <v>68.75</v>
      </c>
      <c r="CV9" s="36">
        <v>66.67</v>
      </c>
      <c r="CW9" s="36">
        <v>89.42</v>
      </c>
      <c r="CX9" s="36">
        <v>87.5</v>
      </c>
      <c r="CY9" s="36">
        <v>89.16</v>
      </c>
      <c r="CZ9" s="36">
        <v>89.36</v>
      </c>
      <c r="DA9" s="36">
        <v>71.72</v>
      </c>
      <c r="DB9" s="36">
        <v>96.91</v>
      </c>
      <c r="DC9" s="36">
        <v>98.36</v>
      </c>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row>
    <row r="10" spans="1:135" s="34" customFormat="1" ht="13.8" x14ac:dyDescent="0.3">
      <c r="A10" s="33" t="s">
        <v>577</v>
      </c>
      <c r="B10" s="34" t="s">
        <v>257</v>
      </c>
      <c r="C10" s="34" t="s">
        <v>101</v>
      </c>
      <c r="D10" s="34" t="s">
        <v>102</v>
      </c>
      <c r="E10" s="34" t="s">
        <v>147</v>
      </c>
      <c r="F10" s="34" t="s">
        <v>110</v>
      </c>
      <c r="G10" s="34" t="s">
        <v>105</v>
      </c>
      <c r="H10" s="34" t="s">
        <v>105</v>
      </c>
      <c r="I10" s="34" t="s">
        <v>536</v>
      </c>
      <c r="J10" s="35">
        <v>1</v>
      </c>
      <c r="K10" s="34" t="s">
        <v>537</v>
      </c>
      <c r="L10" s="34" t="s">
        <v>106</v>
      </c>
      <c r="M10" s="36">
        <v>87.52</v>
      </c>
      <c r="N10" s="36">
        <v>78.08</v>
      </c>
      <c r="O10" s="36">
        <v>93.66</v>
      </c>
      <c r="P10" s="36">
        <v>86.99</v>
      </c>
      <c r="Q10" s="36">
        <v>85.31</v>
      </c>
      <c r="R10" s="36">
        <v>86.05</v>
      </c>
      <c r="S10" s="36">
        <v>94.29</v>
      </c>
      <c r="T10" s="36">
        <v>89.52</v>
      </c>
      <c r="U10" s="36">
        <v>83.24</v>
      </c>
      <c r="V10" s="36">
        <v>71.55</v>
      </c>
      <c r="W10" s="36">
        <v>90</v>
      </c>
      <c r="X10" s="36">
        <v>82.64</v>
      </c>
      <c r="Y10" s="36">
        <v>100</v>
      </c>
      <c r="Z10" s="36">
        <v>73.73</v>
      </c>
      <c r="AA10" s="36">
        <v>80.650000000000006</v>
      </c>
      <c r="AB10" s="36">
        <v>80.56</v>
      </c>
      <c r="AC10" s="36">
        <v>74.12</v>
      </c>
      <c r="AD10" s="36">
        <v>98.05</v>
      </c>
      <c r="AE10" s="36">
        <v>72</v>
      </c>
      <c r="AF10" s="36">
        <v>92.11</v>
      </c>
      <c r="AG10" s="36">
        <v>100</v>
      </c>
      <c r="AH10" s="36">
        <v>88.46</v>
      </c>
      <c r="AI10" s="36">
        <v>100</v>
      </c>
      <c r="AJ10" s="36">
        <v>85.55</v>
      </c>
      <c r="AK10" s="36">
        <v>87.49</v>
      </c>
      <c r="AL10" s="36">
        <v>83.33</v>
      </c>
      <c r="AM10" s="36">
        <v>91.67</v>
      </c>
      <c r="AN10" s="36">
        <v>90.24</v>
      </c>
      <c r="AO10" s="36">
        <v>88.1</v>
      </c>
      <c r="AP10" s="36">
        <v>0</v>
      </c>
      <c r="AQ10" s="36">
        <v>95</v>
      </c>
      <c r="AR10" s="36">
        <v>70</v>
      </c>
      <c r="AS10" s="36">
        <v>97.65</v>
      </c>
      <c r="AT10" s="36">
        <v>80</v>
      </c>
      <c r="AU10" s="36">
        <v>88.89</v>
      </c>
      <c r="AV10" s="36"/>
      <c r="AW10" s="36">
        <v>93.55</v>
      </c>
      <c r="AX10" s="36">
        <v>85</v>
      </c>
      <c r="AY10" s="36">
        <v>96.88</v>
      </c>
      <c r="AZ10" s="36">
        <v>100</v>
      </c>
      <c r="BA10" s="36">
        <v>100</v>
      </c>
      <c r="BB10" s="36">
        <v>100</v>
      </c>
      <c r="BC10" s="36">
        <v>100</v>
      </c>
      <c r="BD10" s="36">
        <v>100</v>
      </c>
      <c r="BE10" s="36">
        <v>100</v>
      </c>
      <c r="BF10" s="36">
        <v>100</v>
      </c>
      <c r="BG10" s="36"/>
      <c r="BH10" s="36"/>
      <c r="BI10" s="36"/>
      <c r="BJ10" s="36"/>
      <c r="BK10" s="36">
        <v>93.86</v>
      </c>
      <c r="BL10" s="36">
        <v>97.3</v>
      </c>
      <c r="BM10" s="36">
        <v>87.5</v>
      </c>
      <c r="BN10" s="36">
        <v>97.83</v>
      </c>
      <c r="BO10" s="36">
        <v>88.89</v>
      </c>
      <c r="BP10" s="36">
        <v>92.31</v>
      </c>
      <c r="BQ10" s="36">
        <v>64.44</v>
      </c>
      <c r="BR10" s="36">
        <v>100</v>
      </c>
      <c r="BS10" s="36">
        <v>75</v>
      </c>
      <c r="BT10" s="36">
        <v>56</v>
      </c>
      <c r="BU10" s="36">
        <v>58.33</v>
      </c>
      <c r="BV10" s="36">
        <v>85.59</v>
      </c>
      <c r="BW10" s="36">
        <v>90.48</v>
      </c>
      <c r="BX10" s="36">
        <v>91.3</v>
      </c>
      <c r="BY10" s="36">
        <v>80.77</v>
      </c>
      <c r="BZ10" s="36">
        <v>85.71</v>
      </c>
      <c r="CA10" s="36">
        <v>66.67</v>
      </c>
      <c r="CB10" s="36">
        <v>80.5</v>
      </c>
      <c r="CC10" s="36">
        <v>85.31</v>
      </c>
      <c r="CD10" s="36">
        <v>89.81</v>
      </c>
      <c r="CE10" s="36">
        <v>77.78</v>
      </c>
      <c r="CF10" s="36">
        <v>100</v>
      </c>
      <c r="CG10" s="36">
        <v>75.709999999999994</v>
      </c>
      <c r="CH10" s="36">
        <v>65</v>
      </c>
      <c r="CI10" s="36">
        <v>90.91</v>
      </c>
      <c r="CJ10" s="36">
        <v>87.39</v>
      </c>
      <c r="CK10" s="36">
        <v>62.88</v>
      </c>
      <c r="CL10" s="36">
        <v>71.430000000000007</v>
      </c>
      <c r="CM10" s="36"/>
      <c r="CN10" s="36"/>
      <c r="CO10" s="36"/>
      <c r="CP10" s="36"/>
      <c r="CQ10" s="36">
        <v>94.29</v>
      </c>
      <c r="CR10" s="36">
        <v>97.3</v>
      </c>
      <c r="CS10" s="36">
        <v>100</v>
      </c>
      <c r="CT10" s="36">
        <v>94.29</v>
      </c>
      <c r="CU10" s="36">
        <v>96.97</v>
      </c>
      <c r="CV10" s="36">
        <v>75</v>
      </c>
      <c r="CW10" s="36">
        <v>89.52</v>
      </c>
      <c r="CX10" s="36">
        <v>76.87</v>
      </c>
      <c r="CY10" s="36">
        <v>90.36</v>
      </c>
      <c r="CZ10" s="36">
        <v>95.74</v>
      </c>
      <c r="DA10" s="36">
        <v>92.86</v>
      </c>
      <c r="DB10" s="36">
        <v>98.01</v>
      </c>
      <c r="DC10" s="36">
        <v>84.97</v>
      </c>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row>
    <row r="11" spans="1:135" s="34" customFormat="1" ht="13.8" x14ac:dyDescent="0.3">
      <c r="A11" s="33" t="s">
        <v>577</v>
      </c>
      <c r="B11" s="34" t="s">
        <v>293</v>
      </c>
      <c r="C11" s="34" t="s">
        <v>101</v>
      </c>
      <c r="D11" s="34" t="s">
        <v>102</v>
      </c>
      <c r="E11" s="34" t="s">
        <v>143</v>
      </c>
      <c r="F11" s="34" t="s">
        <v>129</v>
      </c>
      <c r="G11" s="34" t="s">
        <v>105</v>
      </c>
      <c r="H11" s="34" t="s">
        <v>105</v>
      </c>
      <c r="I11" s="34" t="s">
        <v>536</v>
      </c>
      <c r="J11" s="35">
        <v>1</v>
      </c>
      <c r="K11" s="34" t="s">
        <v>537</v>
      </c>
      <c r="L11" s="34" t="s">
        <v>106</v>
      </c>
      <c r="M11" s="36">
        <v>83.62</v>
      </c>
      <c r="N11" s="36">
        <v>89.51</v>
      </c>
      <c r="O11" s="36">
        <v>94.47</v>
      </c>
      <c r="P11" s="36">
        <v>82.92</v>
      </c>
      <c r="Q11" s="36">
        <v>88.82</v>
      </c>
      <c r="R11" s="36">
        <v>77.12</v>
      </c>
      <c r="S11" s="36">
        <v>70</v>
      </c>
      <c r="T11" s="36">
        <v>94.64</v>
      </c>
      <c r="U11" s="36">
        <v>91.04</v>
      </c>
      <c r="V11" s="36">
        <v>96.55</v>
      </c>
      <c r="W11" s="36">
        <v>90</v>
      </c>
      <c r="X11" s="36">
        <v>93.06</v>
      </c>
      <c r="Y11" s="36">
        <v>62.5</v>
      </c>
      <c r="Z11" s="36">
        <v>88.62</v>
      </c>
      <c r="AA11" s="36">
        <v>93.94</v>
      </c>
      <c r="AB11" s="36">
        <v>94.44</v>
      </c>
      <c r="AC11" s="36">
        <v>86.21</v>
      </c>
      <c r="AD11" s="36">
        <v>97.58</v>
      </c>
      <c r="AE11" s="36">
        <v>84</v>
      </c>
      <c r="AF11" s="36">
        <v>89.74</v>
      </c>
      <c r="AG11" s="36">
        <v>100</v>
      </c>
      <c r="AH11" s="36">
        <v>88.46</v>
      </c>
      <c r="AI11" s="36">
        <v>90</v>
      </c>
      <c r="AJ11" s="36">
        <v>88.28</v>
      </c>
      <c r="AK11" s="36">
        <v>83.98</v>
      </c>
      <c r="AL11" s="36">
        <v>88.89</v>
      </c>
      <c r="AM11" s="36">
        <v>100</v>
      </c>
      <c r="AN11" s="36">
        <v>70.73</v>
      </c>
      <c r="AO11" s="36">
        <v>70.83</v>
      </c>
      <c r="AP11" s="36">
        <v>16.670000000000002</v>
      </c>
      <c r="AQ11" s="36">
        <v>91.25</v>
      </c>
      <c r="AR11" s="36">
        <v>50</v>
      </c>
      <c r="AS11" s="36">
        <v>98.81</v>
      </c>
      <c r="AT11" s="36">
        <v>88.57</v>
      </c>
      <c r="AU11" s="36">
        <v>100</v>
      </c>
      <c r="AV11" s="36"/>
      <c r="AW11" s="36">
        <v>74.19</v>
      </c>
      <c r="AX11" s="36">
        <v>80</v>
      </c>
      <c r="AY11" s="36">
        <v>65.62</v>
      </c>
      <c r="AZ11" s="36">
        <v>92.86</v>
      </c>
      <c r="BA11" s="36">
        <v>80.95</v>
      </c>
      <c r="BB11" s="36">
        <v>72.22</v>
      </c>
      <c r="BC11" s="36">
        <v>85</v>
      </c>
      <c r="BD11" s="36">
        <v>100</v>
      </c>
      <c r="BE11" s="36">
        <v>100</v>
      </c>
      <c r="BF11" s="36">
        <v>25</v>
      </c>
      <c r="BG11" s="36"/>
      <c r="BH11" s="36"/>
      <c r="BI11" s="36"/>
      <c r="BJ11" s="36"/>
      <c r="BK11" s="36">
        <v>82.3</v>
      </c>
      <c r="BL11" s="36">
        <v>94.59</v>
      </c>
      <c r="BM11" s="36">
        <v>81.25</v>
      </c>
      <c r="BN11" s="36">
        <v>80</v>
      </c>
      <c r="BO11" s="36">
        <v>77.78</v>
      </c>
      <c r="BP11" s="36">
        <v>73.08</v>
      </c>
      <c r="BQ11" s="36">
        <v>61.9</v>
      </c>
      <c r="BR11" s="36">
        <v>100</v>
      </c>
      <c r="BS11" s="36">
        <v>66.67</v>
      </c>
      <c r="BT11" s="36">
        <v>56</v>
      </c>
      <c r="BU11" s="36">
        <v>63.64</v>
      </c>
      <c r="BV11" s="36">
        <v>82.68</v>
      </c>
      <c r="BW11" s="36">
        <v>80.95</v>
      </c>
      <c r="BX11" s="36">
        <v>86.96</v>
      </c>
      <c r="BY11" s="36">
        <v>76.92</v>
      </c>
      <c r="BZ11" s="36">
        <v>71.430000000000007</v>
      </c>
      <c r="CA11" s="36">
        <v>80.77</v>
      </c>
      <c r="CB11" s="36">
        <v>83.65</v>
      </c>
      <c r="CC11" s="36">
        <v>88.82</v>
      </c>
      <c r="CD11" s="36">
        <v>91.4</v>
      </c>
      <c r="CE11" s="36">
        <v>86.11</v>
      </c>
      <c r="CF11" s="36">
        <v>95.88</v>
      </c>
      <c r="CG11" s="36">
        <v>45.28</v>
      </c>
      <c r="CH11" s="36">
        <v>50</v>
      </c>
      <c r="CI11" s="36">
        <v>72.73</v>
      </c>
      <c r="CJ11" s="36">
        <v>27.03</v>
      </c>
      <c r="CK11" s="36">
        <v>63.64</v>
      </c>
      <c r="CL11" s="36">
        <v>42.86</v>
      </c>
      <c r="CM11" s="36">
        <v>84.45</v>
      </c>
      <c r="CN11" s="36">
        <v>90.24</v>
      </c>
      <c r="CO11" s="36">
        <v>90</v>
      </c>
      <c r="CP11" s="36">
        <v>80.88</v>
      </c>
      <c r="CQ11" s="36">
        <v>70</v>
      </c>
      <c r="CR11" s="36">
        <v>81.08</v>
      </c>
      <c r="CS11" s="36">
        <v>65.22</v>
      </c>
      <c r="CT11" s="36">
        <v>60</v>
      </c>
      <c r="CU11" s="36">
        <v>80.650000000000006</v>
      </c>
      <c r="CV11" s="36">
        <v>83.33</v>
      </c>
      <c r="CW11" s="36">
        <v>94.64</v>
      </c>
      <c r="CX11" s="36">
        <v>92.47</v>
      </c>
      <c r="CY11" s="36">
        <v>96.39</v>
      </c>
      <c r="CZ11" s="36">
        <v>91.49</v>
      </c>
      <c r="DA11" s="36">
        <v>73.37</v>
      </c>
      <c r="DB11" s="36">
        <v>97.13</v>
      </c>
      <c r="DC11" s="36">
        <v>98.36</v>
      </c>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row>
    <row r="12" spans="1:135" s="34" customFormat="1" ht="13.8" x14ac:dyDescent="0.3">
      <c r="A12" s="33" t="s">
        <v>577</v>
      </c>
      <c r="B12" s="34" t="s">
        <v>285</v>
      </c>
      <c r="C12" s="34" t="s">
        <v>101</v>
      </c>
      <c r="D12" s="34" t="s">
        <v>102</v>
      </c>
      <c r="E12" s="34" t="s">
        <v>143</v>
      </c>
      <c r="F12" s="34" t="s">
        <v>134</v>
      </c>
      <c r="G12" s="34" t="s">
        <v>105</v>
      </c>
      <c r="H12" s="34" t="s">
        <v>105</v>
      </c>
      <c r="I12" s="34" t="s">
        <v>536</v>
      </c>
      <c r="J12" s="35">
        <v>1</v>
      </c>
      <c r="K12" s="34" t="s">
        <v>537</v>
      </c>
      <c r="L12" s="34" t="s">
        <v>106</v>
      </c>
      <c r="M12" s="36">
        <v>93.36</v>
      </c>
      <c r="N12" s="36">
        <v>96.01</v>
      </c>
      <c r="O12" s="36">
        <v>98.35</v>
      </c>
      <c r="P12" s="36">
        <v>93.48</v>
      </c>
      <c r="Q12" s="36">
        <v>97.89</v>
      </c>
      <c r="R12" s="36">
        <v>89.03</v>
      </c>
      <c r="S12" s="36">
        <v>92.93</v>
      </c>
      <c r="T12" s="36">
        <v>97.43</v>
      </c>
      <c r="U12" s="36">
        <v>98.39</v>
      </c>
      <c r="V12" s="36">
        <v>100</v>
      </c>
      <c r="W12" s="36">
        <v>85</v>
      </c>
      <c r="X12" s="36">
        <v>100</v>
      </c>
      <c r="Y12" s="36">
        <v>100</v>
      </c>
      <c r="Z12" s="36">
        <v>94.31</v>
      </c>
      <c r="AA12" s="36">
        <v>96.97</v>
      </c>
      <c r="AB12" s="36">
        <v>91.67</v>
      </c>
      <c r="AC12" s="36">
        <v>91.95</v>
      </c>
      <c r="AD12" s="36">
        <v>99.42</v>
      </c>
      <c r="AE12" s="36">
        <v>89.33</v>
      </c>
      <c r="AF12" s="36">
        <v>100</v>
      </c>
      <c r="AG12" s="36">
        <v>100</v>
      </c>
      <c r="AH12" s="36">
        <v>100</v>
      </c>
      <c r="AI12" s="36">
        <v>100</v>
      </c>
      <c r="AJ12" s="36">
        <v>91.41</v>
      </c>
      <c r="AK12" s="36">
        <v>92.25</v>
      </c>
      <c r="AL12" s="36">
        <v>83.33</v>
      </c>
      <c r="AM12" s="36">
        <v>100</v>
      </c>
      <c r="AN12" s="36">
        <v>97.56</v>
      </c>
      <c r="AO12" s="36">
        <v>84.52</v>
      </c>
      <c r="AP12" s="36">
        <v>83.33</v>
      </c>
      <c r="AQ12" s="36">
        <v>100</v>
      </c>
      <c r="AR12" s="36"/>
      <c r="AS12" s="36">
        <v>97.59</v>
      </c>
      <c r="AT12" s="36">
        <v>80</v>
      </c>
      <c r="AU12" s="36">
        <v>100</v>
      </c>
      <c r="AV12" s="36"/>
      <c r="AW12" s="36">
        <v>95.16</v>
      </c>
      <c r="AX12" s="36">
        <v>100</v>
      </c>
      <c r="AY12" s="36">
        <v>90.62</v>
      </c>
      <c r="AZ12" s="36">
        <v>100</v>
      </c>
      <c r="BA12" s="36">
        <v>100</v>
      </c>
      <c r="BB12" s="36">
        <v>100</v>
      </c>
      <c r="BC12" s="36">
        <v>100</v>
      </c>
      <c r="BD12" s="36">
        <v>100</v>
      </c>
      <c r="BE12" s="36">
        <v>100</v>
      </c>
      <c r="BF12" s="36">
        <v>100</v>
      </c>
      <c r="BG12" s="36">
        <v>90.23</v>
      </c>
      <c r="BH12" s="36">
        <v>96.43</v>
      </c>
      <c r="BI12" s="36">
        <v>98.39</v>
      </c>
      <c r="BJ12" s="36">
        <v>72.400000000000006</v>
      </c>
      <c r="BK12" s="36">
        <v>93.75</v>
      </c>
      <c r="BL12" s="36">
        <v>100</v>
      </c>
      <c r="BM12" s="36">
        <v>100</v>
      </c>
      <c r="BN12" s="36">
        <v>84.44</v>
      </c>
      <c r="BO12" s="36">
        <v>94.44</v>
      </c>
      <c r="BP12" s="36">
        <v>100</v>
      </c>
      <c r="BQ12" s="36"/>
      <c r="BR12" s="36"/>
      <c r="BS12" s="36"/>
      <c r="BT12" s="36"/>
      <c r="BU12" s="36"/>
      <c r="BV12" s="36">
        <v>98.7</v>
      </c>
      <c r="BW12" s="36">
        <v>100</v>
      </c>
      <c r="BX12" s="36">
        <v>100</v>
      </c>
      <c r="BY12" s="36">
        <v>96</v>
      </c>
      <c r="BZ12" s="36">
        <v>100</v>
      </c>
      <c r="CA12" s="36">
        <v>100</v>
      </c>
      <c r="CB12" s="36">
        <v>96.3</v>
      </c>
      <c r="CC12" s="36">
        <v>97.89</v>
      </c>
      <c r="CD12" s="36">
        <v>100</v>
      </c>
      <c r="CE12" s="36">
        <v>100</v>
      </c>
      <c r="CF12" s="36">
        <v>100</v>
      </c>
      <c r="CG12" s="36">
        <v>79.87</v>
      </c>
      <c r="CH12" s="36">
        <v>97.5</v>
      </c>
      <c r="CI12" s="36">
        <v>90.91</v>
      </c>
      <c r="CJ12" s="36">
        <v>70.27</v>
      </c>
      <c r="CK12" s="36">
        <v>60.61</v>
      </c>
      <c r="CL12" s="36">
        <v>42.86</v>
      </c>
      <c r="CM12" s="36">
        <v>84.86</v>
      </c>
      <c r="CN12" s="36">
        <v>91.87</v>
      </c>
      <c r="CO12" s="36">
        <v>72.5</v>
      </c>
      <c r="CP12" s="36">
        <v>84.31</v>
      </c>
      <c r="CQ12" s="36">
        <v>92.93</v>
      </c>
      <c r="CR12" s="36">
        <v>91.89</v>
      </c>
      <c r="CS12" s="36">
        <v>95.65</v>
      </c>
      <c r="CT12" s="36">
        <v>93.33</v>
      </c>
      <c r="CU12" s="36">
        <v>96.67</v>
      </c>
      <c r="CV12" s="36">
        <v>75</v>
      </c>
      <c r="CW12" s="36">
        <v>97.43</v>
      </c>
      <c r="CX12" s="36">
        <v>97.26</v>
      </c>
      <c r="CY12" s="36">
        <v>98.8</v>
      </c>
      <c r="CZ12" s="36">
        <v>100</v>
      </c>
      <c r="DA12" s="36">
        <v>85.63</v>
      </c>
      <c r="DB12" s="36">
        <v>98.23</v>
      </c>
      <c r="DC12" s="36">
        <v>95.08</v>
      </c>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row>
    <row r="13" spans="1:135" s="34" customFormat="1" ht="13.8" x14ac:dyDescent="0.3">
      <c r="A13" s="33" t="s">
        <v>577</v>
      </c>
      <c r="B13" s="34" t="s">
        <v>213</v>
      </c>
      <c r="C13" s="34" t="s">
        <v>101</v>
      </c>
      <c r="D13" s="34" t="s">
        <v>102</v>
      </c>
      <c r="E13" s="34" t="s">
        <v>214</v>
      </c>
      <c r="F13" s="34" t="s">
        <v>114</v>
      </c>
      <c r="G13" s="34" t="s">
        <v>105</v>
      </c>
      <c r="H13" s="34" t="s">
        <v>105</v>
      </c>
      <c r="I13" s="34" t="s">
        <v>536</v>
      </c>
      <c r="J13" s="35">
        <v>1</v>
      </c>
      <c r="K13" s="34" t="s">
        <v>537</v>
      </c>
      <c r="L13" s="34" t="s">
        <v>106</v>
      </c>
      <c r="M13" s="36">
        <v>86.17</v>
      </c>
      <c r="N13" s="36">
        <v>87.09</v>
      </c>
      <c r="O13" s="36">
        <v>92.56</v>
      </c>
      <c r="P13" s="36">
        <v>91.35</v>
      </c>
      <c r="Q13" s="36">
        <v>98.2</v>
      </c>
      <c r="R13" s="36">
        <v>78.650000000000006</v>
      </c>
      <c r="S13" s="36">
        <v>89.52</v>
      </c>
      <c r="T13" s="36">
        <v>87.84</v>
      </c>
      <c r="U13" s="36">
        <v>86.56</v>
      </c>
      <c r="V13" s="36">
        <v>72.41</v>
      </c>
      <c r="W13" s="36">
        <v>100</v>
      </c>
      <c r="X13" s="36">
        <v>88.54</v>
      </c>
      <c r="Y13" s="36">
        <v>100</v>
      </c>
      <c r="Z13" s="36">
        <v>86.99</v>
      </c>
      <c r="AA13" s="36">
        <v>93.94</v>
      </c>
      <c r="AB13" s="36">
        <v>80.56</v>
      </c>
      <c r="AC13" s="36">
        <v>87.36</v>
      </c>
      <c r="AD13" s="36">
        <v>98.27</v>
      </c>
      <c r="AE13" s="36">
        <v>65.33</v>
      </c>
      <c r="AF13" s="36">
        <v>86.84</v>
      </c>
      <c r="AG13" s="36">
        <v>100</v>
      </c>
      <c r="AH13" s="36">
        <v>80.77</v>
      </c>
      <c r="AI13" s="36">
        <v>100</v>
      </c>
      <c r="AJ13" s="36">
        <v>96.09</v>
      </c>
      <c r="AK13" s="36">
        <v>92.48</v>
      </c>
      <c r="AL13" s="36">
        <v>100</v>
      </c>
      <c r="AM13" s="36">
        <v>100</v>
      </c>
      <c r="AN13" s="36">
        <v>95.12</v>
      </c>
      <c r="AO13" s="36">
        <v>91.67</v>
      </c>
      <c r="AP13" s="36">
        <v>0</v>
      </c>
      <c r="AQ13" s="36">
        <v>100</v>
      </c>
      <c r="AR13" s="36">
        <v>70</v>
      </c>
      <c r="AS13" s="36">
        <v>97.65</v>
      </c>
      <c r="AT13" s="36">
        <v>97.14</v>
      </c>
      <c r="AU13" s="36">
        <v>100</v>
      </c>
      <c r="AV13" s="36"/>
      <c r="AW13" s="36">
        <v>95.16</v>
      </c>
      <c r="AX13" s="36">
        <v>90</v>
      </c>
      <c r="AY13" s="36">
        <v>96.88</v>
      </c>
      <c r="AZ13" s="36">
        <v>100</v>
      </c>
      <c r="BA13" s="36">
        <v>100</v>
      </c>
      <c r="BB13" s="36">
        <v>100</v>
      </c>
      <c r="BC13" s="36">
        <v>100</v>
      </c>
      <c r="BD13" s="36">
        <v>100</v>
      </c>
      <c r="BE13" s="36">
        <v>100</v>
      </c>
      <c r="BF13" s="36">
        <v>100</v>
      </c>
      <c r="BG13" s="36">
        <v>81.23</v>
      </c>
      <c r="BH13" s="36">
        <v>84.62</v>
      </c>
      <c r="BI13" s="36">
        <v>80.36</v>
      </c>
      <c r="BJ13" s="36">
        <v>80</v>
      </c>
      <c r="BK13" s="36">
        <v>91.67</v>
      </c>
      <c r="BL13" s="36">
        <v>95.95</v>
      </c>
      <c r="BM13" s="36">
        <v>87.5</v>
      </c>
      <c r="BN13" s="36">
        <v>95.65</v>
      </c>
      <c r="BO13" s="36">
        <v>100</v>
      </c>
      <c r="BP13" s="36">
        <v>84.62</v>
      </c>
      <c r="BQ13" s="36">
        <v>77.78</v>
      </c>
      <c r="BR13" s="36">
        <v>100</v>
      </c>
      <c r="BS13" s="36">
        <v>100</v>
      </c>
      <c r="BT13" s="36">
        <v>60</v>
      </c>
      <c r="BU13" s="36">
        <v>100</v>
      </c>
      <c r="BV13" s="36">
        <v>93.91</v>
      </c>
      <c r="BW13" s="36">
        <v>94.44</v>
      </c>
      <c r="BX13" s="36">
        <v>86.96</v>
      </c>
      <c r="BY13" s="36">
        <v>80.77</v>
      </c>
      <c r="BZ13" s="36">
        <v>85.71</v>
      </c>
      <c r="CA13" s="36">
        <v>100</v>
      </c>
      <c r="CB13" s="36">
        <v>98.15</v>
      </c>
      <c r="CC13" s="36">
        <v>98.2</v>
      </c>
      <c r="CD13" s="36">
        <v>99.37</v>
      </c>
      <c r="CE13" s="36">
        <v>100</v>
      </c>
      <c r="CF13" s="36">
        <v>98.84</v>
      </c>
      <c r="CG13" s="36">
        <v>36.71</v>
      </c>
      <c r="CH13" s="36">
        <v>47.5</v>
      </c>
      <c r="CI13" s="36">
        <v>81.819999999999993</v>
      </c>
      <c r="CJ13" s="36">
        <v>9.4600000000000009</v>
      </c>
      <c r="CK13" s="36">
        <v>40.15</v>
      </c>
      <c r="CL13" s="36">
        <v>42.86</v>
      </c>
      <c r="CM13" s="36">
        <v>86.18</v>
      </c>
      <c r="CN13" s="36">
        <v>95.93</v>
      </c>
      <c r="CO13" s="36">
        <v>90</v>
      </c>
      <c r="CP13" s="36">
        <v>81.37</v>
      </c>
      <c r="CQ13" s="36">
        <v>89.52</v>
      </c>
      <c r="CR13" s="36">
        <v>81.08</v>
      </c>
      <c r="CS13" s="36">
        <v>100</v>
      </c>
      <c r="CT13" s="36">
        <v>85.71</v>
      </c>
      <c r="CU13" s="36">
        <v>93.94</v>
      </c>
      <c r="CV13" s="36">
        <v>100</v>
      </c>
      <c r="CW13" s="36">
        <v>87.84</v>
      </c>
      <c r="CX13" s="36">
        <v>82.24</v>
      </c>
      <c r="CY13" s="36">
        <v>95.78</v>
      </c>
      <c r="CZ13" s="36">
        <v>87.23</v>
      </c>
      <c r="DA13" s="36">
        <v>68.430000000000007</v>
      </c>
      <c r="DB13" s="36">
        <v>85.49</v>
      </c>
      <c r="DC13" s="36">
        <v>68.03</v>
      </c>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row>
    <row r="14" spans="1:135" s="34" customFormat="1" ht="13.8" x14ac:dyDescent="0.3">
      <c r="A14" s="33" t="s">
        <v>577</v>
      </c>
      <c r="B14" s="34" t="s">
        <v>215</v>
      </c>
      <c r="C14" s="34" t="s">
        <v>101</v>
      </c>
      <c r="D14" s="34" t="s">
        <v>102</v>
      </c>
      <c r="E14" s="34" t="s">
        <v>214</v>
      </c>
      <c r="F14" s="34" t="s">
        <v>120</v>
      </c>
      <c r="G14" s="34" t="s">
        <v>105</v>
      </c>
      <c r="H14" s="34" t="s">
        <v>105</v>
      </c>
      <c r="I14" s="34" t="s">
        <v>536</v>
      </c>
      <c r="J14" s="35">
        <v>1</v>
      </c>
      <c r="K14" s="34" t="s">
        <v>537</v>
      </c>
      <c r="L14" s="34" t="s">
        <v>106</v>
      </c>
      <c r="M14" s="36">
        <v>86.15</v>
      </c>
      <c r="N14" s="36">
        <v>92.57</v>
      </c>
      <c r="O14" s="36">
        <v>93.11</v>
      </c>
      <c r="P14" s="36">
        <v>82.18</v>
      </c>
      <c r="Q14" s="36">
        <v>85.19</v>
      </c>
      <c r="R14" s="36">
        <v>80.12</v>
      </c>
      <c r="S14" s="36">
        <v>85.79</v>
      </c>
      <c r="T14" s="36">
        <v>96.11</v>
      </c>
      <c r="U14" s="36">
        <v>98.03</v>
      </c>
      <c r="V14" s="36">
        <v>100</v>
      </c>
      <c r="W14" s="36">
        <v>81.67</v>
      </c>
      <c r="X14" s="36">
        <v>100</v>
      </c>
      <c r="Y14" s="36">
        <v>100</v>
      </c>
      <c r="Z14" s="36">
        <v>88.62</v>
      </c>
      <c r="AA14" s="36">
        <v>90.91</v>
      </c>
      <c r="AB14" s="36">
        <v>88.89</v>
      </c>
      <c r="AC14" s="36">
        <v>87.36</v>
      </c>
      <c r="AD14" s="36">
        <v>95.66</v>
      </c>
      <c r="AE14" s="36">
        <v>80</v>
      </c>
      <c r="AF14" s="36">
        <v>92.31</v>
      </c>
      <c r="AG14" s="36">
        <v>100</v>
      </c>
      <c r="AH14" s="36">
        <v>88.46</v>
      </c>
      <c r="AI14" s="36">
        <v>100</v>
      </c>
      <c r="AJ14" s="36">
        <v>96.09</v>
      </c>
      <c r="AK14" s="36">
        <v>69.03</v>
      </c>
      <c r="AL14" s="36">
        <v>50</v>
      </c>
      <c r="AM14" s="36">
        <v>43.06</v>
      </c>
      <c r="AN14" s="36">
        <v>60.61</v>
      </c>
      <c r="AO14" s="36">
        <v>48.72</v>
      </c>
      <c r="AP14" s="36">
        <v>16.670000000000002</v>
      </c>
      <c r="AQ14" s="36">
        <v>70</v>
      </c>
      <c r="AR14" s="36">
        <v>40</v>
      </c>
      <c r="AS14" s="36">
        <v>95.29</v>
      </c>
      <c r="AT14" s="36">
        <v>48.57</v>
      </c>
      <c r="AU14" s="36">
        <v>66.67</v>
      </c>
      <c r="AV14" s="36"/>
      <c r="AW14" s="36">
        <v>50.56</v>
      </c>
      <c r="AX14" s="36">
        <v>24.07</v>
      </c>
      <c r="AY14" s="36">
        <v>53.12</v>
      </c>
      <c r="AZ14" s="36">
        <v>92.86</v>
      </c>
      <c r="BA14" s="36">
        <v>65.91</v>
      </c>
      <c r="BB14" s="36">
        <v>61.11</v>
      </c>
      <c r="BC14" s="36">
        <v>70</v>
      </c>
      <c r="BD14" s="36">
        <v>66.67</v>
      </c>
      <c r="BE14" s="36">
        <v>75</v>
      </c>
      <c r="BF14" s="36">
        <v>75</v>
      </c>
      <c r="BG14" s="36">
        <v>93.72</v>
      </c>
      <c r="BH14" s="36">
        <v>92.86</v>
      </c>
      <c r="BI14" s="36">
        <v>98.39</v>
      </c>
      <c r="BJ14" s="36">
        <v>88.4</v>
      </c>
      <c r="BK14" s="36">
        <v>97.37</v>
      </c>
      <c r="BL14" s="36">
        <v>100</v>
      </c>
      <c r="BM14" s="36">
        <v>93.75</v>
      </c>
      <c r="BN14" s="36">
        <v>100</v>
      </c>
      <c r="BO14" s="36">
        <v>100</v>
      </c>
      <c r="BP14" s="36">
        <v>92.31</v>
      </c>
      <c r="BQ14" s="36">
        <v>55.56</v>
      </c>
      <c r="BR14" s="36">
        <v>100</v>
      </c>
      <c r="BS14" s="36">
        <v>75</v>
      </c>
      <c r="BT14" s="36">
        <v>44</v>
      </c>
      <c r="BU14" s="36">
        <v>50</v>
      </c>
      <c r="BV14" s="36">
        <v>94.87</v>
      </c>
      <c r="BW14" s="36">
        <v>96.83</v>
      </c>
      <c r="BX14" s="36">
        <v>95.65</v>
      </c>
      <c r="BY14" s="36">
        <v>88.46</v>
      </c>
      <c r="BZ14" s="36">
        <v>100</v>
      </c>
      <c r="CA14" s="36">
        <v>96.3</v>
      </c>
      <c r="CB14" s="36">
        <v>94.44</v>
      </c>
      <c r="CC14" s="36">
        <v>85.19</v>
      </c>
      <c r="CD14" s="36">
        <v>93.67</v>
      </c>
      <c r="CE14" s="36">
        <v>87.5</v>
      </c>
      <c r="CF14" s="36">
        <v>98.84</v>
      </c>
      <c r="CG14" s="36">
        <v>59.43</v>
      </c>
      <c r="CH14" s="36">
        <v>52.5</v>
      </c>
      <c r="CI14" s="36">
        <v>63.64</v>
      </c>
      <c r="CJ14" s="36">
        <v>58.78</v>
      </c>
      <c r="CK14" s="36">
        <v>75</v>
      </c>
      <c r="CL14" s="36">
        <v>71.430000000000007</v>
      </c>
      <c r="CM14" s="36">
        <v>80.790000000000006</v>
      </c>
      <c r="CN14" s="36">
        <v>85.37</v>
      </c>
      <c r="CO14" s="36">
        <v>92.5</v>
      </c>
      <c r="CP14" s="36">
        <v>76.47</v>
      </c>
      <c r="CQ14" s="36">
        <v>85.79</v>
      </c>
      <c r="CR14" s="36">
        <v>91.89</v>
      </c>
      <c r="CS14" s="36">
        <v>82.61</v>
      </c>
      <c r="CT14" s="36">
        <v>97.14</v>
      </c>
      <c r="CU14" s="36">
        <v>93.94</v>
      </c>
      <c r="CV14" s="36">
        <v>66.67</v>
      </c>
      <c r="CW14" s="36">
        <v>96.11</v>
      </c>
      <c r="CX14" s="36">
        <v>94.08</v>
      </c>
      <c r="CY14" s="36">
        <v>95.18</v>
      </c>
      <c r="CZ14" s="36">
        <v>99.47</v>
      </c>
      <c r="DA14" s="36">
        <v>82.9</v>
      </c>
      <c r="DB14" s="36">
        <v>98.9</v>
      </c>
      <c r="DC14" s="36">
        <v>99.18</v>
      </c>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row>
    <row r="15" spans="1:135" s="34" customFormat="1" ht="13.8" x14ac:dyDescent="0.3">
      <c r="A15" s="33" t="s">
        <v>577</v>
      </c>
      <c r="B15" s="34" t="s">
        <v>286</v>
      </c>
      <c r="C15" s="34" t="s">
        <v>101</v>
      </c>
      <c r="D15" s="34" t="s">
        <v>102</v>
      </c>
      <c r="E15" s="34" t="s">
        <v>214</v>
      </c>
      <c r="F15" s="34" t="s">
        <v>114</v>
      </c>
      <c r="G15" s="34" t="s">
        <v>105</v>
      </c>
      <c r="H15" s="34" t="s">
        <v>105</v>
      </c>
      <c r="I15" s="34" t="s">
        <v>536</v>
      </c>
      <c r="J15" s="35">
        <v>1</v>
      </c>
      <c r="K15" s="34" t="s">
        <v>537</v>
      </c>
      <c r="L15" s="34" t="s">
        <v>106</v>
      </c>
      <c r="M15" s="36">
        <v>75.790000000000006</v>
      </c>
      <c r="N15" s="36">
        <v>85.76</v>
      </c>
      <c r="O15" s="36">
        <v>77.5</v>
      </c>
      <c r="P15" s="36">
        <v>69.930000000000007</v>
      </c>
      <c r="Q15" s="36">
        <v>77.5</v>
      </c>
      <c r="R15" s="36">
        <v>63.87</v>
      </c>
      <c r="S15" s="36">
        <v>70.3</v>
      </c>
      <c r="T15" s="36">
        <v>94.97</v>
      </c>
      <c r="U15" s="36">
        <v>92.11</v>
      </c>
      <c r="V15" s="36">
        <v>100</v>
      </c>
      <c r="W15" s="36">
        <v>88.33</v>
      </c>
      <c r="X15" s="36">
        <v>95.49</v>
      </c>
      <c r="Y15" s="36">
        <v>50</v>
      </c>
      <c r="Z15" s="36">
        <v>81.3</v>
      </c>
      <c r="AA15" s="36">
        <v>84.85</v>
      </c>
      <c r="AB15" s="36">
        <v>66.67</v>
      </c>
      <c r="AC15" s="36">
        <v>77.010000000000005</v>
      </c>
      <c r="AD15" s="36">
        <v>78.08</v>
      </c>
      <c r="AE15" s="36">
        <v>61.33</v>
      </c>
      <c r="AF15" s="36">
        <v>76.92</v>
      </c>
      <c r="AG15" s="36">
        <v>66.67</v>
      </c>
      <c r="AH15" s="36">
        <v>92.31</v>
      </c>
      <c r="AI15" s="36">
        <v>60</v>
      </c>
      <c r="AJ15" s="36">
        <v>92.97</v>
      </c>
      <c r="AK15" s="36">
        <v>63.68</v>
      </c>
      <c r="AL15" s="36">
        <v>66.67</v>
      </c>
      <c r="AM15" s="36">
        <v>0</v>
      </c>
      <c r="AN15" s="36">
        <v>50</v>
      </c>
      <c r="AO15" s="36">
        <v>72.02</v>
      </c>
      <c r="AP15" s="36">
        <v>14.29</v>
      </c>
      <c r="AQ15" s="36">
        <v>62.5</v>
      </c>
      <c r="AR15" s="36">
        <v>60</v>
      </c>
      <c r="AS15" s="36">
        <v>69.41</v>
      </c>
      <c r="AT15" s="36">
        <v>65.709999999999994</v>
      </c>
      <c r="AU15" s="36">
        <v>100</v>
      </c>
      <c r="AV15" s="36"/>
      <c r="AW15" s="36">
        <v>74.73</v>
      </c>
      <c r="AX15" s="36">
        <v>46.67</v>
      </c>
      <c r="AY15" s="36">
        <v>90.62</v>
      </c>
      <c r="AZ15" s="36">
        <v>85.71</v>
      </c>
      <c r="BA15" s="36">
        <v>90.91</v>
      </c>
      <c r="BB15" s="36">
        <v>88.89</v>
      </c>
      <c r="BC15" s="36">
        <v>100</v>
      </c>
      <c r="BD15" s="36">
        <v>100</v>
      </c>
      <c r="BE15" s="36">
        <v>75</v>
      </c>
      <c r="BF15" s="36">
        <v>100</v>
      </c>
      <c r="BG15" s="36">
        <v>78.58</v>
      </c>
      <c r="BH15" s="36">
        <v>75</v>
      </c>
      <c r="BI15" s="36">
        <v>83.59</v>
      </c>
      <c r="BJ15" s="36">
        <v>82.06</v>
      </c>
      <c r="BK15" s="36">
        <v>46.45</v>
      </c>
      <c r="BL15" s="36">
        <v>33.33</v>
      </c>
      <c r="BM15" s="36">
        <v>33.33</v>
      </c>
      <c r="BN15" s="36">
        <v>65.709999999999994</v>
      </c>
      <c r="BO15" s="36">
        <v>53.85</v>
      </c>
      <c r="BP15" s="36">
        <v>28</v>
      </c>
      <c r="BQ15" s="36">
        <v>62.22</v>
      </c>
      <c r="BR15" s="36">
        <v>50</v>
      </c>
      <c r="BS15" s="36">
        <v>75</v>
      </c>
      <c r="BT15" s="36">
        <v>60</v>
      </c>
      <c r="BU15" s="36">
        <v>58.33</v>
      </c>
      <c r="BV15" s="36">
        <v>73.53</v>
      </c>
      <c r="BW15" s="36">
        <v>69.39</v>
      </c>
      <c r="BX15" s="36">
        <v>68.75</v>
      </c>
      <c r="BY15" s="36">
        <v>56.41</v>
      </c>
      <c r="BZ15" s="36">
        <v>82.14</v>
      </c>
      <c r="CA15" s="36">
        <v>59.26</v>
      </c>
      <c r="CB15" s="36">
        <v>80.86</v>
      </c>
      <c r="CC15" s="36">
        <v>77.5</v>
      </c>
      <c r="CD15" s="36">
        <v>84.16</v>
      </c>
      <c r="CE15" s="36">
        <v>73.33</v>
      </c>
      <c r="CF15" s="36">
        <v>93.6</v>
      </c>
      <c r="CG15" s="36">
        <v>43.77</v>
      </c>
      <c r="CH15" s="36">
        <v>39.39</v>
      </c>
      <c r="CI15" s="36">
        <v>72.73</v>
      </c>
      <c r="CJ15" s="36">
        <v>41.89</v>
      </c>
      <c r="CK15" s="36">
        <v>43.94</v>
      </c>
      <c r="CL15" s="36">
        <v>28.57</v>
      </c>
      <c r="CM15" s="36">
        <v>56.56</v>
      </c>
      <c r="CN15" s="36">
        <v>63.41</v>
      </c>
      <c r="CO15" s="36">
        <v>62.5</v>
      </c>
      <c r="CP15" s="36">
        <v>52.04</v>
      </c>
      <c r="CQ15" s="36">
        <v>70.3</v>
      </c>
      <c r="CR15" s="36">
        <v>67.569999999999993</v>
      </c>
      <c r="CS15" s="36">
        <v>82.61</v>
      </c>
      <c r="CT15" s="36">
        <v>80</v>
      </c>
      <c r="CU15" s="36">
        <v>81.819999999999993</v>
      </c>
      <c r="CV15" s="36">
        <v>50</v>
      </c>
      <c r="CW15" s="36">
        <v>94.97</v>
      </c>
      <c r="CX15" s="36">
        <v>88.82</v>
      </c>
      <c r="CY15" s="36">
        <v>100</v>
      </c>
      <c r="CZ15" s="36">
        <v>95.92</v>
      </c>
      <c r="DA15" s="36">
        <v>74.45</v>
      </c>
      <c r="DB15" s="36">
        <v>97.57</v>
      </c>
      <c r="DC15" s="36">
        <v>98.36</v>
      </c>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row>
    <row r="16" spans="1:135" s="34" customFormat="1" ht="13.8" x14ac:dyDescent="0.3">
      <c r="A16" s="33" t="s">
        <v>577</v>
      </c>
      <c r="B16" s="34" t="s">
        <v>182</v>
      </c>
      <c r="C16" s="34" t="s">
        <v>101</v>
      </c>
      <c r="D16" s="34" t="s">
        <v>102</v>
      </c>
      <c r="E16" s="34" t="s">
        <v>143</v>
      </c>
      <c r="F16" s="34" t="s">
        <v>120</v>
      </c>
      <c r="G16" s="34" t="s">
        <v>105</v>
      </c>
      <c r="H16" s="34" t="s">
        <v>105</v>
      </c>
      <c r="I16" s="34" t="s">
        <v>536</v>
      </c>
      <c r="J16" s="35">
        <v>1</v>
      </c>
      <c r="K16" s="34" t="s">
        <v>537</v>
      </c>
      <c r="L16" s="34" t="s">
        <v>106</v>
      </c>
      <c r="M16" s="36">
        <v>79.78</v>
      </c>
      <c r="N16" s="36">
        <v>78.930000000000007</v>
      </c>
      <c r="O16" s="36">
        <v>85.94</v>
      </c>
      <c r="P16" s="36">
        <v>81.17</v>
      </c>
      <c r="Q16" s="36">
        <v>80.14</v>
      </c>
      <c r="R16" s="36">
        <v>80.17</v>
      </c>
      <c r="S16" s="36">
        <v>60.08</v>
      </c>
      <c r="T16" s="36">
        <v>84.05</v>
      </c>
      <c r="U16" s="36">
        <v>80.8</v>
      </c>
      <c r="V16" s="36">
        <v>75.86</v>
      </c>
      <c r="W16" s="36">
        <v>81.67</v>
      </c>
      <c r="X16" s="36">
        <v>83.33</v>
      </c>
      <c r="Y16" s="36">
        <v>75</v>
      </c>
      <c r="Z16" s="36">
        <v>77.239999999999995</v>
      </c>
      <c r="AA16" s="36">
        <v>81.819999999999993</v>
      </c>
      <c r="AB16" s="36">
        <v>80.56</v>
      </c>
      <c r="AC16" s="36">
        <v>73.56</v>
      </c>
      <c r="AD16" s="36">
        <v>88.15</v>
      </c>
      <c r="AE16" s="36">
        <v>72</v>
      </c>
      <c r="AF16" s="36">
        <v>86.84</v>
      </c>
      <c r="AG16" s="36">
        <v>91.67</v>
      </c>
      <c r="AH16" s="36">
        <v>84.62</v>
      </c>
      <c r="AI16" s="36">
        <v>100</v>
      </c>
      <c r="AJ16" s="36">
        <v>88.28</v>
      </c>
      <c r="AK16" s="36">
        <v>74.41</v>
      </c>
      <c r="AL16" s="36">
        <v>83.33</v>
      </c>
      <c r="AM16" s="36">
        <v>73.61</v>
      </c>
      <c r="AN16" s="36">
        <v>60.98</v>
      </c>
      <c r="AO16" s="36">
        <v>67.86</v>
      </c>
      <c r="AP16" s="36">
        <v>16.670000000000002</v>
      </c>
      <c r="AQ16" s="36">
        <v>60</v>
      </c>
      <c r="AR16" s="36">
        <v>60</v>
      </c>
      <c r="AS16" s="36">
        <v>92.94</v>
      </c>
      <c r="AT16" s="36">
        <v>65.709999999999994</v>
      </c>
      <c r="AU16" s="36">
        <v>100</v>
      </c>
      <c r="AV16" s="36"/>
      <c r="AW16" s="36">
        <v>60</v>
      </c>
      <c r="AX16" s="36">
        <v>61.11</v>
      </c>
      <c r="AY16" s="36">
        <v>46.88</v>
      </c>
      <c r="AZ16" s="36">
        <v>100</v>
      </c>
      <c r="BA16" s="36">
        <v>97.62</v>
      </c>
      <c r="BB16" s="36">
        <v>100</v>
      </c>
      <c r="BC16" s="36">
        <v>95</v>
      </c>
      <c r="BD16" s="36">
        <v>100</v>
      </c>
      <c r="BE16" s="36">
        <v>100</v>
      </c>
      <c r="BF16" s="36">
        <v>75</v>
      </c>
      <c r="BG16" s="36">
        <v>86.98</v>
      </c>
      <c r="BH16" s="36">
        <v>89.29</v>
      </c>
      <c r="BI16" s="36">
        <v>91.94</v>
      </c>
      <c r="BJ16" s="36">
        <v>85.2</v>
      </c>
      <c r="BK16" s="36">
        <v>98.25</v>
      </c>
      <c r="BL16" s="36">
        <v>100</v>
      </c>
      <c r="BM16" s="36">
        <v>100</v>
      </c>
      <c r="BN16" s="36">
        <v>97.83</v>
      </c>
      <c r="BO16" s="36">
        <v>100</v>
      </c>
      <c r="BP16" s="36">
        <v>92.31</v>
      </c>
      <c r="BQ16" s="36">
        <v>65.56</v>
      </c>
      <c r="BR16" s="36">
        <v>100</v>
      </c>
      <c r="BS16" s="36">
        <v>75</v>
      </c>
      <c r="BT16" s="36">
        <v>48</v>
      </c>
      <c r="BU16" s="36">
        <v>87.5</v>
      </c>
      <c r="BV16" s="36">
        <v>80.61</v>
      </c>
      <c r="BW16" s="36">
        <v>87.3</v>
      </c>
      <c r="BX16" s="36">
        <v>82.61</v>
      </c>
      <c r="BY16" s="36">
        <v>69.23</v>
      </c>
      <c r="BZ16" s="36">
        <v>82.14</v>
      </c>
      <c r="CA16" s="36">
        <v>70.37</v>
      </c>
      <c r="CB16" s="36">
        <v>77.78</v>
      </c>
      <c r="CC16" s="36">
        <v>80.14</v>
      </c>
      <c r="CD16" s="36">
        <v>87.9</v>
      </c>
      <c r="CE16" s="36">
        <v>77.08</v>
      </c>
      <c r="CF16" s="36">
        <v>97.06</v>
      </c>
      <c r="CG16" s="36">
        <v>68.95</v>
      </c>
      <c r="CH16" s="36">
        <v>67.5</v>
      </c>
      <c r="CI16" s="36">
        <v>72.73</v>
      </c>
      <c r="CJ16" s="36">
        <v>75.23</v>
      </c>
      <c r="CK16" s="36">
        <v>65.91</v>
      </c>
      <c r="CL16" s="36">
        <v>42.86</v>
      </c>
      <c r="CM16" s="36">
        <v>80.39</v>
      </c>
      <c r="CN16" s="36">
        <v>91.06</v>
      </c>
      <c r="CO16" s="36">
        <v>37.5</v>
      </c>
      <c r="CP16" s="36">
        <v>84.31</v>
      </c>
      <c r="CQ16" s="36">
        <v>60.08</v>
      </c>
      <c r="CR16" s="36">
        <v>59.46</v>
      </c>
      <c r="CS16" s="36">
        <v>43.48</v>
      </c>
      <c r="CT16" s="36">
        <v>66.67</v>
      </c>
      <c r="CU16" s="36">
        <v>70.97</v>
      </c>
      <c r="CV16" s="36">
        <v>66.67</v>
      </c>
      <c r="CW16" s="36">
        <v>84.05</v>
      </c>
      <c r="CX16" s="36">
        <v>77.400000000000006</v>
      </c>
      <c r="CY16" s="36">
        <v>78.31</v>
      </c>
      <c r="CZ16" s="36">
        <v>87.23</v>
      </c>
      <c r="DA16" s="36">
        <v>81.8</v>
      </c>
      <c r="DB16" s="36">
        <v>91.39</v>
      </c>
      <c r="DC16" s="36">
        <v>81.97</v>
      </c>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row>
    <row r="17" spans="1:135" s="34" customFormat="1" ht="13.8" x14ac:dyDescent="0.3">
      <c r="A17" s="33" t="s">
        <v>577</v>
      </c>
      <c r="B17" s="34" t="s">
        <v>311</v>
      </c>
      <c r="C17" s="34" t="s">
        <v>101</v>
      </c>
      <c r="D17" s="34" t="s">
        <v>102</v>
      </c>
      <c r="E17" s="34" t="s">
        <v>214</v>
      </c>
      <c r="F17" s="34" t="s">
        <v>112</v>
      </c>
      <c r="G17" s="34" t="s">
        <v>105</v>
      </c>
      <c r="H17" s="34" t="s">
        <v>105</v>
      </c>
      <c r="I17" s="34" t="s">
        <v>536</v>
      </c>
      <c r="J17" s="35">
        <v>1</v>
      </c>
      <c r="K17" s="34" t="s">
        <v>537</v>
      </c>
      <c r="L17" s="34" t="s">
        <v>106</v>
      </c>
      <c r="M17" s="36">
        <v>82.45</v>
      </c>
      <c r="N17" s="36">
        <v>84.63</v>
      </c>
      <c r="O17" s="36">
        <v>90.26</v>
      </c>
      <c r="P17" s="36">
        <v>80.48</v>
      </c>
      <c r="Q17" s="36">
        <v>89.91</v>
      </c>
      <c r="R17" s="36">
        <v>81.819999999999993</v>
      </c>
      <c r="S17" s="36">
        <v>69.69</v>
      </c>
      <c r="T17" s="36">
        <v>88.98</v>
      </c>
      <c r="U17" s="36">
        <v>91.09</v>
      </c>
      <c r="V17" s="36">
        <v>96.55</v>
      </c>
      <c r="W17" s="36">
        <v>71.67</v>
      </c>
      <c r="X17" s="36">
        <v>92.01</v>
      </c>
      <c r="Y17" s="36">
        <v>100</v>
      </c>
      <c r="Z17" s="36">
        <v>80.489999999999995</v>
      </c>
      <c r="AA17" s="36">
        <v>87.88</v>
      </c>
      <c r="AB17" s="36">
        <v>69.44</v>
      </c>
      <c r="AC17" s="36">
        <v>77.010000000000005</v>
      </c>
      <c r="AD17" s="36">
        <v>94.05</v>
      </c>
      <c r="AE17" s="36">
        <v>66.67</v>
      </c>
      <c r="AF17" s="36">
        <v>92.11</v>
      </c>
      <c r="AG17" s="36">
        <v>100</v>
      </c>
      <c r="AH17" s="36">
        <v>88.46</v>
      </c>
      <c r="AI17" s="36">
        <v>100</v>
      </c>
      <c r="AJ17" s="36">
        <v>81.25</v>
      </c>
      <c r="AK17" s="36">
        <v>75.89</v>
      </c>
      <c r="AL17" s="36">
        <v>61.11</v>
      </c>
      <c r="AM17" s="36">
        <v>56.94</v>
      </c>
      <c r="AN17" s="36">
        <v>36.229999999999997</v>
      </c>
      <c r="AO17" s="36">
        <v>49.24</v>
      </c>
      <c r="AP17" s="36">
        <v>27.78</v>
      </c>
      <c r="AQ17" s="36">
        <v>55</v>
      </c>
      <c r="AR17" s="36">
        <v>60</v>
      </c>
      <c r="AS17" s="36">
        <v>97.62</v>
      </c>
      <c r="AT17" s="36">
        <v>85.71</v>
      </c>
      <c r="AU17" s="36">
        <v>77.78</v>
      </c>
      <c r="AV17" s="36"/>
      <c r="AW17" s="36">
        <v>55.36</v>
      </c>
      <c r="AX17" s="36">
        <v>55.56</v>
      </c>
      <c r="AY17" s="36">
        <v>50</v>
      </c>
      <c r="AZ17" s="36">
        <v>83.33</v>
      </c>
      <c r="BA17" s="36">
        <v>100</v>
      </c>
      <c r="BB17" s="36">
        <v>100</v>
      </c>
      <c r="BC17" s="36">
        <v>100</v>
      </c>
      <c r="BD17" s="36">
        <v>100</v>
      </c>
      <c r="BE17" s="36">
        <v>100</v>
      </c>
      <c r="BF17" s="36">
        <v>100</v>
      </c>
      <c r="BG17" s="36">
        <v>82.96</v>
      </c>
      <c r="BH17" s="36">
        <v>78.569999999999993</v>
      </c>
      <c r="BI17" s="36">
        <v>95.16</v>
      </c>
      <c r="BJ17" s="36">
        <v>73.5</v>
      </c>
      <c r="BK17" s="36">
        <v>85.84</v>
      </c>
      <c r="BL17" s="36">
        <v>91.89</v>
      </c>
      <c r="BM17" s="36">
        <v>81.25</v>
      </c>
      <c r="BN17" s="36">
        <v>91.11</v>
      </c>
      <c r="BO17" s="36">
        <v>88.89</v>
      </c>
      <c r="BP17" s="36">
        <v>69.23</v>
      </c>
      <c r="BQ17" s="36">
        <v>44</v>
      </c>
      <c r="BR17" s="36">
        <v>100</v>
      </c>
      <c r="BS17" s="36">
        <v>66.67</v>
      </c>
      <c r="BT17" s="36">
        <v>25</v>
      </c>
      <c r="BU17" s="36">
        <v>36.36</v>
      </c>
      <c r="BV17" s="36">
        <v>90.97</v>
      </c>
      <c r="BW17" s="36">
        <v>92.06</v>
      </c>
      <c r="BX17" s="36">
        <v>91.3</v>
      </c>
      <c r="BY17" s="36">
        <v>88.46</v>
      </c>
      <c r="BZ17" s="36">
        <v>71.430000000000007</v>
      </c>
      <c r="CA17" s="36">
        <v>88.46</v>
      </c>
      <c r="CB17" s="36">
        <v>92.59</v>
      </c>
      <c r="CC17" s="36">
        <v>89.91</v>
      </c>
      <c r="CD17" s="36">
        <v>91.4</v>
      </c>
      <c r="CE17" s="36">
        <v>86.11</v>
      </c>
      <c r="CF17" s="36">
        <v>95.88</v>
      </c>
      <c r="CG17" s="36">
        <v>89.07</v>
      </c>
      <c r="CH17" s="36">
        <v>90</v>
      </c>
      <c r="CI17" s="36">
        <v>90.91</v>
      </c>
      <c r="CJ17" s="36">
        <v>86.49</v>
      </c>
      <c r="CK17" s="36">
        <v>85.61</v>
      </c>
      <c r="CL17" s="36">
        <v>100</v>
      </c>
      <c r="CM17" s="36">
        <v>68.290000000000006</v>
      </c>
      <c r="CN17" s="36">
        <v>90.24</v>
      </c>
      <c r="CO17" s="36">
        <v>32.5</v>
      </c>
      <c r="CP17" s="36">
        <v>66.180000000000007</v>
      </c>
      <c r="CQ17" s="36">
        <v>69.69</v>
      </c>
      <c r="CR17" s="36">
        <v>70.27</v>
      </c>
      <c r="CS17" s="36">
        <v>69.569999999999993</v>
      </c>
      <c r="CT17" s="36">
        <v>74.290000000000006</v>
      </c>
      <c r="CU17" s="36">
        <v>78.790000000000006</v>
      </c>
      <c r="CV17" s="36">
        <v>75</v>
      </c>
      <c r="CW17" s="36">
        <v>88.98</v>
      </c>
      <c r="CX17" s="36">
        <v>83.55</v>
      </c>
      <c r="CY17" s="36">
        <v>91.57</v>
      </c>
      <c r="CZ17" s="36">
        <v>90.22</v>
      </c>
      <c r="DA17" s="36">
        <v>89.64</v>
      </c>
      <c r="DB17" s="36">
        <v>91</v>
      </c>
      <c r="DC17" s="36">
        <v>79.92</v>
      </c>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row>
    <row r="18" spans="1:135" s="34" customFormat="1" ht="13.8" x14ac:dyDescent="0.3">
      <c r="A18" s="33" t="s">
        <v>577</v>
      </c>
      <c r="B18" s="34" t="s">
        <v>266</v>
      </c>
      <c r="C18" s="34" t="s">
        <v>101</v>
      </c>
      <c r="D18" s="34" t="s">
        <v>102</v>
      </c>
      <c r="E18" s="34" t="s">
        <v>143</v>
      </c>
      <c r="F18" s="34" t="s">
        <v>118</v>
      </c>
      <c r="G18" s="34" t="s">
        <v>105</v>
      </c>
      <c r="H18" s="34" t="s">
        <v>105</v>
      </c>
      <c r="I18" s="34" t="s">
        <v>536</v>
      </c>
      <c r="J18" s="35">
        <v>1</v>
      </c>
      <c r="K18" s="34" t="s">
        <v>537</v>
      </c>
      <c r="L18" s="34" t="s">
        <v>106</v>
      </c>
      <c r="M18" s="36">
        <v>91.19</v>
      </c>
      <c r="N18" s="36">
        <v>86.46</v>
      </c>
      <c r="O18" s="36">
        <v>95.54</v>
      </c>
      <c r="P18" s="36">
        <v>91.74</v>
      </c>
      <c r="Q18" s="36">
        <v>92.59</v>
      </c>
      <c r="R18" s="36">
        <v>89.79</v>
      </c>
      <c r="S18" s="36">
        <v>94.29</v>
      </c>
      <c r="T18" s="36">
        <v>93.95</v>
      </c>
      <c r="U18" s="36">
        <v>92.65</v>
      </c>
      <c r="V18" s="36">
        <v>89.66</v>
      </c>
      <c r="W18" s="36">
        <v>75</v>
      </c>
      <c r="X18" s="36">
        <v>97.22</v>
      </c>
      <c r="Y18" s="36">
        <v>100</v>
      </c>
      <c r="Z18" s="36">
        <v>82.11</v>
      </c>
      <c r="AA18" s="36">
        <v>84.85</v>
      </c>
      <c r="AB18" s="36">
        <v>88.89</v>
      </c>
      <c r="AC18" s="36">
        <v>81.61</v>
      </c>
      <c r="AD18" s="36">
        <v>97.69</v>
      </c>
      <c r="AE18" s="36">
        <v>88</v>
      </c>
      <c r="AF18" s="36">
        <v>92.11</v>
      </c>
      <c r="AG18" s="36">
        <v>100</v>
      </c>
      <c r="AH18" s="36">
        <v>88.46</v>
      </c>
      <c r="AI18" s="36">
        <v>100</v>
      </c>
      <c r="AJ18" s="36">
        <v>92.97</v>
      </c>
      <c r="AK18" s="36">
        <v>93.21</v>
      </c>
      <c r="AL18" s="36">
        <v>66.67</v>
      </c>
      <c r="AM18" s="36">
        <v>100</v>
      </c>
      <c r="AN18" s="36">
        <v>100</v>
      </c>
      <c r="AO18" s="36">
        <v>91.03</v>
      </c>
      <c r="AP18" s="36">
        <v>85.71</v>
      </c>
      <c r="AQ18" s="36">
        <v>100</v>
      </c>
      <c r="AR18" s="36">
        <v>70</v>
      </c>
      <c r="AS18" s="36">
        <v>93.53</v>
      </c>
      <c r="AT18" s="36">
        <v>100</v>
      </c>
      <c r="AU18" s="36">
        <v>100</v>
      </c>
      <c r="AV18" s="36"/>
      <c r="AW18" s="36">
        <v>95</v>
      </c>
      <c r="AX18" s="36">
        <v>85</v>
      </c>
      <c r="AY18" s="36">
        <v>100</v>
      </c>
      <c r="AZ18" s="36">
        <v>100</v>
      </c>
      <c r="BA18" s="36">
        <v>86.36</v>
      </c>
      <c r="BB18" s="36">
        <v>88.89</v>
      </c>
      <c r="BC18" s="36">
        <v>100</v>
      </c>
      <c r="BD18" s="36">
        <v>66.67</v>
      </c>
      <c r="BE18" s="36">
        <v>75</v>
      </c>
      <c r="BF18" s="36">
        <v>100</v>
      </c>
      <c r="BG18" s="36">
        <v>82.04</v>
      </c>
      <c r="BH18" s="36">
        <v>96.43</v>
      </c>
      <c r="BI18" s="36">
        <v>73.39</v>
      </c>
      <c r="BJ18" s="36">
        <v>83.5</v>
      </c>
      <c r="BK18" s="36">
        <v>91.43</v>
      </c>
      <c r="BL18" s="36">
        <v>89.19</v>
      </c>
      <c r="BM18" s="36">
        <v>71.430000000000007</v>
      </c>
      <c r="BN18" s="36">
        <v>97.83</v>
      </c>
      <c r="BO18" s="36">
        <v>82.35</v>
      </c>
      <c r="BP18" s="36">
        <v>91.67</v>
      </c>
      <c r="BQ18" s="36">
        <v>85.71</v>
      </c>
      <c r="BR18" s="36">
        <v>100</v>
      </c>
      <c r="BS18" s="36">
        <v>75</v>
      </c>
      <c r="BT18" s="36">
        <v>62.5</v>
      </c>
      <c r="BU18" s="36">
        <v>100</v>
      </c>
      <c r="BV18" s="36">
        <v>95.08</v>
      </c>
      <c r="BW18" s="36">
        <v>94.05</v>
      </c>
      <c r="BX18" s="36">
        <v>91.3</v>
      </c>
      <c r="BY18" s="36">
        <v>96.15</v>
      </c>
      <c r="BZ18" s="36">
        <v>85.71</v>
      </c>
      <c r="CA18" s="36">
        <v>92.59</v>
      </c>
      <c r="CB18" s="36">
        <v>98.15</v>
      </c>
      <c r="CC18" s="36">
        <v>92.59</v>
      </c>
      <c r="CD18" s="36">
        <v>90.3</v>
      </c>
      <c r="CE18" s="36">
        <v>81.48</v>
      </c>
      <c r="CF18" s="36">
        <v>97.67</v>
      </c>
      <c r="CG18" s="36">
        <v>87.23</v>
      </c>
      <c r="CH18" s="36">
        <v>97.5</v>
      </c>
      <c r="CI18" s="36">
        <v>81.819999999999993</v>
      </c>
      <c r="CJ18" s="36">
        <v>87.72</v>
      </c>
      <c r="CK18" s="36">
        <v>90.91</v>
      </c>
      <c r="CL18" s="36">
        <v>28.57</v>
      </c>
      <c r="CM18" s="36">
        <v>91.16</v>
      </c>
      <c r="CN18" s="36">
        <v>100</v>
      </c>
      <c r="CO18" s="36">
        <v>90</v>
      </c>
      <c r="CP18" s="36">
        <v>87.75</v>
      </c>
      <c r="CQ18" s="36">
        <v>94.29</v>
      </c>
      <c r="CR18" s="36">
        <v>97.3</v>
      </c>
      <c r="CS18" s="36">
        <v>95.65</v>
      </c>
      <c r="CT18" s="36">
        <v>97.14</v>
      </c>
      <c r="CU18" s="36">
        <v>96.97</v>
      </c>
      <c r="CV18" s="36">
        <v>83.33</v>
      </c>
      <c r="CW18" s="36">
        <v>93.95</v>
      </c>
      <c r="CX18" s="36">
        <v>90.79</v>
      </c>
      <c r="CY18" s="36">
        <v>92.77</v>
      </c>
      <c r="CZ18" s="36">
        <v>95.74</v>
      </c>
      <c r="DA18" s="36">
        <v>90.15</v>
      </c>
      <c r="DB18" s="36">
        <v>98.57</v>
      </c>
      <c r="DC18" s="36">
        <v>97.95</v>
      </c>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row>
    <row r="19" spans="1:135" s="34" customFormat="1" ht="13.8" x14ac:dyDescent="0.3">
      <c r="A19" s="33" t="s">
        <v>577</v>
      </c>
      <c r="B19" s="34" t="s">
        <v>300</v>
      </c>
      <c r="C19" s="34" t="s">
        <v>101</v>
      </c>
      <c r="D19" s="34" t="s">
        <v>102</v>
      </c>
      <c r="E19" s="34" t="s">
        <v>214</v>
      </c>
      <c r="F19" s="34" t="s">
        <v>125</v>
      </c>
      <c r="G19" s="34" t="s">
        <v>105</v>
      </c>
      <c r="H19" s="34" t="s">
        <v>105</v>
      </c>
      <c r="I19" s="34" t="s">
        <v>536</v>
      </c>
      <c r="J19" s="35">
        <v>1</v>
      </c>
      <c r="K19" s="34" t="s">
        <v>537</v>
      </c>
      <c r="L19" s="34" t="s">
        <v>106</v>
      </c>
      <c r="M19" s="36">
        <v>64.03</v>
      </c>
      <c r="N19" s="36">
        <v>64.11</v>
      </c>
      <c r="O19" s="36">
        <v>78.83</v>
      </c>
      <c r="P19" s="36">
        <v>69.41</v>
      </c>
      <c r="Q19" s="36">
        <v>78.239999999999995</v>
      </c>
      <c r="R19" s="36">
        <v>59.92</v>
      </c>
      <c r="S19" s="36">
        <v>54.74</v>
      </c>
      <c r="T19" s="36">
        <v>63.33</v>
      </c>
      <c r="U19" s="36">
        <v>82.13</v>
      </c>
      <c r="V19" s="36">
        <v>75.86</v>
      </c>
      <c r="W19" s="36">
        <v>61.67</v>
      </c>
      <c r="X19" s="36">
        <v>88.89</v>
      </c>
      <c r="Y19" s="36">
        <v>100</v>
      </c>
      <c r="Z19" s="36">
        <v>50.46</v>
      </c>
      <c r="AA19" s="36">
        <v>48.28</v>
      </c>
      <c r="AB19" s="36">
        <v>68.97</v>
      </c>
      <c r="AC19" s="36">
        <v>48.72</v>
      </c>
      <c r="AD19" s="36">
        <v>80</v>
      </c>
      <c r="AE19" s="36">
        <v>47.22</v>
      </c>
      <c r="AF19" s="36">
        <v>92.31</v>
      </c>
      <c r="AG19" s="36">
        <v>91.67</v>
      </c>
      <c r="AH19" s="36">
        <v>96.15</v>
      </c>
      <c r="AI19" s="36">
        <v>70</v>
      </c>
      <c r="AJ19" s="36">
        <v>81.25</v>
      </c>
      <c r="AK19" s="36">
        <v>71.260000000000005</v>
      </c>
      <c r="AL19" s="36">
        <v>50</v>
      </c>
      <c r="AM19" s="36">
        <v>33.33</v>
      </c>
      <c r="AN19" s="36">
        <v>66.67</v>
      </c>
      <c r="AO19" s="36">
        <v>42.86</v>
      </c>
      <c r="AP19" s="36">
        <v>0</v>
      </c>
      <c r="AQ19" s="36">
        <v>56.25</v>
      </c>
      <c r="AR19" s="36">
        <v>60</v>
      </c>
      <c r="AS19" s="36">
        <v>88.24</v>
      </c>
      <c r="AT19" s="36">
        <v>68.569999999999993</v>
      </c>
      <c r="AU19" s="36">
        <v>100</v>
      </c>
      <c r="AV19" s="36"/>
      <c r="AW19" s="36">
        <v>60.22</v>
      </c>
      <c r="AX19" s="36">
        <v>51.67</v>
      </c>
      <c r="AY19" s="36">
        <v>68.75</v>
      </c>
      <c r="AZ19" s="36">
        <v>64.290000000000006</v>
      </c>
      <c r="BA19" s="36">
        <v>85.71</v>
      </c>
      <c r="BB19" s="36">
        <v>83.33</v>
      </c>
      <c r="BC19" s="36">
        <v>90</v>
      </c>
      <c r="BD19" s="36">
        <v>100</v>
      </c>
      <c r="BE19" s="36">
        <v>100</v>
      </c>
      <c r="BF19" s="36">
        <v>25</v>
      </c>
      <c r="BG19" s="36"/>
      <c r="BH19" s="36"/>
      <c r="BI19" s="36"/>
      <c r="BJ19" s="36"/>
      <c r="BK19" s="36">
        <v>56.74</v>
      </c>
      <c r="BL19" s="36">
        <v>63.22</v>
      </c>
      <c r="BM19" s="36">
        <v>46.67</v>
      </c>
      <c r="BN19" s="36">
        <v>65.709999999999994</v>
      </c>
      <c r="BO19" s="36">
        <v>48.72</v>
      </c>
      <c r="BP19" s="36">
        <v>44</v>
      </c>
      <c r="BQ19" s="36">
        <v>31.11</v>
      </c>
      <c r="BR19" s="36">
        <v>50</v>
      </c>
      <c r="BS19" s="36">
        <v>50</v>
      </c>
      <c r="BT19" s="36">
        <v>20</v>
      </c>
      <c r="BU19" s="36">
        <v>33.33</v>
      </c>
      <c r="BV19" s="36">
        <v>77.069999999999993</v>
      </c>
      <c r="BW19" s="36">
        <v>69.39</v>
      </c>
      <c r="BX19" s="36">
        <v>75</v>
      </c>
      <c r="BY19" s="36">
        <v>80.77</v>
      </c>
      <c r="BZ19" s="36">
        <v>57.14</v>
      </c>
      <c r="CA19" s="36">
        <v>66.67</v>
      </c>
      <c r="CB19" s="36">
        <v>86.16</v>
      </c>
      <c r="CC19" s="36">
        <v>78.239999999999995</v>
      </c>
      <c r="CD19" s="36">
        <v>86.91</v>
      </c>
      <c r="CE19" s="36">
        <v>73.02</v>
      </c>
      <c r="CF19" s="36">
        <v>97.09</v>
      </c>
      <c r="CG19" s="36">
        <v>36.200000000000003</v>
      </c>
      <c r="CH19" s="36">
        <v>18.18</v>
      </c>
      <c r="CI19" s="36">
        <v>45.45</v>
      </c>
      <c r="CJ19" s="36">
        <v>43.24</v>
      </c>
      <c r="CK19" s="36">
        <v>53.03</v>
      </c>
      <c r="CL19" s="36">
        <v>42.86</v>
      </c>
      <c r="CM19" s="36">
        <v>50.21</v>
      </c>
      <c r="CN19" s="36">
        <v>52.03</v>
      </c>
      <c r="CO19" s="36">
        <v>55</v>
      </c>
      <c r="CP19" s="36">
        <v>47.96</v>
      </c>
      <c r="CQ19" s="36">
        <v>54.74</v>
      </c>
      <c r="CR19" s="36">
        <v>43.24</v>
      </c>
      <c r="CS19" s="36">
        <v>69.569999999999993</v>
      </c>
      <c r="CT19" s="36">
        <v>60</v>
      </c>
      <c r="CU19" s="36">
        <v>74.19</v>
      </c>
      <c r="CV19" s="36">
        <v>50</v>
      </c>
      <c r="CW19" s="36">
        <v>63.33</v>
      </c>
      <c r="CX19" s="36">
        <v>56.82</v>
      </c>
      <c r="CY19" s="36">
        <v>75</v>
      </c>
      <c r="CZ19" s="36">
        <v>68.75</v>
      </c>
      <c r="DA19" s="36">
        <v>65.12</v>
      </c>
      <c r="DB19" s="36">
        <v>56.45</v>
      </c>
      <c r="DC19" s="36">
        <v>24.52</v>
      </c>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row>
    <row r="20" spans="1:135" s="34" customFormat="1" ht="13.8" x14ac:dyDescent="0.3">
      <c r="A20" s="33" t="s">
        <v>577</v>
      </c>
      <c r="B20" s="34" t="s">
        <v>287</v>
      </c>
      <c r="C20" s="34" t="s">
        <v>101</v>
      </c>
      <c r="D20" s="34" t="s">
        <v>102</v>
      </c>
      <c r="E20" s="34" t="s">
        <v>143</v>
      </c>
      <c r="F20" s="34" t="s">
        <v>125</v>
      </c>
      <c r="G20" s="34" t="s">
        <v>105</v>
      </c>
      <c r="H20" s="34" t="s">
        <v>105</v>
      </c>
      <c r="I20" s="34" t="s">
        <v>536</v>
      </c>
      <c r="J20" s="35">
        <v>1</v>
      </c>
      <c r="K20" s="34" t="s">
        <v>537</v>
      </c>
      <c r="L20" s="34" t="s">
        <v>106</v>
      </c>
      <c r="M20" s="36">
        <v>87.35</v>
      </c>
      <c r="N20" s="36">
        <v>84.94</v>
      </c>
      <c r="O20" s="36">
        <v>93.44</v>
      </c>
      <c r="P20" s="36">
        <v>82.25</v>
      </c>
      <c r="Q20" s="36">
        <v>93.62</v>
      </c>
      <c r="R20" s="36">
        <v>92.27</v>
      </c>
      <c r="S20" s="36">
        <v>77.14</v>
      </c>
      <c r="T20" s="36">
        <v>91.58</v>
      </c>
      <c r="U20" s="36">
        <v>92.11</v>
      </c>
      <c r="V20" s="36">
        <v>93.1</v>
      </c>
      <c r="W20" s="36">
        <v>95</v>
      </c>
      <c r="X20" s="36">
        <v>89.93</v>
      </c>
      <c r="Y20" s="36">
        <v>100</v>
      </c>
      <c r="Z20" s="36">
        <v>79.66</v>
      </c>
      <c r="AA20" s="36">
        <v>87.1</v>
      </c>
      <c r="AB20" s="36">
        <v>75</v>
      </c>
      <c r="AC20" s="36">
        <v>80</v>
      </c>
      <c r="AD20" s="36">
        <v>97.27</v>
      </c>
      <c r="AE20" s="36">
        <v>77.33</v>
      </c>
      <c r="AF20" s="36">
        <v>89.47</v>
      </c>
      <c r="AG20" s="36">
        <v>100</v>
      </c>
      <c r="AH20" s="36">
        <v>84.62</v>
      </c>
      <c r="AI20" s="36">
        <v>100</v>
      </c>
      <c r="AJ20" s="36">
        <v>97.66</v>
      </c>
      <c r="AK20" s="36">
        <v>85.61</v>
      </c>
      <c r="AL20" s="36">
        <v>83.33</v>
      </c>
      <c r="AM20" s="36">
        <v>80.56</v>
      </c>
      <c r="AN20" s="36">
        <v>87.8</v>
      </c>
      <c r="AO20" s="36">
        <v>92.31</v>
      </c>
      <c r="AP20" s="36">
        <v>14.29</v>
      </c>
      <c r="AQ20" s="36">
        <v>56.25</v>
      </c>
      <c r="AR20" s="36">
        <v>57.14</v>
      </c>
      <c r="AS20" s="36">
        <v>98.82</v>
      </c>
      <c r="AT20" s="36">
        <v>85.71</v>
      </c>
      <c r="AU20" s="36">
        <v>100</v>
      </c>
      <c r="AV20" s="36"/>
      <c r="AW20" s="36">
        <v>87.22</v>
      </c>
      <c r="AX20" s="36">
        <v>76.67</v>
      </c>
      <c r="AY20" s="36">
        <v>90</v>
      </c>
      <c r="AZ20" s="36">
        <v>100</v>
      </c>
      <c r="BA20" s="36">
        <v>100</v>
      </c>
      <c r="BB20" s="36">
        <v>100</v>
      </c>
      <c r="BC20" s="36">
        <v>100</v>
      </c>
      <c r="BD20" s="36">
        <v>100</v>
      </c>
      <c r="BE20" s="36">
        <v>100</v>
      </c>
      <c r="BF20" s="36">
        <v>100</v>
      </c>
      <c r="BG20" s="36"/>
      <c r="BH20" s="36"/>
      <c r="BI20" s="36"/>
      <c r="BJ20" s="36"/>
      <c r="BK20" s="36">
        <v>68.83</v>
      </c>
      <c r="BL20" s="36">
        <v>68.47</v>
      </c>
      <c r="BM20" s="36">
        <v>75</v>
      </c>
      <c r="BN20" s="36">
        <v>76.09</v>
      </c>
      <c r="BO20" s="36">
        <v>46.3</v>
      </c>
      <c r="BP20" s="36">
        <v>55</v>
      </c>
      <c r="BQ20" s="36">
        <v>66</v>
      </c>
      <c r="BR20" s="36">
        <v>100</v>
      </c>
      <c r="BS20" s="36">
        <v>83.33</v>
      </c>
      <c r="BT20" s="36">
        <v>46.15</v>
      </c>
      <c r="BU20" s="36">
        <v>78.569999999999993</v>
      </c>
      <c r="BV20" s="36">
        <v>78.709999999999994</v>
      </c>
      <c r="BW20" s="36">
        <v>73.02</v>
      </c>
      <c r="BX20" s="36">
        <v>56.52</v>
      </c>
      <c r="BY20" s="36">
        <v>73.08</v>
      </c>
      <c r="BZ20" s="36">
        <v>85.71</v>
      </c>
      <c r="CA20" s="36">
        <v>74.069999999999993</v>
      </c>
      <c r="CB20" s="36">
        <v>90.57</v>
      </c>
      <c r="CC20" s="36">
        <v>93.62</v>
      </c>
      <c r="CD20" s="36">
        <v>96.84</v>
      </c>
      <c r="CE20" s="36">
        <v>95.83</v>
      </c>
      <c r="CF20" s="36">
        <v>97.67</v>
      </c>
      <c r="CG20" s="36">
        <v>85.9</v>
      </c>
      <c r="CH20" s="36">
        <v>77.5</v>
      </c>
      <c r="CI20" s="36">
        <v>90.91</v>
      </c>
      <c r="CJ20" s="36">
        <v>90.57</v>
      </c>
      <c r="CK20" s="36">
        <v>95.45</v>
      </c>
      <c r="CL20" s="36">
        <v>85.71</v>
      </c>
      <c r="CM20" s="36">
        <v>92.17</v>
      </c>
      <c r="CN20" s="36">
        <v>89.43</v>
      </c>
      <c r="CO20" s="36">
        <v>92.5</v>
      </c>
      <c r="CP20" s="36">
        <v>93.14</v>
      </c>
      <c r="CQ20" s="36">
        <v>77.14</v>
      </c>
      <c r="CR20" s="36">
        <v>78.38</v>
      </c>
      <c r="CS20" s="36">
        <v>73.91</v>
      </c>
      <c r="CT20" s="36">
        <v>74.290000000000006</v>
      </c>
      <c r="CU20" s="36">
        <v>75.760000000000005</v>
      </c>
      <c r="CV20" s="36">
        <v>83.33</v>
      </c>
      <c r="CW20" s="36">
        <v>91.58</v>
      </c>
      <c r="CX20" s="36">
        <v>81.63</v>
      </c>
      <c r="CY20" s="36">
        <v>97.59</v>
      </c>
      <c r="CZ20" s="36">
        <v>97.87</v>
      </c>
      <c r="DA20" s="36">
        <v>95.41</v>
      </c>
      <c r="DB20" s="36">
        <v>94.7</v>
      </c>
      <c r="DC20" s="36">
        <v>89.34</v>
      </c>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row>
    <row r="21" spans="1:135" s="34" customFormat="1" ht="13.8" x14ac:dyDescent="0.3">
      <c r="A21" s="33" t="s">
        <v>577</v>
      </c>
      <c r="B21" s="34" t="s">
        <v>304</v>
      </c>
      <c r="C21" s="34" t="s">
        <v>101</v>
      </c>
      <c r="D21" s="34" t="s">
        <v>102</v>
      </c>
      <c r="E21" s="34" t="s">
        <v>143</v>
      </c>
      <c r="F21" s="34" t="s">
        <v>125</v>
      </c>
      <c r="G21" s="34" t="s">
        <v>105</v>
      </c>
      <c r="H21" s="34" t="s">
        <v>105</v>
      </c>
      <c r="I21" s="34" t="s">
        <v>536</v>
      </c>
      <c r="J21" s="35">
        <v>1</v>
      </c>
      <c r="K21" s="34" t="s">
        <v>537</v>
      </c>
      <c r="L21" s="34" t="s">
        <v>106</v>
      </c>
      <c r="M21" s="36">
        <v>79.010000000000005</v>
      </c>
      <c r="N21" s="36">
        <v>81.53</v>
      </c>
      <c r="O21" s="36">
        <v>87.62</v>
      </c>
      <c r="P21" s="36">
        <v>82.37</v>
      </c>
      <c r="Q21" s="36">
        <v>73.16</v>
      </c>
      <c r="R21" s="36">
        <v>63.89</v>
      </c>
      <c r="S21" s="36">
        <v>70.099999999999994</v>
      </c>
      <c r="T21" s="36">
        <v>90.65</v>
      </c>
      <c r="U21" s="36">
        <v>88.95</v>
      </c>
      <c r="V21" s="36">
        <v>82.76</v>
      </c>
      <c r="W21" s="36">
        <v>81.67</v>
      </c>
      <c r="X21" s="36">
        <v>97.16</v>
      </c>
      <c r="Y21" s="36">
        <v>75</v>
      </c>
      <c r="Z21" s="36">
        <v>76.42</v>
      </c>
      <c r="AA21" s="36">
        <v>75.760000000000005</v>
      </c>
      <c r="AB21" s="36">
        <v>83.33</v>
      </c>
      <c r="AC21" s="36">
        <v>78.16</v>
      </c>
      <c r="AD21" s="36">
        <v>89.26</v>
      </c>
      <c r="AE21" s="36">
        <v>76</v>
      </c>
      <c r="AF21" s="36">
        <v>89.47</v>
      </c>
      <c r="AG21" s="36">
        <v>100</v>
      </c>
      <c r="AH21" s="36">
        <v>88.46</v>
      </c>
      <c r="AI21" s="36">
        <v>88.89</v>
      </c>
      <c r="AJ21" s="36">
        <v>91.41</v>
      </c>
      <c r="AK21" s="36">
        <v>75.53</v>
      </c>
      <c r="AL21" s="36">
        <v>77.78</v>
      </c>
      <c r="AM21" s="36">
        <v>25</v>
      </c>
      <c r="AN21" s="36">
        <v>73.08</v>
      </c>
      <c r="AO21" s="36">
        <v>92.31</v>
      </c>
      <c r="AP21" s="36">
        <v>0</v>
      </c>
      <c r="AQ21" s="36">
        <v>58.75</v>
      </c>
      <c r="AR21" s="36"/>
      <c r="AS21" s="36">
        <v>91.57</v>
      </c>
      <c r="AT21" s="36">
        <v>45.71</v>
      </c>
      <c r="AU21" s="36">
        <v>77.78</v>
      </c>
      <c r="AV21" s="36"/>
      <c r="AW21" s="36">
        <v>80.95</v>
      </c>
      <c r="AX21" s="36">
        <v>79.63</v>
      </c>
      <c r="AY21" s="36">
        <v>75</v>
      </c>
      <c r="AZ21" s="36">
        <v>100</v>
      </c>
      <c r="BA21" s="36">
        <v>97.73</v>
      </c>
      <c r="BB21" s="36">
        <v>100</v>
      </c>
      <c r="BC21" s="36">
        <v>95</v>
      </c>
      <c r="BD21" s="36">
        <v>100</v>
      </c>
      <c r="BE21" s="36">
        <v>100</v>
      </c>
      <c r="BF21" s="36">
        <v>75</v>
      </c>
      <c r="BG21" s="36"/>
      <c r="BH21" s="36"/>
      <c r="BI21" s="36"/>
      <c r="BJ21" s="36"/>
      <c r="BK21" s="36">
        <v>84.58</v>
      </c>
      <c r="BL21" s="36">
        <v>90.28</v>
      </c>
      <c r="BM21" s="36">
        <v>75</v>
      </c>
      <c r="BN21" s="36">
        <v>92.5</v>
      </c>
      <c r="BO21" s="36">
        <v>76.47</v>
      </c>
      <c r="BP21" s="36">
        <v>84.62</v>
      </c>
      <c r="BQ21" s="36"/>
      <c r="BR21" s="36"/>
      <c r="BS21" s="36"/>
      <c r="BT21" s="36"/>
      <c r="BU21" s="36"/>
      <c r="BV21" s="36">
        <v>85.08</v>
      </c>
      <c r="BW21" s="36">
        <v>84.92</v>
      </c>
      <c r="BX21" s="36">
        <v>81.819999999999993</v>
      </c>
      <c r="BY21" s="36">
        <v>84</v>
      </c>
      <c r="BZ21" s="36">
        <v>85.71</v>
      </c>
      <c r="CA21" s="36">
        <v>84.62</v>
      </c>
      <c r="CB21" s="36">
        <v>84.28</v>
      </c>
      <c r="CC21" s="36">
        <v>73.16</v>
      </c>
      <c r="CD21" s="36">
        <v>83.12</v>
      </c>
      <c r="CE21" s="36">
        <v>71.430000000000007</v>
      </c>
      <c r="CF21" s="36">
        <v>92.86</v>
      </c>
      <c r="CG21" s="36">
        <v>56.05</v>
      </c>
      <c r="CH21" s="36">
        <v>57.5</v>
      </c>
      <c r="CI21" s="36">
        <v>81.819999999999993</v>
      </c>
      <c r="CJ21" s="36">
        <v>52.03</v>
      </c>
      <c r="CK21" s="36">
        <v>46.97</v>
      </c>
      <c r="CL21" s="36">
        <v>42.86</v>
      </c>
      <c r="CM21" s="36">
        <v>51.25</v>
      </c>
      <c r="CN21" s="36">
        <v>60.98</v>
      </c>
      <c r="CO21" s="36">
        <v>40</v>
      </c>
      <c r="CP21" s="36">
        <v>48.98</v>
      </c>
      <c r="CQ21" s="36">
        <v>70.099999999999994</v>
      </c>
      <c r="CR21" s="36">
        <v>72.97</v>
      </c>
      <c r="CS21" s="36">
        <v>86.96</v>
      </c>
      <c r="CT21" s="36">
        <v>71.430000000000007</v>
      </c>
      <c r="CU21" s="36">
        <v>78.12</v>
      </c>
      <c r="CV21" s="36">
        <v>41.67</v>
      </c>
      <c r="CW21" s="36">
        <v>90.65</v>
      </c>
      <c r="CX21" s="36">
        <v>86.18</v>
      </c>
      <c r="CY21" s="36">
        <v>83.13</v>
      </c>
      <c r="CZ21" s="36">
        <v>97.87</v>
      </c>
      <c r="DA21" s="36">
        <v>76.680000000000007</v>
      </c>
      <c r="DB21" s="36">
        <v>96.03</v>
      </c>
      <c r="DC21" s="36">
        <v>99.18</v>
      </c>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row>
    <row r="22" spans="1:135" s="34" customFormat="1" ht="13.8" x14ac:dyDescent="0.3">
      <c r="A22" s="33" t="s">
        <v>577</v>
      </c>
      <c r="B22" s="34" t="s">
        <v>319</v>
      </c>
      <c r="C22" s="34" t="s">
        <v>101</v>
      </c>
      <c r="D22" s="34" t="s">
        <v>320</v>
      </c>
      <c r="E22" s="34" t="s">
        <v>317</v>
      </c>
      <c r="F22" s="34" t="s">
        <v>322</v>
      </c>
      <c r="G22" s="34" t="s">
        <v>105</v>
      </c>
      <c r="H22" s="34" t="s">
        <v>105</v>
      </c>
      <c r="I22" s="34" t="s">
        <v>536</v>
      </c>
      <c r="J22" s="35">
        <v>1</v>
      </c>
      <c r="K22" s="34" t="s">
        <v>537</v>
      </c>
      <c r="L22" s="34" t="s">
        <v>106</v>
      </c>
      <c r="M22" s="36">
        <v>63.11</v>
      </c>
      <c r="N22" s="36">
        <v>63.16</v>
      </c>
      <c r="O22" s="36">
        <v>70.27</v>
      </c>
      <c r="P22" s="36">
        <v>49.92</v>
      </c>
      <c r="Q22" s="36">
        <v>63.55</v>
      </c>
      <c r="R22" s="36">
        <v>51.27</v>
      </c>
      <c r="S22" s="36">
        <v>55.43</v>
      </c>
      <c r="T22" s="36">
        <v>79.28</v>
      </c>
      <c r="U22" s="36"/>
      <c r="V22" s="36"/>
      <c r="W22" s="36"/>
      <c r="X22" s="36"/>
      <c r="Y22" s="36"/>
      <c r="Z22" s="36">
        <v>60.34</v>
      </c>
      <c r="AA22" s="36">
        <v>69.7</v>
      </c>
      <c r="AB22" s="36">
        <v>34.380000000000003</v>
      </c>
      <c r="AC22" s="36">
        <v>58.75</v>
      </c>
      <c r="AD22" s="36">
        <v>74.52</v>
      </c>
      <c r="AE22" s="36"/>
      <c r="AF22" s="36"/>
      <c r="AG22" s="36"/>
      <c r="AH22" s="36"/>
      <c r="AI22" s="36"/>
      <c r="AJ22" s="36">
        <v>94.55</v>
      </c>
      <c r="AK22" s="36">
        <v>31.69</v>
      </c>
      <c r="AL22" s="36"/>
      <c r="AM22" s="36"/>
      <c r="AN22" s="36">
        <v>14.58</v>
      </c>
      <c r="AO22" s="36">
        <v>30</v>
      </c>
      <c r="AP22" s="36">
        <v>0</v>
      </c>
      <c r="AQ22" s="36"/>
      <c r="AR22" s="36"/>
      <c r="AS22" s="36">
        <v>33.33</v>
      </c>
      <c r="AT22" s="36">
        <v>37.14</v>
      </c>
      <c r="AU22" s="36"/>
      <c r="AV22" s="36"/>
      <c r="AW22" s="36">
        <v>50.62</v>
      </c>
      <c r="AX22" s="36">
        <v>46.67</v>
      </c>
      <c r="AY22" s="36">
        <v>50</v>
      </c>
      <c r="AZ22" s="36">
        <v>80</v>
      </c>
      <c r="BA22" s="36">
        <v>44.44</v>
      </c>
      <c r="BB22" s="36">
        <v>16.670000000000002</v>
      </c>
      <c r="BC22" s="36">
        <v>44.44</v>
      </c>
      <c r="BD22" s="36">
        <v>33.33</v>
      </c>
      <c r="BE22" s="36">
        <v>66.67</v>
      </c>
      <c r="BF22" s="36">
        <v>50</v>
      </c>
      <c r="BG22" s="36"/>
      <c r="BH22" s="36"/>
      <c r="BI22" s="36"/>
      <c r="BJ22" s="36"/>
      <c r="BK22" s="36">
        <v>51.19</v>
      </c>
      <c r="BL22" s="36">
        <v>36.869999999999997</v>
      </c>
      <c r="BM22" s="36">
        <v>31.25</v>
      </c>
      <c r="BN22" s="36">
        <v>60</v>
      </c>
      <c r="BO22" s="36">
        <v>35.29</v>
      </c>
      <c r="BP22" s="36">
        <v>55</v>
      </c>
      <c r="BQ22" s="36"/>
      <c r="BR22" s="36"/>
      <c r="BS22" s="36"/>
      <c r="BT22" s="36"/>
      <c r="BU22" s="36"/>
      <c r="BV22" s="36">
        <v>44.96</v>
      </c>
      <c r="BW22" s="36">
        <v>46.51</v>
      </c>
      <c r="BX22" s="36">
        <v>25</v>
      </c>
      <c r="BY22" s="36">
        <v>16</v>
      </c>
      <c r="BZ22" s="36">
        <v>53.33</v>
      </c>
      <c r="CA22" s="36">
        <v>52.78</v>
      </c>
      <c r="CB22" s="36"/>
      <c r="CC22" s="36">
        <v>63.55</v>
      </c>
      <c r="CD22" s="36">
        <v>58.06</v>
      </c>
      <c r="CE22" s="36">
        <v>56.9</v>
      </c>
      <c r="CF22" s="36">
        <v>59.04</v>
      </c>
      <c r="CG22" s="36">
        <v>35.520000000000003</v>
      </c>
      <c r="CH22" s="36">
        <v>39.39</v>
      </c>
      <c r="CI22" s="36">
        <v>45.45</v>
      </c>
      <c r="CJ22" s="36">
        <v>30.63</v>
      </c>
      <c r="CK22" s="36">
        <v>34.85</v>
      </c>
      <c r="CL22" s="36">
        <v>28.57</v>
      </c>
      <c r="CM22" s="36"/>
      <c r="CN22" s="36"/>
      <c r="CO22" s="36"/>
      <c r="CP22" s="36"/>
      <c r="CQ22" s="36">
        <v>55.43</v>
      </c>
      <c r="CR22" s="36">
        <v>56.76</v>
      </c>
      <c r="CS22" s="36">
        <v>60.87</v>
      </c>
      <c r="CT22" s="36">
        <v>60</v>
      </c>
      <c r="CU22" s="36">
        <v>80</v>
      </c>
      <c r="CV22" s="36">
        <v>25</v>
      </c>
      <c r="CW22" s="36">
        <v>79.28</v>
      </c>
      <c r="CX22" s="36">
        <v>70</v>
      </c>
      <c r="CY22" s="36">
        <v>85.54</v>
      </c>
      <c r="CZ22" s="36">
        <v>84.09</v>
      </c>
      <c r="DA22" s="36">
        <v>58.33</v>
      </c>
      <c r="DB22" s="36">
        <v>80.900000000000006</v>
      </c>
      <c r="DC22" s="36">
        <v>79.8</v>
      </c>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row>
    <row r="23" spans="1:135" s="34" customFormat="1" ht="13.8" x14ac:dyDescent="0.3">
      <c r="A23" s="33" t="s">
        <v>577</v>
      </c>
      <c r="B23" s="34" t="s">
        <v>321</v>
      </c>
      <c r="C23" s="34" t="s">
        <v>101</v>
      </c>
      <c r="D23" s="34" t="s">
        <v>320</v>
      </c>
      <c r="E23" s="34" t="s">
        <v>317</v>
      </c>
      <c r="F23" s="34" t="s">
        <v>322</v>
      </c>
      <c r="G23" s="34" t="s">
        <v>105</v>
      </c>
      <c r="H23" s="34" t="s">
        <v>105</v>
      </c>
      <c r="I23" s="34" t="s">
        <v>536</v>
      </c>
      <c r="J23" s="35">
        <v>1</v>
      </c>
      <c r="K23" s="34" t="s">
        <v>537</v>
      </c>
      <c r="L23" s="34" t="s">
        <v>106</v>
      </c>
      <c r="M23" s="36">
        <v>63.25</v>
      </c>
      <c r="N23" s="36">
        <v>63.16</v>
      </c>
      <c r="O23" s="36">
        <v>71.02</v>
      </c>
      <c r="P23" s="36">
        <v>49.54</v>
      </c>
      <c r="Q23" s="36">
        <v>63.55</v>
      </c>
      <c r="R23" s="36">
        <v>51.59</v>
      </c>
      <c r="S23" s="36">
        <v>55.43</v>
      </c>
      <c r="T23" s="36">
        <v>79.75</v>
      </c>
      <c r="U23" s="36"/>
      <c r="V23" s="36"/>
      <c r="W23" s="36"/>
      <c r="X23" s="36"/>
      <c r="Y23" s="36"/>
      <c r="Z23" s="36">
        <v>60.34</v>
      </c>
      <c r="AA23" s="36">
        <v>69.7</v>
      </c>
      <c r="AB23" s="36">
        <v>34.380000000000003</v>
      </c>
      <c r="AC23" s="36">
        <v>58.75</v>
      </c>
      <c r="AD23" s="36">
        <v>75.34</v>
      </c>
      <c r="AE23" s="36"/>
      <c r="AF23" s="36"/>
      <c r="AG23" s="36"/>
      <c r="AH23" s="36"/>
      <c r="AI23" s="36"/>
      <c r="AJ23" s="36">
        <v>94.55</v>
      </c>
      <c r="AK23" s="36">
        <v>32.450000000000003</v>
      </c>
      <c r="AL23" s="36"/>
      <c r="AM23" s="36"/>
      <c r="AN23" s="36">
        <v>14.58</v>
      </c>
      <c r="AO23" s="36">
        <v>30</v>
      </c>
      <c r="AP23" s="36">
        <v>0</v>
      </c>
      <c r="AQ23" s="36"/>
      <c r="AR23" s="36"/>
      <c r="AS23" s="36">
        <v>34.67</v>
      </c>
      <c r="AT23" s="36">
        <v>37.14</v>
      </c>
      <c r="AU23" s="36"/>
      <c r="AV23" s="36"/>
      <c r="AW23" s="36">
        <v>50.62</v>
      </c>
      <c r="AX23" s="36">
        <v>46.67</v>
      </c>
      <c r="AY23" s="36">
        <v>50</v>
      </c>
      <c r="AZ23" s="36">
        <v>80</v>
      </c>
      <c r="BA23" s="36">
        <v>30</v>
      </c>
      <c r="BB23" s="36">
        <v>7.14</v>
      </c>
      <c r="BC23" s="36">
        <v>50</v>
      </c>
      <c r="BD23" s="36">
        <v>33.33</v>
      </c>
      <c r="BE23" s="36">
        <v>0</v>
      </c>
      <c r="BF23" s="36">
        <v>25</v>
      </c>
      <c r="BG23" s="36"/>
      <c r="BH23" s="36"/>
      <c r="BI23" s="36"/>
      <c r="BJ23" s="36"/>
      <c r="BK23" s="36">
        <v>51.75</v>
      </c>
      <c r="BL23" s="36">
        <v>37.22</v>
      </c>
      <c r="BM23" s="36">
        <v>31.25</v>
      </c>
      <c r="BN23" s="36">
        <v>60</v>
      </c>
      <c r="BO23" s="36">
        <v>35.29</v>
      </c>
      <c r="BP23" s="36">
        <v>55</v>
      </c>
      <c r="BQ23" s="36"/>
      <c r="BR23" s="36"/>
      <c r="BS23" s="36"/>
      <c r="BT23" s="36"/>
      <c r="BU23" s="36"/>
      <c r="BV23" s="36">
        <v>45.22</v>
      </c>
      <c r="BW23" s="36">
        <v>47.18</v>
      </c>
      <c r="BX23" s="36">
        <v>25</v>
      </c>
      <c r="BY23" s="36">
        <v>16</v>
      </c>
      <c r="BZ23" s="36">
        <v>53.33</v>
      </c>
      <c r="CA23" s="36">
        <v>55.07</v>
      </c>
      <c r="CB23" s="36"/>
      <c r="CC23" s="36">
        <v>63.55</v>
      </c>
      <c r="CD23" s="36">
        <v>58.71</v>
      </c>
      <c r="CE23" s="36">
        <v>56.9</v>
      </c>
      <c r="CF23" s="36">
        <v>60.24</v>
      </c>
      <c r="CG23" s="36">
        <v>35.520000000000003</v>
      </c>
      <c r="CH23" s="36">
        <v>39.39</v>
      </c>
      <c r="CI23" s="36">
        <v>45.45</v>
      </c>
      <c r="CJ23" s="36">
        <v>30.63</v>
      </c>
      <c r="CK23" s="36">
        <v>34.85</v>
      </c>
      <c r="CL23" s="36">
        <v>28.57</v>
      </c>
      <c r="CM23" s="36"/>
      <c r="CN23" s="36"/>
      <c r="CO23" s="36"/>
      <c r="CP23" s="36"/>
      <c r="CQ23" s="36">
        <v>55.43</v>
      </c>
      <c r="CR23" s="36">
        <v>56.76</v>
      </c>
      <c r="CS23" s="36">
        <v>60.87</v>
      </c>
      <c r="CT23" s="36">
        <v>60</v>
      </c>
      <c r="CU23" s="36">
        <v>80</v>
      </c>
      <c r="CV23" s="36">
        <v>25</v>
      </c>
      <c r="CW23" s="36">
        <v>79.75</v>
      </c>
      <c r="CX23" s="36">
        <v>70</v>
      </c>
      <c r="CY23" s="36">
        <v>87.95</v>
      </c>
      <c r="CZ23" s="36">
        <v>86.36</v>
      </c>
      <c r="DA23" s="36">
        <v>58.94</v>
      </c>
      <c r="DB23" s="36">
        <v>80.900000000000006</v>
      </c>
      <c r="DC23" s="36">
        <v>80.650000000000006</v>
      </c>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row>
    <row r="24" spans="1:135" s="34" customFormat="1" ht="13.8" x14ac:dyDescent="0.3">
      <c r="A24" s="33" t="s">
        <v>577</v>
      </c>
      <c r="B24" s="34" t="s">
        <v>203</v>
      </c>
      <c r="C24" s="34" t="s">
        <v>101</v>
      </c>
      <c r="D24" s="34" t="s">
        <v>102</v>
      </c>
      <c r="E24" s="34" t="s">
        <v>147</v>
      </c>
      <c r="F24" s="34" t="s">
        <v>122</v>
      </c>
      <c r="G24" s="34" t="s">
        <v>105</v>
      </c>
      <c r="H24" s="34" t="s">
        <v>105</v>
      </c>
      <c r="I24" s="34" t="s">
        <v>536</v>
      </c>
      <c r="J24" s="35">
        <v>1</v>
      </c>
      <c r="K24" s="34" t="s">
        <v>537</v>
      </c>
      <c r="L24" s="34" t="s">
        <v>106</v>
      </c>
      <c r="M24" s="36">
        <v>85.08</v>
      </c>
      <c r="N24" s="36">
        <v>88.6</v>
      </c>
      <c r="O24" s="36">
        <v>91.96</v>
      </c>
      <c r="P24" s="36">
        <v>87.29</v>
      </c>
      <c r="Q24" s="36">
        <v>78.400000000000006</v>
      </c>
      <c r="R24" s="36">
        <v>76.069999999999993</v>
      </c>
      <c r="S24" s="36">
        <v>72.38</v>
      </c>
      <c r="T24" s="36">
        <v>92.83</v>
      </c>
      <c r="U24" s="36">
        <v>91.12</v>
      </c>
      <c r="V24" s="36">
        <v>96.55</v>
      </c>
      <c r="W24" s="36">
        <v>86.67</v>
      </c>
      <c r="X24" s="36">
        <v>91.84</v>
      </c>
      <c r="Y24" s="36">
        <v>75</v>
      </c>
      <c r="Z24" s="36">
        <v>86.99</v>
      </c>
      <c r="AA24" s="36">
        <v>87.88</v>
      </c>
      <c r="AB24" s="36">
        <v>91.67</v>
      </c>
      <c r="AC24" s="36">
        <v>85.06</v>
      </c>
      <c r="AD24" s="36">
        <v>97.11</v>
      </c>
      <c r="AE24" s="36">
        <v>76</v>
      </c>
      <c r="AF24" s="36">
        <v>78.95</v>
      </c>
      <c r="AG24" s="36">
        <v>83.33</v>
      </c>
      <c r="AH24" s="36">
        <v>73.08</v>
      </c>
      <c r="AI24" s="36">
        <v>100</v>
      </c>
      <c r="AJ24" s="36">
        <v>96.09</v>
      </c>
      <c r="AK24" s="36">
        <v>80.17</v>
      </c>
      <c r="AL24" s="36">
        <v>94.44</v>
      </c>
      <c r="AM24" s="36">
        <v>83.33</v>
      </c>
      <c r="AN24" s="36">
        <v>91.87</v>
      </c>
      <c r="AO24" s="36">
        <v>58.93</v>
      </c>
      <c r="AP24" s="36">
        <v>0</v>
      </c>
      <c r="AQ24" s="36">
        <v>97.5</v>
      </c>
      <c r="AR24" s="36">
        <v>71.430000000000007</v>
      </c>
      <c r="AS24" s="36">
        <v>95.29</v>
      </c>
      <c r="AT24" s="36">
        <v>51.43</v>
      </c>
      <c r="AU24" s="36">
        <v>100</v>
      </c>
      <c r="AV24" s="36"/>
      <c r="AW24" s="36">
        <v>69.72</v>
      </c>
      <c r="AX24" s="36">
        <v>68.52</v>
      </c>
      <c r="AY24" s="36">
        <v>62.5</v>
      </c>
      <c r="AZ24" s="36">
        <v>96.43</v>
      </c>
      <c r="BA24" s="36">
        <v>97.62</v>
      </c>
      <c r="BB24" s="36">
        <v>100</v>
      </c>
      <c r="BC24" s="36">
        <v>95</v>
      </c>
      <c r="BD24" s="36">
        <v>100</v>
      </c>
      <c r="BE24" s="36">
        <v>100</v>
      </c>
      <c r="BF24" s="36">
        <v>75</v>
      </c>
      <c r="BG24" s="36">
        <v>80</v>
      </c>
      <c r="BH24" s="36">
        <v>88.46</v>
      </c>
      <c r="BI24" s="36">
        <v>82.14</v>
      </c>
      <c r="BJ24" s="36">
        <v>58.18</v>
      </c>
      <c r="BK24" s="36">
        <v>95.61</v>
      </c>
      <c r="BL24" s="36">
        <v>91.89</v>
      </c>
      <c r="BM24" s="36">
        <v>100</v>
      </c>
      <c r="BN24" s="36">
        <v>100</v>
      </c>
      <c r="BO24" s="36">
        <v>94.44</v>
      </c>
      <c r="BP24" s="36">
        <v>92.31</v>
      </c>
      <c r="BQ24" s="36">
        <v>84</v>
      </c>
      <c r="BR24" s="36">
        <v>100</v>
      </c>
      <c r="BS24" s="36">
        <v>66.67</v>
      </c>
      <c r="BT24" s="36">
        <v>84.62</v>
      </c>
      <c r="BU24" s="36">
        <v>85.71</v>
      </c>
      <c r="BV24" s="36">
        <v>91.03</v>
      </c>
      <c r="BW24" s="36">
        <v>95.24</v>
      </c>
      <c r="BX24" s="36">
        <v>91.3</v>
      </c>
      <c r="BY24" s="36">
        <v>88.46</v>
      </c>
      <c r="BZ24" s="36">
        <v>100</v>
      </c>
      <c r="CA24" s="36">
        <v>85.19</v>
      </c>
      <c r="CB24" s="36">
        <v>87.04</v>
      </c>
      <c r="CC24" s="36">
        <v>78.400000000000006</v>
      </c>
      <c r="CD24" s="36">
        <v>86.31</v>
      </c>
      <c r="CE24" s="36">
        <v>76.39</v>
      </c>
      <c r="CF24" s="36">
        <v>94.71</v>
      </c>
      <c r="CG24" s="36">
        <v>76.56</v>
      </c>
      <c r="CH24" s="36">
        <v>82.5</v>
      </c>
      <c r="CI24" s="36">
        <v>72.73</v>
      </c>
      <c r="CJ24" s="36">
        <v>76.319999999999993</v>
      </c>
      <c r="CK24" s="36">
        <v>44.7</v>
      </c>
      <c r="CL24" s="36">
        <v>100</v>
      </c>
      <c r="CM24" s="36">
        <v>65.5</v>
      </c>
      <c r="CN24" s="36">
        <v>75.61</v>
      </c>
      <c r="CO24" s="36">
        <v>16.670000000000002</v>
      </c>
      <c r="CP24" s="36">
        <v>63.97</v>
      </c>
      <c r="CQ24" s="36">
        <v>72.38</v>
      </c>
      <c r="CR24" s="36">
        <v>72.97</v>
      </c>
      <c r="CS24" s="36">
        <v>65.22</v>
      </c>
      <c r="CT24" s="36">
        <v>82.86</v>
      </c>
      <c r="CU24" s="36">
        <v>75.760000000000005</v>
      </c>
      <c r="CV24" s="36">
        <v>41.67</v>
      </c>
      <c r="CW24" s="36">
        <v>92.83</v>
      </c>
      <c r="CX24" s="36">
        <v>91.45</v>
      </c>
      <c r="CY24" s="36">
        <v>83.13</v>
      </c>
      <c r="CZ24" s="36">
        <v>93.62</v>
      </c>
      <c r="DA24" s="36">
        <v>86.81</v>
      </c>
      <c r="DB24" s="36">
        <v>97.35</v>
      </c>
      <c r="DC24" s="36">
        <v>95.9</v>
      </c>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row>
    <row r="25" spans="1:135" s="34" customFormat="1" ht="13.8" x14ac:dyDescent="0.3">
      <c r="A25" s="33" t="s">
        <v>577</v>
      </c>
      <c r="B25" s="34" t="s">
        <v>247</v>
      </c>
      <c r="C25" s="34" t="s">
        <v>101</v>
      </c>
      <c r="D25" s="34" t="s">
        <v>102</v>
      </c>
      <c r="E25" s="34" t="s">
        <v>227</v>
      </c>
      <c r="F25" s="34" t="s">
        <v>140</v>
      </c>
      <c r="G25" s="34" t="s">
        <v>105</v>
      </c>
      <c r="H25" s="34" t="s">
        <v>105</v>
      </c>
      <c r="I25" s="34" t="s">
        <v>536</v>
      </c>
      <c r="J25" s="35">
        <v>1</v>
      </c>
      <c r="K25" s="34" t="s">
        <v>537</v>
      </c>
      <c r="L25" s="34" t="s">
        <v>106</v>
      </c>
      <c r="M25" s="36">
        <v>76.37</v>
      </c>
      <c r="N25" s="36">
        <v>80</v>
      </c>
      <c r="O25" s="36">
        <v>94.59</v>
      </c>
      <c r="P25" s="36">
        <v>73.92</v>
      </c>
      <c r="Q25" s="36">
        <v>79.19</v>
      </c>
      <c r="R25" s="36">
        <v>71.180000000000007</v>
      </c>
      <c r="S25" s="36">
        <v>53.06</v>
      </c>
      <c r="T25" s="36">
        <v>90.71</v>
      </c>
      <c r="U25" s="36"/>
      <c r="V25" s="36"/>
      <c r="W25" s="36"/>
      <c r="X25" s="36"/>
      <c r="Y25" s="36"/>
      <c r="Z25" s="36">
        <v>78.86</v>
      </c>
      <c r="AA25" s="36">
        <v>81.819999999999993</v>
      </c>
      <c r="AB25" s="36">
        <v>77.78</v>
      </c>
      <c r="AC25" s="36">
        <v>82.76</v>
      </c>
      <c r="AD25" s="36">
        <v>94.78</v>
      </c>
      <c r="AE25" s="36"/>
      <c r="AF25" s="36"/>
      <c r="AG25" s="36"/>
      <c r="AH25" s="36"/>
      <c r="AI25" s="36"/>
      <c r="AJ25" s="36">
        <v>95.45</v>
      </c>
      <c r="AK25" s="36">
        <v>69.97</v>
      </c>
      <c r="AL25" s="36">
        <v>80</v>
      </c>
      <c r="AM25" s="36">
        <v>0</v>
      </c>
      <c r="AN25" s="36">
        <v>56.52</v>
      </c>
      <c r="AO25" s="36">
        <v>70.239999999999995</v>
      </c>
      <c r="AP25" s="36"/>
      <c r="AQ25" s="36">
        <v>53.75</v>
      </c>
      <c r="AR25" s="36">
        <v>78.569999999999993</v>
      </c>
      <c r="AS25" s="36">
        <v>87.06</v>
      </c>
      <c r="AT25" s="36">
        <v>60</v>
      </c>
      <c r="AU25" s="36"/>
      <c r="AV25" s="36"/>
      <c r="AW25" s="36">
        <v>81.180000000000007</v>
      </c>
      <c r="AX25" s="36">
        <v>71.67</v>
      </c>
      <c r="AY25" s="36">
        <v>81.25</v>
      </c>
      <c r="AZ25" s="36">
        <v>100</v>
      </c>
      <c r="BA25" s="36">
        <v>100</v>
      </c>
      <c r="BB25" s="36">
        <v>100</v>
      </c>
      <c r="BC25" s="36">
        <v>100</v>
      </c>
      <c r="BD25" s="36">
        <v>100</v>
      </c>
      <c r="BE25" s="36">
        <v>100</v>
      </c>
      <c r="BF25" s="36">
        <v>100</v>
      </c>
      <c r="BG25" s="36"/>
      <c r="BH25" s="36"/>
      <c r="BI25" s="36"/>
      <c r="BJ25" s="36"/>
      <c r="BK25" s="36">
        <v>75.69</v>
      </c>
      <c r="BL25" s="36">
        <v>85.14</v>
      </c>
      <c r="BM25" s="36">
        <v>62.5</v>
      </c>
      <c r="BN25" s="36">
        <v>78.05</v>
      </c>
      <c r="BO25" s="36">
        <v>82.35</v>
      </c>
      <c r="BP25" s="36">
        <v>53.85</v>
      </c>
      <c r="BQ25" s="36">
        <v>50</v>
      </c>
      <c r="BR25" s="36">
        <v>100</v>
      </c>
      <c r="BS25" s="36">
        <v>83.33</v>
      </c>
      <c r="BT25" s="36">
        <v>30.77</v>
      </c>
      <c r="BU25" s="36">
        <v>50</v>
      </c>
      <c r="BV25" s="36">
        <v>75.47</v>
      </c>
      <c r="BW25" s="36">
        <v>78.569999999999993</v>
      </c>
      <c r="BX25" s="36">
        <v>72.73</v>
      </c>
      <c r="BY25" s="36">
        <v>52.56</v>
      </c>
      <c r="BZ25" s="36">
        <v>55</v>
      </c>
      <c r="CA25" s="36">
        <v>68</v>
      </c>
      <c r="CB25" s="36"/>
      <c r="CC25" s="36">
        <v>79.19</v>
      </c>
      <c r="CD25" s="36">
        <v>89.87</v>
      </c>
      <c r="CE25" s="36">
        <v>77.78</v>
      </c>
      <c r="CF25" s="36">
        <v>100</v>
      </c>
      <c r="CG25" s="36">
        <v>70.599999999999994</v>
      </c>
      <c r="CH25" s="36">
        <v>65</v>
      </c>
      <c r="CI25" s="36">
        <v>72.73</v>
      </c>
      <c r="CJ25" s="36">
        <v>77.48</v>
      </c>
      <c r="CK25" s="36">
        <v>92.42</v>
      </c>
      <c r="CL25" s="36">
        <v>28.57</v>
      </c>
      <c r="CM25" s="36">
        <v>53.65</v>
      </c>
      <c r="CN25" s="36">
        <v>66.67</v>
      </c>
      <c r="CO25" s="36">
        <v>25</v>
      </c>
      <c r="CP25" s="36">
        <v>53.57</v>
      </c>
      <c r="CQ25" s="36">
        <v>53.06</v>
      </c>
      <c r="CR25" s="36">
        <v>62.16</v>
      </c>
      <c r="CS25" s="36">
        <v>52.17</v>
      </c>
      <c r="CT25" s="36">
        <v>54.29</v>
      </c>
      <c r="CU25" s="36">
        <v>54.55</v>
      </c>
      <c r="CV25" s="36">
        <v>50</v>
      </c>
      <c r="CW25" s="36">
        <v>90.71</v>
      </c>
      <c r="CX25" s="36">
        <v>83.21</v>
      </c>
      <c r="CY25" s="36">
        <v>91.16</v>
      </c>
      <c r="CZ25" s="36">
        <v>94.93</v>
      </c>
      <c r="DA25" s="36">
        <v>85.86</v>
      </c>
      <c r="DB25" s="36">
        <v>94.26</v>
      </c>
      <c r="DC25" s="36">
        <v>91.53</v>
      </c>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row>
    <row r="26" spans="1:135" s="34" customFormat="1" ht="13.8" x14ac:dyDescent="0.3">
      <c r="A26" s="33" t="s">
        <v>577</v>
      </c>
      <c r="B26" s="15" t="s">
        <v>424</v>
      </c>
      <c r="C26" s="15" t="s">
        <v>101</v>
      </c>
      <c r="D26" s="15" t="s">
        <v>383</v>
      </c>
      <c r="E26" s="15" t="s">
        <v>425</v>
      </c>
      <c r="F26" s="15" t="s">
        <v>322</v>
      </c>
      <c r="G26" s="15" t="s">
        <v>105</v>
      </c>
      <c r="H26" s="15" t="s">
        <v>105</v>
      </c>
      <c r="I26" s="15" t="s">
        <v>536</v>
      </c>
      <c r="J26" s="39">
        <v>1</v>
      </c>
      <c r="K26" s="15" t="s">
        <v>542</v>
      </c>
      <c r="L26" s="15" t="s">
        <v>324</v>
      </c>
      <c r="M26" s="16"/>
      <c r="N26" s="16"/>
      <c r="O26" s="16"/>
      <c r="P26" s="16"/>
      <c r="Q26" s="16"/>
      <c r="R26" s="16"/>
      <c r="S26" s="16"/>
      <c r="T26" s="16"/>
      <c r="U26" s="16">
        <v>91.24</v>
      </c>
      <c r="V26" s="16">
        <v>89.29</v>
      </c>
      <c r="W26" s="16">
        <v>80.95</v>
      </c>
      <c r="X26" s="16">
        <v>96.05</v>
      </c>
      <c r="Y26" s="16">
        <v>85.71</v>
      </c>
      <c r="Z26" s="16">
        <v>63.33</v>
      </c>
      <c r="AA26" s="16">
        <v>66.67</v>
      </c>
      <c r="AB26" s="16">
        <v>60</v>
      </c>
      <c r="AC26" s="16">
        <v>58.46</v>
      </c>
      <c r="AD26" s="16"/>
      <c r="AE26" s="16">
        <v>80.95</v>
      </c>
      <c r="AF26" s="16">
        <v>100</v>
      </c>
      <c r="AG26" s="16">
        <v>100</v>
      </c>
      <c r="AH26" s="16">
        <v>100</v>
      </c>
      <c r="AI26" s="16">
        <v>100</v>
      </c>
      <c r="AJ26" s="16"/>
      <c r="AK26" s="16">
        <v>93.84</v>
      </c>
      <c r="AL26" s="16"/>
      <c r="AM26" s="16"/>
      <c r="AN26" s="16">
        <v>75</v>
      </c>
      <c r="AO26" s="16">
        <v>100</v>
      </c>
      <c r="AP26" s="16">
        <v>0</v>
      </c>
      <c r="AQ26" s="16"/>
      <c r="AR26" s="16"/>
      <c r="AS26" s="16">
        <v>97.62</v>
      </c>
      <c r="AT26" s="16">
        <v>94.29</v>
      </c>
      <c r="AU26" s="16"/>
      <c r="AV26" s="16"/>
      <c r="AW26" s="16"/>
      <c r="AX26" s="16"/>
      <c r="AY26" s="16"/>
      <c r="AZ26" s="16"/>
      <c r="BA26" s="16"/>
      <c r="BB26" s="16"/>
      <c r="BC26" s="16"/>
      <c r="BD26" s="16"/>
      <c r="BE26" s="16"/>
      <c r="BF26" s="16"/>
      <c r="BG26" s="16"/>
      <c r="BH26" s="16"/>
      <c r="BI26" s="16"/>
      <c r="BJ26" s="16"/>
      <c r="BK26" s="16">
        <v>82.24</v>
      </c>
      <c r="BL26" s="16">
        <v>86.67</v>
      </c>
      <c r="BM26" s="16">
        <v>87.5</v>
      </c>
      <c r="BN26" s="16">
        <v>89.13</v>
      </c>
      <c r="BO26" s="16">
        <v>88.89</v>
      </c>
      <c r="BP26" s="16">
        <v>69.23</v>
      </c>
      <c r="BQ26" s="16"/>
      <c r="BR26" s="16"/>
      <c r="BS26" s="16"/>
      <c r="BT26" s="16"/>
      <c r="BU26" s="16"/>
      <c r="BV26" s="16"/>
      <c r="BW26" s="16"/>
      <c r="BX26" s="16"/>
      <c r="BY26" s="16"/>
      <c r="BZ26" s="16"/>
      <c r="CA26" s="16"/>
      <c r="CB26" s="16"/>
      <c r="CC26" s="16"/>
      <c r="CD26" s="16">
        <v>81.88</v>
      </c>
      <c r="CE26" s="16">
        <v>64.180000000000007</v>
      </c>
      <c r="CF26" s="16">
        <v>96.34</v>
      </c>
      <c r="CG26" s="16">
        <v>59.52</v>
      </c>
      <c r="CH26" s="16">
        <v>40</v>
      </c>
      <c r="CI26" s="16">
        <v>81.819999999999993</v>
      </c>
      <c r="CJ26" s="16">
        <v>71.17</v>
      </c>
      <c r="CK26" s="16">
        <v>65.150000000000006</v>
      </c>
      <c r="CL26" s="16">
        <v>66.67</v>
      </c>
      <c r="CM26" s="16"/>
      <c r="CN26" s="16"/>
      <c r="CO26" s="16"/>
      <c r="CP26" s="16"/>
      <c r="CQ26" s="16"/>
      <c r="CR26" s="16"/>
      <c r="CS26" s="16"/>
      <c r="CT26" s="16"/>
      <c r="CU26" s="16"/>
      <c r="CV26" s="16"/>
      <c r="CW26" s="16">
        <v>84.71</v>
      </c>
      <c r="CX26" s="16">
        <v>70.67</v>
      </c>
      <c r="CY26" s="16">
        <v>84.21</v>
      </c>
      <c r="CZ26" s="16">
        <v>81.48</v>
      </c>
      <c r="DA26" s="16">
        <v>79.5</v>
      </c>
      <c r="DB26" s="16">
        <v>98.61</v>
      </c>
      <c r="DC26" s="16"/>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row>
    <row r="27" spans="1:135" s="34" customFormat="1" ht="13.8" x14ac:dyDescent="0.3">
      <c r="A27" s="33" t="s">
        <v>577</v>
      </c>
      <c r="B27" s="34" t="s">
        <v>297</v>
      </c>
      <c r="C27" s="34" t="s">
        <v>101</v>
      </c>
      <c r="D27" s="34" t="s">
        <v>102</v>
      </c>
      <c r="E27" s="34" t="s">
        <v>143</v>
      </c>
      <c r="F27" s="34" t="s">
        <v>112</v>
      </c>
      <c r="G27" s="34" t="s">
        <v>105</v>
      </c>
      <c r="H27" s="34" t="s">
        <v>105</v>
      </c>
      <c r="I27" s="34" t="s">
        <v>536</v>
      </c>
      <c r="J27" s="35">
        <v>1</v>
      </c>
      <c r="K27" s="34" t="s">
        <v>537</v>
      </c>
      <c r="L27" s="34" t="s">
        <v>106</v>
      </c>
      <c r="M27" s="36">
        <v>70.94</v>
      </c>
      <c r="N27" s="36">
        <v>73.56</v>
      </c>
      <c r="O27" s="36">
        <v>79.38</v>
      </c>
      <c r="P27" s="36">
        <v>67.900000000000006</v>
      </c>
      <c r="Q27" s="36">
        <v>83.33</v>
      </c>
      <c r="R27" s="36">
        <v>67.12</v>
      </c>
      <c r="S27" s="36">
        <v>63.97</v>
      </c>
      <c r="T27" s="36">
        <v>75.34</v>
      </c>
      <c r="U27" s="36">
        <v>85.71</v>
      </c>
      <c r="V27" s="36">
        <v>100</v>
      </c>
      <c r="W27" s="36">
        <v>85</v>
      </c>
      <c r="X27" s="36">
        <v>84.04</v>
      </c>
      <c r="Y27" s="36">
        <v>50</v>
      </c>
      <c r="Z27" s="36">
        <v>64.17</v>
      </c>
      <c r="AA27" s="36">
        <v>76.67</v>
      </c>
      <c r="AB27" s="36">
        <v>66.67</v>
      </c>
      <c r="AC27" s="36">
        <v>60.92</v>
      </c>
      <c r="AD27" s="36">
        <v>80.650000000000006</v>
      </c>
      <c r="AE27" s="36">
        <v>57.33</v>
      </c>
      <c r="AF27" s="36">
        <v>84.21</v>
      </c>
      <c r="AG27" s="36">
        <v>66.67</v>
      </c>
      <c r="AH27" s="36">
        <v>88.46</v>
      </c>
      <c r="AI27" s="36">
        <v>88.89</v>
      </c>
      <c r="AJ27" s="36">
        <v>81.25</v>
      </c>
      <c r="AK27" s="36">
        <v>68.37</v>
      </c>
      <c r="AL27" s="36">
        <v>83.33</v>
      </c>
      <c r="AM27" s="36">
        <v>66.67</v>
      </c>
      <c r="AN27" s="36">
        <v>51.22</v>
      </c>
      <c r="AO27" s="36">
        <v>30.77</v>
      </c>
      <c r="AP27" s="36">
        <v>20</v>
      </c>
      <c r="AQ27" s="36">
        <v>53.75</v>
      </c>
      <c r="AR27" s="36">
        <v>40</v>
      </c>
      <c r="AS27" s="36">
        <v>90.59</v>
      </c>
      <c r="AT27" s="36">
        <v>68.569999999999993</v>
      </c>
      <c r="AU27" s="36">
        <v>66.67</v>
      </c>
      <c r="AV27" s="36"/>
      <c r="AW27" s="36">
        <v>59.52</v>
      </c>
      <c r="AX27" s="36">
        <v>46.3</v>
      </c>
      <c r="AY27" s="36">
        <v>57.14</v>
      </c>
      <c r="AZ27" s="36">
        <v>92.86</v>
      </c>
      <c r="BA27" s="36">
        <v>73.81</v>
      </c>
      <c r="BB27" s="36">
        <v>94.44</v>
      </c>
      <c r="BC27" s="36">
        <v>65</v>
      </c>
      <c r="BD27" s="36">
        <v>50</v>
      </c>
      <c r="BE27" s="36">
        <v>100</v>
      </c>
      <c r="BF27" s="36">
        <v>50</v>
      </c>
      <c r="BG27" s="36">
        <v>58.48</v>
      </c>
      <c r="BH27" s="36">
        <v>64.290000000000006</v>
      </c>
      <c r="BI27" s="36">
        <v>69.349999999999994</v>
      </c>
      <c r="BJ27" s="36">
        <v>54.33</v>
      </c>
      <c r="BK27" s="36">
        <v>64.040000000000006</v>
      </c>
      <c r="BL27" s="36">
        <v>78.38</v>
      </c>
      <c r="BM27" s="36">
        <v>50</v>
      </c>
      <c r="BN27" s="36">
        <v>63.04</v>
      </c>
      <c r="BO27" s="36">
        <v>66.67</v>
      </c>
      <c r="BP27" s="36">
        <v>57.69</v>
      </c>
      <c r="BQ27" s="36">
        <v>34.090000000000003</v>
      </c>
      <c r="BR27" s="36">
        <v>50</v>
      </c>
      <c r="BS27" s="36">
        <v>50</v>
      </c>
      <c r="BT27" s="36">
        <v>16</v>
      </c>
      <c r="BU27" s="36">
        <v>58.33</v>
      </c>
      <c r="BV27" s="36">
        <v>79.25</v>
      </c>
      <c r="BW27" s="36">
        <v>67.239999999999995</v>
      </c>
      <c r="BX27" s="36">
        <v>69.569999999999993</v>
      </c>
      <c r="BY27" s="36">
        <v>80.77</v>
      </c>
      <c r="BZ27" s="36">
        <v>85.71</v>
      </c>
      <c r="CA27" s="36">
        <v>77.78</v>
      </c>
      <c r="CB27" s="36">
        <v>88.27</v>
      </c>
      <c r="CC27" s="36">
        <v>83.33</v>
      </c>
      <c r="CD27" s="36">
        <v>87.97</v>
      </c>
      <c r="CE27" s="36">
        <v>84.03</v>
      </c>
      <c r="CF27" s="36">
        <v>91.28</v>
      </c>
      <c r="CG27" s="36">
        <v>55.58</v>
      </c>
      <c r="CH27" s="36">
        <v>62.5</v>
      </c>
      <c r="CI27" s="36">
        <v>54.55</v>
      </c>
      <c r="CJ27" s="36">
        <v>55.41</v>
      </c>
      <c r="CK27" s="36">
        <v>49.24</v>
      </c>
      <c r="CL27" s="36">
        <v>28.57</v>
      </c>
      <c r="CM27" s="36">
        <v>54.09</v>
      </c>
      <c r="CN27" s="36">
        <v>63.41</v>
      </c>
      <c r="CO27" s="36"/>
      <c r="CP27" s="36">
        <v>59.79</v>
      </c>
      <c r="CQ27" s="36">
        <v>63.97</v>
      </c>
      <c r="CR27" s="36">
        <v>70.27</v>
      </c>
      <c r="CS27" s="36">
        <v>69.569999999999993</v>
      </c>
      <c r="CT27" s="36">
        <v>53.33</v>
      </c>
      <c r="CU27" s="36">
        <v>64.52</v>
      </c>
      <c r="CV27" s="36">
        <v>75</v>
      </c>
      <c r="CW27" s="36">
        <v>75.34</v>
      </c>
      <c r="CX27" s="36">
        <v>66.44</v>
      </c>
      <c r="CY27" s="36">
        <v>80.56</v>
      </c>
      <c r="CZ27" s="36">
        <v>85.71</v>
      </c>
      <c r="DA27" s="36">
        <v>68.89</v>
      </c>
      <c r="DB27" s="36">
        <v>80.569999999999993</v>
      </c>
      <c r="DC27" s="36">
        <v>88.25</v>
      </c>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row>
    <row r="28" spans="1:135" s="34" customFormat="1" ht="13.8" x14ac:dyDescent="0.3">
      <c r="A28" s="33" t="s">
        <v>577</v>
      </c>
      <c r="B28" s="34" t="s">
        <v>282</v>
      </c>
      <c r="C28" s="34" t="s">
        <v>101</v>
      </c>
      <c r="D28" s="34" t="s">
        <v>102</v>
      </c>
      <c r="E28" s="34" t="s">
        <v>149</v>
      </c>
      <c r="F28" s="34" t="s">
        <v>235</v>
      </c>
      <c r="G28" s="34" t="s">
        <v>105</v>
      </c>
      <c r="H28" s="34" t="s">
        <v>105</v>
      </c>
      <c r="I28" s="34" t="s">
        <v>536</v>
      </c>
      <c r="J28" s="35">
        <v>1</v>
      </c>
      <c r="K28" s="34" t="s">
        <v>537</v>
      </c>
      <c r="L28" s="34" t="s">
        <v>106</v>
      </c>
      <c r="M28" s="36">
        <v>94.81</v>
      </c>
      <c r="N28" s="36">
        <v>98.44</v>
      </c>
      <c r="O28" s="36">
        <v>97.53</v>
      </c>
      <c r="P28" s="36">
        <v>94</v>
      </c>
      <c r="Q28" s="36">
        <v>96.71</v>
      </c>
      <c r="R28" s="36">
        <v>93.33</v>
      </c>
      <c r="S28" s="36">
        <v>98.1</v>
      </c>
      <c r="T28" s="36">
        <v>96.78</v>
      </c>
      <c r="U28" s="36">
        <v>98.57</v>
      </c>
      <c r="V28" s="36">
        <v>100</v>
      </c>
      <c r="W28" s="36">
        <v>95</v>
      </c>
      <c r="X28" s="36">
        <v>98.26</v>
      </c>
      <c r="Y28" s="36">
        <v>100</v>
      </c>
      <c r="Z28" s="36">
        <v>98.37</v>
      </c>
      <c r="AA28" s="36">
        <v>100</v>
      </c>
      <c r="AB28" s="36">
        <v>97.22</v>
      </c>
      <c r="AC28" s="36">
        <v>97.7</v>
      </c>
      <c r="AD28" s="36">
        <v>99.39</v>
      </c>
      <c r="AE28" s="36">
        <v>90.67</v>
      </c>
      <c r="AF28" s="36">
        <v>94.74</v>
      </c>
      <c r="AG28" s="36">
        <v>100</v>
      </c>
      <c r="AH28" s="36">
        <v>92.31</v>
      </c>
      <c r="AI28" s="36">
        <v>100</v>
      </c>
      <c r="AJ28" s="36">
        <v>96.09</v>
      </c>
      <c r="AK28" s="36">
        <v>90.95</v>
      </c>
      <c r="AL28" s="36">
        <v>94.44</v>
      </c>
      <c r="AM28" s="36">
        <v>100</v>
      </c>
      <c r="AN28" s="36">
        <v>95.12</v>
      </c>
      <c r="AO28" s="36">
        <v>97.44</v>
      </c>
      <c r="AP28" s="36">
        <v>0</v>
      </c>
      <c r="AQ28" s="36">
        <v>97.5</v>
      </c>
      <c r="AR28" s="36">
        <v>60</v>
      </c>
      <c r="AS28" s="36">
        <v>98.24</v>
      </c>
      <c r="AT28" s="36">
        <v>88.57</v>
      </c>
      <c r="AU28" s="36">
        <v>100</v>
      </c>
      <c r="AV28" s="36"/>
      <c r="AW28" s="36">
        <v>100</v>
      </c>
      <c r="AX28" s="36">
        <v>100</v>
      </c>
      <c r="AY28" s="36">
        <v>100</v>
      </c>
      <c r="AZ28" s="36">
        <v>100</v>
      </c>
      <c r="BA28" s="36">
        <v>100</v>
      </c>
      <c r="BB28" s="36">
        <v>100</v>
      </c>
      <c r="BC28" s="36">
        <v>100</v>
      </c>
      <c r="BD28" s="36">
        <v>100</v>
      </c>
      <c r="BE28" s="36">
        <v>100</v>
      </c>
      <c r="BF28" s="36">
        <v>100</v>
      </c>
      <c r="BG28" s="36"/>
      <c r="BH28" s="36"/>
      <c r="BI28" s="36"/>
      <c r="BJ28" s="36"/>
      <c r="BK28" s="36">
        <v>93.42</v>
      </c>
      <c r="BL28" s="36">
        <v>98.65</v>
      </c>
      <c r="BM28" s="36">
        <v>93.75</v>
      </c>
      <c r="BN28" s="36">
        <v>93.48</v>
      </c>
      <c r="BO28" s="36">
        <v>100</v>
      </c>
      <c r="BP28" s="36">
        <v>88.46</v>
      </c>
      <c r="BQ28" s="36">
        <v>82.22</v>
      </c>
      <c r="BR28" s="36">
        <v>100</v>
      </c>
      <c r="BS28" s="36">
        <v>75</v>
      </c>
      <c r="BT28" s="36">
        <v>72</v>
      </c>
      <c r="BU28" s="36">
        <v>100</v>
      </c>
      <c r="BV28" s="36">
        <v>98.39</v>
      </c>
      <c r="BW28" s="36">
        <v>96.03</v>
      </c>
      <c r="BX28" s="36">
        <v>100</v>
      </c>
      <c r="BY28" s="36">
        <v>100</v>
      </c>
      <c r="BZ28" s="36">
        <v>100</v>
      </c>
      <c r="CA28" s="36">
        <v>100</v>
      </c>
      <c r="CB28" s="36">
        <v>100</v>
      </c>
      <c r="CC28" s="36">
        <v>96.71</v>
      </c>
      <c r="CD28" s="36">
        <v>94.3</v>
      </c>
      <c r="CE28" s="36">
        <v>92.36</v>
      </c>
      <c r="CF28" s="36">
        <v>95.93</v>
      </c>
      <c r="CG28" s="36">
        <v>90.57</v>
      </c>
      <c r="CH28" s="36">
        <v>97.5</v>
      </c>
      <c r="CI28" s="36">
        <v>90.91</v>
      </c>
      <c r="CJ28" s="36">
        <v>91.89</v>
      </c>
      <c r="CK28" s="36">
        <v>90.91</v>
      </c>
      <c r="CL28" s="36">
        <v>42.86</v>
      </c>
      <c r="CM28" s="36">
        <v>94.31</v>
      </c>
      <c r="CN28" s="36">
        <v>94.31</v>
      </c>
      <c r="CO28" s="36">
        <v>90</v>
      </c>
      <c r="CP28" s="36">
        <v>95.1</v>
      </c>
      <c r="CQ28" s="36">
        <v>98.1</v>
      </c>
      <c r="CR28" s="36">
        <v>97.3</v>
      </c>
      <c r="CS28" s="36">
        <v>100</v>
      </c>
      <c r="CT28" s="36">
        <v>100</v>
      </c>
      <c r="CU28" s="36">
        <v>100</v>
      </c>
      <c r="CV28" s="36">
        <v>100</v>
      </c>
      <c r="CW28" s="36">
        <v>96.78</v>
      </c>
      <c r="CX28" s="36">
        <v>98.03</v>
      </c>
      <c r="CY28" s="36">
        <v>93.98</v>
      </c>
      <c r="CZ28" s="36">
        <v>93.62</v>
      </c>
      <c r="DA28" s="36">
        <v>91.52</v>
      </c>
      <c r="DB28" s="36">
        <v>98.45</v>
      </c>
      <c r="DC28" s="36">
        <v>97.54</v>
      </c>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row>
    <row r="29" spans="1:135" s="34" customFormat="1" ht="13.8" x14ac:dyDescent="0.3">
      <c r="A29" s="33" t="s">
        <v>577</v>
      </c>
      <c r="B29" s="34" t="s">
        <v>251</v>
      </c>
      <c r="C29" s="34" t="s">
        <v>101</v>
      </c>
      <c r="D29" s="34" t="s">
        <v>102</v>
      </c>
      <c r="E29" s="34" t="s">
        <v>227</v>
      </c>
      <c r="F29" s="34" t="s">
        <v>108</v>
      </c>
      <c r="G29" s="34" t="s">
        <v>105</v>
      </c>
      <c r="H29" s="34" t="s">
        <v>105</v>
      </c>
      <c r="I29" s="34" t="s">
        <v>536</v>
      </c>
      <c r="J29" s="35">
        <v>1</v>
      </c>
      <c r="K29" s="34" t="s">
        <v>537</v>
      </c>
      <c r="L29" s="34" t="s">
        <v>106</v>
      </c>
      <c r="M29" s="36">
        <v>76.09</v>
      </c>
      <c r="N29" s="36">
        <v>87.86</v>
      </c>
      <c r="O29" s="36">
        <v>85.59</v>
      </c>
      <c r="P29" s="36">
        <v>74.040000000000006</v>
      </c>
      <c r="Q29" s="36">
        <v>81.84</v>
      </c>
      <c r="R29" s="36">
        <v>67.760000000000005</v>
      </c>
      <c r="S29" s="36">
        <v>57.64</v>
      </c>
      <c r="T29" s="36">
        <v>90.36</v>
      </c>
      <c r="U29" s="36"/>
      <c r="V29" s="36"/>
      <c r="W29" s="36"/>
      <c r="X29" s="36"/>
      <c r="Y29" s="36"/>
      <c r="Z29" s="36">
        <v>86.99</v>
      </c>
      <c r="AA29" s="36">
        <v>90.91</v>
      </c>
      <c r="AB29" s="36">
        <v>91.67</v>
      </c>
      <c r="AC29" s="36">
        <v>87.36</v>
      </c>
      <c r="AD29" s="36">
        <v>85.57</v>
      </c>
      <c r="AE29" s="36"/>
      <c r="AF29" s="36"/>
      <c r="AG29" s="36"/>
      <c r="AH29" s="36"/>
      <c r="AI29" s="36"/>
      <c r="AJ29" s="36">
        <v>95.45</v>
      </c>
      <c r="AK29" s="36">
        <v>75.930000000000007</v>
      </c>
      <c r="AL29" s="36">
        <v>44.44</v>
      </c>
      <c r="AM29" s="36">
        <v>44.44</v>
      </c>
      <c r="AN29" s="36">
        <v>43.75</v>
      </c>
      <c r="AO29" s="36">
        <v>87.18</v>
      </c>
      <c r="AP29" s="36">
        <v>0</v>
      </c>
      <c r="AQ29" s="36">
        <v>36.25</v>
      </c>
      <c r="AR29" s="36">
        <v>40</v>
      </c>
      <c r="AS29" s="36">
        <v>90.59</v>
      </c>
      <c r="AT29" s="36">
        <v>94.29</v>
      </c>
      <c r="AU29" s="36">
        <v>66.67</v>
      </c>
      <c r="AV29" s="36"/>
      <c r="AW29" s="36">
        <v>95</v>
      </c>
      <c r="AX29" s="36">
        <v>95</v>
      </c>
      <c r="AY29" s="36">
        <v>93.33</v>
      </c>
      <c r="AZ29" s="36">
        <v>100</v>
      </c>
      <c r="BA29" s="36">
        <v>97.73</v>
      </c>
      <c r="BB29" s="36">
        <v>100</v>
      </c>
      <c r="BC29" s="36">
        <v>95</v>
      </c>
      <c r="BD29" s="36">
        <v>100</v>
      </c>
      <c r="BE29" s="36">
        <v>100</v>
      </c>
      <c r="BF29" s="36">
        <v>75</v>
      </c>
      <c r="BG29" s="36"/>
      <c r="BH29" s="36"/>
      <c r="BI29" s="36"/>
      <c r="BJ29" s="36"/>
      <c r="BK29" s="36">
        <v>69.010000000000005</v>
      </c>
      <c r="BL29" s="36">
        <v>69.37</v>
      </c>
      <c r="BM29" s="36">
        <v>68.75</v>
      </c>
      <c r="BN29" s="36">
        <v>67.39</v>
      </c>
      <c r="BO29" s="36">
        <v>77.78</v>
      </c>
      <c r="BP29" s="36">
        <v>57.69</v>
      </c>
      <c r="BQ29" s="36">
        <v>59.09</v>
      </c>
      <c r="BR29" s="36">
        <v>50</v>
      </c>
      <c r="BS29" s="36">
        <v>100</v>
      </c>
      <c r="BT29" s="36">
        <v>44</v>
      </c>
      <c r="BU29" s="36">
        <v>72.73</v>
      </c>
      <c r="BV29" s="36">
        <v>62.19</v>
      </c>
      <c r="BW29" s="36">
        <v>66.14</v>
      </c>
      <c r="BX29" s="36">
        <v>40.909999999999997</v>
      </c>
      <c r="BY29" s="36">
        <v>29.49</v>
      </c>
      <c r="BZ29" s="36">
        <v>66.67</v>
      </c>
      <c r="CA29" s="36">
        <v>55.56</v>
      </c>
      <c r="CB29" s="36"/>
      <c r="CC29" s="36">
        <v>81.84</v>
      </c>
      <c r="CD29" s="36">
        <v>83.33</v>
      </c>
      <c r="CE29" s="36">
        <v>82.22</v>
      </c>
      <c r="CF29" s="36">
        <v>84.3</v>
      </c>
      <c r="CG29" s="36">
        <v>48.4</v>
      </c>
      <c r="CH29" s="36">
        <v>48.48</v>
      </c>
      <c r="CI29" s="36">
        <v>72.73</v>
      </c>
      <c r="CJ29" s="36">
        <v>51.35</v>
      </c>
      <c r="CK29" s="36">
        <v>35.61</v>
      </c>
      <c r="CL29" s="36">
        <v>14.29</v>
      </c>
      <c r="CM29" s="36">
        <v>64.739999999999995</v>
      </c>
      <c r="CN29" s="36">
        <v>74.8</v>
      </c>
      <c r="CO29" s="36">
        <v>55</v>
      </c>
      <c r="CP29" s="36">
        <v>62.25</v>
      </c>
      <c r="CQ29" s="36">
        <v>57.64</v>
      </c>
      <c r="CR29" s="36">
        <v>64.86</v>
      </c>
      <c r="CS29" s="36">
        <v>52.17</v>
      </c>
      <c r="CT29" s="36">
        <v>50</v>
      </c>
      <c r="CU29" s="36">
        <v>41.94</v>
      </c>
      <c r="CV29" s="36">
        <v>91.67</v>
      </c>
      <c r="CW29" s="36">
        <v>90.36</v>
      </c>
      <c r="CX29" s="36">
        <v>90.84</v>
      </c>
      <c r="CY29" s="36">
        <v>89.96</v>
      </c>
      <c r="CZ29" s="36">
        <v>84.72</v>
      </c>
      <c r="DA29" s="36">
        <v>69.11</v>
      </c>
      <c r="DB29" s="36">
        <v>93.6</v>
      </c>
      <c r="DC29" s="36">
        <v>94.26</v>
      </c>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row>
    <row r="30" spans="1:135" s="15" customFormat="1" ht="13.8" x14ac:dyDescent="0.3">
      <c r="A30" s="33" t="s">
        <v>577</v>
      </c>
      <c r="B30" s="34" t="s">
        <v>260</v>
      </c>
      <c r="C30" s="34" t="s">
        <v>101</v>
      </c>
      <c r="D30" s="34" t="s">
        <v>102</v>
      </c>
      <c r="E30" s="34" t="s">
        <v>227</v>
      </c>
      <c r="F30" s="34" t="s">
        <v>108</v>
      </c>
      <c r="G30" s="34" t="s">
        <v>105</v>
      </c>
      <c r="H30" s="34" t="s">
        <v>105</v>
      </c>
      <c r="I30" s="34" t="s">
        <v>536</v>
      </c>
      <c r="J30" s="35">
        <v>1</v>
      </c>
      <c r="K30" s="34" t="s">
        <v>537</v>
      </c>
      <c r="L30" s="34" t="s">
        <v>106</v>
      </c>
      <c r="M30" s="36">
        <v>79.3</v>
      </c>
      <c r="N30" s="36">
        <v>57.35</v>
      </c>
      <c r="O30" s="36">
        <v>87.75</v>
      </c>
      <c r="P30" s="36">
        <v>82.3</v>
      </c>
      <c r="Q30" s="36">
        <v>87.26</v>
      </c>
      <c r="R30" s="36">
        <v>76.64</v>
      </c>
      <c r="S30" s="36">
        <v>61.98</v>
      </c>
      <c r="T30" s="36">
        <v>84.19</v>
      </c>
      <c r="U30" s="36"/>
      <c r="V30" s="36"/>
      <c r="W30" s="36"/>
      <c r="X30" s="36"/>
      <c r="Y30" s="36"/>
      <c r="Z30" s="36">
        <v>57.14</v>
      </c>
      <c r="AA30" s="36">
        <v>42.42</v>
      </c>
      <c r="AB30" s="36">
        <v>68.75</v>
      </c>
      <c r="AC30" s="36">
        <v>61.45</v>
      </c>
      <c r="AD30" s="36">
        <v>86.5</v>
      </c>
      <c r="AE30" s="36"/>
      <c r="AF30" s="36"/>
      <c r="AG30" s="36"/>
      <c r="AH30" s="36"/>
      <c r="AI30" s="36"/>
      <c r="AJ30" s="36">
        <v>90.91</v>
      </c>
      <c r="AK30" s="36">
        <v>84.2</v>
      </c>
      <c r="AL30" s="36">
        <v>60</v>
      </c>
      <c r="AM30" s="36">
        <v>75</v>
      </c>
      <c r="AN30" s="36">
        <v>74.8</v>
      </c>
      <c r="AO30" s="36">
        <v>70.83</v>
      </c>
      <c r="AP30" s="36">
        <v>0</v>
      </c>
      <c r="AQ30" s="36">
        <v>41.25</v>
      </c>
      <c r="AR30" s="36"/>
      <c r="AS30" s="36">
        <v>95.18</v>
      </c>
      <c r="AT30" s="36">
        <v>97.14</v>
      </c>
      <c r="AU30" s="36">
        <v>77.78</v>
      </c>
      <c r="AV30" s="36"/>
      <c r="AW30" s="36">
        <v>87.1</v>
      </c>
      <c r="AX30" s="36">
        <v>95</v>
      </c>
      <c r="AY30" s="36">
        <v>78.12</v>
      </c>
      <c r="AZ30" s="36">
        <v>100</v>
      </c>
      <c r="BA30" s="36">
        <v>95.24</v>
      </c>
      <c r="BB30" s="36">
        <v>100</v>
      </c>
      <c r="BC30" s="36">
        <v>95</v>
      </c>
      <c r="BD30" s="36">
        <v>100</v>
      </c>
      <c r="BE30" s="36">
        <v>83.33</v>
      </c>
      <c r="BF30" s="36">
        <v>100</v>
      </c>
      <c r="BG30" s="36"/>
      <c r="BH30" s="36"/>
      <c r="BI30" s="36"/>
      <c r="BJ30" s="36"/>
      <c r="BK30" s="36">
        <v>83.04</v>
      </c>
      <c r="BL30" s="36">
        <v>86.11</v>
      </c>
      <c r="BM30" s="36">
        <v>87.5</v>
      </c>
      <c r="BN30" s="36">
        <v>77.78</v>
      </c>
      <c r="BO30" s="36">
        <v>94.44</v>
      </c>
      <c r="BP30" s="36">
        <v>96.15</v>
      </c>
      <c r="BQ30" s="36"/>
      <c r="BR30" s="36"/>
      <c r="BS30" s="36"/>
      <c r="BT30" s="36"/>
      <c r="BU30" s="36"/>
      <c r="BV30" s="36">
        <v>72.52</v>
      </c>
      <c r="BW30" s="36">
        <v>72.489999999999995</v>
      </c>
      <c r="BX30" s="36">
        <v>76.19</v>
      </c>
      <c r="BY30" s="36">
        <v>72</v>
      </c>
      <c r="BZ30" s="36">
        <v>71.67</v>
      </c>
      <c r="CA30" s="36">
        <v>50</v>
      </c>
      <c r="CB30" s="36"/>
      <c r="CC30" s="36">
        <v>87.26</v>
      </c>
      <c r="CD30" s="36">
        <v>86.71</v>
      </c>
      <c r="CE30" s="36">
        <v>75.239999999999995</v>
      </c>
      <c r="CF30" s="36">
        <v>96.39</v>
      </c>
      <c r="CG30" s="36">
        <v>66.36</v>
      </c>
      <c r="CH30" s="36">
        <v>52.5</v>
      </c>
      <c r="CI30" s="36">
        <v>81.819999999999993</v>
      </c>
      <c r="CJ30" s="36">
        <v>71.930000000000007</v>
      </c>
      <c r="CK30" s="36">
        <v>87.88</v>
      </c>
      <c r="CL30" s="36">
        <v>57.14</v>
      </c>
      <c r="CM30" s="36">
        <v>74.39</v>
      </c>
      <c r="CN30" s="36">
        <v>85.37</v>
      </c>
      <c r="CO30" s="36">
        <v>85</v>
      </c>
      <c r="CP30" s="36">
        <v>67.650000000000006</v>
      </c>
      <c r="CQ30" s="36">
        <v>61.98</v>
      </c>
      <c r="CR30" s="36">
        <v>48.65</v>
      </c>
      <c r="CS30" s="36">
        <v>82.61</v>
      </c>
      <c r="CT30" s="36">
        <v>30</v>
      </c>
      <c r="CU30" s="36">
        <v>33.33</v>
      </c>
      <c r="CV30" s="36">
        <v>100</v>
      </c>
      <c r="CW30" s="36">
        <v>84.19</v>
      </c>
      <c r="CX30" s="36">
        <v>67.180000000000007</v>
      </c>
      <c r="CY30" s="36">
        <v>95.18</v>
      </c>
      <c r="CZ30" s="36">
        <v>83.7</v>
      </c>
      <c r="DA30" s="36">
        <v>81.849999999999994</v>
      </c>
      <c r="DB30" s="36">
        <v>95.81</v>
      </c>
      <c r="DC30" s="36">
        <v>87.7</v>
      </c>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row>
    <row r="31" spans="1:135" s="15" customFormat="1" ht="13.8" x14ac:dyDescent="0.3">
      <c r="A31" s="33" t="s">
        <v>577</v>
      </c>
      <c r="B31" s="15" t="s">
        <v>420</v>
      </c>
      <c r="C31" s="15" t="s">
        <v>101</v>
      </c>
      <c r="D31" s="15" t="s">
        <v>320</v>
      </c>
      <c r="E31" s="15" t="s">
        <v>320</v>
      </c>
      <c r="F31" s="15" t="s">
        <v>322</v>
      </c>
      <c r="G31" s="15" t="s">
        <v>105</v>
      </c>
      <c r="H31" s="15" t="s">
        <v>105</v>
      </c>
      <c r="I31" s="15" t="s">
        <v>536</v>
      </c>
      <c r="J31" s="39">
        <v>1</v>
      </c>
      <c r="K31" s="15" t="s">
        <v>542</v>
      </c>
      <c r="L31" s="15" t="s">
        <v>324</v>
      </c>
      <c r="M31" s="16"/>
      <c r="N31" s="16"/>
      <c r="O31" s="16"/>
      <c r="P31" s="16"/>
      <c r="Q31" s="16"/>
      <c r="R31" s="16"/>
      <c r="S31" s="16"/>
      <c r="T31" s="16"/>
      <c r="U31" s="16"/>
      <c r="V31" s="16"/>
      <c r="W31" s="16"/>
      <c r="X31" s="16"/>
      <c r="Y31" s="16"/>
      <c r="Z31" s="16">
        <v>97.85</v>
      </c>
      <c r="AA31" s="16">
        <v>96.67</v>
      </c>
      <c r="AB31" s="16">
        <v>96.67</v>
      </c>
      <c r="AC31" s="16">
        <v>98.46</v>
      </c>
      <c r="AD31" s="16"/>
      <c r="AE31" s="16"/>
      <c r="AF31" s="16"/>
      <c r="AG31" s="16"/>
      <c r="AH31" s="16"/>
      <c r="AI31" s="16"/>
      <c r="AJ31" s="16"/>
      <c r="AK31" s="16">
        <v>86.75</v>
      </c>
      <c r="AL31" s="16"/>
      <c r="AM31" s="16"/>
      <c r="AN31" s="16">
        <v>83.33</v>
      </c>
      <c r="AO31" s="16">
        <v>50</v>
      </c>
      <c r="AP31" s="16">
        <v>0</v>
      </c>
      <c r="AQ31" s="16"/>
      <c r="AR31" s="16"/>
      <c r="AS31" s="16">
        <v>96.39</v>
      </c>
      <c r="AT31" s="16">
        <v>71.430000000000007</v>
      </c>
      <c r="AU31" s="16"/>
      <c r="AV31" s="16"/>
      <c r="AW31" s="16"/>
      <c r="AX31" s="16"/>
      <c r="AY31" s="16"/>
      <c r="AZ31" s="16"/>
      <c r="BA31" s="16"/>
      <c r="BB31" s="16"/>
      <c r="BC31" s="16"/>
      <c r="BD31" s="16"/>
      <c r="BE31" s="16"/>
      <c r="BF31" s="16"/>
      <c r="BG31" s="16"/>
      <c r="BH31" s="16"/>
      <c r="BI31" s="16"/>
      <c r="BJ31" s="16"/>
      <c r="BK31" s="16">
        <v>83.52</v>
      </c>
      <c r="BL31" s="16">
        <v>86.96</v>
      </c>
      <c r="BM31" s="16">
        <v>46.15</v>
      </c>
      <c r="BN31" s="16">
        <v>92.5</v>
      </c>
      <c r="BO31" s="16">
        <v>84.62</v>
      </c>
      <c r="BP31" s="16">
        <v>88.46</v>
      </c>
      <c r="BQ31" s="16"/>
      <c r="BR31" s="16"/>
      <c r="BS31" s="16"/>
      <c r="BT31" s="16"/>
      <c r="BU31" s="16"/>
      <c r="BV31" s="16">
        <v>82.82</v>
      </c>
      <c r="BW31" s="16">
        <v>80.430000000000007</v>
      </c>
      <c r="BX31" s="16">
        <v>100</v>
      </c>
      <c r="BY31" s="16">
        <v>73.61</v>
      </c>
      <c r="BZ31" s="16">
        <v>95</v>
      </c>
      <c r="CA31" s="16">
        <v>78.95</v>
      </c>
      <c r="CB31" s="16"/>
      <c r="CC31" s="16"/>
      <c r="CD31" s="16">
        <v>97.97</v>
      </c>
      <c r="CE31" s="16">
        <v>95.52</v>
      </c>
      <c r="CF31" s="16">
        <v>100</v>
      </c>
      <c r="CG31" s="16">
        <v>94.63</v>
      </c>
      <c r="CH31" s="16">
        <v>97.5</v>
      </c>
      <c r="CI31" s="16">
        <v>90.91</v>
      </c>
      <c r="CJ31" s="16">
        <v>90.79</v>
      </c>
      <c r="CK31" s="16">
        <v>97.73</v>
      </c>
      <c r="CL31" s="16">
        <v>100</v>
      </c>
      <c r="CM31" s="16"/>
      <c r="CN31" s="16"/>
      <c r="CO31" s="16"/>
      <c r="CP31" s="16"/>
      <c r="CQ31" s="16"/>
      <c r="CR31" s="16"/>
      <c r="CS31" s="16"/>
      <c r="CT31" s="16"/>
      <c r="CU31" s="16"/>
      <c r="CV31" s="16"/>
      <c r="CW31" s="16">
        <v>97.43</v>
      </c>
      <c r="CX31" s="16">
        <v>98.33</v>
      </c>
      <c r="CY31" s="16">
        <v>94.74</v>
      </c>
      <c r="CZ31" s="16">
        <v>95.83</v>
      </c>
      <c r="DA31" s="16">
        <v>96.16</v>
      </c>
      <c r="DB31" s="16">
        <v>98.61</v>
      </c>
      <c r="DC31" s="16"/>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row>
    <row r="32" spans="1:135" s="15" customFormat="1" ht="13.8" x14ac:dyDescent="0.3">
      <c r="A32" s="33" t="s">
        <v>577</v>
      </c>
      <c r="B32" s="34" t="s">
        <v>152</v>
      </c>
      <c r="C32" s="34" t="s">
        <v>101</v>
      </c>
      <c r="D32" s="34" t="s">
        <v>102</v>
      </c>
      <c r="E32" s="34" t="s">
        <v>147</v>
      </c>
      <c r="F32" s="34" t="s">
        <v>110</v>
      </c>
      <c r="G32" s="34" t="s">
        <v>105</v>
      </c>
      <c r="H32" s="34" t="s">
        <v>105</v>
      </c>
      <c r="I32" s="34" t="s">
        <v>536</v>
      </c>
      <c r="J32" s="35">
        <v>1</v>
      </c>
      <c r="K32" s="34" t="s">
        <v>537</v>
      </c>
      <c r="L32" s="34" t="s">
        <v>106</v>
      </c>
      <c r="M32" s="36">
        <v>90.42</v>
      </c>
      <c r="N32" s="36">
        <v>92.88</v>
      </c>
      <c r="O32" s="36">
        <v>92.31</v>
      </c>
      <c r="P32" s="36">
        <v>90.19</v>
      </c>
      <c r="Q32" s="36">
        <v>95.39</v>
      </c>
      <c r="R32" s="36">
        <v>93.84</v>
      </c>
      <c r="S32" s="36">
        <v>66</v>
      </c>
      <c r="T32" s="36">
        <v>96.55</v>
      </c>
      <c r="U32" s="36">
        <v>94.44</v>
      </c>
      <c r="V32" s="36">
        <v>96.55</v>
      </c>
      <c r="W32" s="36">
        <v>81.67</v>
      </c>
      <c r="X32" s="36">
        <v>95.14</v>
      </c>
      <c r="Y32" s="36">
        <v>87.5</v>
      </c>
      <c r="Z32" s="36">
        <v>91.87</v>
      </c>
      <c r="AA32" s="36">
        <v>84.85</v>
      </c>
      <c r="AB32" s="36">
        <v>97.22</v>
      </c>
      <c r="AC32" s="36">
        <v>93.1</v>
      </c>
      <c r="AD32" s="36">
        <v>99.03</v>
      </c>
      <c r="AE32" s="36">
        <v>66.67</v>
      </c>
      <c r="AF32" s="36">
        <v>79.489999999999995</v>
      </c>
      <c r="AG32" s="36">
        <v>83.33</v>
      </c>
      <c r="AH32" s="36">
        <v>76.92</v>
      </c>
      <c r="AI32" s="36">
        <v>70</v>
      </c>
      <c r="AJ32" s="36">
        <v>97.66</v>
      </c>
      <c r="AK32" s="36">
        <v>84.7</v>
      </c>
      <c r="AL32" s="36">
        <v>83.33</v>
      </c>
      <c r="AM32" s="36">
        <v>91.67</v>
      </c>
      <c r="AN32" s="36">
        <v>85.37</v>
      </c>
      <c r="AO32" s="36">
        <v>91.03</v>
      </c>
      <c r="AP32" s="36">
        <v>14.29</v>
      </c>
      <c r="AQ32" s="36">
        <v>93.75</v>
      </c>
      <c r="AR32" s="36">
        <v>42.86</v>
      </c>
      <c r="AS32" s="36">
        <v>97.06</v>
      </c>
      <c r="AT32" s="36">
        <v>82.86</v>
      </c>
      <c r="AU32" s="36">
        <v>100</v>
      </c>
      <c r="AV32" s="36"/>
      <c r="AW32" s="36">
        <v>86.67</v>
      </c>
      <c r="AX32" s="36">
        <v>80</v>
      </c>
      <c r="AY32" s="36">
        <v>86.67</v>
      </c>
      <c r="AZ32" s="36">
        <v>100</v>
      </c>
      <c r="BA32" s="36">
        <v>100</v>
      </c>
      <c r="BB32" s="36">
        <v>100</v>
      </c>
      <c r="BC32" s="36">
        <v>100</v>
      </c>
      <c r="BD32" s="36">
        <v>100</v>
      </c>
      <c r="BE32" s="36">
        <v>100</v>
      </c>
      <c r="BF32" s="36">
        <v>100</v>
      </c>
      <c r="BG32" s="36"/>
      <c r="BH32" s="36"/>
      <c r="BI32" s="36"/>
      <c r="BJ32" s="36"/>
      <c r="BK32" s="36">
        <v>96.3</v>
      </c>
      <c r="BL32" s="36">
        <v>97.3</v>
      </c>
      <c r="BM32" s="36">
        <v>93.75</v>
      </c>
      <c r="BN32" s="36">
        <v>97.83</v>
      </c>
      <c r="BO32" s="36">
        <v>100</v>
      </c>
      <c r="BP32" s="36">
        <v>95</v>
      </c>
      <c r="BQ32" s="36">
        <v>60</v>
      </c>
      <c r="BR32" s="36">
        <v>100</v>
      </c>
      <c r="BS32" s="36">
        <v>66.67</v>
      </c>
      <c r="BT32" s="36">
        <v>53.85</v>
      </c>
      <c r="BU32" s="36">
        <v>57.14</v>
      </c>
      <c r="BV32" s="36">
        <v>98.06</v>
      </c>
      <c r="BW32" s="36">
        <v>96.83</v>
      </c>
      <c r="BX32" s="36">
        <v>100</v>
      </c>
      <c r="BY32" s="36">
        <v>96.15</v>
      </c>
      <c r="BZ32" s="36">
        <v>100</v>
      </c>
      <c r="CA32" s="36">
        <v>100</v>
      </c>
      <c r="CB32" s="36">
        <v>98.11</v>
      </c>
      <c r="CC32" s="36">
        <v>95.39</v>
      </c>
      <c r="CD32" s="36">
        <v>98.09</v>
      </c>
      <c r="CE32" s="36">
        <v>98.61</v>
      </c>
      <c r="CF32" s="36">
        <v>97.65</v>
      </c>
      <c r="CG32" s="36">
        <v>87.62</v>
      </c>
      <c r="CH32" s="36">
        <v>92.5</v>
      </c>
      <c r="CI32" s="36">
        <v>90.91</v>
      </c>
      <c r="CJ32" s="36">
        <v>92.11</v>
      </c>
      <c r="CK32" s="36">
        <v>52.27</v>
      </c>
      <c r="CL32" s="36">
        <v>85.71</v>
      </c>
      <c r="CM32" s="36"/>
      <c r="CN32" s="36"/>
      <c r="CO32" s="36"/>
      <c r="CP32" s="36"/>
      <c r="CQ32" s="36">
        <v>66</v>
      </c>
      <c r="CR32" s="36">
        <v>64.86</v>
      </c>
      <c r="CS32" s="36">
        <v>69.569999999999993</v>
      </c>
      <c r="CT32" s="36">
        <v>46.67</v>
      </c>
      <c r="CU32" s="36">
        <v>61.29</v>
      </c>
      <c r="CV32" s="36">
        <v>75</v>
      </c>
      <c r="CW32" s="36">
        <v>96.55</v>
      </c>
      <c r="CX32" s="36">
        <v>95.21</v>
      </c>
      <c r="CY32" s="36">
        <v>97.59</v>
      </c>
      <c r="CZ32" s="36">
        <v>97.87</v>
      </c>
      <c r="DA32" s="36">
        <v>93.19</v>
      </c>
      <c r="DB32" s="36">
        <v>96.25</v>
      </c>
      <c r="DC32" s="36">
        <v>96.72</v>
      </c>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row>
    <row r="33" spans="1:135" s="15" customFormat="1" ht="13.8" x14ac:dyDescent="0.3">
      <c r="A33" s="33" t="s">
        <v>577</v>
      </c>
      <c r="B33" s="34" t="s">
        <v>153</v>
      </c>
      <c r="C33" s="34" t="s">
        <v>101</v>
      </c>
      <c r="D33" s="34" t="s">
        <v>102</v>
      </c>
      <c r="E33" s="34" t="s">
        <v>147</v>
      </c>
      <c r="F33" s="34" t="s">
        <v>110</v>
      </c>
      <c r="G33" s="34" t="s">
        <v>105</v>
      </c>
      <c r="H33" s="34" t="s">
        <v>105</v>
      </c>
      <c r="I33" s="34" t="s">
        <v>536</v>
      </c>
      <c r="J33" s="35">
        <v>1</v>
      </c>
      <c r="K33" s="34" t="s">
        <v>537</v>
      </c>
      <c r="L33" s="34" t="s">
        <v>106</v>
      </c>
      <c r="M33" s="36">
        <v>92.81</v>
      </c>
      <c r="N33" s="36">
        <v>97.56</v>
      </c>
      <c r="O33" s="36">
        <v>92.44</v>
      </c>
      <c r="P33" s="36">
        <v>92.34</v>
      </c>
      <c r="Q33" s="36">
        <v>98.68</v>
      </c>
      <c r="R33" s="36">
        <v>89.22</v>
      </c>
      <c r="S33" s="36">
        <v>94.17</v>
      </c>
      <c r="T33" s="36">
        <v>98.19</v>
      </c>
      <c r="U33" s="36">
        <v>95.29</v>
      </c>
      <c r="V33" s="36">
        <v>93.1</v>
      </c>
      <c r="W33" s="36">
        <v>95</v>
      </c>
      <c r="X33" s="36">
        <v>96.81</v>
      </c>
      <c r="Y33" s="36">
        <v>100</v>
      </c>
      <c r="Z33" s="36">
        <v>99.19</v>
      </c>
      <c r="AA33" s="36">
        <v>96.97</v>
      </c>
      <c r="AB33" s="36">
        <v>100</v>
      </c>
      <c r="AC33" s="36">
        <v>98.85</v>
      </c>
      <c r="AD33" s="36">
        <v>98.38</v>
      </c>
      <c r="AE33" s="36">
        <v>80</v>
      </c>
      <c r="AF33" s="36">
        <v>78.95</v>
      </c>
      <c r="AG33" s="36">
        <v>100</v>
      </c>
      <c r="AH33" s="36">
        <v>69.23</v>
      </c>
      <c r="AI33" s="36">
        <v>100</v>
      </c>
      <c r="AJ33" s="36">
        <v>97.66</v>
      </c>
      <c r="AK33" s="36">
        <v>87.09</v>
      </c>
      <c r="AL33" s="36">
        <v>72.22</v>
      </c>
      <c r="AM33" s="36">
        <v>91.67</v>
      </c>
      <c r="AN33" s="36">
        <v>92.68</v>
      </c>
      <c r="AO33" s="36">
        <v>92.86</v>
      </c>
      <c r="AP33" s="36">
        <v>47.62</v>
      </c>
      <c r="AQ33" s="36">
        <v>53.75</v>
      </c>
      <c r="AR33" s="36">
        <v>35.71</v>
      </c>
      <c r="AS33" s="36">
        <v>96.47</v>
      </c>
      <c r="AT33" s="36">
        <v>97.14</v>
      </c>
      <c r="AU33" s="36">
        <v>100</v>
      </c>
      <c r="AV33" s="36"/>
      <c r="AW33" s="36">
        <v>77.959999999999994</v>
      </c>
      <c r="AX33" s="36">
        <v>76.67</v>
      </c>
      <c r="AY33" s="36">
        <v>71.88</v>
      </c>
      <c r="AZ33" s="36">
        <v>100</v>
      </c>
      <c r="BA33" s="36">
        <v>100</v>
      </c>
      <c r="BB33" s="36">
        <v>100</v>
      </c>
      <c r="BC33" s="36">
        <v>100</v>
      </c>
      <c r="BD33" s="36">
        <v>100</v>
      </c>
      <c r="BE33" s="36">
        <v>100</v>
      </c>
      <c r="BF33" s="36">
        <v>100</v>
      </c>
      <c r="BG33" s="36"/>
      <c r="BH33" s="36"/>
      <c r="BI33" s="36"/>
      <c r="BJ33" s="36"/>
      <c r="BK33" s="36">
        <v>98.25</v>
      </c>
      <c r="BL33" s="36">
        <v>100</v>
      </c>
      <c r="BM33" s="36">
        <v>100</v>
      </c>
      <c r="BN33" s="36">
        <v>100</v>
      </c>
      <c r="BO33" s="36">
        <v>100</v>
      </c>
      <c r="BP33" s="36">
        <v>92.31</v>
      </c>
      <c r="BQ33" s="36">
        <v>86</v>
      </c>
      <c r="BR33" s="36">
        <v>100</v>
      </c>
      <c r="BS33" s="36">
        <v>66.67</v>
      </c>
      <c r="BT33" s="36">
        <v>88.46</v>
      </c>
      <c r="BU33" s="36">
        <v>85.71</v>
      </c>
      <c r="BV33" s="36">
        <v>96.56</v>
      </c>
      <c r="BW33" s="36">
        <v>100</v>
      </c>
      <c r="BX33" s="36">
        <v>91.3</v>
      </c>
      <c r="BY33" s="36">
        <v>84.62</v>
      </c>
      <c r="BZ33" s="36">
        <v>95.24</v>
      </c>
      <c r="CA33" s="36">
        <v>96.3</v>
      </c>
      <c r="CB33" s="36">
        <v>98.11</v>
      </c>
      <c r="CC33" s="36">
        <v>98.68</v>
      </c>
      <c r="CD33" s="36">
        <v>99.68</v>
      </c>
      <c r="CE33" s="36">
        <v>100</v>
      </c>
      <c r="CF33" s="36">
        <v>99.42</v>
      </c>
      <c r="CG33" s="36">
        <v>68.150000000000006</v>
      </c>
      <c r="CH33" s="36">
        <v>50</v>
      </c>
      <c r="CI33" s="36">
        <v>63.64</v>
      </c>
      <c r="CJ33" s="36">
        <v>78.069999999999993</v>
      </c>
      <c r="CK33" s="36">
        <v>84.09</v>
      </c>
      <c r="CL33" s="36">
        <v>100</v>
      </c>
      <c r="CM33" s="36"/>
      <c r="CN33" s="36"/>
      <c r="CO33" s="36"/>
      <c r="CP33" s="36"/>
      <c r="CQ33" s="36">
        <v>94.17</v>
      </c>
      <c r="CR33" s="36">
        <v>100</v>
      </c>
      <c r="CS33" s="36">
        <v>86.96</v>
      </c>
      <c r="CT33" s="36">
        <v>97.14</v>
      </c>
      <c r="CU33" s="36">
        <v>93.94</v>
      </c>
      <c r="CV33" s="36">
        <v>91.67</v>
      </c>
      <c r="CW33" s="36">
        <v>98.19</v>
      </c>
      <c r="CX33" s="36">
        <v>98.03</v>
      </c>
      <c r="CY33" s="36">
        <v>100</v>
      </c>
      <c r="CZ33" s="36">
        <v>93.62</v>
      </c>
      <c r="DA33" s="36">
        <v>90.86</v>
      </c>
      <c r="DB33" s="36">
        <v>98.68</v>
      </c>
      <c r="DC33" s="36">
        <v>95.9</v>
      </c>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row>
    <row r="34" spans="1:135" s="15" customFormat="1" ht="13.8" x14ac:dyDescent="0.3">
      <c r="A34" s="33" t="s">
        <v>577</v>
      </c>
      <c r="B34" s="34" t="s">
        <v>230</v>
      </c>
      <c r="C34" s="34" t="s">
        <v>101</v>
      </c>
      <c r="D34" s="34" t="s">
        <v>102</v>
      </c>
      <c r="E34" s="34" t="s">
        <v>158</v>
      </c>
      <c r="F34" s="34" t="s">
        <v>110</v>
      </c>
      <c r="G34" s="34" t="s">
        <v>105</v>
      </c>
      <c r="H34" s="34" t="s">
        <v>105</v>
      </c>
      <c r="I34" s="34" t="s">
        <v>536</v>
      </c>
      <c r="J34" s="35">
        <v>1</v>
      </c>
      <c r="K34" s="34" t="s">
        <v>537</v>
      </c>
      <c r="L34" s="34" t="s">
        <v>106</v>
      </c>
      <c r="M34" s="36">
        <v>93.9</v>
      </c>
      <c r="N34" s="36">
        <v>97.86</v>
      </c>
      <c r="O34" s="36">
        <v>99.29</v>
      </c>
      <c r="P34" s="36">
        <v>94.44</v>
      </c>
      <c r="Q34" s="36">
        <v>85.43</v>
      </c>
      <c r="R34" s="36">
        <v>87.94</v>
      </c>
      <c r="S34" s="36">
        <v>94.53</v>
      </c>
      <c r="T34" s="36">
        <v>97.29</v>
      </c>
      <c r="U34" s="36"/>
      <c r="V34" s="36"/>
      <c r="W34" s="36"/>
      <c r="X34" s="36"/>
      <c r="Y34" s="36"/>
      <c r="Z34" s="36">
        <v>97.56</v>
      </c>
      <c r="AA34" s="36">
        <v>100</v>
      </c>
      <c r="AB34" s="36">
        <v>94.44</v>
      </c>
      <c r="AC34" s="36">
        <v>96.55</v>
      </c>
      <c r="AD34" s="36">
        <v>99.22</v>
      </c>
      <c r="AE34" s="36"/>
      <c r="AF34" s="36"/>
      <c r="AG34" s="36"/>
      <c r="AH34" s="36"/>
      <c r="AI34" s="36"/>
      <c r="AJ34" s="36">
        <v>99.09</v>
      </c>
      <c r="AK34" s="36">
        <v>89.69</v>
      </c>
      <c r="AL34" s="36">
        <v>86.67</v>
      </c>
      <c r="AM34" s="36">
        <v>73.61</v>
      </c>
      <c r="AN34" s="36">
        <v>97.56</v>
      </c>
      <c r="AO34" s="36">
        <v>96.15</v>
      </c>
      <c r="AP34" s="36">
        <v>14.29</v>
      </c>
      <c r="AQ34" s="36">
        <v>93.75</v>
      </c>
      <c r="AR34" s="36">
        <v>64.290000000000006</v>
      </c>
      <c r="AS34" s="36">
        <v>98.82</v>
      </c>
      <c r="AT34" s="36">
        <v>88.57</v>
      </c>
      <c r="AU34" s="36">
        <v>88.89</v>
      </c>
      <c r="AV34" s="36"/>
      <c r="AW34" s="36">
        <v>100</v>
      </c>
      <c r="AX34" s="36">
        <v>100</v>
      </c>
      <c r="AY34" s="36">
        <v>100</v>
      </c>
      <c r="AZ34" s="36">
        <v>100</v>
      </c>
      <c r="BA34" s="36">
        <v>95.45</v>
      </c>
      <c r="BB34" s="36">
        <v>100</v>
      </c>
      <c r="BC34" s="36">
        <v>100</v>
      </c>
      <c r="BD34" s="36">
        <v>100</v>
      </c>
      <c r="BE34" s="36">
        <v>75</v>
      </c>
      <c r="BF34" s="36">
        <v>100</v>
      </c>
      <c r="BG34" s="36"/>
      <c r="BH34" s="36"/>
      <c r="BI34" s="36"/>
      <c r="BJ34" s="36"/>
      <c r="BK34" s="36">
        <v>98.25</v>
      </c>
      <c r="BL34" s="36">
        <v>100</v>
      </c>
      <c r="BM34" s="36">
        <v>93.75</v>
      </c>
      <c r="BN34" s="36">
        <v>100</v>
      </c>
      <c r="BO34" s="36">
        <v>100</v>
      </c>
      <c r="BP34" s="36">
        <v>96.15</v>
      </c>
      <c r="BQ34" s="36">
        <v>82</v>
      </c>
      <c r="BR34" s="36">
        <v>100</v>
      </c>
      <c r="BS34" s="36">
        <v>50</v>
      </c>
      <c r="BT34" s="36">
        <v>84.62</v>
      </c>
      <c r="BU34" s="36">
        <v>85.71</v>
      </c>
      <c r="BV34" s="36">
        <v>97.2</v>
      </c>
      <c r="BW34" s="36">
        <v>98.41</v>
      </c>
      <c r="BX34" s="36">
        <v>100</v>
      </c>
      <c r="BY34" s="36">
        <v>92.31</v>
      </c>
      <c r="BZ34" s="36">
        <v>100</v>
      </c>
      <c r="CA34" s="36">
        <v>96</v>
      </c>
      <c r="CB34" s="36"/>
      <c r="CC34" s="36">
        <v>85.43</v>
      </c>
      <c r="CD34" s="36">
        <v>86.62</v>
      </c>
      <c r="CE34" s="36">
        <v>72.22</v>
      </c>
      <c r="CF34" s="36">
        <v>98.82</v>
      </c>
      <c r="CG34" s="36">
        <v>84.42</v>
      </c>
      <c r="CH34" s="36">
        <v>67.5</v>
      </c>
      <c r="CI34" s="36">
        <v>90.91</v>
      </c>
      <c r="CJ34" s="36">
        <v>92.98</v>
      </c>
      <c r="CK34" s="36">
        <v>100</v>
      </c>
      <c r="CL34" s="36">
        <v>100</v>
      </c>
      <c r="CM34" s="36"/>
      <c r="CN34" s="36"/>
      <c r="CO34" s="36"/>
      <c r="CP34" s="36"/>
      <c r="CQ34" s="36">
        <v>94.53</v>
      </c>
      <c r="CR34" s="36">
        <v>100</v>
      </c>
      <c r="CS34" s="36">
        <v>91.3</v>
      </c>
      <c r="CT34" s="36">
        <v>100</v>
      </c>
      <c r="CU34" s="36">
        <v>96.97</v>
      </c>
      <c r="CV34" s="36">
        <v>83.33</v>
      </c>
      <c r="CW34" s="36">
        <v>97.29</v>
      </c>
      <c r="CX34" s="36">
        <v>100</v>
      </c>
      <c r="CY34" s="36">
        <v>95.18</v>
      </c>
      <c r="CZ34" s="36">
        <v>95.65</v>
      </c>
      <c r="DA34" s="36">
        <v>97.33</v>
      </c>
      <c r="DB34" s="36">
        <v>96.35</v>
      </c>
      <c r="DC34" s="36">
        <v>95.37</v>
      </c>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row>
    <row r="35" spans="1:135" s="15" customFormat="1" ht="13.8" x14ac:dyDescent="0.3">
      <c r="A35" s="33" t="s">
        <v>577</v>
      </c>
      <c r="B35" s="15" t="s">
        <v>429</v>
      </c>
      <c r="C35" s="15" t="s">
        <v>101</v>
      </c>
      <c r="D35" s="15" t="s">
        <v>416</v>
      </c>
      <c r="E35" s="15" t="s">
        <v>430</v>
      </c>
      <c r="F35" s="15" t="s">
        <v>322</v>
      </c>
      <c r="G35" s="15" t="s">
        <v>105</v>
      </c>
      <c r="H35" s="15" t="s">
        <v>105</v>
      </c>
      <c r="I35" s="15" t="s">
        <v>536</v>
      </c>
      <c r="J35" s="39">
        <v>1</v>
      </c>
      <c r="K35" s="15" t="s">
        <v>542</v>
      </c>
      <c r="L35" s="15" t="s">
        <v>324</v>
      </c>
      <c r="M35" s="16"/>
      <c r="N35" s="16"/>
      <c r="O35" s="16"/>
      <c r="P35" s="16"/>
      <c r="Q35" s="16"/>
      <c r="R35" s="16"/>
      <c r="S35" s="16"/>
      <c r="T35" s="16"/>
      <c r="U35" s="16">
        <v>78.14</v>
      </c>
      <c r="V35" s="16">
        <v>71.430000000000007</v>
      </c>
      <c r="W35" s="16">
        <v>16.670000000000002</v>
      </c>
      <c r="X35" s="16">
        <v>89.91</v>
      </c>
      <c r="Y35" s="16">
        <v>85.71</v>
      </c>
      <c r="Z35" s="16">
        <v>91.4</v>
      </c>
      <c r="AA35" s="16">
        <v>83.33</v>
      </c>
      <c r="AB35" s="16">
        <v>96.67</v>
      </c>
      <c r="AC35" s="16">
        <v>92.31</v>
      </c>
      <c r="AD35" s="16"/>
      <c r="AE35" s="16">
        <v>76.19</v>
      </c>
      <c r="AF35" s="16">
        <v>97.22</v>
      </c>
      <c r="AG35" s="16">
        <v>100</v>
      </c>
      <c r="AH35" s="16">
        <v>100</v>
      </c>
      <c r="AI35" s="16">
        <v>87.5</v>
      </c>
      <c r="AJ35" s="16"/>
      <c r="AK35" s="16">
        <v>76.75</v>
      </c>
      <c r="AL35" s="16"/>
      <c r="AM35" s="16"/>
      <c r="AN35" s="16">
        <v>28.57</v>
      </c>
      <c r="AO35" s="16">
        <v>55.83</v>
      </c>
      <c r="AP35" s="16">
        <v>0</v>
      </c>
      <c r="AQ35" s="16"/>
      <c r="AR35" s="16"/>
      <c r="AS35" s="16">
        <v>86.9</v>
      </c>
      <c r="AT35" s="16">
        <v>0</v>
      </c>
      <c r="AU35" s="16"/>
      <c r="AV35" s="16"/>
      <c r="AW35" s="16"/>
      <c r="AX35" s="16"/>
      <c r="AY35" s="16"/>
      <c r="AZ35" s="16"/>
      <c r="BA35" s="16"/>
      <c r="BB35" s="16"/>
      <c r="BC35" s="16"/>
      <c r="BD35" s="16"/>
      <c r="BE35" s="16"/>
      <c r="BF35" s="16"/>
      <c r="BG35" s="16"/>
      <c r="BH35" s="16"/>
      <c r="BI35" s="16"/>
      <c r="BJ35" s="16"/>
      <c r="BK35" s="16">
        <v>78.72</v>
      </c>
      <c r="BL35" s="16">
        <v>82.76</v>
      </c>
      <c r="BM35" s="16">
        <v>66.67</v>
      </c>
      <c r="BN35" s="16">
        <v>85.71</v>
      </c>
      <c r="BO35" s="16">
        <v>58.82</v>
      </c>
      <c r="BP35" s="16">
        <v>76</v>
      </c>
      <c r="BQ35" s="16"/>
      <c r="BR35" s="16"/>
      <c r="BS35" s="16"/>
      <c r="BT35" s="16"/>
      <c r="BU35" s="16"/>
      <c r="BV35" s="16"/>
      <c r="BW35" s="16"/>
      <c r="BX35" s="16"/>
      <c r="BY35" s="16"/>
      <c r="BZ35" s="16"/>
      <c r="CA35" s="16"/>
      <c r="CB35" s="16"/>
      <c r="CC35" s="16"/>
      <c r="CD35" s="16">
        <v>83.89</v>
      </c>
      <c r="CE35" s="16">
        <v>68.66</v>
      </c>
      <c r="CF35" s="16">
        <v>96.34</v>
      </c>
      <c r="CG35" s="16">
        <v>44.52</v>
      </c>
      <c r="CH35" s="16">
        <v>55</v>
      </c>
      <c r="CI35" s="16">
        <v>18.18</v>
      </c>
      <c r="CJ35" s="16">
        <v>35.36</v>
      </c>
      <c r="CK35" s="16">
        <v>60.61</v>
      </c>
      <c r="CL35" s="16">
        <v>50</v>
      </c>
      <c r="CM35" s="16"/>
      <c r="CN35" s="16"/>
      <c r="CO35" s="16"/>
      <c r="CP35" s="16"/>
      <c r="CQ35" s="16"/>
      <c r="CR35" s="16"/>
      <c r="CS35" s="16"/>
      <c r="CT35" s="16"/>
      <c r="CU35" s="16"/>
      <c r="CV35" s="16"/>
      <c r="CW35" s="16">
        <v>89.6</v>
      </c>
      <c r="CX35" s="16">
        <v>90.67</v>
      </c>
      <c r="CY35" s="16">
        <v>78.95</v>
      </c>
      <c r="CZ35" s="16">
        <v>92.59</v>
      </c>
      <c r="DA35" s="16">
        <v>64.81</v>
      </c>
      <c r="DB35" s="16">
        <v>90.97</v>
      </c>
      <c r="DC35" s="16"/>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row>
    <row r="36" spans="1:135" s="15" customFormat="1" ht="13.8" x14ac:dyDescent="0.3">
      <c r="A36" s="33" t="s">
        <v>577</v>
      </c>
      <c r="B36" s="34" t="s">
        <v>252</v>
      </c>
      <c r="C36" s="34" t="s">
        <v>101</v>
      </c>
      <c r="D36" s="34" t="s">
        <v>102</v>
      </c>
      <c r="E36" s="34" t="s">
        <v>158</v>
      </c>
      <c r="F36" s="34" t="s">
        <v>118</v>
      </c>
      <c r="G36" s="34" t="s">
        <v>253</v>
      </c>
      <c r="H36" s="34" t="s">
        <v>254</v>
      </c>
      <c r="I36" s="34" t="s">
        <v>536</v>
      </c>
      <c r="J36" s="35">
        <v>0</v>
      </c>
      <c r="K36" s="34" t="s">
        <v>537</v>
      </c>
      <c r="L36" s="34" t="s">
        <v>106</v>
      </c>
      <c r="M36" s="36">
        <v>77.78</v>
      </c>
      <c r="N36" s="36">
        <v>77.95</v>
      </c>
      <c r="O36" s="36">
        <v>90.3</v>
      </c>
      <c r="P36" s="36">
        <v>62.6</v>
      </c>
      <c r="Q36" s="36">
        <v>70.349999999999994</v>
      </c>
      <c r="R36" s="36">
        <v>71.47</v>
      </c>
      <c r="S36" s="36">
        <v>79.38</v>
      </c>
      <c r="T36" s="36">
        <v>93.89</v>
      </c>
      <c r="U36" s="36"/>
      <c r="V36" s="36"/>
      <c r="W36" s="36"/>
      <c r="X36" s="36"/>
      <c r="Y36" s="36"/>
      <c r="Z36" s="36">
        <v>75.45</v>
      </c>
      <c r="AA36" s="36">
        <v>74.19</v>
      </c>
      <c r="AB36" s="36">
        <v>60</v>
      </c>
      <c r="AC36" s="36">
        <v>78.95</v>
      </c>
      <c r="AD36" s="36">
        <v>91.74</v>
      </c>
      <c r="AE36" s="36"/>
      <c r="AF36" s="36"/>
      <c r="AG36" s="36"/>
      <c r="AH36" s="36"/>
      <c r="AI36" s="36"/>
      <c r="AJ36" s="36">
        <v>96.36</v>
      </c>
      <c r="AK36" s="36">
        <v>45.07</v>
      </c>
      <c r="AL36" s="36">
        <v>44.44</v>
      </c>
      <c r="AM36" s="36">
        <v>0</v>
      </c>
      <c r="AN36" s="36">
        <v>15.56</v>
      </c>
      <c r="AO36" s="36">
        <v>63.1</v>
      </c>
      <c r="AP36" s="36">
        <v>0</v>
      </c>
      <c r="AQ36" s="36">
        <v>0</v>
      </c>
      <c r="AR36" s="36"/>
      <c r="AS36" s="36">
        <v>61.11</v>
      </c>
      <c r="AT36" s="36">
        <v>34.29</v>
      </c>
      <c r="AU36" s="36"/>
      <c r="AV36" s="36"/>
      <c r="AW36" s="36">
        <v>69.349999999999994</v>
      </c>
      <c r="AX36" s="36">
        <v>55</v>
      </c>
      <c r="AY36" s="36">
        <v>68.75</v>
      </c>
      <c r="AZ36" s="36">
        <v>100</v>
      </c>
      <c r="BA36" s="36"/>
      <c r="BB36" s="36"/>
      <c r="BC36" s="36"/>
      <c r="BD36" s="36"/>
      <c r="BE36" s="36"/>
      <c r="BF36" s="36"/>
      <c r="BG36" s="36"/>
      <c r="BH36" s="36"/>
      <c r="BI36" s="36"/>
      <c r="BJ36" s="36"/>
      <c r="BK36" s="36">
        <v>63.8</v>
      </c>
      <c r="BL36" s="36">
        <v>60.95</v>
      </c>
      <c r="BM36" s="36">
        <v>40</v>
      </c>
      <c r="BN36" s="36">
        <v>67.650000000000006</v>
      </c>
      <c r="BO36" s="36">
        <v>54.9</v>
      </c>
      <c r="BP36" s="36">
        <v>52.63</v>
      </c>
      <c r="BQ36" s="36"/>
      <c r="BR36" s="36"/>
      <c r="BS36" s="36"/>
      <c r="BT36" s="36"/>
      <c r="BU36" s="36"/>
      <c r="BV36" s="36">
        <v>66.67</v>
      </c>
      <c r="BW36" s="36">
        <v>74.150000000000006</v>
      </c>
      <c r="BX36" s="36">
        <v>66.67</v>
      </c>
      <c r="BY36" s="36">
        <v>50.67</v>
      </c>
      <c r="BZ36" s="36">
        <v>53.33</v>
      </c>
      <c r="CA36" s="36">
        <v>61.11</v>
      </c>
      <c r="CB36" s="36"/>
      <c r="CC36" s="36">
        <v>70.349999999999994</v>
      </c>
      <c r="CD36" s="36">
        <v>79.319999999999993</v>
      </c>
      <c r="CE36" s="36">
        <v>75.959999999999994</v>
      </c>
      <c r="CF36" s="36">
        <v>83.45</v>
      </c>
      <c r="CG36" s="36">
        <v>63.4</v>
      </c>
      <c r="CH36" s="36">
        <v>47.5</v>
      </c>
      <c r="CI36" s="36">
        <v>63.64</v>
      </c>
      <c r="CJ36" s="36">
        <v>67.540000000000006</v>
      </c>
      <c r="CK36" s="36">
        <v>92.42</v>
      </c>
      <c r="CL36" s="36">
        <v>85.71</v>
      </c>
      <c r="CM36" s="36"/>
      <c r="CN36" s="36"/>
      <c r="CO36" s="36"/>
      <c r="CP36" s="36"/>
      <c r="CQ36" s="36">
        <v>79.38</v>
      </c>
      <c r="CR36" s="36">
        <v>91.89</v>
      </c>
      <c r="CS36" s="36">
        <v>52.17</v>
      </c>
      <c r="CT36" s="36">
        <v>94.29</v>
      </c>
      <c r="CU36" s="36">
        <v>84.38</v>
      </c>
      <c r="CV36" s="36">
        <v>75</v>
      </c>
      <c r="CW36" s="36">
        <v>93.89</v>
      </c>
      <c r="CX36" s="36">
        <v>89.84</v>
      </c>
      <c r="CY36" s="36">
        <v>92.77</v>
      </c>
      <c r="CZ36" s="36">
        <v>100</v>
      </c>
      <c r="DA36" s="36">
        <v>83.99</v>
      </c>
      <c r="DB36" s="36">
        <v>95.42</v>
      </c>
      <c r="DC36" s="36">
        <v>95.08</v>
      </c>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row>
    <row r="37" spans="1:135" s="15" customFormat="1" ht="13.8" x14ac:dyDescent="0.3">
      <c r="A37" s="33" t="s">
        <v>577</v>
      </c>
      <c r="B37" s="34" t="s">
        <v>245</v>
      </c>
      <c r="C37" s="34" t="s">
        <v>101</v>
      </c>
      <c r="D37" s="34" t="s">
        <v>102</v>
      </c>
      <c r="E37" s="34" t="s">
        <v>158</v>
      </c>
      <c r="F37" s="34" t="s">
        <v>118</v>
      </c>
      <c r="G37" s="34" t="s">
        <v>105</v>
      </c>
      <c r="H37" s="34" t="s">
        <v>105</v>
      </c>
      <c r="I37" s="34" t="s">
        <v>536</v>
      </c>
      <c r="J37" s="35">
        <v>1</v>
      </c>
      <c r="K37" s="34" t="s">
        <v>537</v>
      </c>
      <c r="L37" s="34" t="s">
        <v>106</v>
      </c>
      <c r="M37" s="36">
        <v>85.1</v>
      </c>
      <c r="N37" s="36">
        <v>87.14</v>
      </c>
      <c r="O37" s="36">
        <v>98.2</v>
      </c>
      <c r="P37" s="36">
        <v>85.91</v>
      </c>
      <c r="Q37" s="36">
        <v>86.3</v>
      </c>
      <c r="R37" s="36">
        <v>86.45</v>
      </c>
      <c r="S37" s="36">
        <v>68.150000000000006</v>
      </c>
      <c r="T37" s="36">
        <v>87.78</v>
      </c>
      <c r="U37" s="36"/>
      <c r="V37" s="36"/>
      <c r="W37" s="36"/>
      <c r="X37" s="36"/>
      <c r="Y37" s="36"/>
      <c r="Z37" s="36">
        <v>86.99</v>
      </c>
      <c r="AA37" s="36">
        <v>84.85</v>
      </c>
      <c r="AB37" s="36">
        <v>88.89</v>
      </c>
      <c r="AC37" s="36">
        <v>86.21</v>
      </c>
      <c r="AD37" s="36">
        <v>98.81</v>
      </c>
      <c r="AE37" s="36"/>
      <c r="AF37" s="36"/>
      <c r="AG37" s="36"/>
      <c r="AH37" s="36"/>
      <c r="AI37" s="36"/>
      <c r="AJ37" s="36">
        <v>95.45</v>
      </c>
      <c r="AK37" s="36">
        <v>75.87</v>
      </c>
      <c r="AL37" s="36">
        <v>73.33</v>
      </c>
      <c r="AM37" s="36">
        <v>75</v>
      </c>
      <c r="AN37" s="36">
        <v>87.5</v>
      </c>
      <c r="AO37" s="36">
        <v>97.44</v>
      </c>
      <c r="AP37" s="36">
        <v>0</v>
      </c>
      <c r="AQ37" s="36">
        <v>47.5</v>
      </c>
      <c r="AR37" s="36"/>
      <c r="AS37" s="36">
        <v>71.08</v>
      </c>
      <c r="AT37" s="36">
        <v>80</v>
      </c>
      <c r="AU37" s="36">
        <v>100</v>
      </c>
      <c r="AV37" s="36"/>
      <c r="AW37" s="36">
        <v>81.67</v>
      </c>
      <c r="AX37" s="36">
        <v>85</v>
      </c>
      <c r="AY37" s="36">
        <v>80</v>
      </c>
      <c r="AZ37" s="36">
        <v>85.71</v>
      </c>
      <c r="BA37" s="36"/>
      <c r="BB37" s="36"/>
      <c r="BC37" s="36"/>
      <c r="BD37" s="36"/>
      <c r="BE37" s="36"/>
      <c r="BF37" s="36"/>
      <c r="BG37" s="36"/>
      <c r="BH37" s="36"/>
      <c r="BI37" s="36"/>
      <c r="BJ37" s="36"/>
      <c r="BK37" s="36">
        <v>95.5</v>
      </c>
      <c r="BL37" s="36">
        <v>100</v>
      </c>
      <c r="BM37" s="36">
        <v>100</v>
      </c>
      <c r="BN37" s="36">
        <v>100</v>
      </c>
      <c r="BO37" s="36">
        <v>100</v>
      </c>
      <c r="BP37" s="36">
        <v>80.77</v>
      </c>
      <c r="BQ37" s="36"/>
      <c r="BR37" s="36"/>
      <c r="BS37" s="36"/>
      <c r="BT37" s="36"/>
      <c r="BU37" s="36"/>
      <c r="BV37" s="36">
        <v>96.01</v>
      </c>
      <c r="BW37" s="36">
        <v>98.39</v>
      </c>
      <c r="BX37" s="36">
        <v>100</v>
      </c>
      <c r="BY37" s="36">
        <v>98.67</v>
      </c>
      <c r="BZ37" s="36">
        <v>95</v>
      </c>
      <c r="CA37" s="36">
        <v>91.67</v>
      </c>
      <c r="CB37" s="36"/>
      <c r="CC37" s="36">
        <v>86.3</v>
      </c>
      <c r="CD37" s="36">
        <v>92.86</v>
      </c>
      <c r="CE37" s="36">
        <v>90</v>
      </c>
      <c r="CF37" s="36">
        <v>95.24</v>
      </c>
      <c r="CG37" s="36">
        <v>73.680000000000007</v>
      </c>
      <c r="CH37" s="36">
        <v>67.5</v>
      </c>
      <c r="CI37" s="36">
        <v>72.73</v>
      </c>
      <c r="CJ37" s="36">
        <v>74.78</v>
      </c>
      <c r="CK37" s="36">
        <v>76.52</v>
      </c>
      <c r="CL37" s="36">
        <v>100</v>
      </c>
      <c r="CM37" s="36"/>
      <c r="CN37" s="36"/>
      <c r="CO37" s="36"/>
      <c r="CP37" s="36"/>
      <c r="CQ37" s="36">
        <v>68.150000000000006</v>
      </c>
      <c r="CR37" s="36">
        <v>75.680000000000007</v>
      </c>
      <c r="CS37" s="36">
        <v>73.91</v>
      </c>
      <c r="CT37" s="36">
        <v>62.86</v>
      </c>
      <c r="CU37" s="36">
        <v>65.62</v>
      </c>
      <c r="CV37" s="36">
        <v>66.67</v>
      </c>
      <c r="CW37" s="36">
        <v>87.78</v>
      </c>
      <c r="CX37" s="36">
        <v>87.59</v>
      </c>
      <c r="CY37" s="36">
        <v>90.96</v>
      </c>
      <c r="CZ37" s="36">
        <v>84.78</v>
      </c>
      <c r="DA37" s="36">
        <v>83.95</v>
      </c>
      <c r="DB37" s="36">
        <v>84.88</v>
      </c>
      <c r="DC37" s="36">
        <v>76.23</v>
      </c>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row>
    <row r="38" spans="1:135" s="15" customFormat="1" ht="13.8" x14ac:dyDescent="0.3">
      <c r="A38" s="33" t="s">
        <v>577</v>
      </c>
      <c r="B38" s="34" t="s">
        <v>250</v>
      </c>
      <c r="C38" s="34" t="s">
        <v>101</v>
      </c>
      <c r="D38" s="34" t="s">
        <v>102</v>
      </c>
      <c r="E38" s="34" t="s">
        <v>176</v>
      </c>
      <c r="F38" s="34" t="s">
        <v>108</v>
      </c>
      <c r="G38" s="34" t="s">
        <v>105</v>
      </c>
      <c r="H38" s="34" t="s">
        <v>105</v>
      </c>
      <c r="I38" s="34" t="s">
        <v>536</v>
      </c>
      <c r="J38" s="35">
        <v>1</v>
      </c>
      <c r="K38" s="34" t="s">
        <v>537</v>
      </c>
      <c r="L38" s="34" t="s">
        <v>106</v>
      </c>
      <c r="M38" s="36">
        <v>86.04</v>
      </c>
      <c r="N38" s="36">
        <v>70.709999999999994</v>
      </c>
      <c r="O38" s="36">
        <v>96.71</v>
      </c>
      <c r="P38" s="36">
        <v>87.61</v>
      </c>
      <c r="Q38" s="36">
        <v>93.17</v>
      </c>
      <c r="R38" s="36">
        <v>84.75</v>
      </c>
      <c r="S38" s="36">
        <v>78.099999999999994</v>
      </c>
      <c r="T38" s="36">
        <v>88.03</v>
      </c>
      <c r="U38" s="36"/>
      <c r="V38" s="36"/>
      <c r="W38" s="36"/>
      <c r="X38" s="36"/>
      <c r="Y38" s="36"/>
      <c r="Z38" s="36">
        <v>72.36</v>
      </c>
      <c r="AA38" s="36">
        <v>90.91</v>
      </c>
      <c r="AB38" s="36">
        <v>55.56</v>
      </c>
      <c r="AC38" s="36">
        <v>67.819999999999993</v>
      </c>
      <c r="AD38" s="36">
        <v>97.1</v>
      </c>
      <c r="AE38" s="36"/>
      <c r="AF38" s="36"/>
      <c r="AG38" s="36"/>
      <c r="AH38" s="36"/>
      <c r="AI38" s="36"/>
      <c r="AJ38" s="36">
        <v>96.3</v>
      </c>
      <c r="AK38" s="36">
        <v>83.87</v>
      </c>
      <c r="AL38" s="36">
        <v>86.67</v>
      </c>
      <c r="AM38" s="36">
        <v>88.89</v>
      </c>
      <c r="AN38" s="36">
        <v>80.489999999999995</v>
      </c>
      <c r="AO38" s="36">
        <v>97.44</v>
      </c>
      <c r="AP38" s="36"/>
      <c r="AQ38" s="36">
        <v>93.75</v>
      </c>
      <c r="AR38" s="36">
        <v>85.71</v>
      </c>
      <c r="AS38" s="36">
        <v>95.24</v>
      </c>
      <c r="AT38" s="36">
        <v>68.569999999999993</v>
      </c>
      <c r="AU38" s="36">
        <v>100</v>
      </c>
      <c r="AV38" s="36"/>
      <c r="AW38" s="36">
        <v>96.67</v>
      </c>
      <c r="AX38" s="36">
        <v>100</v>
      </c>
      <c r="AY38" s="36">
        <v>93.33</v>
      </c>
      <c r="AZ38" s="36">
        <v>100</v>
      </c>
      <c r="BA38" s="36">
        <v>97.62</v>
      </c>
      <c r="BB38" s="36">
        <v>100</v>
      </c>
      <c r="BC38" s="36">
        <v>95</v>
      </c>
      <c r="BD38" s="36">
        <v>100</v>
      </c>
      <c r="BE38" s="36">
        <v>100</v>
      </c>
      <c r="BF38" s="36">
        <v>75</v>
      </c>
      <c r="BG38" s="36"/>
      <c r="BH38" s="36"/>
      <c r="BI38" s="36"/>
      <c r="BJ38" s="36"/>
      <c r="BK38" s="36">
        <v>89.47</v>
      </c>
      <c r="BL38" s="36">
        <v>100</v>
      </c>
      <c r="BM38" s="36">
        <v>75</v>
      </c>
      <c r="BN38" s="36">
        <v>95.65</v>
      </c>
      <c r="BO38" s="36">
        <v>100</v>
      </c>
      <c r="BP38" s="36">
        <v>69.23</v>
      </c>
      <c r="BQ38" s="36">
        <v>72</v>
      </c>
      <c r="BR38" s="36">
        <v>100</v>
      </c>
      <c r="BS38" s="36">
        <v>100</v>
      </c>
      <c r="BT38" s="36">
        <v>53.85</v>
      </c>
      <c r="BU38" s="36">
        <v>85.71</v>
      </c>
      <c r="BV38" s="36">
        <v>92.96</v>
      </c>
      <c r="BW38" s="36">
        <v>93.65</v>
      </c>
      <c r="BX38" s="36">
        <v>95.45</v>
      </c>
      <c r="BY38" s="36">
        <v>76.92</v>
      </c>
      <c r="BZ38" s="36">
        <v>100</v>
      </c>
      <c r="CA38" s="36">
        <v>100</v>
      </c>
      <c r="CB38" s="36"/>
      <c r="CC38" s="36">
        <v>93.17</v>
      </c>
      <c r="CD38" s="36">
        <v>97.45</v>
      </c>
      <c r="CE38" s="36">
        <v>94.44</v>
      </c>
      <c r="CF38" s="36">
        <v>100</v>
      </c>
      <c r="CG38" s="36">
        <v>77.2</v>
      </c>
      <c r="CH38" s="36">
        <v>95</v>
      </c>
      <c r="CI38" s="36">
        <v>81.819999999999993</v>
      </c>
      <c r="CJ38" s="36">
        <v>65.989999999999995</v>
      </c>
      <c r="CK38" s="36">
        <v>58.33</v>
      </c>
      <c r="CL38" s="36">
        <v>57.14</v>
      </c>
      <c r="CM38" s="36">
        <v>77.739999999999995</v>
      </c>
      <c r="CN38" s="36">
        <v>80.489999999999995</v>
      </c>
      <c r="CO38" s="36">
        <v>92.5</v>
      </c>
      <c r="CP38" s="36">
        <v>73.53</v>
      </c>
      <c r="CQ38" s="36">
        <v>78.099999999999994</v>
      </c>
      <c r="CR38" s="36">
        <v>86.49</v>
      </c>
      <c r="CS38" s="36">
        <v>78.260000000000005</v>
      </c>
      <c r="CT38" s="36">
        <v>85.71</v>
      </c>
      <c r="CU38" s="36">
        <v>81.819999999999993</v>
      </c>
      <c r="CV38" s="36">
        <v>50</v>
      </c>
      <c r="CW38" s="36">
        <v>88.03</v>
      </c>
      <c r="CX38" s="36">
        <v>76.64</v>
      </c>
      <c r="CY38" s="36">
        <v>93.98</v>
      </c>
      <c r="CZ38" s="36">
        <v>84.78</v>
      </c>
      <c r="DA38" s="36">
        <v>84.29</v>
      </c>
      <c r="DB38" s="36">
        <v>92.83</v>
      </c>
      <c r="DC38" s="36">
        <v>79.92</v>
      </c>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row>
    <row r="39" spans="1:135" s="15" customFormat="1" ht="13.8" x14ac:dyDescent="0.3">
      <c r="A39" s="33" t="s">
        <v>577</v>
      </c>
      <c r="B39" s="34" t="s">
        <v>206</v>
      </c>
      <c r="C39" s="34" t="s">
        <v>101</v>
      </c>
      <c r="D39" s="34" t="s">
        <v>102</v>
      </c>
      <c r="E39" s="34" t="s">
        <v>158</v>
      </c>
      <c r="F39" s="34" t="s">
        <v>322</v>
      </c>
      <c r="G39" s="34" t="s">
        <v>207</v>
      </c>
      <c r="H39" s="34" t="s">
        <v>208</v>
      </c>
      <c r="I39" s="34" t="s">
        <v>536</v>
      </c>
      <c r="J39" s="35">
        <v>1</v>
      </c>
      <c r="K39" s="34" t="s">
        <v>537</v>
      </c>
      <c r="L39" s="34" t="s">
        <v>106</v>
      </c>
      <c r="M39" s="36">
        <v>76.13</v>
      </c>
      <c r="N39" s="36">
        <v>92.14</v>
      </c>
      <c r="O39" s="36">
        <v>92.59</v>
      </c>
      <c r="P39" s="36">
        <v>66.989999999999995</v>
      </c>
      <c r="Q39" s="36">
        <v>80.27</v>
      </c>
      <c r="R39" s="36">
        <v>65.84</v>
      </c>
      <c r="S39" s="36">
        <v>48.31</v>
      </c>
      <c r="T39" s="36">
        <v>93.01</v>
      </c>
      <c r="U39" s="36"/>
      <c r="V39" s="36"/>
      <c r="W39" s="36"/>
      <c r="X39" s="36"/>
      <c r="Y39" s="36"/>
      <c r="Z39" s="36">
        <v>91.87</v>
      </c>
      <c r="AA39" s="36">
        <v>96.97</v>
      </c>
      <c r="AB39" s="36">
        <v>94.44</v>
      </c>
      <c r="AC39" s="36">
        <v>88.51</v>
      </c>
      <c r="AD39" s="36">
        <v>91.74</v>
      </c>
      <c r="AE39" s="36"/>
      <c r="AF39" s="36"/>
      <c r="AG39" s="36"/>
      <c r="AH39" s="36"/>
      <c r="AI39" s="36"/>
      <c r="AJ39" s="36">
        <v>99.09</v>
      </c>
      <c r="AK39" s="36">
        <v>52.69</v>
      </c>
      <c r="AL39" s="36">
        <v>44.44</v>
      </c>
      <c r="AM39" s="36">
        <v>0</v>
      </c>
      <c r="AN39" s="36">
        <v>20.83</v>
      </c>
      <c r="AO39" s="36">
        <v>27.78</v>
      </c>
      <c r="AP39" s="36">
        <v>0</v>
      </c>
      <c r="AQ39" s="36">
        <v>46.25</v>
      </c>
      <c r="AR39" s="36"/>
      <c r="AS39" s="36">
        <v>73.33</v>
      </c>
      <c r="AT39" s="36">
        <v>40</v>
      </c>
      <c r="AU39" s="36"/>
      <c r="AV39" s="36"/>
      <c r="AW39" s="36">
        <v>60.71</v>
      </c>
      <c r="AX39" s="36">
        <v>55</v>
      </c>
      <c r="AY39" s="36">
        <v>63.33</v>
      </c>
      <c r="AZ39" s="36">
        <v>80</v>
      </c>
      <c r="BA39" s="36"/>
      <c r="BB39" s="36"/>
      <c r="BC39" s="36"/>
      <c r="BD39" s="36"/>
      <c r="BE39" s="36"/>
      <c r="BF39" s="36"/>
      <c r="BG39" s="36"/>
      <c r="BH39" s="36"/>
      <c r="BI39" s="36"/>
      <c r="BJ39" s="36"/>
      <c r="BK39" s="36">
        <v>71.430000000000007</v>
      </c>
      <c r="BL39" s="36">
        <v>82.86</v>
      </c>
      <c r="BM39" s="36">
        <v>68.75</v>
      </c>
      <c r="BN39" s="36">
        <v>66.67</v>
      </c>
      <c r="BO39" s="36">
        <v>94.44</v>
      </c>
      <c r="BP39" s="36">
        <v>55</v>
      </c>
      <c r="BQ39" s="36"/>
      <c r="BR39" s="36"/>
      <c r="BS39" s="36"/>
      <c r="BT39" s="36"/>
      <c r="BU39" s="36"/>
      <c r="BV39" s="36">
        <v>67.23</v>
      </c>
      <c r="BW39" s="36">
        <v>70.91</v>
      </c>
      <c r="BX39" s="36">
        <v>57.14</v>
      </c>
      <c r="BY39" s="36">
        <v>36.11</v>
      </c>
      <c r="BZ39" s="36">
        <v>41.67</v>
      </c>
      <c r="CA39" s="36">
        <v>62.5</v>
      </c>
      <c r="CB39" s="36"/>
      <c r="CC39" s="36">
        <v>80.27</v>
      </c>
      <c r="CD39" s="36">
        <v>78.42</v>
      </c>
      <c r="CE39" s="36">
        <v>84.29</v>
      </c>
      <c r="CF39" s="36">
        <v>73.03</v>
      </c>
      <c r="CG39" s="36">
        <v>46.46</v>
      </c>
      <c r="CH39" s="36">
        <v>42.5</v>
      </c>
      <c r="CI39" s="36">
        <v>81.819999999999993</v>
      </c>
      <c r="CJ39" s="36">
        <v>34.68</v>
      </c>
      <c r="CK39" s="36">
        <v>40.15</v>
      </c>
      <c r="CL39" s="36">
        <v>85.71</v>
      </c>
      <c r="CM39" s="36"/>
      <c r="CN39" s="36"/>
      <c r="CO39" s="36"/>
      <c r="CP39" s="36"/>
      <c r="CQ39" s="36">
        <v>48.31</v>
      </c>
      <c r="CR39" s="36">
        <v>43.24</v>
      </c>
      <c r="CS39" s="36">
        <v>13.33</v>
      </c>
      <c r="CT39" s="36">
        <v>74.290000000000006</v>
      </c>
      <c r="CU39" s="36">
        <v>80</v>
      </c>
      <c r="CV39" s="36">
        <v>66.67</v>
      </c>
      <c r="CW39" s="36">
        <v>93.01</v>
      </c>
      <c r="CX39" s="36">
        <v>93.43</v>
      </c>
      <c r="CY39" s="36">
        <v>95.18</v>
      </c>
      <c r="CZ39" s="36">
        <v>93.18</v>
      </c>
      <c r="DA39" s="36">
        <v>65.14</v>
      </c>
      <c r="DB39" s="36">
        <v>96.25</v>
      </c>
      <c r="DC39" s="36">
        <v>91.53</v>
      </c>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row>
    <row r="40" spans="1:135" s="15" customFormat="1" ht="13.8" x14ac:dyDescent="0.3">
      <c r="A40" s="33" t="s">
        <v>577</v>
      </c>
      <c r="B40" s="34" t="s">
        <v>209</v>
      </c>
      <c r="C40" s="34" t="s">
        <v>101</v>
      </c>
      <c r="D40" s="34" t="s">
        <v>102</v>
      </c>
      <c r="E40" s="34" t="s">
        <v>158</v>
      </c>
      <c r="F40" s="34" t="s">
        <v>322</v>
      </c>
      <c r="G40" s="34" t="s">
        <v>210</v>
      </c>
      <c r="H40" s="34" t="s">
        <v>211</v>
      </c>
      <c r="I40" s="34" t="s">
        <v>536</v>
      </c>
      <c r="J40" s="35">
        <v>1</v>
      </c>
      <c r="K40" s="34" t="s">
        <v>537</v>
      </c>
      <c r="L40" s="34" t="s">
        <v>106</v>
      </c>
      <c r="M40" s="36">
        <v>46.46</v>
      </c>
      <c r="N40" s="36">
        <v>33.33</v>
      </c>
      <c r="O40" s="36">
        <v>43.16</v>
      </c>
      <c r="P40" s="36">
        <v>42.93</v>
      </c>
      <c r="Q40" s="36">
        <v>23.76</v>
      </c>
      <c r="R40" s="36">
        <v>41.7</v>
      </c>
      <c r="S40" s="36">
        <v>26.19</v>
      </c>
      <c r="T40" s="36">
        <v>54.51</v>
      </c>
      <c r="U40" s="36"/>
      <c r="V40" s="36"/>
      <c r="W40" s="36"/>
      <c r="X40" s="36"/>
      <c r="Y40" s="36"/>
      <c r="Z40" s="36">
        <v>31.9</v>
      </c>
      <c r="AA40" s="36">
        <v>33.33</v>
      </c>
      <c r="AB40" s="36">
        <v>18.75</v>
      </c>
      <c r="AC40" s="36">
        <v>30.12</v>
      </c>
      <c r="AD40" s="36">
        <v>39.9</v>
      </c>
      <c r="AE40" s="36"/>
      <c r="AF40" s="36"/>
      <c r="AG40" s="36"/>
      <c r="AH40" s="36"/>
      <c r="AI40" s="36"/>
      <c r="AJ40" s="36">
        <v>52.17</v>
      </c>
      <c r="AK40" s="36">
        <v>35.119999999999997</v>
      </c>
      <c r="AL40" s="36">
        <v>22.22</v>
      </c>
      <c r="AM40" s="36">
        <v>0</v>
      </c>
      <c r="AN40" s="36">
        <v>16.670000000000002</v>
      </c>
      <c r="AO40" s="36">
        <v>57.69</v>
      </c>
      <c r="AP40" s="36">
        <v>0</v>
      </c>
      <c r="AQ40" s="36">
        <v>0</v>
      </c>
      <c r="AR40" s="36"/>
      <c r="AS40" s="36">
        <v>46.67</v>
      </c>
      <c r="AT40" s="36">
        <v>16.670000000000002</v>
      </c>
      <c r="AU40" s="36"/>
      <c r="AV40" s="36"/>
      <c r="AW40" s="36">
        <v>62.5</v>
      </c>
      <c r="AX40" s="36">
        <v>75</v>
      </c>
      <c r="AY40" s="36">
        <v>60</v>
      </c>
      <c r="AZ40" s="36">
        <v>60.71</v>
      </c>
      <c r="BA40" s="36"/>
      <c r="BB40" s="36"/>
      <c r="BC40" s="36"/>
      <c r="BD40" s="36"/>
      <c r="BE40" s="36"/>
      <c r="BF40" s="36"/>
      <c r="BG40" s="36"/>
      <c r="BH40" s="36"/>
      <c r="BI40" s="36"/>
      <c r="BJ40" s="36"/>
      <c r="BK40" s="36">
        <v>43.01</v>
      </c>
      <c r="BL40" s="36">
        <v>31.43</v>
      </c>
      <c r="BM40" s="36">
        <v>33.33</v>
      </c>
      <c r="BN40" s="36">
        <v>52.94</v>
      </c>
      <c r="BO40" s="36">
        <v>23.53</v>
      </c>
      <c r="BP40" s="36">
        <v>36.840000000000003</v>
      </c>
      <c r="BQ40" s="36"/>
      <c r="BR40" s="36"/>
      <c r="BS40" s="36"/>
      <c r="BT40" s="36"/>
      <c r="BU40" s="36"/>
      <c r="BV40" s="36">
        <v>40.270000000000003</v>
      </c>
      <c r="BW40" s="36">
        <v>32.14</v>
      </c>
      <c r="BX40" s="36">
        <v>19.05</v>
      </c>
      <c r="BY40" s="36">
        <v>36.11</v>
      </c>
      <c r="BZ40" s="36">
        <v>41.67</v>
      </c>
      <c r="CA40" s="36">
        <v>33.33</v>
      </c>
      <c r="CB40" s="36"/>
      <c r="CC40" s="36">
        <v>23.76</v>
      </c>
      <c r="CD40" s="36">
        <v>41.01</v>
      </c>
      <c r="CE40" s="36">
        <v>19.09</v>
      </c>
      <c r="CF40" s="36">
        <v>54.17</v>
      </c>
      <c r="CG40" s="36">
        <v>41.27</v>
      </c>
      <c r="CH40" s="36">
        <v>30</v>
      </c>
      <c r="CI40" s="36">
        <v>63.64</v>
      </c>
      <c r="CJ40" s="36">
        <v>50</v>
      </c>
      <c r="CK40" s="36">
        <v>29.55</v>
      </c>
      <c r="CL40" s="36">
        <v>42.86</v>
      </c>
      <c r="CM40" s="36"/>
      <c r="CN40" s="36"/>
      <c r="CO40" s="36"/>
      <c r="CP40" s="36"/>
      <c r="CQ40" s="36">
        <v>26.19</v>
      </c>
      <c r="CR40" s="36">
        <v>35.14</v>
      </c>
      <c r="CS40" s="36">
        <v>0</v>
      </c>
      <c r="CT40" s="36">
        <v>36.67</v>
      </c>
      <c r="CU40" s="36">
        <v>42.86</v>
      </c>
      <c r="CV40" s="36">
        <v>16.670000000000002</v>
      </c>
      <c r="CW40" s="36">
        <v>54.51</v>
      </c>
      <c r="CX40" s="36">
        <v>51.15</v>
      </c>
      <c r="CY40" s="36">
        <v>47.22</v>
      </c>
      <c r="CZ40" s="36">
        <v>45.45</v>
      </c>
      <c r="DA40" s="36">
        <v>61.02</v>
      </c>
      <c r="DB40" s="36">
        <v>58.79</v>
      </c>
      <c r="DC40" s="36">
        <v>63.66</v>
      </c>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row>
    <row r="41" spans="1:135" s="34" customFormat="1" ht="13.8" x14ac:dyDescent="0.3">
      <c r="A41" s="33" t="s">
        <v>577</v>
      </c>
      <c r="B41" s="34" t="s">
        <v>303</v>
      </c>
      <c r="C41" s="34" t="s">
        <v>101</v>
      </c>
      <c r="D41" s="34" t="s">
        <v>102</v>
      </c>
      <c r="E41" s="34" t="s">
        <v>147</v>
      </c>
      <c r="F41" s="34" t="s">
        <v>170</v>
      </c>
      <c r="G41" s="34" t="s">
        <v>105</v>
      </c>
      <c r="H41" s="34" t="s">
        <v>105</v>
      </c>
      <c r="I41" s="34" t="s">
        <v>536</v>
      </c>
      <c r="J41" s="35">
        <v>1</v>
      </c>
      <c r="K41" s="34" t="s">
        <v>537</v>
      </c>
      <c r="L41" s="34" t="s">
        <v>106</v>
      </c>
      <c r="M41" s="36">
        <v>70.569999999999993</v>
      </c>
      <c r="N41" s="36">
        <v>55.86</v>
      </c>
      <c r="O41" s="36">
        <v>83.8</v>
      </c>
      <c r="P41" s="36">
        <v>66.23</v>
      </c>
      <c r="Q41" s="36">
        <v>80.66</v>
      </c>
      <c r="R41" s="36">
        <v>76.28</v>
      </c>
      <c r="S41" s="36">
        <v>32.18</v>
      </c>
      <c r="T41" s="36">
        <v>78.260000000000005</v>
      </c>
      <c r="U41" s="36">
        <v>70.78</v>
      </c>
      <c r="V41" s="36">
        <v>81.03</v>
      </c>
      <c r="W41" s="36">
        <v>41.67</v>
      </c>
      <c r="X41" s="36">
        <v>69.150000000000006</v>
      </c>
      <c r="Y41" s="36">
        <v>100</v>
      </c>
      <c r="Z41" s="36">
        <v>46.15</v>
      </c>
      <c r="AA41" s="36">
        <v>50</v>
      </c>
      <c r="AB41" s="36">
        <v>38.89</v>
      </c>
      <c r="AC41" s="36">
        <v>44.05</v>
      </c>
      <c r="AD41" s="36">
        <v>86.36</v>
      </c>
      <c r="AE41" s="36">
        <v>56.94</v>
      </c>
      <c r="AF41" s="36">
        <v>89.47</v>
      </c>
      <c r="AG41" s="36">
        <v>91.67</v>
      </c>
      <c r="AH41" s="36">
        <v>88.46</v>
      </c>
      <c r="AI41" s="36">
        <v>77.78</v>
      </c>
      <c r="AJ41" s="36">
        <v>84.38</v>
      </c>
      <c r="AK41" s="36">
        <v>70.12</v>
      </c>
      <c r="AL41" s="36">
        <v>50</v>
      </c>
      <c r="AM41" s="36">
        <v>0</v>
      </c>
      <c r="AN41" s="36">
        <v>79.41</v>
      </c>
      <c r="AO41" s="36">
        <v>71.150000000000006</v>
      </c>
      <c r="AP41" s="36">
        <v>0</v>
      </c>
      <c r="AQ41" s="36">
        <v>0</v>
      </c>
      <c r="AR41" s="36">
        <v>50</v>
      </c>
      <c r="AS41" s="36">
        <v>84.71</v>
      </c>
      <c r="AT41" s="36">
        <v>68.569999999999993</v>
      </c>
      <c r="AU41" s="36"/>
      <c r="AV41" s="36"/>
      <c r="AW41" s="36">
        <v>60</v>
      </c>
      <c r="AX41" s="36">
        <v>45</v>
      </c>
      <c r="AY41" s="36">
        <v>60</v>
      </c>
      <c r="AZ41" s="36">
        <v>92.86</v>
      </c>
      <c r="BA41" s="36">
        <v>70</v>
      </c>
      <c r="BB41" s="36">
        <v>87.5</v>
      </c>
      <c r="BC41" s="36">
        <v>66.67</v>
      </c>
      <c r="BD41" s="36">
        <v>66.67</v>
      </c>
      <c r="BE41" s="36">
        <v>100</v>
      </c>
      <c r="BF41" s="36">
        <v>25</v>
      </c>
      <c r="BG41" s="36"/>
      <c r="BH41" s="36"/>
      <c r="BI41" s="36"/>
      <c r="BJ41" s="36"/>
      <c r="BK41" s="36">
        <v>60.99</v>
      </c>
      <c r="BL41" s="36">
        <v>67.78</v>
      </c>
      <c r="BM41" s="36">
        <v>50</v>
      </c>
      <c r="BN41" s="36">
        <v>69.7</v>
      </c>
      <c r="BO41" s="36">
        <v>48.72</v>
      </c>
      <c r="BP41" s="36">
        <v>61.54</v>
      </c>
      <c r="BQ41" s="36">
        <v>64.290000000000006</v>
      </c>
      <c r="BR41" s="36">
        <v>100</v>
      </c>
      <c r="BS41" s="36">
        <v>25</v>
      </c>
      <c r="BT41" s="36">
        <v>50</v>
      </c>
      <c r="BU41" s="36">
        <v>75</v>
      </c>
      <c r="BV41" s="36">
        <v>57.65</v>
      </c>
      <c r="BW41" s="36">
        <v>58.93</v>
      </c>
      <c r="BX41" s="36">
        <v>56.25</v>
      </c>
      <c r="BY41" s="36">
        <v>40</v>
      </c>
      <c r="BZ41" s="36">
        <v>67.86</v>
      </c>
      <c r="CA41" s="36">
        <v>40.74</v>
      </c>
      <c r="CB41" s="36">
        <v>64.150000000000006</v>
      </c>
      <c r="CC41" s="36">
        <v>80.66</v>
      </c>
      <c r="CD41" s="36">
        <v>78.98</v>
      </c>
      <c r="CE41" s="36">
        <v>73.61</v>
      </c>
      <c r="CF41" s="36">
        <v>84.71</v>
      </c>
      <c r="CG41" s="36">
        <v>60.06</v>
      </c>
      <c r="CH41" s="36">
        <v>67.5</v>
      </c>
      <c r="CI41" s="36">
        <v>72.73</v>
      </c>
      <c r="CJ41" s="36">
        <v>50.68</v>
      </c>
      <c r="CK41" s="36">
        <v>35.61</v>
      </c>
      <c r="CL41" s="36">
        <v>85.71</v>
      </c>
      <c r="CM41" s="36">
        <v>83.99</v>
      </c>
      <c r="CN41" s="36">
        <v>75.61</v>
      </c>
      <c r="CO41" s="36">
        <v>90</v>
      </c>
      <c r="CP41" s="36">
        <v>86.03</v>
      </c>
      <c r="CQ41" s="36">
        <v>32.18</v>
      </c>
      <c r="CR41" s="36">
        <v>29.73</v>
      </c>
      <c r="CS41" s="36">
        <v>33.33</v>
      </c>
      <c r="CT41" s="36">
        <v>20</v>
      </c>
      <c r="CU41" s="36">
        <v>34.479999999999997</v>
      </c>
      <c r="CV41" s="36">
        <v>41.67</v>
      </c>
      <c r="CW41" s="36">
        <v>78.260000000000005</v>
      </c>
      <c r="CX41" s="36">
        <v>56.3</v>
      </c>
      <c r="CY41" s="36">
        <v>91.57</v>
      </c>
      <c r="CZ41" s="36">
        <v>92.55</v>
      </c>
      <c r="DA41" s="36">
        <v>72.78</v>
      </c>
      <c r="DB41" s="36">
        <v>83.22</v>
      </c>
      <c r="DC41" s="36">
        <v>74.099999999999994</v>
      </c>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row>
    <row r="42" spans="1:135" s="34" customFormat="1" ht="13.8" x14ac:dyDescent="0.3">
      <c r="A42" s="33" t="s">
        <v>577</v>
      </c>
      <c r="B42" s="34" t="s">
        <v>225</v>
      </c>
      <c r="C42" s="34" t="s">
        <v>101</v>
      </c>
      <c r="D42" s="34" t="s">
        <v>102</v>
      </c>
      <c r="E42" s="34" t="s">
        <v>147</v>
      </c>
      <c r="F42" s="34" t="s">
        <v>110</v>
      </c>
      <c r="G42" s="34" t="s">
        <v>105</v>
      </c>
      <c r="H42" s="34" t="s">
        <v>105</v>
      </c>
      <c r="I42" s="34" t="s">
        <v>536</v>
      </c>
      <c r="J42" s="35">
        <v>1</v>
      </c>
      <c r="K42" s="34" t="s">
        <v>537</v>
      </c>
      <c r="L42" s="34" t="s">
        <v>106</v>
      </c>
      <c r="M42" s="36">
        <v>93.41</v>
      </c>
      <c r="N42" s="36">
        <v>96.89</v>
      </c>
      <c r="O42" s="36">
        <v>96.57</v>
      </c>
      <c r="P42" s="36">
        <v>91.84</v>
      </c>
      <c r="Q42" s="36">
        <v>98.42</v>
      </c>
      <c r="R42" s="36">
        <v>89.62</v>
      </c>
      <c r="S42" s="36">
        <v>98.08</v>
      </c>
      <c r="T42" s="36">
        <v>96.67</v>
      </c>
      <c r="U42" s="36">
        <v>97.19</v>
      </c>
      <c r="V42" s="36">
        <v>92.86</v>
      </c>
      <c r="W42" s="36">
        <v>100</v>
      </c>
      <c r="X42" s="36">
        <v>98.94</v>
      </c>
      <c r="Y42" s="36">
        <v>100</v>
      </c>
      <c r="Z42" s="36">
        <v>96.75</v>
      </c>
      <c r="AA42" s="36">
        <v>96.97</v>
      </c>
      <c r="AB42" s="36">
        <v>94.44</v>
      </c>
      <c r="AC42" s="36">
        <v>97.7</v>
      </c>
      <c r="AD42" s="36">
        <v>98.68</v>
      </c>
      <c r="AE42" s="36">
        <v>84</v>
      </c>
      <c r="AF42" s="36">
        <v>97.44</v>
      </c>
      <c r="AG42" s="36">
        <v>100</v>
      </c>
      <c r="AH42" s="36">
        <v>96.15</v>
      </c>
      <c r="AI42" s="36">
        <v>100</v>
      </c>
      <c r="AJ42" s="36">
        <v>99.22</v>
      </c>
      <c r="AK42" s="36">
        <v>88.83</v>
      </c>
      <c r="AL42" s="36">
        <v>100</v>
      </c>
      <c r="AM42" s="36">
        <v>94.44</v>
      </c>
      <c r="AN42" s="36">
        <v>96.97</v>
      </c>
      <c r="AO42" s="36">
        <v>83.33</v>
      </c>
      <c r="AP42" s="36">
        <v>0</v>
      </c>
      <c r="AQ42" s="36">
        <v>100</v>
      </c>
      <c r="AR42" s="36"/>
      <c r="AS42" s="36">
        <v>95.24</v>
      </c>
      <c r="AT42" s="36">
        <v>85.71</v>
      </c>
      <c r="AU42" s="36">
        <v>100</v>
      </c>
      <c r="AV42" s="36"/>
      <c r="AW42" s="36">
        <v>90.32</v>
      </c>
      <c r="AX42" s="36">
        <v>90</v>
      </c>
      <c r="AY42" s="36">
        <v>87.5</v>
      </c>
      <c r="AZ42" s="36">
        <v>100</v>
      </c>
      <c r="BA42" s="36">
        <v>90.91</v>
      </c>
      <c r="BB42" s="36">
        <v>77.78</v>
      </c>
      <c r="BC42" s="36">
        <v>90</v>
      </c>
      <c r="BD42" s="36">
        <v>100</v>
      </c>
      <c r="BE42" s="36">
        <v>100</v>
      </c>
      <c r="BF42" s="36">
        <v>100</v>
      </c>
      <c r="BG42" s="36"/>
      <c r="BH42" s="36"/>
      <c r="BI42" s="36"/>
      <c r="BJ42" s="36"/>
      <c r="BK42" s="36">
        <v>91.15</v>
      </c>
      <c r="BL42" s="36">
        <v>100</v>
      </c>
      <c r="BM42" s="36">
        <v>93.75</v>
      </c>
      <c r="BN42" s="36">
        <v>95.65</v>
      </c>
      <c r="BO42" s="36">
        <v>100</v>
      </c>
      <c r="BP42" s="36">
        <v>65.38</v>
      </c>
      <c r="BQ42" s="36">
        <v>82.76</v>
      </c>
      <c r="BR42" s="36">
        <v>100</v>
      </c>
      <c r="BS42" s="36">
        <v>100</v>
      </c>
      <c r="BT42" s="36">
        <v>80.95</v>
      </c>
      <c r="BU42" s="36">
        <v>50</v>
      </c>
      <c r="BV42" s="36">
        <v>95.21</v>
      </c>
      <c r="BW42" s="36">
        <v>96.83</v>
      </c>
      <c r="BX42" s="36">
        <v>100</v>
      </c>
      <c r="BY42" s="36">
        <v>80</v>
      </c>
      <c r="BZ42" s="36">
        <v>85.71</v>
      </c>
      <c r="CA42" s="36">
        <v>100</v>
      </c>
      <c r="CB42" s="36">
        <v>89.94</v>
      </c>
      <c r="CC42" s="36">
        <v>98.42</v>
      </c>
      <c r="CD42" s="36">
        <v>95.78</v>
      </c>
      <c r="CE42" s="36">
        <v>98.57</v>
      </c>
      <c r="CF42" s="36">
        <v>93.45</v>
      </c>
      <c r="CG42" s="36">
        <v>77.12</v>
      </c>
      <c r="CH42" s="36">
        <v>85</v>
      </c>
      <c r="CI42" s="36">
        <v>72.73</v>
      </c>
      <c r="CJ42" s="36">
        <v>74.55</v>
      </c>
      <c r="CK42" s="36">
        <v>92.42</v>
      </c>
      <c r="CL42" s="36">
        <v>28.57</v>
      </c>
      <c r="CM42" s="36"/>
      <c r="CN42" s="36"/>
      <c r="CO42" s="36"/>
      <c r="CP42" s="36"/>
      <c r="CQ42" s="36">
        <v>98.08</v>
      </c>
      <c r="CR42" s="36">
        <v>100</v>
      </c>
      <c r="CS42" s="36">
        <v>100</v>
      </c>
      <c r="CT42" s="36">
        <v>100</v>
      </c>
      <c r="CU42" s="36">
        <v>100</v>
      </c>
      <c r="CV42" s="36">
        <v>91.67</v>
      </c>
      <c r="CW42" s="36">
        <v>96.67</v>
      </c>
      <c r="CX42" s="36">
        <v>95.39</v>
      </c>
      <c r="CY42" s="36">
        <v>98.39</v>
      </c>
      <c r="CZ42" s="36">
        <v>92.91</v>
      </c>
      <c r="DA42" s="36">
        <v>84.15</v>
      </c>
      <c r="DB42" s="36">
        <v>99.78</v>
      </c>
      <c r="DC42" s="36">
        <v>97.54</v>
      </c>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row>
    <row r="43" spans="1:135" s="34" customFormat="1" ht="13.8" x14ac:dyDescent="0.3">
      <c r="A43" s="33" t="s">
        <v>577</v>
      </c>
      <c r="B43" s="34" t="s">
        <v>150</v>
      </c>
      <c r="C43" s="34" t="s">
        <v>101</v>
      </c>
      <c r="D43" s="34" t="s">
        <v>102</v>
      </c>
      <c r="E43" s="34" t="s">
        <v>149</v>
      </c>
      <c r="F43" s="34" t="s">
        <v>151</v>
      </c>
      <c r="G43" s="34" t="s">
        <v>105</v>
      </c>
      <c r="H43" s="34" t="s">
        <v>105</v>
      </c>
      <c r="I43" s="34" t="s">
        <v>536</v>
      </c>
      <c r="J43" s="35">
        <v>1</v>
      </c>
      <c r="K43" s="34" t="s">
        <v>537</v>
      </c>
      <c r="L43" s="34" t="s">
        <v>106</v>
      </c>
      <c r="M43" s="36">
        <v>85.43</v>
      </c>
      <c r="N43" s="36">
        <v>97.18</v>
      </c>
      <c r="O43" s="36">
        <v>89.73</v>
      </c>
      <c r="P43" s="36">
        <v>84.92</v>
      </c>
      <c r="Q43" s="36">
        <v>88.89</v>
      </c>
      <c r="R43" s="36">
        <v>78.349999999999994</v>
      </c>
      <c r="S43" s="36">
        <v>91.43</v>
      </c>
      <c r="T43" s="36">
        <v>93.41</v>
      </c>
      <c r="U43" s="36">
        <v>96.77</v>
      </c>
      <c r="V43" s="36">
        <v>100</v>
      </c>
      <c r="W43" s="36">
        <v>85</v>
      </c>
      <c r="X43" s="36">
        <v>96.88</v>
      </c>
      <c r="Y43" s="36">
        <v>100</v>
      </c>
      <c r="Z43" s="36">
        <v>97.56</v>
      </c>
      <c r="AA43" s="36">
        <v>100</v>
      </c>
      <c r="AB43" s="36">
        <v>97.22</v>
      </c>
      <c r="AC43" s="36">
        <v>96.55</v>
      </c>
      <c r="AD43" s="36">
        <v>97.69</v>
      </c>
      <c r="AE43" s="36">
        <v>68</v>
      </c>
      <c r="AF43" s="36">
        <v>71.05</v>
      </c>
      <c r="AG43" s="36">
        <v>100</v>
      </c>
      <c r="AH43" s="36">
        <v>57.69</v>
      </c>
      <c r="AI43" s="36">
        <v>100</v>
      </c>
      <c r="AJ43" s="36">
        <v>94.53</v>
      </c>
      <c r="AK43" s="36">
        <v>85.82</v>
      </c>
      <c r="AL43" s="36">
        <v>83.33</v>
      </c>
      <c r="AM43" s="36">
        <v>100</v>
      </c>
      <c r="AN43" s="36">
        <v>90.24</v>
      </c>
      <c r="AO43" s="36">
        <v>94.05</v>
      </c>
      <c r="AP43" s="36"/>
      <c r="AQ43" s="36">
        <v>100</v>
      </c>
      <c r="AR43" s="36">
        <v>57.14</v>
      </c>
      <c r="AS43" s="36">
        <v>95.88</v>
      </c>
      <c r="AT43" s="36">
        <v>77.14</v>
      </c>
      <c r="AU43" s="36">
        <v>77.78</v>
      </c>
      <c r="AV43" s="36"/>
      <c r="AW43" s="36">
        <v>95.16</v>
      </c>
      <c r="AX43" s="36">
        <v>100</v>
      </c>
      <c r="AY43" s="36">
        <v>90.62</v>
      </c>
      <c r="AZ43" s="36">
        <v>100</v>
      </c>
      <c r="BA43" s="36">
        <v>100</v>
      </c>
      <c r="BB43" s="36">
        <v>100</v>
      </c>
      <c r="BC43" s="36">
        <v>100</v>
      </c>
      <c r="BD43" s="36">
        <v>100</v>
      </c>
      <c r="BE43" s="36">
        <v>100</v>
      </c>
      <c r="BF43" s="36">
        <v>100</v>
      </c>
      <c r="BG43" s="36">
        <v>85.11</v>
      </c>
      <c r="BH43" s="36">
        <v>92.86</v>
      </c>
      <c r="BI43" s="36">
        <v>85.94</v>
      </c>
      <c r="BJ43" s="36">
        <v>83.1</v>
      </c>
      <c r="BK43" s="36">
        <v>89.04</v>
      </c>
      <c r="BL43" s="36">
        <v>98.65</v>
      </c>
      <c r="BM43" s="36">
        <v>81.25</v>
      </c>
      <c r="BN43" s="36">
        <v>91.3</v>
      </c>
      <c r="BO43" s="36">
        <v>94.44</v>
      </c>
      <c r="BP43" s="36">
        <v>73.08</v>
      </c>
      <c r="BQ43" s="36">
        <v>38</v>
      </c>
      <c r="BR43" s="36">
        <v>100</v>
      </c>
      <c r="BS43" s="36">
        <v>50</v>
      </c>
      <c r="BT43" s="36">
        <v>11.54</v>
      </c>
      <c r="BU43" s="36">
        <v>57.14</v>
      </c>
      <c r="BV43" s="36">
        <v>88.78</v>
      </c>
      <c r="BW43" s="36">
        <v>92.86</v>
      </c>
      <c r="BX43" s="36">
        <v>100</v>
      </c>
      <c r="BY43" s="36">
        <v>80.77</v>
      </c>
      <c r="BZ43" s="36">
        <v>100</v>
      </c>
      <c r="CA43" s="36">
        <v>77.78</v>
      </c>
      <c r="CB43" s="36">
        <v>83.33</v>
      </c>
      <c r="CC43" s="36">
        <v>88.89</v>
      </c>
      <c r="CD43" s="36">
        <v>96.84</v>
      </c>
      <c r="CE43" s="36">
        <v>97.22</v>
      </c>
      <c r="CF43" s="36">
        <v>96.51</v>
      </c>
      <c r="CG43" s="36">
        <v>77.36</v>
      </c>
      <c r="CH43" s="36">
        <v>60</v>
      </c>
      <c r="CI43" s="36">
        <v>90.91</v>
      </c>
      <c r="CJ43" s="36">
        <v>83.78</v>
      </c>
      <c r="CK43" s="36">
        <v>90.91</v>
      </c>
      <c r="CL43" s="36">
        <v>100</v>
      </c>
      <c r="CM43" s="36">
        <v>60.98</v>
      </c>
      <c r="CN43" s="36">
        <v>75.61</v>
      </c>
      <c r="CO43" s="36">
        <v>60</v>
      </c>
      <c r="CP43" s="36">
        <v>54.9</v>
      </c>
      <c r="CQ43" s="36">
        <v>91.43</v>
      </c>
      <c r="CR43" s="36">
        <v>91.89</v>
      </c>
      <c r="CS43" s="36">
        <v>86.96</v>
      </c>
      <c r="CT43" s="36">
        <v>97.14</v>
      </c>
      <c r="CU43" s="36">
        <v>93.94</v>
      </c>
      <c r="CV43" s="36">
        <v>91.67</v>
      </c>
      <c r="CW43" s="36">
        <v>93.41</v>
      </c>
      <c r="CX43" s="36">
        <v>96.05</v>
      </c>
      <c r="CY43" s="36">
        <v>98.8</v>
      </c>
      <c r="CZ43" s="36">
        <v>97.87</v>
      </c>
      <c r="DA43" s="36">
        <v>91.24</v>
      </c>
      <c r="DB43" s="36">
        <v>87.86</v>
      </c>
      <c r="DC43" s="36">
        <v>86.07</v>
      </c>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row>
    <row r="44" spans="1:135" s="34" customFormat="1" ht="13.8" x14ac:dyDescent="0.3">
      <c r="A44" s="33" t="s">
        <v>577</v>
      </c>
      <c r="B44" s="34" t="s">
        <v>148</v>
      </c>
      <c r="C44" s="34" t="s">
        <v>101</v>
      </c>
      <c r="D44" s="34" t="s">
        <v>102</v>
      </c>
      <c r="E44" s="34" t="s">
        <v>149</v>
      </c>
      <c r="F44" s="34" t="s">
        <v>118</v>
      </c>
      <c r="G44" s="34" t="s">
        <v>105</v>
      </c>
      <c r="H44" s="34" t="s">
        <v>105</v>
      </c>
      <c r="I44" s="34" t="s">
        <v>536</v>
      </c>
      <c r="J44" s="35">
        <v>1</v>
      </c>
      <c r="K44" s="34" t="s">
        <v>537</v>
      </c>
      <c r="L44" s="34" t="s">
        <v>106</v>
      </c>
      <c r="M44" s="36">
        <v>92.47</v>
      </c>
      <c r="N44" s="36">
        <v>89.29</v>
      </c>
      <c r="O44" s="36">
        <v>96.04</v>
      </c>
      <c r="P44" s="36">
        <v>91.38</v>
      </c>
      <c r="Q44" s="36">
        <v>99.18</v>
      </c>
      <c r="R44" s="36">
        <v>94.84</v>
      </c>
      <c r="S44" s="36">
        <v>93.33</v>
      </c>
      <c r="T44" s="36">
        <v>92.61</v>
      </c>
      <c r="U44" s="36">
        <v>97.22</v>
      </c>
      <c r="V44" s="36">
        <v>100</v>
      </c>
      <c r="W44" s="36">
        <v>100</v>
      </c>
      <c r="X44" s="36">
        <v>94.68</v>
      </c>
      <c r="Y44" s="36">
        <v>100</v>
      </c>
      <c r="Z44" s="36">
        <v>83.74</v>
      </c>
      <c r="AA44" s="36">
        <v>90.91</v>
      </c>
      <c r="AB44" s="36">
        <v>80.56</v>
      </c>
      <c r="AC44" s="36">
        <v>81.61</v>
      </c>
      <c r="AD44" s="36">
        <v>99.13</v>
      </c>
      <c r="AE44" s="36">
        <v>81.94</v>
      </c>
      <c r="AF44" s="36">
        <v>92.11</v>
      </c>
      <c r="AG44" s="36">
        <v>100</v>
      </c>
      <c r="AH44" s="36">
        <v>88.46</v>
      </c>
      <c r="AI44" s="36">
        <v>100</v>
      </c>
      <c r="AJ44" s="36">
        <v>97.66</v>
      </c>
      <c r="AK44" s="36">
        <v>86.17</v>
      </c>
      <c r="AL44" s="36">
        <v>66.67</v>
      </c>
      <c r="AM44" s="36">
        <v>100</v>
      </c>
      <c r="AN44" s="36">
        <v>85.37</v>
      </c>
      <c r="AO44" s="36">
        <v>78.569999999999993</v>
      </c>
      <c r="AP44" s="36">
        <v>55.56</v>
      </c>
      <c r="AQ44" s="36">
        <v>97.5</v>
      </c>
      <c r="AR44" s="36">
        <v>20</v>
      </c>
      <c r="AS44" s="36">
        <v>96.47</v>
      </c>
      <c r="AT44" s="36">
        <v>91.43</v>
      </c>
      <c r="AU44" s="36">
        <v>100</v>
      </c>
      <c r="AV44" s="36"/>
      <c r="AW44" s="36">
        <v>85.48</v>
      </c>
      <c r="AX44" s="36">
        <v>70</v>
      </c>
      <c r="AY44" s="36">
        <v>90.62</v>
      </c>
      <c r="AZ44" s="36">
        <v>100</v>
      </c>
      <c r="BA44" s="36">
        <v>93.18</v>
      </c>
      <c r="BB44" s="36">
        <v>100</v>
      </c>
      <c r="BC44" s="36">
        <v>85</v>
      </c>
      <c r="BD44" s="36">
        <v>100</v>
      </c>
      <c r="BE44" s="36">
        <v>100</v>
      </c>
      <c r="BF44" s="36">
        <v>75</v>
      </c>
      <c r="BG44" s="36">
        <v>99.58</v>
      </c>
      <c r="BH44" s="36">
        <v>100</v>
      </c>
      <c r="BI44" s="36">
        <v>100</v>
      </c>
      <c r="BJ44" s="36">
        <v>98.82</v>
      </c>
      <c r="BK44" s="36">
        <v>93.86</v>
      </c>
      <c r="BL44" s="36">
        <v>100</v>
      </c>
      <c r="BM44" s="36">
        <v>68.75</v>
      </c>
      <c r="BN44" s="36">
        <v>97.83</v>
      </c>
      <c r="BO44" s="36">
        <v>94.44</v>
      </c>
      <c r="BP44" s="36">
        <v>96.15</v>
      </c>
      <c r="BQ44" s="36">
        <v>63.7</v>
      </c>
      <c r="BR44" s="36">
        <v>100</v>
      </c>
      <c r="BS44" s="36">
        <v>50</v>
      </c>
      <c r="BT44" s="36">
        <v>50.67</v>
      </c>
      <c r="BU44" s="36">
        <v>83.33</v>
      </c>
      <c r="BV44" s="36">
        <v>94.87</v>
      </c>
      <c r="BW44" s="36">
        <v>92.06</v>
      </c>
      <c r="BX44" s="36">
        <v>100</v>
      </c>
      <c r="BY44" s="36">
        <v>96.15</v>
      </c>
      <c r="BZ44" s="36">
        <v>85.71</v>
      </c>
      <c r="CA44" s="36">
        <v>100</v>
      </c>
      <c r="CB44" s="36">
        <v>94.44</v>
      </c>
      <c r="CC44" s="36">
        <v>99.18</v>
      </c>
      <c r="CD44" s="36">
        <v>95.57</v>
      </c>
      <c r="CE44" s="36">
        <v>90.28</v>
      </c>
      <c r="CF44" s="36">
        <v>100</v>
      </c>
      <c r="CG44" s="36">
        <v>88.13</v>
      </c>
      <c r="CH44" s="36">
        <v>92.5</v>
      </c>
      <c r="CI44" s="36">
        <v>72.73</v>
      </c>
      <c r="CJ44" s="36">
        <v>94.59</v>
      </c>
      <c r="CK44" s="36">
        <v>94.7</v>
      </c>
      <c r="CL44" s="36">
        <v>42.86</v>
      </c>
      <c r="CM44" s="36">
        <v>98.58</v>
      </c>
      <c r="CN44" s="36">
        <v>99.19</v>
      </c>
      <c r="CO44" s="36">
        <v>100</v>
      </c>
      <c r="CP44" s="36">
        <v>98.04</v>
      </c>
      <c r="CQ44" s="36">
        <v>93.33</v>
      </c>
      <c r="CR44" s="36">
        <v>91.89</v>
      </c>
      <c r="CS44" s="36">
        <v>95.65</v>
      </c>
      <c r="CT44" s="36">
        <v>91.43</v>
      </c>
      <c r="CU44" s="36">
        <v>93.94</v>
      </c>
      <c r="CV44" s="36">
        <v>91.67</v>
      </c>
      <c r="CW44" s="36">
        <v>92.61</v>
      </c>
      <c r="CX44" s="36">
        <v>87.5</v>
      </c>
      <c r="CY44" s="36">
        <v>93.98</v>
      </c>
      <c r="CZ44" s="36">
        <v>100</v>
      </c>
      <c r="DA44" s="36">
        <v>91.67</v>
      </c>
      <c r="DB44" s="36">
        <v>96.03</v>
      </c>
      <c r="DC44" s="36">
        <v>95.08</v>
      </c>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row>
    <row r="45" spans="1:135" s="34" customFormat="1" ht="13.8" x14ac:dyDescent="0.3">
      <c r="A45" s="33" t="s">
        <v>577</v>
      </c>
      <c r="B45" s="34" t="s">
        <v>222</v>
      </c>
      <c r="C45" s="34" t="s">
        <v>101</v>
      </c>
      <c r="D45" s="34" t="s">
        <v>102</v>
      </c>
      <c r="E45" s="34" t="s">
        <v>149</v>
      </c>
      <c r="F45" s="34" t="s">
        <v>114</v>
      </c>
      <c r="G45" s="34" t="s">
        <v>105</v>
      </c>
      <c r="H45" s="34" t="s">
        <v>105</v>
      </c>
      <c r="I45" s="34" t="s">
        <v>536</v>
      </c>
      <c r="J45" s="35">
        <v>1</v>
      </c>
      <c r="K45" s="34" t="s">
        <v>537</v>
      </c>
      <c r="L45" s="34" t="s">
        <v>106</v>
      </c>
      <c r="M45" s="36">
        <v>82.76</v>
      </c>
      <c r="N45" s="36">
        <v>83.33</v>
      </c>
      <c r="O45" s="36">
        <v>85.82</v>
      </c>
      <c r="P45" s="36">
        <v>88.29</v>
      </c>
      <c r="Q45" s="36">
        <v>81.2</v>
      </c>
      <c r="R45" s="36">
        <v>67.66</v>
      </c>
      <c r="S45" s="36">
        <v>76.19</v>
      </c>
      <c r="T45" s="36">
        <v>87.55</v>
      </c>
      <c r="U45" s="36">
        <v>88.77</v>
      </c>
      <c r="V45" s="36">
        <v>96.55</v>
      </c>
      <c r="W45" s="36">
        <v>85</v>
      </c>
      <c r="X45" s="36">
        <v>85.46</v>
      </c>
      <c r="Y45" s="36">
        <v>75</v>
      </c>
      <c r="Z45" s="36">
        <v>79.67</v>
      </c>
      <c r="AA45" s="36">
        <v>75.760000000000005</v>
      </c>
      <c r="AB45" s="36">
        <v>86.11</v>
      </c>
      <c r="AC45" s="36">
        <v>79.31</v>
      </c>
      <c r="AD45" s="36">
        <v>86.98</v>
      </c>
      <c r="AE45" s="36">
        <v>78.67</v>
      </c>
      <c r="AF45" s="36"/>
      <c r="AG45" s="36"/>
      <c r="AH45" s="36"/>
      <c r="AI45" s="36"/>
      <c r="AJ45" s="36">
        <v>81.64</v>
      </c>
      <c r="AK45" s="36">
        <v>81.25</v>
      </c>
      <c r="AL45" s="36">
        <v>83.33</v>
      </c>
      <c r="AM45" s="36">
        <v>88.89</v>
      </c>
      <c r="AN45" s="36">
        <v>92.68</v>
      </c>
      <c r="AO45" s="36">
        <v>92.86</v>
      </c>
      <c r="AP45" s="36">
        <v>27.78</v>
      </c>
      <c r="AQ45" s="36">
        <v>56.25</v>
      </c>
      <c r="AR45" s="36"/>
      <c r="AS45" s="36">
        <v>91.76</v>
      </c>
      <c r="AT45" s="36">
        <v>74.290000000000006</v>
      </c>
      <c r="AU45" s="36">
        <v>100</v>
      </c>
      <c r="AV45" s="36"/>
      <c r="AW45" s="36">
        <v>82.26</v>
      </c>
      <c r="AX45" s="36">
        <v>60</v>
      </c>
      <c r="AY45" s="36">
        <v>90.62</v>
      </c>
      <c r="AZ45" s="36">
        <v>100</v>
      </c>
      <c r="BA45" s="36">
        <v>93.18</v>
      </c>
      <c r="BB45" s="36">
        <v>100</v>
      </c>
      <c r="BC45" s="36">
        <v>85</v>
      </c>
      <c r="BD45" s="36">
        <v>100</v>
      </c>
      <c r="BE45" s="36">
        <v>100</v>
      </c>
      <c r="BF45" s="36">
        <v>75</v>
      </c>
      <c r="BG45" s="36">
        <v>94.74</v>
      </c>
      <c r="BH45" s="36">
        <v>89.29</v>
      </c>
      <c r="BI45" s="36">
        <v>98.44</v>
      </c>
      <c r="BJ45" s="36">
        <v>95.59</v>
      </c>
      <c r="BK45" s="36">
        <v>96.49</v>
      </c>
      <c r="BL45" s="36">
        <v>100</v>
      </c>
      <c r="BM45" s="36">
        <v>93.75</v>
      </c>
      <c r="BN45" s="36">
        <v>97.83</v>
      </c>
      <c r="BO45" s="36">
        <v>100</v>
      </c>
      <c r="BP45" s="36">
        <v>92.31</v>
      </c>
      <c r="BQ45" s="36">
        <v>44.64</v>
      </c>
      <c r="BR45" s="36">
        <v>100</v>
      </c>
      <c r="BS45" s="36">
        <v>25</v>
      </c>
      <c r="BT45" s="36">
        <v>25</v>
      </c>
      <c r="BU45" s="36">
        <v>45.83</v>
      </c>
      <c r="BV45" s="36">
        <v>96.79</v>
      </c>
      <c r="BW45" s="36">
        <v>98.41</v>
      </c>
      <c r="BX45" s="36">
        <v>100</v>
      </c>
      <c r="BY45" s="36">
        <v>96.15</v>
      </c>
      <c r="BZ45" s="36">
        <v>100</v>
      </c>
      <c r="CA45" s="36">
        <v>92.59</v>
      </c>
      <c r="CB45" s="36">
        <v>96.3</v>
      </c>
      <c r="CC45" s="36">
        <v>81.2</v>
      </c>
      <c r="CD45" s="36">
        <v>81.37</v>
      </c>
      <c r="CE45" s="36">
        <v>70.67</v>
      </c>
      <c r="CF45" s="36">
        <v>90.7</v>
      </c>
      <c r="CG45" s="36">
        <v>51.01</v>
      </c>
      <c r="CH45" s="36">
        <v>48.48</v>
      </c>
      <c r="CI45" s="36">
        <v>54.55</v>
      </c>
      <c r="CJ45" s="36">
        <v>46.85</v>
      </c>
      <c r="CK45" s="36">
        <v>83.33</v>
      </c>
      <c r="CL45" s="36">
        <v>28.57</v>
      </c>
      <c r="CM45" s="36">
        <v>63.81</v>
      </c>
      <c r="CN45" s="36">
        <v>57.72</v>
      </c>
      <c r="CO45" s="36">
        <v>16.670000000000002</v>
      </c>
      <c r="CP45" s="36">
        <v>68.88</v>
      </c>
      <c r="CQ45" s="36">
        <v>76.19</v>
      </c>
      <c r="CR45" s="36">
        <v>75.680000000000007</v>
      </c>
      <c r="CS45" s="36">
        <v>95.65</v>
      </c>
      <c r="CT45" s="36">
        <v>65.709999999999994</v>
      </c>
      <c r="CU45" s="36">
        <v>72.73</v>
      </c>
      <c r="CV45" s="36">
        <v>41.67</v>
      </c>
      <c r="CW45" s="36">
        <v>87.55</v>
      </c>
      <c r="CX45" s="36">
        <v>77.3</v>
      </c>
      <c r="CY45" s="36">
        <v>86.75</v>
      </c>
      <c r="CZ45" s="36">
        <v>97.92</v>
      </c>
      <c r="DA45" s="36">
        <v>74.7</v>
      </c>
      <c r="DB45" s="36">
        <v>90.89</v>
      </c>
      <c r="DC45" s="36">
        <v>95.9</v>
      </c>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row>
    <row r="46" spans="1:135" s="34" customFormat="1" ht="13.8" x14ac:dyDescent="0.3">
      <c r="A46" s="33" t="s">
        <v>577</v>
      </c>
      <c r="B46" s="15" t="s">
        <v>447</v>
      </c>
      <c r="C46" s="15" t="s">
        <v>101</v>
      </c>
      <c r="D46" s="15" t="s">
        <v>320</v>
      </c>
      <c r="E46" s="15" t="s">
        <v>320</v>
      </c>
      <c r="F46" s="15" t="s">
        <v>322</v>
      </c>
      <c r="G46" s="15" t="s">
        <v>105</v>
      </c>
      <c r="H46" s="15" t="s">
        <v>105</v>
      </c>
      <c r="I46" s="15" t="s">
        <v>536</v>
      </c>
      <c r="J46" s="39">
        <v>1</v>
      </c>
      <c r="K46" s="15" t="s">
        <v>542</v>
      </c>
      <c r="L46" s="15" t="s">
        <v>324</v>
      </c>
      <c r="M46" s="16"/>
      <c r="N46" s="16"/>
      <c r="O46" s="16"/>
      <c r="P46" s="16"/>
      <c r="Q46" s="16"/>
      <c r="R46" s="16"/>
      <c r="S46" s="16"/>
      <c r="T46" s="16"/>
      <c r="U46" s="16">
        <v>81.099999999999994</v>
      </c>
      <c r="V46" s="16">
        <v>88.39</v>
      </c>
      <c r="W46" s="16">
        <v>61.9</v>
      </c>
      <c r="X46" s="16">
        <v>80.260000000000005</v>
      </c>
      <c r="Y46" s="16"/>
      <c r="Z46" s="16">
        <v>58.02</v>
      </c>
      <c r="AA46" s="16">
        <v>48</v>
      </c>
      <c r="AB46" s="16">
        <v>56.52</v>
      </c>
      <c r="AC46" s="16">
        <v>60.34</v>
      </c>
      <c r="AD46" s="16"/>
      <c r="AE46" s="16">
        <v>61.9</v>
      </c>
      <c r="AF46" s="16">
        <v>91.67</v>
      </c>
      <c r="AG46" s="16">
        <v>100</v>
      </c>
      <c r="AH46" s="16">
        <v>88</v>
      </c>
      <c r="AI46" s="16">
        <v>100</v>
      </c>
      <c r="AJ46" s="16"/>
      <c r="AK46" s="16">
        <v>60.85</v>
      </c>
      <c r="AL46" s="16"/>
      <c r="AM46" s="16"/>
      <c r="AN46" s="16">
        <v>52.17</v>
      </c>
      <c r="AO46" s="16">
        <v>78.33</v>
      </c>
      <c r="AP46" s="16">
        <v>16.670000000000002</v>
      </c>
      <c r="AQ46" s="16"/>
      <c r="AR46" s="16">
        <v>20</v>
      </c>
      <c r="AS46" s="16">
        <v>70.59</v>
      </c>
      <c r="AT46" s="16">
        <v>57.14</v>
      </c>
      <c r="AU46" s="16"/>
      <c r="AV46" s="16"/>
      <c r="AW46" s="16"/>
      <c r="AX46" s="16"/>
      <c r="AY46" s="16"/>
      <c r="AZ46" s="16"/>
      <c r="BA46" s="16"/>
      <c r="BB46" s="16"/>
      <c r="BC46" s="16"/>
      <c r="BD46" s="16"/>
      <c r="BE46" s="16"/>
      <c r="BF46" s="16"/>
      <c r="BG46" s="16"/>
      <c r="BH46" s="16"/>
      <c r="BI46" s="16"/>
      <c r="BJ46" s="16"/>
      <c r="BK46" s="16">
        <v>79.44</v>
      </c>
      <c r="BL46" s="16">
        <v>86.67</v>
      </c>
      <c r="BM46" s="16">
        <v>56.25</v>
      </c>
      <c r="BN46" s="16">
        <v>93.48</v>
      </c>
      <c r="BO46" s="16">
        <v>83.33</v>
      </c>
      <c r="BP46" s="16">
        <v>57.69</v>
      </c>
      <c r="BQ46" s="16">
        <v>25</v>
      </c>
      <c r="BR46" s="16">
        <v>100</v>
      </c>
      <c r="BS46" s="16">
        <v>0</v>
      </c>
      <c r="BT46" s="16">
        <v>0</v>
      </c>
      <c r="BU46" s="16">
        <v>27.27</v>
      </c>
      <c r="BV46" s="16"/>
      <c r="BW46" s="16"/>
      <c r="BX46" s="16"/>
      <c r="BY46" s="16"/>
      <c r="BZ46" s="16"/>
      <c r="CA46" s="16"/>
      <c r="CB46" s="16"/>
      <c r="CC46" s="16"/>
      <c r="CD46" s="16">
        <v>82.75</v>
      </c>
      <c r="CE46" s="16">
        <v>66.67</v>
      </c>
      <c r="CF46" s="16">
        <v>94.51</v>
      </c>
      <c r="CG46" s="16">
        <v>57.78</v>
      </c>
      <c r="CH46" s="16">
        <v>67.5</v>
      </c>
      <c r="CI46" s="16">
        <v>90.91</v>
      </c>
      <c r="CJ46" s="16">
        <v>40.54</v>
      </c>
      <c r="CK46" s="16">
        <v>69.7</v>
      </c>
      <c r="CL46" s="16">
        <v>16.670000000000002</v>
      </c>
      <c r="CM46" s="16"/>
      <c r="CN46" s="16"/>
      <c r="CO46" s="16"/>
      <c r="CP46" s="16"/>
      <c r="CQ46" s="16"/>
      <c r="CR46" s="16"/>
      <c r="CS46" s="16"/>
      <c r="CT46" s="16"/>
      <c r="CU46" s="16"/>
      <c r="CV46" s="16"/>
      <c r="CW46" s="16">
        <v>88.29</v>
      </c>
      <c r="CX46" s="16">
        <v>75.760000000000005</v>
      </c>
      <c r="CY46" s="16">
        <v>100</v>
      </c>
      <c r="CZ46" s="16">
        <v>88.89</v>
      </c>
      <c r="DA46" s="16">
        <v>70.290000000000006</v>
      </c>
      <c r="DB46" s="16">
        <v>96.3</v>
      </c>
      <c r="DC46" s="16"/>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row>
    <row r="47" spans="1:135" s="34" customFormat="1" ht="13.8" x14ac:dyDescent="0.3">
      <c r="A47" s="33" t="s">
        <v>577</v>
      </c>
      <c r="B47" s="15" t="s">
        <v>454</v>
      </c>
      <c r="C47" s="15" t="s">
        <v>101</v>
      </c>
      <c r="D47" s="15" t="s">
        <v>444</v>
      </c>
      <c r="E47" s="15" t="s">
        <v>454</v>
      </c>
      <c r="F47" s="15" t="s">
        <v>322</v>
      </c>
      <c r="G47" s="15" t="s">
        <v>105</v>
      </c>
      <c r="H47" s="15" t="s">
        <v>105</v>
      </c>
      <c r="I47" s="15" t="s">
        <v>536</v>
      </c>
      <c r="J47" s="39">
        <v>1</v>
      </c>
      <c r="K47" s="15" t="s">
        <v>542</v>
      </c>
      <c r="L47" s="15" t="s">
        <v>324</v>
      </c>
      <c r="M47" s="16"/>
      <c r="N47" s="16"/>
      <c r="O47" s="16"/>
      <c r="P47" s="16"/>
      <c r="Q47" s="16"/>
      <c r="R47" s="16"/>
      <c r="S47" s="16"/>
      <c r="T47" s="16"/>
      <c r="U47" s="16"/>
      <c r="V47" s="16"/>
      <c r="W47" s="16"/>
      <c r="X47" s="16"/>
      <c r="Y47" s="16"/>
      <c r="Z47" s="16">
        <v>87.1</v>
      </c>
      <c r="AA47" s="16">
        <v>93.33</v>
      </c>
      <c r="AB47" s="16">
        <v>83.33</v>
      </c>
      <c r="AC47" s="16">
        <v>84.62</v>
      </c>
      <c r="AD47" s="16"/>
      <c r="AE47" s="16">
        <v>71.430000000000007</v>
      </c>
      <c r="AF47" s="16">
        <v>100</v>
      </c>
      <c r="AG47" s="16">
        <v>100</v>
      </c>
      <c r="AH47" s="16">
        <v>100</v>
      </c>
      <c r="AI47" s="16">
        <v>100</v>
      </c>
      <c r="AJ47" s="16"/>
      <c r="AK47" s="16">
        <v>53.16</v>
      </c>
      <c r="AL47" s="16"/>
      <c r="AM47" s="16"/>
      <c r="AN47" s="16">
        <v>57.97</v>
      </c>
      <c r="AO47" s="16">
        <v>100</v>
      </c>
      <c r="AP47" s="16">
        <v>0</v>
      </c>
      <c r="AQ47" s="16"/>
      <c r="AR47" s="16"/>
      <c r="AS47" s="16">
        <v>55.95</v>
      </c>
      <c r="AT47" s="16">
        <v>31.43</v>
      </c>
      <c r="AU47" s="16"/>
      <c r="AV47" s="16"/>
      <c r="AW47" s="16"/>
      <c r="AX47" s="16"/>
      <c r="AY47" s="16"/>
      <c r="AZ47" s="16"/>
      <c r="BA47" s="16"/>
      <c r="BB47" s="16"/>
      <c r="BC47" s="16"/>
      <c r="BD47" s="16"/>
      <c r="BE47" s="16"/>
      <c r="BF47" s="16"/>
      <c r="BG47" s="16"/>
      <c r="BH47" s="16"/>
      <c r="BI47" s="16"/>
      <c r="BJ47" s="16"/>
      <c r="BK47" s="16">
        <v>94.68</v>
      </c>
      <c r="BL47" s="16">
        <v>95.45</v>
      </c>
      <c r="BM47" s="16">
        <v>87.5</v>
      </c>
      <c r="BN47" s="16">
        <v>97.56</v>
      </c>
      <c r="BO47" s="16">
        <v>100</v>
      </c>
      <c r="BP47" s="16">
        <v>96.15</v>
      </c>
      <c r="BQ47" s="16"/>
      <c r="BR47" s="16"/>
      <c r="BS47" s="16"/>
      <c r="BT47" s="16"/>
      <c r="BU47" s="16"/>
      <c r="BV47" s="16"/>
      <c r="BW47" s="16"/>
      <c r="BX47" s="16"/>
      <c r="BY47" s="16"/>
      <c r="BZ47" s="16"/>
      <c r="CA47" s="16"/>
      <c r="CB47" s="16"/>
      <c r="CC47" s="16"/>
      <c r="CD47" s="16">
        <v>94.85</v>
      </c>
      <c r="CE47" s="16">
        <v>90.05</v>
      </c>
      <c r="CF47" s="16">
        <v>98.78</v>
      </c>
      <c r="CG47" s="16">
        <v>69.5</v>
      </c>
      <c r="CH47" s="16">
        <v>62.5</v>
      </c>
      <c r="CI47" s="16">
        <v>63.64</v>
      </c>
      <c r="CJ47" s="16">
        <v>69.739999999999995</v>
      </c>
      <c r="CK47" s="16">
        <v>83.33</v>
      </c>
      <c r="CL47" s="16">
        <v>100</v>
      </c>
      <c r="CM47" s="16"/>
      <c r="CN47" s="16"/>
      <c r="CO47" s="16"/>
      <c r="CP47" s="16"/>
      <c r="CQ47" s="16"/>
      <c r="CR47" s="16"/>
      <c r="CS47" s="16"/>
      <c r="CT47" s="16"/>
      <c r="CU47" s="16"/>
      <c r="CV47" s="16"/>
      <c r="CW47" s="16">
        <v>95.53</v>
      </c>
      <c r="CX47" s="16">
        <v>90</v>
      </c>
      <c r="CY47" s="16">
        <v>94.74</v>
      </c>
      <c r="CZ47" s="16">
        <v>100</v>
      </c>
      <c r="DA47" s="16">
        <v>87.62</v>
      </c>
      <c r="DB47" s="16">
        <v>100</v>
      </c>
      <c r="DC47" s="16"/>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row>
    <row r="48" spans="1:135" s="34" customFormat="1" ht="13.8" x14ac:dyDescent="0.3">
      <c r="A48" s="33" t="s">
        <v>577</v>
      </c>
      <c r="B48" s="15" t="s">
        <v>411</v>
      </c>
      <c r="C48" s="15" t="s">
        <v>101</v>
      </c>
      <c r="D48" s="15" t="s">
        <v>383</v>
      </c>
      <c r="E48" s="15" t="s">
        <v>412</v>
      </c>
      <c r="F48" s="15" t="s">
        <v>322</v>
      </c>
      <c r="G48" s="15" t="s">
        <v>105</v>
      </c>
      <c r="H48" s="15" t="s">
        <v>105</v>
      </c>
      <c r="I48" s="15" t="s">
        <v>536</v>
      </c>
      <c r="J48" s="39">
        <v>1</v>
      </c>
      <c r="K48" s="15" t="s">
        <v>542</v>
      </c>
      <c r="L48" s="15" t="s">
        <v>324</v>
      </c>
      <c r="M48" s="16"/>
      <c r="N48" s="16"/>
      <c r="O48" s="16"/>
      <c r="P48" s="16"/>
      <c r="Q48" s="16"/>
      <c r="R48" s="16"/>
      <c r="S48" s="16"/>
      <c r="T48" s="16"/>
      <c r="U48" s="16"/>
      <c r="V48" s="16"/>
      <c r="W48" s="16"/>
      <c r="X48" s="16"/>
      <c r="Y48" s="16"/>
      <c r="Z48" s="16">
        <v>95.7</v>
      </c>
      <c r="AA48" s="16">
        <v>100</v>
      </c>
      <c r="AB48" s="16">
        <v>93.33</v>
      </c>
      <c r="AC48" s="16">
        <v>93.85</v>
      </c>
      <c r="AD48" s="16"/>
      <c r="AE48" s="16">
        <v>76.19</v>
      </c>
      <c r="AF48" s="16">
        <v>86.49</v>
      </c>
      <c r="AG48" s="16">
        <v>90</v>
      </c>
      <c r="AH48" s="16">
        <v>88</v>
      </c>
      <c r="AI48" s="16">
        <v>88.89</v>
      </c>
      <c r="AJ48" s="16"/>
      <c r="AK48" s="16">
        <v>90.79</v>
      </c>
      <c r="AL48" s="16"/>
      <c r="AM48" s="16"/>
      <c r="AN48" s="16">
        <v>92.68</v>
      </c>
      <c r="AO48" s="16">
        <v>95</v>
      </c>
      <c r="AP48" s="16">
        <v>83.33</v>
      </c>
      <c r="AQ48" s="16"/>
      <c r="AR48" s="16"/>
      <c r="AS48" s="16">
        <v>89.29</v>
      </c>
      <c r="AT48" s="16">
        <v>91.43</v>
      </c>
      <c r="AU48" s="16"/>
      <c r="AV48" s="16"/>
      <c r="AW48" s="16"/>
      <c r="AX48" s="16"/>
      <c r="AY48" s="16"/>
      <c r="AZ48" s="16"/>
      <c r="BA48" s="16"/>
      <c r="BB48" s="16"/>
      <c r="BC48" s="16"/>
      <c r="BD48" s="16"/>
      <c r="BE48" s="16"/>
      <c r="BF48" s="16"/>
      <c r="BG48" s="16"/>
      <c r="BH48" s="16"/>
      <c r="BI48" s="16"/>
      <c r="BJ48" s="16"/>
      <c r="BK48" s="16">
        <v>96.26</v>
      </c>
      <c r="BL48" s="16">
        <v>96.67</v>
      </c>
      <c r="BM48" s="16">
        <v>93.75</v>
      </c>
      <c r="BN48" s="16">
        <v>95.65</v>
      </c>
      <c r="BO48" s="16">
        <v>94.44</v>
      </c>
      <c r="BP48" s="16">
        <v>100</v>
      </c>
      <c r="BQ48" s="16"/>
      <c r="BR48" s="16"/>
      <c r="BS48" s="16"/>
      <c r="BT48" s="16"/>
      <c r="BU48" s="16"/>
      <c r="BV48" s="16"/>
      <c r="BW48" s="16"/>
      <c r="BX48" s="16"/>
      <c r="BY48" s="16"/>
      <c r="BZ48" s="16"/>
      <c r="CA48" s="16"/>
      <c r="CB48" s="16"/>
      <c r="CC48" s="16"/>
      <c r="CD48" s="16">
        <v>89.65</v>
      </c>
      <c r="CE48" s="16">
        <v>79.599999999999994</v>
      </c>
      <c r="CF48" s="16">
        <v>97.87</v>
      </c>
      <c r="CG48" s="16">
        <v>65.17</v>
      </c>
      <c r="CH48" s="16">
        <v>57.5</v>
      </c>
      <c r="CI48" s="16">
        <v>63.64</v>
      </c>
      <c r="CJ48" s="16">
        <v>66.67</v>
      </c>
      <c r="CK48" s="16">
        <v>70.45</v>
      </c>
      <c r="CL48" s="16">
        <v>100</v>
      </c>
      <c r="CM48" s="16"/>
      <c r="CN48" s="16"/>
      <c r="CO48" s="16"/>
      <c r="CP48" s="16"/>
      <c r="CQ48" s="16"/>
      <c r="CR48" s="16"/>
      <c r="CS48" s="16"/>
      <c r="CT48" s="16"/>
      <c r="CU48" s="16"/>
      <c r="CV48" s="16"/>
      <c r="CW48" s="16">
        <v>87.06</v>
      </c>
      <c r="CX48" s="16">
        <v>90</v>
      </c>
      <c r="CY48" s="16">
        <v>86.84</v>
      </c>
      <c r="CZ48" s="16">
        <v>74.069999999999993</v>
      </c>
      <c r="DA48" s="16">
        <v>77.38</v>
      </c>
      <c r="DB48" s="16">
        <v>90.28</v>
      </c>
      <c r="DC48" s="16"/>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row>
    <row r="49" spans="1:135" s="34" customFormat="1" ht="13.8" x14ac:dyDescent="0.3">
      <c r="A49" s="33" t="s">
        <v>577</v>
      </c>
      <c r="B49" s="15" t="s">
        <v>391</v>
      </c>
      <c r="C49" s="15" t="s">
        <v>101</v>
      </c>
      <c r="D49" s="15" t="s">
        <v>320</v>
      </c>
      <c r="E49" s="15" t="s">
        <v>320</v>
      </c>
      <c r="F49" s="15" t="s">
        <v>235</v>
      </c>
      <c r="G49" s="15" t="s">
        <v>362</v>
      </c>
      <c r="H49" s="15" t="s">
        <v>363</v>
      </c>
      <c r="I49" s="15" t="s">
        <v>536</v>
      </c>
      <c r="J49" s="39">
        <v>1</v>
      </c>
      <c r="K49" s="15" t="s">
        <v>542</v>
      </c>
      <c r="L49" s="15" t="s">
        <v>324</v>
      </c>
      <c r="M49" s="16"/>
      <c r="N49" s="16"/>
      <c r="O49" s="16"/>
      <c r="P49" s="16"/>
      <c r="Q49" s="16"/>
      <c r="R49" s="16"/>
      <c r="S49" s="16"/>
      <c r="T49" s="16"/>
      <c r="U49" s="16">
        <v>99.57</v>
      </c>
      <c r="V49" s="16">
        <v>100</v>
      </c>
      <c r="W49" s="16">
        <v>95.24</v>
      </c>
      <c r="X49" s="16">
        <v>100</v>
      </c>
      <c r="Y49" s="16">
        <v>100</v>
      </c>
      <c r="Z49" s="16">
        <v>98.92</v>
      </c>
      <c r="AA49" s="16">
        <v>96.67</v>
      </c>
      <c r="AB49" s="16">
        <v>100</v>
      </c>
      <c r="AC49" s="16">
        <v>98.46</v>
      </c>
      <c r="AD49" s="16"/>
      <c r="AE49" s="16">
        <v>90</v>
      </c>
      <c r="AF49" s="16">
        <v>100</v>
      </c>
      <c r="AG49" s="16">
        <v>100</v>
      </c>
      <c r="AH49" s="16">
        <v>100</v>
      </c>
      <c r="AI49" s="16">
        <v>100</v>
      </c>
      <c r="AJ49" s="16"/>
      <c r="AK49" s="16">
        <v>82.65</v>
      </c>
      <c r="AL49" s="16"/>
      <c r="AM49" s="16"/>
      <c r="AN49" s="16">
        <v>84.62</v>
      </c>
      <c r="AO49" s="16">
        <v>93.33</v>
      </c>
      <c r="AP49" s="16">
        <v>0</v>
      </c>
      <c r="AQ49" s="16"/>
      <c r="AR49" s="16">
        <v>40</v>
      </c>
      <c r="AS49" s="16">
        <v>95.29</v>
      </c>
      <c r="AT49" s="16">
        <v>71.430000000000007</v>
      </c>
      <c r="AU49" s="16"/>
      <c r="AV49" s="16"/>
      <c r="AW49" s="16"/>
      <c r="AX49" s="16"/>
      <c r="AY49" s="16"/>
      <c r="AZ49" s="16"/>
      <c r="BA49" s="16"/>
      <c r="BB49" s="16"/>
      <c r="BC49" s="16"/>
      <c r="BD49" s="16"/>
      <c r="BE49" s="16"/>
      <c r="BF49" s="16"/>
      <c r="BG49" s="16"/>
      <c r="BH49" s="16"/>
      <c r="BI49" s="16"/>
      <c r="BJ49" s="16"/>
      <c r="BK49" s="16">
        <v>96.26</v>
      </c>
      <c r="BL49" s="16">
        <v>100</v>
      </c>
      <c r="BM49" s="16">
        <v>93.75</v>
      </c>
      <c r="BN49" s="16">
        <v>100</v>
      </c>
      <c r="BO49" s="16">
        <v>100</v>
      </c>
      <c r="BP49" s="16">
        <v>88.46</v>
      </c>
      <c r="BQ49" s="16">
        <v>71.430000000000007</v>
      </c>
      <c r="BR49" s="16">
        <v>100</v>
      </c>
      <c r="BS49" s="16">
        <v>50</v>
      </c>
      <c r="BT49" s="16">
        <v>68</v>
      </c>
      <c r="BU49" s="16">
        <v>83.33</v>
      </c>
      <c r="BV49" s="16">
        <v>97.04</v>
      </c>
      <c r="BW49" s="16">
        <v>98.11</v>
      </c>
      <c r="BX49" s="16">
        <v>100</v>
      </c>
      <c r="BY49" s="16">
        <v>100</v>
      </c>
      <c r="BZ49" s="16">
        <v>100</v>
      </c>
      <c r="CA49" s="16">
        <v>90.91</v>
      </c>
      <c r="CB49" s="16">
        <v>93.88</v>
      </c>
      <c r="CC49" s="16"/>
      <c r="CD49" s="16">
        <v>98.34</v>
      </c>
      <c r="CE49" s="16">
        <v>100</v>
      </c>
      <c r="CF49" s="16">
        <v>96.95</v>
      </c>
      <c r="CG49" s="16">
        <v>63.21</v>
      </c>
      <c r="CH49" s="16">
        <v>87.5</v>
      </c>
      <c r="CI49" s="16">
        <v>63.64</v>
      </c>
      <c r="CJ49" s="16">
        <v>45.27</v>
      </c>
      <c r="CK49" s="16">
        <v>29.55</v>
      </c>
      <c r="CL49" s="16">
        <v>71.430000000000007</v>
      </c>
      <c r="CM49" s="16"/>
      <c r="CN49" s="16"/>
      <c r="CO49" s="16"/>
      <c r="CP49" s="16"/>
      <c r="CQ49" s="16"/>
      <c r="CR49" s="16"/>
      <c r="CS49" s="16"/>
      <c r="CT49" s="16"/>
      <c r="CU49" s="16"/>
      <c r="CV49" s="16"/>
      <c r="CW49" s="16">
        <v>99.15</v>
      </c>
      <c r="CX49" s="16">
        <v>100</v>
      </c>
      <c r="CY49" s="16">
        <v>100</v>
      </c>
      <c r="CZ49" s="16">
        <v>100</v>
      </c>
      <c r="DA49" s="16">
        <v>73.099999999999994</v>
      </c>
      <c r="DB49" s="16">
        <v>99.07</v>
      </c>
      <c r="DC49" s="16"/>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row>
    <row r="50" spans="1:135" s="34" customFormat="1" ht="13.8" x14ac:dyDescent="0.3">
      <c r="A50" s="33" t="s">
        <v>577</v>
      </c>
      <c r="B50" s="34" t="s">
        <v>316</v>
      </c>
      <c r="C50" s="34" t="s">
        <v>101</v>
      </c>
      <c r="D50" s="34" t="s">
        <v>102</v>
      </c>
      <c r="E50" s="34" t="s">
        <v>317</v>
      </c>
      <c r="F50" s="34" t="s">
        <v>118</v>
      </c>
      <c r="G50" s="34" t="s">
        <v>105</v>
      </c>
      <c r="H50" s="34" t="s">
        <v>105</v>
      </c>
      <c r="I50" s="34" t="s">
        <v>536</v>
      </c>
      <c r="J50" s="35">
        <v>1</v>
      </c>
      <c r="K50" s="34" t="s">
        <v>537</v>
      </c>
      <c r="L50" s="34" t="s">
        <v>106</v>
      </c>
      <c r="M50" s="36">
        <v>76.489999999999995</v>
      </c>
      <c r="N50" s="36">
        <v>53.68</v>
      </c>
      <c r="O50" s="36">
        <v>83.93</v>
      </c>
      <c r="P50" s="36">
        <v>81.37</v>
      </c>
      <c r="Q50" s="36">
        <v>91.61</v>
      </c>
      <c r="R50" s="36">
        <v>72.88</v>
      </c>
      <c r="S50" s="36">
        <v>72.16</v>
      </c>
      <c r="T50" s="36">
        <v>79.05</v>
      </c>
      <c r="U50" s="36"/>
      <c r="V50" s="36"/>
      <c r="W50" s="36"/>
      <c r="X50" s="36"/>
      <c r="Y50" s="36"/>
      <c r="Z50" s="36">
        <v>56.3</v>
      </c>
      <c r="AA50" s="36">
        <v>48.48</v>
      </c>
      <c r="AB50" s="36">
        <v>59.38</v>
      </c>
      <c r="AC50" s="36">
        <v>55.42</v>
      </c>
      <c r="AD50" s="36">
        <v>85.25</v>
      </c>
      <c r="AE50" s="36">
        <v>72.22</v>
      </c>
      <c r="AF50" s="36"/>
      <c r="AG50" s="36"/>
      <c r="AH50" s="36"/>
      <c r="AI50" s="36"/>
      <c r="AJ50" s="36">
        <v>92.73</v>
      </c>
      <c r="AK50" s="36">
        <v>80.3</v>
      </c>
      <c r="AL50" s="36">
        <v>100</v>
      </c>
      <c r="AM50" s="36">
        <v>94.44</v>
      </c>
      <c r="AN50" s="36">
        <v>80.489999999999995</v>
      </c>
      <c r="AO50" s="36">
        <v>96.15</v>
      </c>
      <c r="AP50" s="36"/>
      <c r="AQ50" s="36">
        <v>93.75</v>
      </c>
      <c r="AR50" s="36"/>
      <c r="AS50" s="36">
        <v>95.24</v>
      </c>
      <c r="AT50" s="36">
        <v>68.569999999999993</v>
      </c>
      <c r="AU50" s="36">
        <v>77.78</v>
      </c>
      <c r="AV50" s="36"/>
      <c r="AW50" s="36">
        <v>76.11</v>
      </c>
      <c r="AX50" s="36">
        <v>86.67</v>
      </c>
      <c r="AY50" s="36">
        <v>70</v>
      </c>
      <c r="AZ50" s="36">
        <v>80.95</v>
      </c>
      <c r="BA50" s="36"/>
      <c r="BB50" s="36"/>
      <c r="BC50" s="36"/>
      <c r="BD50" s="36"/>
      <c r="BE50" s="36"/>
      <c r="BF50" s="36"/>
      <c r="BG50" s="36"/>
      <c r="BH50" s="36"/>
      <c r="BI50" s="36"/>
      <c r="BJ50" s="36"/>
      <c r="BK50" s="36">
        <v>84.57</v>
      </c>
      <c r="BL50" s="36">
        <v>98.2</v>
      </c>
      <c r="BM50" s="36">
        <v>31.25</v>
      </c>
      <c r="BN50" s="36">
        <v>95</v>
      </c>
      <c r="BO50" s="36">
        <v>90.2</v>
      </c>
      <c r="BP50" s="36">
        <v>76.92</v>
      </c>
      <c r="BQ50" s="36">
        <v>32.979999999999997</v>
      </c>
      <c r="BR50" s="36">
        <v>100</v>
      </c>
      <c r="BS50" s="36">
        <v>60</v>
      </c>
      <c r="BT50" s="36">
        <v>19.23</v>
      </c>
      <c r="BU50" s="36">
        <v>42.31</v>
      </c>
      <c r="BV50" s="36">
        <v>91.77</v>
      </c>
      <c r="BW50" s="36">
        <v>88.89</v>
      </c>
      <c r="BX50" s="36">
        <v>100</v>
      </c>
      <c r="BY50" s="36">
        <v>92.31</v>
      </c>
      <c r="BZ50" s="36">
        <v>71.430000000000007</v>
      </c>
      <c r="CA50" s="36">
        <v>96.15</v>
      </c>
      <c r="CB50" s="36">
        <v>93.08</v>
      </c>
      <c r="CC50" s="36">
        <v>91.61</v>
      </c>
      <c r="CD50" s="36">
        <v>87.58</v>
      </c>
      <c r="CE50" s="36">
        <v>76.39</v>
      </c>
      <c r="CF50" s="36">
        <v>97.06</v>
      </c>
      <c r="CG50" s="36">
        <v>76.34</v>
      </c>
      <c r="CH50" s="36">
        <v>85</v>
      </c>
      <c r="CI50" s="36">
        <v>81.819999999999993</v>
      </c>
      <c r="CJ50" s="36">
        <v>74.319999999999993</v>
      </c>
      <c r="CK50" s="36">
        <v>76.52</v>
      </c>
      <c r="CL50" s="36">
        <v>28.57</v>
      </c>
      <c r="CM50" s="36">
        <v>56.67</v>
      </c>
      <c r="CN50" s="36">
        <v>72.36</v>
      </c>
      <c r="CO50" s="36">
        <v>45</v>
      </c>
      <c r="CP50" s="36">
        <v>52.04</v>
      </c>
      <c r="CQ50" s="36">
        <v>72.16</v>
      </c>
      <c r="CR50" s="36">
        <v>70.27</v>
      </c>
      <c r="CS50" s="36">
        <v>86.96</v>
      </c>
      <c r="CT50" s="36">
        <v>73.33</v>
      </c>
      <c r="CU50" s="36">
        <v>83.87</v>
      </c>
      <c r="CV50" s="36">
        <v>75</v>
      </c>
      <c r="CW50" s="36">
        <v>79.05</v>
      </c>
      <c r="CX50" s="36">
        <v>64.89</v>
      </c>
      <c r="CY50" s="36">
        <v>78.31</v>
      </c>
      <c r="CZ50" s="36">
        <v>78.260000000000005</v>
      </c>
      <c r="DA50" s="36">
        <v>83.86</v>
      </c>
      <c r="DB50" s="36">
        <v>90.27</v>
      </c>
      <c r="DC50" s="36">
        <v>71.45</v>
      </c>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row>
    <row r="51" spans="1:135" s="34" customFormat="1" ht="13.8" x14ac:dyDescent="0.3">
      <c r="A51" s="33" t="s">
        <v>577</v>
      </c>
      <c r="B51" s="15" t="s">
        <v>396</v>
      </c>
      <c r="C51" s="15" t="s">
        <v>101</v>
      </c>
      <c r="D51" s="15" t="s">
        <v>320</v>
      </c>
      <c r="E51" s="15" t="s">
        <v>320</v>
      </c>
      <c r="F51" s="15" t="s">
        <v>235</v>
      </c>
      <c r="G51" s="15" t="s">
        <v>356</v>
      </c>
      <c r="H51" s="15" t="s">
        <v>357</v>
      </c>
      <c r="I51" s="15" t="s">
        <v>536</v>
      </c>
      <c r="J51" s="39">
        <v>1</v>
      </c>
      <c r="K51" s="15" t="s">
        <v>542</v>
      </c>
      <c r="L51" s="15" t="s">
        <v>324</v>
      </c>
      <c r="M51" s="16"/>
      <c r="N51" s="16"/>
      <c r="O51" s="16"/>
      <c r="P51" s="16"/>
      <c r="Q51" s="16"/>
      <c r="R51" s="16"/>
      <c r="S51" s="16"/>
      <c r="T51" s="16"/>
      <c r="U51" s="16">
        <v>88.5</v>
      </c>
      <c r="V51" s="16">
        <v>85.71</v>
      </c>
      <c r="W51" s="16">
        <v>76.19</v>
      </c>
      <c r="X51" s="16">
        <v>93.42</v>
      </c>
      <c r="Y51" s="16"/>
      <c r="Z51" s="16">
        <v>62.92</v>
      </c>
      <c r="AA51" s="16">
        <v>66.67</v>
      </c>
      <c r="AB51" s="16">
        <v>61.54</v>
      </c>
      <c r="AC51" s="16">
        <v>62.3</v>
      </c>
      <c r="AD51" s="16"/>
      <c r="AE51" s="16">
        <v>73.02</v>
      </c>
      <c r="AF51" s="16">
        <v>75</v>
      </c>
      <c r="AG51" s="16">
        <v>30</v>
      </c>
      <c r="AH51" s="16">
        <v>80</v>
      </c>
      <c r="AI51" s="16">
        <v>100</v>
      </c>
      <c r="AJ51" s="16"/>
      <c r="AK51" s="16">
        <v>91.62</v>
      </c>
      <c r="AL51" s="16"/>
      <c r="AM51" s="16"/>
      <c r="AN51" s="16">
        <v>100</v>
      </c>
      <c r="AO51" s="16">
        <v>96.67</v>
      </c>
      <c r="AP51" s="16">
        <v>27.78</v>
      </c>
      <c r="AQ51" s="16"/>
      <c r="AR51" s="16">
        <v>50</v>
      </c>
      <c r="AS51" s="16">
        <v>96.47</v>
      </c>
      <c r="AT51" s="16">
        <v>91.43</v>
      </c>
      <c r="AU51" s="16"/>
      <c r="AV51" s="16"/>
      <c r="AW51" s="16"/>
      <c r="AX51" s="16"/>
      <c r="AY51" s="16"/>
      <c r="AZ51" s="16"/>
      <c r="BA51" s="16"/>
      <c r="BB51" s="16"/>
      <c r="BC51" s="16"/>
      <c r="BD51" s="16"/>
      <c r="BE51" s="16"/>
      <c r="BF51" s="16"/>
      <c r="BG51" s="16"/>
      <c r="BH51" s="16"/>
      <c r="BI51" s="16"/>
      <c r="BJ51" s="16"/>
      <c r="BK51" s="16">
        <v>69.150000000000006</v>
      </c>
      <c r="BL51" s="16">
        <v>72.41</v>
      </c>
      <c r="BM51" s="16">
        <v>66.67</v>
      </c>
      <c r="BN51" s="16">
        <v>65.709999999999994</v>
      </c>
      <c r="BO51" s="16">
        <v>82.35</v>
      </c>
      <c r="BP51" s="16">
        <v>56</v>
      </c>
      <c r="BQ51" s="16">
        <v>59.52</v>
      </c>
      <c r="BR51" s="16">
        <v>100</v>
      </c>
      <c r="BS51" s="16">
        <v>100</v>
      </c>
      <c r="BT51" s="16">
        <v>52</v>
      </c>
      <c r="BU51" s="16">
        <v>58.33</v>
      </c>
      <c r="BV51" s="16">
        <v>82.81</v>
      </c>
      <c r="BW51" s="16">
        <v>73.91</v>
      </c>
      <c r="BX51" s="16">
        <v>72.73</v>
      </c>
      <c r="BY51" s="16">
        <v>80</v>
      </c>
      <c r="BZ51" s="16">
        <v>71.430000000000007</v>
      </c>
      <c r="CA51" s="16">
        <v>90.91</v>
      </c>
      <c r="CB51" s="16">
        <v>83.67</v>
      </c>
      <c r="CC51" s="16"/>
      <c r="CD51" s="16">
        <v>82.07</v>
      </c>
      <c r="CE51" s="16">
        <v>68.84</v>
      </c>
      <c r="CF51" s="16">
        <v>93.07</v>
      </c>
      <c r="CG51" s="16">
        <v>51.73</v>
      </c>
      <c r="CH51" s="16">
        <v>55</v>
      </c>
      <c r="CI51" s="16">
        <v>90.91</v>
      </c>
      <c r="CJ51" s="16">
        <v>56.31</v>
      </c>
      <c r="CK51" s="16">
        <v>0</v>
      </c>
      <c r="CL51" s="16">
        <v>28.57</v>
      </c>
      <c r="CM51" s="16"/>
      <c r="CN51" s="16"/>
      <c r="CO51" s="16"/>
      <c r="CP51" s="16"/>
      <c r="CQ51" s="16"/>
      <c r="CR51" s="16"/>
      <c r="CS51" s="16"/>
      <c r="CT51" s="16"/>
      <c r="CU51" s="16"/>
      <c r="CV51" s="16"/>
      <c r="CW51" s="16">
        <v>88.01</v>
      </c>
      <c r="CX51" s="16">
        <v>74.67</v>
      </c>
      <c r="CY51" s="16">
        <v>100</v>
      </c>
      <c r="CZ51" s="16">
        <v>96.3</v>
      </c>
      <c r="DA51" s="16">
        <v>72.87</v>
      </c>
      <c r="DB51" s="16">
        <v>96.76</v>
      </c>
      <c r="DC51" s="16"/>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row>
    <row r="52" spans="1:135" s="34" customFormat="1" ht="13.8" x14ac:dyDescent="0.3">
      <c r="A52" s="33" t="s">
        <v>577</v>
      </c>
      <c r="B52" s="15" t="s">
        <v>335</v>
      </c>
      <c r="C52" s="15" t="s">
        <v>101</v>
      </c>
      <c r="D52" s="15" t="s">
        <v>320</v>
      </c>
      <c r="E52" s="15" t="s">
        <v>320</v>
      </c>
      <c r="F52" s="15" t="s">
        <v>235</v>
      </c>
      <c r="G52" s="15" t="s">
        <v>207</v>
      </c>
      <c r="H52" s="15" t="s">
        <v>208</v>
      </c>
      <c r="I52" s="15" t="s">
        <v>536</v>
      </c>
      <c r="J52" s="39">
        <v>1</v>
      </c>
      <c r="K52" s="15" t="s">
        <v>542</v>
      </c>
      <c r="L52" s="15" t="s">
        <v>324</v>
      </c>
      <c r="M52" s="16"/>
      <c r="N52" s="16"/>
      <c r="O52" s="16"/>
      <c r="P52" s="16"/>
      <c r="Q52" s="16"/>
      <c r="R52" s="16"/>
      <c r="S52" s="16"/>
      <c r="T52" s="16"/>
      <c r="U52" s="16">
        <v>97.01</v>
      </c>
      <c r="V52" s="16">
        <v>100</v>
      </c>
      <c r="W52" s="16">
        <v>95.24</v>
      </c>
      <c r="X52" s="16">
        <v>94.74</v>
      </c>
      <c r="Y52" s="16">
        <v>100</v>
      </c>
      <c r="Z52" s="16">
        <v>95.7</v>
      </c>
      <c r="AA52" s="16">
        <v>100</v>
      </c>
      <c r="AB52" s="16">
        <v>86.67</v>
      </c>
      <c r="AC52" s="16">
        <v>96.92</v>
      </c>
      <c r="AD52" s="16"/>
      <c r="AE52" s="16">
        <v>71.67</v>
      </c>
      <c r="AF52" s="16">
        <v>88.89</v>
      </c>
      <c r="AG52" s="16">
        <v>100</v>
      </c>
      <c r="AH52" s="16">
        <v>88</v>
      </c>
      <c r="AI52" s="16">
        <v>87.5</v>
      </c>
      <c r="AJ52" s="16"/>
      <c r="AK52" s="16">
        <v>82.08</v>
      </c>
      <c r="AL52" s="16"/>
      <c r="AM52" s="16"/>
      <c r="AN52" s="16">
        <v>94.12</v>
      </c>
      <c r="AO52" s="16">
        <v>52.5</v>
      </c>
      <c r="AP52" s="16">
        <v>16.670000000000002</v>
      </c>
      <c r="AQ52" s="16"/>
      <c r="AR52" s="16">
        <v>10</v>
      </c>
      <c r="AS52" s="16">
        <v>93.53</v>
      </c>
      <c r="AT52" s="16">
        <v>82.86</v>
      </c>
      <c r="AU52" s="16"/>
      <c r="AV52" s="16"/>
      <c r="AW52" s="16"/>
      <c r="AX52" s="16"/>
      <c r="AY52" s="16"/>
      <c r="AZ52" s="16"/>
      <c r="BA52" s="16"/>
      <c r="BB52" s="16"/>
      <c r="BC52" s="16"/>
      <c r="BD52" s="16"/>
      <c r="BE52" s="16"/>
      <c r="BF52" s="16"/>
      <c r="BG52" s="16"/>
      <c r="BH52" s="16"/>
      <c r="BI52" s="16"/>
      <c r="BJ52" s="16"/>
      <c r="BK52" s="16">
        <v>92.99</v>
      </c>
      <c r="BL52" s="16">
        <v>91.67</v>
      </c>
      <c r="BM52" s="16">
        <v>93.75</v>
      </c>
      <c r="BN52" s="16">
        <v>100</v>
      </c>
      <c r="BO52" s="16">
        <v>100</v>
      </c>
      <c r="BP52" s="16">
        <v>84.62</v>
      </c>
      <c r="BQ52" s="16">
        <v>71.430000000000007</v>
      </c>
      <c r="BR52" s="16">
        <v>100</v>
      </c>
      <c r="BS52" s="16">
        <v>50</v>
      </c>
      <c r="BT52" s="16">
        <v>68</v>
      </c>
      <c r="BU52" s="16">
        <v>83.33</v>
      </c>
      <c r="BV52" s="16">
        <v>95.68</v>
      </c>
      <c r="BW52" s="16">
        <v>93.4</v>
      </c>
      <c r="BX52" s="16">
        <v>95.45</v>
      </c>
      <c r="BY52" s="16">
        <v>96</v>
      </c>
      <c r="BZ52" s="16">
        <v>100</v>
      </c>
      <c r="CA52" s="16">
        <v>100</v>
      </c>
      <c r="CB52" s="16">
        <v>95.24</v>
      </c>
      <c r="CC52" s="16"/>
      <c r="CD52" s="16">
        <v>98.68</v>
      </c>
      <c r="CE52" s="16">
        <v>97.1</v>
      </c>
      <c r="CF52" s="16">
        <v>100</v>
      </c>
      <c r="CG52" s="16">
        <v>87.93</v>
      </c>
      <c r="CH52" s="16">
        <v>97.5</v>
      </c>
      <c r="CI52" s="16">
        <v>72.73</v>
      </c>
      <c r="CJ52" s="16">
        <v>77.19</v>
      </c>
      <c r="CK52" s="16">
        <v>97.73</v>
      </c>
      <c r="CL52" s="16">
        <v>100</v>
      </c>
      <c r="CM52" s="16"/>
      <c r="CN52" s="16"/>
      <c r="CO52" s="16"/>
      <c r="CP52" s="16"/>
      <c r="CQ52" s="16"/>
      <c r="CR52" s="16"/>
      <c r="CS52" s="16"/>
      <c r="CT52" s="16"/>
      <c r="CU52" s="16"/>
      <c r="CV52" s="16"/>
      <c r="CW52" s="16">
        <v>97.36</v>
      </c>
      <c r="CX52" s="16">
        <v>96</v>
      </c>
      <c r="CY52" s="16">
        <v>97.37</v>
      </c>
      <c r="CZ52" s="16">
        <v>100</v>
      </c>
      <c r="DA52" s="16">
        <v>90.9</v>
      </c>
      <c r="DB52" s="16">
        <v>98.61</v>
      </c>
      <c r="DC52" s="16"/>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row>
    <row r="53" spans="1:135" s="34" customFormat="1" ht="13.8" x14ac:dyDescent="0.3">
      <c r="A53" s="33" t="s">
        <v>577</v>
      </c>
      <c r="B53" s="15" t="s">
        <v>397</v>
      </c>
      <c r="C53" s="15" t="s">
        <v>101</v>
      </c>
      <c r="D53" s="15" t="s">
        <v>320</v>
      </c>
      <c r="E53" s="15" t="s">
        <v>320</v>
      </c>
      <c r="F53" s="15" t="s">
        <v>235</v>
      </c>
      <c r="G53" s="15" t="s">
        <v>356</v>
      </c>
      <c r="H53" s="15" t="s">
        <v>398</v>
      </c>
      <c r="I53" s="15" t="s">
        <v>536</v>
      </c>
      <c r="J53" s="39">
        <v>0</v>
      </c>
      <c r="K53" s="15" t="s">
        <v>542</v>
      </c>
      <c r="L53" s="15" t="s">
        <v>324</v>
      </c>
      <c r="M53" s="16"/>
      <c r="N53" s="16"/>
      <c r="O53" s="16"/>
      <c r="P53" s="16"/>
      <c r="Q53" s="16"/>
      <c r="R53" s="16"/>
      <c r="S53" s="16"/>
      <c r="T53" s="16"/>
      <c r="U53" s="16">
        <v>77.19</v>
      </c>
      <c r="V53" s="16">
        <v>75</v>
      </c>
      <c r="W53" s="16">
        <v>66.67</v>
      </c>
      <c r="X53" s="16">
        <v>88.89</v>
      </c>
      <c r="Y53" s="16">
        <v>28.57</v>
      </c>
      <c r="Z53" s="16">
        <v>48.75</v>
      </c>
      <c r="AA53" s="16">
        <v>57.14</v>
      </c>
      <c r="AB53" s="16">
        <v>31.58</v>
      </c>
      <c r="AC53" s="16">
        <v>44.44</v>
      </c>
      <c r="AD53" s="16"/>
      <c r="AE53" s="16">
        <v>68.25</v>
      </c>
      <c r="AF53" s="16">
        <v>52.78</v>
      </c>
      <c r="AG53" s="16">
        <v>80</v>
      </c>
      <c r="AH53" s="16">
        <v>48</v>
      </c>
      <c r="AI53" s="16">
        <v>62.5</v>
      </c>
      <c r="AJ53" s="16"/>
      <c r="AK53" s="16">
        <v>65.22</v>
      </c>
      <c r="AL53" s="16"/>
      <c r="AM53" s="16"/>
      <c r="AN53" s="16">
        <v>75</v>
      </c>
      <c r="AO53" s="16">
        <v>60</v>
      </c>
      <c r="AP53" s="16">
        <v>16.670000000000002</v>
      </c>
      <c r="AQ53" s="16"/>
      <c r="AR53" s="16">
        <v>14.29</v>
      </c>
      <c r="AS53" s="16">
        <v>89.41</v>
      </c>
      <c r="AT53" s="16">
        <v>26.67</v>
      </c>
      <c r="AU53" s="16"/>
      <c r="AV53" s="16"/>
      <c r="AW53" s="16"/>
      <c r="AX53" s="16"/>
      <c r="AY53" s="16"/>
      <c r="AZ53" s="16"/>
      <c r="BA53" s="16"/>
      <c r="BB53" s="16"/>
      <c r="BC53" s="16"/>
      <c r="BD53" s="16"/>
      <c r="BE53" s="16"/>
      <c r="BF53" s="16"/>
      <c r="BG53" s="16"/>
      <c r="BH53" s="16"/>
      <c r="BI53" s="16"/>
      <c r="BJ53" s="16"/>
      <c r="BK53" s="16">
        <v>76.239999999999995</v>
      </c>
      <c r="BL53" s="16">
        <v>70</v>
      </c>
      <c r="BM53" s="16">
        <v>75</v>
      </c>
      <c r="BN53" s="16">
        <v>89.13</v>
      </c>
      <c r="BO53" s="16">
        <v>72.22</v>
      </c>
      <c r="BP53" s="16">
        <v>55</v>
      </c>
      <c r="BQ53" s="16">
        <v>38.299999999999997</v>
      </c>
      <c r="BR53" s="16">
        <v>100</v>
      </c>
      <c r="BS53" s="16">
        <v>33.33</v>
      </c>
      <c r="BT53" s="16">
        <v>30.77</v>
      </c>
      <c r="BU53" s="16">
        <v>50</v>
      </c>
      <c r="BV53" s="16">
        <v>90.37</v>
      </c>
      <c r="BW53" s="16">
        <v>79.25</v>
      </c>
      <c r="BX53" s="16">
        <v>68.180000000000007</v>
      </c>
      <c r="BY53" s="16">
        <v>100</v>
      </c>
      <c r="BZ53" s="16">
        <v>100</v>
      </c>
      <c r="CA53" s="16">
        <v>90.91</v>
      </c>
      <c r="CB53" s="16">
        <v>95.92</v>
      </c>
      <c r="CC53" s="16"/>
      <c r="CD53" s="16">
        <v>82.39</v>
      </c>
      <c r="CE53" s="16">
        <v>65</v>
      </c>
      <c r="CF53" s="16">
        <v>95.12</v>
      </c>
      <c r="CG53" s="16">
        <v>50.24</v>
      </c>
      <c r="CH53" s="16">
        <v>45</v>
      </c>
      <c r="CI53" s="16">
        <v>45.45</v>
      </c>
      <c r="CJ53" s="16">
        <v>52.93</v>
      </c>
      <c r="CK53" s="16">
        <v>33.33</v>
      </c>
      <c r="CL53" s="16">
        <v>100</v>
      </c>
      <c r="CM53" s="16"/>
      <c r="CN53" s="16"/>
      <c r="CO53" s="16"/>
      <c r="CP53" s="16"/>
      <c r="CQ53" s="16"/>
      <c r="CR53" s="16"/>
      <c r="CS53" s="16"/>
      <c r="CT53" s="16"/>
      <c r="CU53" s="16"/>
      <c r="CV53" s="16"/>
      <c r="CW53" s="16">
        <v>76.23</v>
      </c>
      <c r="CX53" s="16">
        <v>66.67</v>
      </c>
      <c r="CY53" s="16">
        <v>84.21</v>
      </c>
      <c r="CZ53" s="16">
        <v>94.44</v>
      </c>
      <c r="DA53" s="16">
        <v>70.180000000000007</v>
      </c>
      <c r="DB53" s="16">
        <v>75.98</v>
      </c>
      <c r="DC53" s="16"/>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row>
    <row r="54" spans="1:135" s="34" customFormat="1" ht="13.8" x14ac:dyDescent="0.3">
      <c r="A54" s="33" t="s">
        <v>577</v>
      </c>
      <c r="B54" s="15" t="s">
        <v>323</v>
      </c>
      <c r="C54" s="15" t="s">
        <v>101</v>
      </c>
      <c r="D54" s="15" t="s">
        <v>320</v>
      </c>
      <c r="E54" s="15" t="s">
        <v>320</v>
      </c>
      <c r="F54" s="15" t="s">
        <v>235</v>
      </c>
      <c r="G54" s="15" t="s">
        <v>105</v>
      </c>
      <c r="H54" s="15" t="s">
        <v>105</v>
      </c>
      <c r="I54" s="15" t="s">
        <v>536</v>
      </c>
      <c r="J54" s="39">
        <v>1</v>
      </c>
      <c r="K54" s="15" t="s">
        <v>542</v>
      </c>
      <c r="L54" s="15" t="s">
        <v>324</v>
      </c>
      <c r="M54" s="16"/>
      <c r="N54" s="16"/>
      <c r="O54" s="16"/>
      <c r="P54" s="16"/>
      <c r="Q54" s="16"/>
      <c r="R54" s="16"/>
      <c r="S54" s="16"/>
      <c r="T54" s="16"/>
      <c r="U54" s="16">
        <v>94.98</v>
      </c>
      <c r="V54" s="16">
        <v>99.11</v>
      </c>
      <c r="W54" s="16">
        <v>76.19</v>
      </c>
      <c r="X54" s="16">
        <v>94.74</v>
      </c>
      <c r="Y54" s="16">
        <v>100</v>
      </c>
      <c r="Z54" s="16">
        <v>89.25</v>
      </c>
      <c r="AA54" s="16">
        <v>96.67</v>
      </c>
      <c r="AB54" s="16">
        <v>80</v>
      </c>
      <c r="AC54" s="16">
        <v>89.23</v>
      </c>
      <c r="AD54" s="16"/>
      <c r="AE54" s="16"/>
      <c r="AF54" s="16">
        <v>90.91</v>
      </c>
      <c r="AG54" s="16">
        <v>100</v>
      </c>
      <c r="AH54" s="16">
        <v>92</v>
      </c>
      <c r="AI54" s="16">
        <v>80</v>
      </c>
      <c r="AJ54" s="16"/>
      <c r="AK54" s="16">
        <v>86.91</v>
      </c>
      <c r="AL54" s="16"/>
      <c r="AM54" s="16"/>
      <c r="AN54" s="16">
        <v>90.24</v>
      </c>
      <c r="AO54" s="16">
        <v>100</v>
      </c>
      <c r="AP54" s="16">
        <v>0</v>
      </c>
      <c r="AQ54" s="16"/>
      <c r="AR54" s="16">
        <v>57.14</v>
      </c>
      <c r="AS54" s="16">
        <v>97.65</v>
      </c>
      <c r="AT54" s="16">
        <v>80</v>
      </c>
      <c r="AU54" s="16"/>
      <c r="AV54" s="16"/>
      <c r="AW54" s="16"/>
      <c r="AX54" s="16"/>
      <c r="AY54" s="16"/>
      <c r="AZ54" s="16"/>
      <c r="BA54" s="16"/>
      <c r="BB54" s="16"/>
      <c r="BC54" s="16"/>
      <c r="BD54" s="16"/>
      <c r="BE54" s="16"/>
      <c r="BF54" s="16"/>
      <c r="BG54" s="16"/>
      <c r="BH54" s="16"/>
      <c r="BI54" s="16"/>
      <c r="BJ54" s="16"/>
      <c r="BK54" s="16">
        <v>96.26</v>
      </c>
      <c r="BL54" s="16">
        <v>100</v>
      </c>
      <c r="BM54" s="16">
        <v>93.75</v>
      </c>
      <c r="BN54" s="16">
        <v>100</v>
      </c>
      <c r="BO54" s="16">
        <v>100</v>
      </c>
      <c r="BP54" s="16">
        <v>88.46</v>
      </c>
      <c r="BQ54" s="16">
        <v>65.959999999999994</v>
      </c>
      <c r="BR54" s="16">
        <v>100</v>
      </c>
      <c r="BS54" s="16">
        <v>66.67</v>
      </c>
      <c r="BT54" s="16">
        <v>53.85</v>
      </c>
      <c r="BU54" s="16">
        <v>85.71</v>
      </c>
      <c r="BV54" s="16">
        <v>96.05</v>
      </c>
      <c r="BW54" s="16">
        <v>98.11</v>
      </c>
      <c r="BX54" s="16">
        <v>100</v>
      </c>
      <c r="BY54" s="16">
        <v>96</v>
      </c>
      <c r="BZ54" s="16">
        <v>85.71</v>
      </c>
      <c r="CA54" s="16">
        <v>95.45</v>
      </c>
      <c r="CB54" s="16">
        <v>95.24</v>
      </c>
      <c r="CC54" s="16"/>
      <c r="CD54" s="16">
        <v>90.4</v>
      </c>
      <c r="CE54" s="16">
        <v>81.16</v>
      </c>
      <c r="CF54" s="16">
        <v>98.17</v>
      </c>
      <c r="CG54" s="16">
        <v>92.52</v>
      </c>
      <c r="CH54" s="16">
        <v>90</v>
      </c>
      <c r="CI54" s="16">
        <v>90.91</v>
      </c>
      <c r="CJ54" s="16">
        <v>94.74</v>
      </c>
      <c r="CK54" s="16">
        <v>90.91</v>
      </c>
      <c r="CL54" s="16">
        <v>100</v>
      </c>
      <c r="CM54" s="16"/>
      <c r="CN54" s="16"/>
      <c r="CO54" s="16"/>
      <c r="CP54" s="16"/>
      <c r="CQ54" s="16"/>
      <c r="CR54" s="16"/>
      <c r="CS54" s="16"/>
      <c r="CT54" s="16"/>
      <c r="CU54" s="16"/>
      <c r="CV54" s="16"/>
      <c r="CW54" s="16">
        <v>97.45</v>
      </c>
      <c r="CX54" s="16">
        <v>96</v>
      </c>
      <c r="CY54" s="16">
        <v>100</v>
      </c>
      <c r="CZ54" s="16">
        <v>92.59</v>
      </c>
      <c r="DA54" s="16">
        <v>96.45</v>
      </c>
      <c r="DB54" s="16">
        <v>100</v>
      </c>
      <c r="DC54" s="16"/>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row>
    <row r="55" spans="1:135" s="34" customFormat="1" ht="13.8" x14ac:dyDescent="0.3">
      <c r="A55" s="33" t="s">
        <v>577</v>
      </c>
      <c r="B55" s="15" t="s">
        <v>414</v>
      </c>
      <c r="C55" s="15" t="s">
        <v>101</v>
      </c>
      <c r="D55" s="15" t="s">
        <v>320</v>
      </c>
      <c r="E55" s="15" t="s">
        <v>320</v>
      </c>
      <c r="F55" s="15" t="s">
        <v>235</v>
      </c>
      <c r="G55" s="15" t="s">
        <v>210</v>
      </c>
      <c r="H55" s="15" t="s">
        <v>211</v>
      </c>
      <c r="I55" s="15" t="s">
        <v>536</v>
      </c>
      <c r="J55" s="39">
        <v>1</v>
      </c>
      <c r="K55" s="15" t="s">
        <v>542</v>
      </c>
      <c r="L55" s="15" t="s">
        <v>324</v>
      </c>
      <c r="M55" s="16"/>
      <c r="N55" s="16"/>
      <c r="O55" s="16"/>
      <c r="P55" s="16"/>
      <c r="Q55" s="16"/>
      <c r="R55" s="16"/>
      <c r="S55" s="16"/>
      <c r="T55" s="16"/>
      <c r="U55" s="16">
        <v>94.58</v>
      </c>
      <c r="V55" s="16">
        <v>100</v>
      </c>
      <c r="W55" s="16">
        <v>57.41</v>
      </c>
      <c r="X55" s="16">
        <v>98.68</v>
      </c>
      <c r="Y55" s="16">
        <v>100</v>
      </c>
      <c r="Z55" s="16">
        <v>98.92</v>
      </c>
      <c r="AA55" s="16">
        <v>100</v>
      </c>
      <c r="AB55" s="16">
        <v>100</v>
      </c>
      <c r="AC55" s="16">
        <v>98.46</v>
      </c>
      <c r="AD55" s="16"/>
      <c r="AE55" s="16">
        <v>80</v>
      </c>
      <c r="AF55" s="16">
        <v>86.49</v>
      </c>
      <c r="AG55" s="16">
        <v>90</v>
      </c>
      <c r="AH55" s="16">
        <v>84</v>
      </c>
      <c r="AI55" s="16">
        <v>100</v>
      </c>
      <c r="AJ55" s="16"/>
      <c r="AK55" s="16">
        <v>82.21</v>
      </c>
      <c r="AL55" s="16"/>
      <c r="AM55" s="16"/>
      <c r="AN55" s="16">
        <v>78.790000000000006</v>
      </c>
      <c r="AO55" s="16">
        <v>93.33</v>
      </c>
      <c r="AP55" s="16">
        <v>40</v>
      </c>
      <c r="AQ55" s="16"/>
      <c r="AR55" s="16">
        <v>20</v>
      </c>
      <c r="AS55" s="16">
        <v>95.29</v>
      </c>
      <c r="AT55" s="16">
        <v>74.290000000000006</v>
      </c>
      <c r="AU55" s="16"/>
      <c r="AV55" s="16"/>
      <c r="AW55" s="16"/>
      <c r="AX55" s="16"/>
      <c r="AY55" s="16"/>
      <c r="AZ55" s="16"/>
      <c r="BA55" s="16"/>
      <c r="BB55" s="16"/>
      <c r="BC55" s="16"/>
      <c r="BD55" s="16"/>
      <c r="BE55" s="16"/>
      <c r="BF55" s="16"/>
      <c r="BG55" s="16"/>
      <c r="BH55" s="16"/>
      <c r="BI55" s="16"/>
      <c r="BJ55" s="16"/>
      <c r="BK55" s="16">
        <v>88.16</v>
      </c>
      <c r="BL55" s="16">
        <v>84.44</v>
      </c>
      <c r="BM55" s="16">
        <v>81.25</v>
      </c>
      <c r="BN55" s="16">
        <v>93.48</v>
      </c>
      <c r="BO55" s="16">
        <v>79.63</v>
      </c>
      <c r="BP55" s="16">
        <v>88.46</v>
      </c>
      <c r="BQ55" s="16">
        <v>66.67</v>
      </c>
      <c r="BR55" s="16">
        <v>100</v>
      </c>
      <c r="BS55" s="16">
        <v>25</v>
      </c>
      <c r="BT55" s="16">
        <v>64</v>
      </c>
      <c r="BU55" s="16">
        <v>75</v>
      </c>
      <c r="BV55" s="16">
        <v>77.59</v>
      </c>
      <c r="BW55" s="16">
        <v>86.79</v>
      </c>
      <c r="BX55" s="16">
        <v>72.73</v>
      </c>
      <c r="BY55" s="16">
        <v>60</v>
      </c>
      <c r="BZ55" s="16">
        <v>82.14</v>
      </c>
      <c r="CA55" s="16">
        <v>54.55</v>
      </c>
      <c r="CB55" s="16">
        <v>75.510000000000005</v>
      </c>
      <c r="CC55" s="16"/>
      <c r="CD55" s="16">
        <v>91.29</v>
      </c>
      <c r="CE55" s="16">
        <v>90.97</v>
      </c>
      <c r="CF55" s="16">
        <v>91.57</v>
      </c>
      <c r="CG55" s="16">
        <v>83.41</v>
      </c>
      <c r="CH55" s="16">
        <v>90</v>
      </c>
      <c r="CI55" s="16">
        <v>90.91</v>
      </c>
      <c r="CJ55" s="16">
        <v>80.48</v>
      </c>
      <c r="CK55" s="16">
        <v>87.88</v>
      </c>
      <c r="CL55" s="16">
        <v>42.86</v>
      </c>
      <c r="CM55" s="16"/>
      <c r="CN55" s="16"/>
      <c r="CO55" s="16"/>
      <c r="CP55" s="16"/>
      <c r="CQ55" s="16"/>
      <c r="CR55" s="16"/>
      <c r="CS55" s="16"/>
      <c r="CT55" s="16"/>
      <c r="CU55" s="16"/>
      <c r="CV55" s="16"/>
      <c r="CW55" s="16">
        <v>96.93</v>
      </c>
      <c r="CX55" s="16">
        <v>100</v>
      </c>
      <c r="CY55" s="16">
        <v>100</v>
      </c>
      <c r="CZ55" s="16">
        <v>89.66</v>
      </c>
      <c r="DA55" s="16">
        <v>85.09</v>
      </c>
      <c r="DB55" s="16">
        <v>97.69</v>
      </c>
      <c r="DC55" s="16"/>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row>
    <row r="56" spans="1:135" s="34" customFormat="1" ht="13.8" x14ac:dyDescent="0.3">
      <c r="A56" s="33" t="s">
        <v>577</v>
      </c>
      <c r="B56" s="15" t="s">
        <v>371</v>
      </c>
      <c r="C56" s="15" t="s">
        <v>101</v>
      </c>
      <c r="D56" s="15" t="s">
        <v>320</v>
      </c>
      <c r="E56" s="15" t="s">
        <v>320</v>
      </c>
      <c r="F56" s="15" t="s">
        <v>235</v>
      </c>
      <c r="G56" s="15" t="s">
        <v>198</v>
      </c>
      <c r="H56" s="15" t="s">
        <v>372</v>
      </c>
      <c r="I56" s="15" t="s">
        <v>536</v>
      </c>
      <c r="J56" s="39">
        <v>1</v>
      </c>
      <c r="K56" s="15" t="s">
        <v>542</v>
      </c>
      <c r="L56" s="15" t="s">
        <v>324</v>
      </c>
      <c r="M56" s="16"/>
      <c r="N56" s="16"/>
      <c r="O56" s="16"/>
      <c r="P56" s="16"/>
      <c r="Q56" s="16"/>
      <c r="R56" s="16"/>
      <c r="S56" s="16"/>
      <c r="T56" s="16"/>
      <c r="U56" s="16">
        <v>91.46</v>
      </c>
      <c r="V56" s="16">
        <v>100</v>
      </c>
      <c r="W56" s="16">
        <v>61.11</v>
      </c>
      <c r="X56" s="16">
        <v>93.86</v>
      </c>
      <c r="Y56" s="16">
        <v>85.71</v>
      </c>
      <c r="Z56" s="16">
        <v>95.7</v>
      </c>
      <c r="AA56" s="16">
        <v>93.33</v>
      </c>
      <c r="AB56" s="16">
        <v>100</v>
      </c>
      <c r="AC56" s="16">
        <v>93.85</v>
      </c>
      <c r="AD56" s="16"/>
      <c r="AE56" s="16">
        <v>69.84</v>
      </c>
      <c r="AF56" s="16">
        <v>86.49</v>
      </c>
      <c r="AG56" s="16">
        <v>90</v>
      </c>
      <c r="AH56" s="16">
        <v>88</v>
      </c>
      <c r="AI56" s="16">
        <v>88.89</v>
      </c>
      <c r="AJ56" s="16"/>
      <c r="AK56" s="16">
        <v>75</v>
      </c>
      <c r="AL56" s="16"/>
      <c r="AM56" s="16"/>
      <c r="AN56" s="16">
        <v>28.57</v>
      </c>
      <c r="AO56" s="16">
        <v>70</v>
      </c>
      <c r="AP56" s="16">
        <v>0</v>
      </c>
      <c r="AQ56" s="16"/>
      <c r="AR56" s="16">
        <v>20</v>
      </c>
      <c r="AS56" s="16">
        <v>98.7</v>
      </c>
      <c r="AT56" s="16">
        <v>60</v>
      </c>
      <c r="AU56" s="16"/>
      <c r="AV56" s="16"/>
      <c r="AW56" s="16"/>
      <c r="AX56" s="16"/>
      <c r="AY56" s="16"/>
      <c r="AZ56" s="16"/>
      <c r="BA56" s="16"/>
      <c r="BB56" s="16"/>
      <c r="BC56" s="16"/>
      <c r="BD56" s="16"/>
      <c r="BE56" s="16"/>
      <c r="BF56" s="16"/>
      <c r="BG56" s="16"/>
      <c r="BH56" s="16"/>
      <c r="BI56" s="16"/>
      <c r="BJ56" s="16"/>
      <c r="BK56" s="16">
        <v>86.11</v>
      </c>
      <c r="BL56" s="16">
        <v>86.11</v>
      </c>
      <c r="BM56" s="16">
        <v>100</v>
      </c>
      <c r="BN56" s="16">
        <v>87.8</v>
      </c>
      <c r="BO56" s="16">
        <v>90.2</v>
      </c>
      <c r="BP56" s="16">
        <v>73.08</v>
      </c>
      <c r="BQ56" s="16">
        <v>45.24</v>
      </c>
      <c r="BR56" s="16">
        <v>100</v>
      </c>
      <c r="BS56" s="16">
        <v>50</v>
      </c>
      <c r="BT56" s="16">
        <v>40</v>
      </c>
      <c r="BU56" s="16">
        <v>50</v>
      </c>
      <c r="BV56" s="16">
        <v>90</v>
      </c>
      <c r="BW56" s="16">
        <v>97.17</v>
      </c>
      <c r="BX56" s="16">
        <v>86.36</v>
      </c>
      <c r="BY56" s="16">
        <v>84</v>
      </c>
      <c r="BZ56" s="16">
        <v>71.430000000000007</v>
      </c>
      <c r="CA56" s="16">
        <v>77.27</v>
      </c>
      <c r="CB56" s="16">
        <v>87.76</v>
      </c>
      <c r="CC56" s="16"/>
      <c r="CD56" s="16">
        <v>95.72</v>
      </c>
      <c r="CE56" s="16">
        <v>92.75</v>
      </c>
      <c r="CF56" s="16">
        <v>98.19</v>
      </c>
      <c r="CG56" s="16">
        <v>69.03</v>
      </c>
      <c r="CH56" s="16">
        <v>57.5</v>
      </c>
      <c r="CI56" s="16">
        <v>90.91</v>
      </c>
      <c r="CJ56" s="16">
        <v>78.599999999999994</v>
      </c>
      <c r="CK56" s="16">
        <v>55.3</v>
      </c>
      <c r="CL56" s="16">
        <v>71.430000000000007</v>
      </c>
      <c r="CM56" s="16"/>
      <c r="CN56" s="16"/>
      <c r="CO56" s="16"/>
      <c r="CP56" s="16"/>
      <c r="CQ56" s="16"/>
      <c r="CR56" s="16"/>
      <c r="CS56" s="16"/>
      <c r="CT56" s="16"/>
      <c r="CU56" s="16"/>
      <c r="CV56" s="16"/>
      <c r="CW56" s="16">
        <v>95.07</v>
      </c>
      <c r="CX56" s="16">
        <v>100</v>
      </c>
      <c r="CY56" s="16">
        <v>100</v>
      </c>
      <c r="CZ56" s="16">
        <v>88.89</v>
      </c>
      <c r="DA56" s="16">
        <v>85.22</v>
      </c>
      <c r="DB56" s="16">
        <v>91.67</v>
      </c>
      <c r="DC56" s="16"/>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row>
    <row r="57" spans="1:135" s="34" customFormat="1" ht="13.8" x14ac:dyDescent="0.3">
      <c r="A57" s="33" t="s">
        <v>577</v>
      </c>
      <c r="B57" s="15" t="s">
        <v>385</v>
      </c>
      <c r="C57" s="15" t="s">
        <v>101</v>
      </c>
      <c r="D57" s="15" t="s">
        <v>320</v>
      </c>
      <c r="E57" s="15" t="s">
        <v>320</v>
      </c>
      <c r="F57" s="15" t="s">
        <v>235</v>
      </c>
      <c r="G57" s="15" t="s">
        <v>386</v>
      </c>
      <c r="H57" s="15" t="s">
        <v>387</v>
      </c>
      <c r="I57" s="15" t="s">
        <v>536</v>
      </c>
      <c r="J57" s="39">
        <v>1</v>
      </c>
      <c r="K57" s="15" t="s">
        <v>542</v>
      </c>
      <c r="L57" s="15" t="s">
        <v>324</v>
      </c>
      <c r="M57" s="16"/>
      <c r="N57" s="16"/>
      <c r="O57" s="16"/>
      <c r="P57" s="16"/>
      <c r="Q57" s="16"/>
      <c r="R57" s="16"/>
      <c r="S57" s="16"/>
      <c r="T57" s="16"/>
      <c r="U57" s="16">
        <v>75.42</v>
      </c>
      <c r="V57" s="16">
        <v>82.14</v>
      </c>
      <c r="W57" s="16">
        <v>59.26</v>
      </c>
      <c r="X57" s="16">
        <v>78.95</v>
      </c>
      <c r="Y57" s="16">
        <v>57.14</v>
      </c>
      <c r="Z57" s="16">
        <v>54.84</v>
      </c>
      <c r="AA57" s="16">
        <v>60</v>
      </c>
      <c r="AB57" s="16">
        <v>66.67</v>
      </c>
      <c r="AC57" s="16">
        <v>52.31</v>
      </c>
      <c r="AD57" s="16"/>
      <c r="AE57" s="16">
        <v>48.33</v>
      </c>
      <c r="AF57" s="16">
        <v>75.680000000000007</v>
      </c>
      <c r="AG57" s="16">
        <v>80</v>
      </c>
      <c r="AH57" s="16">
        <v>76</v>
      </c>
      <c r="AI57" s="16">
        <v>66.67</v>
      </c>
      <c r="AJ57" s="16"/>
      <c r="AK57" s="16">
        <v>77.33</v>
      </c>
      <c r="AL57" s="16"/>
      <c r="AM57" s="16"/>
      <c r="AN57" s="16">
        <v>75.61</v>
      </c>
      <c r="AO57" s="16">
        <v>93.33</v>
      </c>
      <c r="AP57" s="16">
        <v>0</v>
      </c>
      <c r="AQ57" s="16"/>
      <c r="AR57" s="16"/>
      <c r="AS57" s="16">
        <v>87.65</v>
      </c>
      <c r="AT57" s="16">
        <v>80</v>
      </c>
      <c r="AU57" s="16"/>
      <c r="AV57" s="16"/>
      <c r="AW57" s="16"/>
      <c r="AX57" s="16"/>
      <c r="AY57" s="16"/>
      <c r="AZ57" s="16"/>
      <c r="BA57" s="16"/>
      <c r="BB57" s="16"/>
      <c r="BC57" s="16"/>
      <c r="BD57" s="16"/>
      <c r="BE57" s="16"/>
      <c r="BF57" s="16"/>
      <c r="BG57" s="16"/>
      <c r="BH57" s="16"/>
      <c r="BI57" s="16"/>
      <c r="BJ57" s="16"/>
      <c r="BK57" s="16">
        <v>44.22</v>
      </c>
      <c r="BL57" s="16">
        <v>55.56</v>
      </c>
      <c r="BM57" s="16">
        <v>37.5</v>
      </c>
      <c r="BN57" s="16">
        <v>50</v>
      </c>
      <c r="BO57" s="16">
        <v>35.19</v>
      </c>
      <c r="BP57" s="16">
        <v>40</v>
      </c>
      <c r="BQ57" s="16">
        <v>33.33</v>
      </c>
      <c r="BR57" s="16">
        <v>50</v>
      </c>
      <c r="BS57" s="16">
        <v>25</v>
      </c>
      <c r="BT57" s="16">
        <v>24</v>
      </c>
      <c r="BU57" s="16">
        <v>58.33</v>
      </c>
      <c r="BV57" s="16">
        <v>60.06</v>
      </c>
      <c r="BW57" s="16">
        <v>56.6</v>
      </c>
      <c r="BX57" s="16">
        <v>50</v>
      </c>
      <c r="BY57" s="16">
        <v>42.67</v>
      </c>
      <c r="BZ57" s="16">
        <v>25</v>
      </c>
      <c r="CA57" s="16">
        <v>59.09</v>
      </c>
      <c r="CB57" s="16">
        <v>68.03</v>
      </c>
      <c r="CC57" s="16"/>
      <c r="CD57" s="16">
        <v>75.489999999999995</v>
      </c>
      <c r="CE57" s="16">
        <v>66.67</v>
      </c>
      <c r="CF57" s="16">
        <v>82.83</v>
      </c>
      <c r="CG57" s="16">
        <v>53.07</v>
      </c>
      <c r="CH57" s="16">
        <v>42.5</v>
      </c>
      <c r="CI57" s="16">
        <v>81.819999999999993</v>
      </c>
      <c r="CJ57" s="16">
        <v>51.58</v>
      </c>
      <c r="CK57" s="16">
        <v>56.06</v>
      </c>
      <c r="CL57" s="16">
        <v>71.430000000000007</v>
      </c>
      <c r="CM57" s="16"/>
      <c r="CN57" s="16"/>
      <c r="CO57" s="16"/>
      <c r="CP57" s="16"/>
      <c r="CQ57" s="16"/>
      <c r="CR57" s="16"/>
      <c r="CS57" s="16"/>
      <c r="CT57" s="16"/>
      <c r="CU57" s="16"/>
      <c r="CV57" s="16"/>
      <c r="CW57" s="16">
        <v>76.150000000000006</v>
      </c>
      <c r="CX57" s="16">
        <v>64</v>
      </c>
      <c r="CY57" s="16">
        <v>71.05</v>
      </c>
      <c r="CZ57" s="16">
        <v>85.19</v>
      </c>
      <c r="DA57" s="16">
        <v>67.2</v>
      </c>
      <c r="DB57" s="16">
        <v>84.72</v>
      </c>
      <c r="DC57" s="16"/>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row>
    <row r="58" spans="1:135" s="15" customFormat="1" ht="13.8" x14ac:dyDescent="0.3">
      <c r="A58" s="33" t="s">
        <v>577</v>
      </c>
      <c r="B58" s="15" t="s">
        <v>373</v>
      </c>
      <c r="C58" s="15" t="s">
        <v>101</v>
      </c>
      <c r="D58" s="15" t="s">
        <v>320</v>
      </c>
      <c r="E58" s="15" t="s">
        <v>320</v>
      </c>
      <c r="F58" s="15" t="s">
        <v>235</v>
      </c>
      <c r="G58" s="15" t="s">
        <v>333</v>
      </c>
      <c r="H58" s="15" t="s">
        <v>374</v>
      </c>
      <c r="I58" s="15" t="s">
        <v>536</v>
      </c>
      <c r="J58" s="39">
        <v>0</v>
      </c>
      <c r="K58" s="15" t="s">
        <v>542</v>
      </c>
      <c r="L58" s="15" t="s">
        <v>324</v>
      </c>
      <c r="M58" s="16"/>
      <c r="N58" s="16"/>
      <c r="O58" s="16"/>
      <c r="P58" s="16"/>
      <c r="Q58" s="16"/>
      <c r="R58" s="16"/>
      <c r="S58" s="16"/>
      <c r="T58" s="16"/>
      <c r="U58" s="16">
        <v>88.14</v>
      </c>
      <c r="V58" s="16">
        <v>81.25</v>
      </c>
      <c r="W58" s="16">
        <v>71.430000000000007</v>
      </c>
      <c r="X58" s="16">
        <v>94.74</v>
      </c>
      <c r="Y58" s="16">
        <v>100</v>
      </c>
      <c r="Z58" s="16">
        <v>93.55</v>
      </c>
      <c r="AA58" s="16">
        <v>96.67</v>
      </c>
      <c r="AB58" s="16">
        <v>90</v>
      </c>
      <c r="AC58" s="16">
        <v>92.31</v>
      </c>
      <c r="AD58" s="16"/>
      <c r="AE58" s="16"/>
      <c r="AF58" s="16">
        <v>90.91</v>
      </c>
      <c r="AG58" s="16">
        <v>100</v>
      </c>
      <c r="AH58" s="16">
        <v>88</v>
      </c>
      <c r="AI58" s="16">
        <v>100</v>
      </c>
      <c r="AJ58" s="16"/>
      <c r="AK58" s="16">
        <v>61.36</v>
      </c>
      <c r="AL58" s="16"/>
      <c r="AM58" s="16"/>
      <c r="AN58" s="16">
        <v>23.19</v>
      </c>
      <c r="AO58" s="16">
        <v>42.5</v>
      </c>
      <c r="AP58" s="16">
        <v>0</v>
      </c>
      <c r="AQ58" s="16"/>
      <c r="AR58" s="16">
        <v>85.71</v>
      </c>
      <c r="AS58" s="16">
        <v>92.35</v>
      </c>
      <c r="AT58" s="16">
        <v>10</v>
      </c>
      <c r="AU58" s="16"/>
      <c r="AV58" s="16"/>
      <c r="AW58" s="16"/>
      <c r="AX58" s="16"/>
      <c r="AY58" s="16"/>
      <c r="AZ58" s="16"/>
      <c r="BA58" s="16"/>
      <c r="BB58" s="16"/>
      <c r="BC58" s="16"/>
      <c r="BD58" s="16"/>
      <c r="BE58" s="16"/>
      <c r="BF58" s="16"/>
      <c r="BG58" s="16"/>
      <c r="BH58" s="16"/>
      <c r="BI58" s="16"/>
      <c r="BJ58" s="16"/>
      <c r="BK58" s="16">
        <v>93.46</v>
      </c>
      <c r="BL58" s="16">
        <v>100</v>
      </c>
      <c r="BM58" s="16">
        <v>87.5</v>
      </c>
      <c r="BN58" s="16">
        <v>97.83</v>
      </c>
      <c r="BO58" s="16">
        <v>100</v>
      </c>
      <c r="BP58" s="16">
        <v>84.62</v>
      </c>
      <c r="BQ58" s="16">
        <v>63.83</v>
      </c>
      <c r="BR58" s="16">
        <v>100</v>
      </c>
      <c r="BS58" s="16">
        <v>100</v>
      </c>
      <c r="BT58" s="16">
        <v>42.31</v>
      </c>
      <c r="BU58" s="16">
        <v>85.71</v>
      </c>
      <c r="BV58" s="16">
        <v>99.26</v>
      </c>
      <c r="BW58" s="16">
        <v>98.11</v>
      </c>
      <c r="BX58" s="16">
        <v>100</v>
      </c>
      <c r="BY58" s="16">
        <v>100</v>
      </c>
      <c r="BZ58" s="16">
        <v>100</v>
      </c>
      <c r="CA58" s="16">
        <v>100</v>
      </c>
      <c r="CB58" s="16">
        <v>100</v>
      </c>
      <c r="CC58" s="16"/>
      <c r="CD58" s="16">
        <v>91.78</v>
      </c>
      <c r="CE58" s="16">
        <v>84.06</v>
      </c>
      <c r="CF58" s="16">
        <v>98.19</v>
      </c>
      <c r="CG58" s="16">
        <v>49.66</v>
      </c>
      <c r="CH58" s="16">
        <v>42.42</v>
      </c>
      <c r="CI58" s="16">
        <v>72.73</v>
      </c>
      <c r="CJ58" s="16">
        <v>45.95</v>
      </c>
      <c r="CK58" s="16">
        <v>37.880000000000003</v>
      </c>
      <c r="CL58" s="16">
        <v>85.71</v>
      </c>
      <c r="CM58" s="16"/>
      <c r="CN58" s="16"/>
      <c r="CO58" s="16"/>
      <c r="CP58" s="16"/>
      <c r="CQ58" s="16"/>
      <c r="CR58" s="16"/>
      <c r="CS58" s="16"/>
      <c r="CT58" s="16"/>
      <c r="CU58" s="16"/>
      <c r="CV58" s="16"/>
      <c r="CW58" s="16">
        <v>90.82</v>
      </c>
      <c r="CX58" s="16">
        <v>94.67</v>
      </c>
      <c r="CY58" s="16">
        <v>94.74</v>
      </c>
      <c r="CZ58" s="16">
        <v>70.37</v>
      </c>
      <c r="DA58" s="16">
        <v>68.41</v>
      </c>
      <c r="DB58" s="16">
        <v>94.44</v>
      </c>
      <c r="DC58" s="16"/>
      <c r="DD58" s="38"/>
      <c r="DE58" s="38"/>
      <c r="DF58" s="38"/>
      <c r="DG58" s="38"/>
      <c r="DH58" s="38"/>
      <c r="DI58" s="38"/>
      <c r="DJ58" s="38"/>
      <c r="DK58" s="38"/>
      <c r="DL58" s="38"/>
      <c r="DM58" s="38"/>
      <c r="DN58" s="38"/>
      <c r="DO58" s="38"/>
      <c r="DP58" s="38"/>
      <c r="DQ58" s="38"/>
      <c r="DR58" s="38"/>
      <c r="DS58" s="38"/>
      <c r="DT58" s="38"/>
      <c r="DU58" s="38"/>
      <c r="DV58" s="38"/>
      <c r="DW58" s="38"/>
      <c r="DX58" s="38"/>
      <c r="DY58" s="38"/>
      <c r="DZ58" s="38"/>
      <c r="EA58" s="38"/>
      <c r="EB58" s="38"/>
      <c r="EC58" s="38"/>
      <c r="ED58" s="38"/>
      <c r="EE58" s="38"/>
    </row>
    <row r="59" spans="1:135" s="15" customFormat="1" ht="13.8" x14ac:dyDescent="0.3">
      <c r="A59" s="33" t="s">
        <v>577</v>
      </c>
      <c r="B59" s="15" t="s">
        <v>336</v>
      </c>
      <c r="C59" s="15" t="s">
        <v>101</v>
      </c>
      <c r="D59" s="15" t="s">
        <v>320</v>
      </c>
      <c r="E59" s="15" t="s">
        <v>320</v>
      </c>
      <c r="F59" s="15" t="s">
        <v>235</v>
      </c>
      <c r="G59" s="15" t="s">
        <v>337</v>
      </c>
      <c r="H59" s="15" t="s">
        <v>338</v>
      </c>
      <c r="I59" s="15" t="s">
        <v>536</v>
      </c>
      <c r="J59" s="39">
        <v>1</v>
      </c>
      <c r="K59" s="15" t="s">
        <v>542</v>
      </c>
      <c r="L59" s="15" t="s">
        <v>324</v>
      </c>
      <c r="M59" s="16"/>
      <c r="N59" s="16"/>
      <c r="O59" s="16"/>
      <c r="P59" s="16"/>
      <c r="Q59" s="16"/>
      <c r="R59" s="16"/>
      <c r="S59" s="16"/>
      <c r="T59" s="16"/>
      <c r="U59" s="16">
        <v>98.29</v>
      </c>
      <c r="V59" s="16">
        <v>100</v>
      </c>
      <c r="W59" s="16">
        <v>80.95</v>
      </c>
      <c r="X59" s="16">
        <v>100</v>
      </c>
      <c r="Y59" s="16">
        <v>100</v>
      </c>
      <c r="Z59" s="16">
        <v>97.85</v>
      </c>
      <c r="AA59" s="16">
        <v>100</v>
      </c>
      <c r="AB59" s="16">
        <v>93.33</v>
      </c>
      <c r="AC59" s="16">
        <v>96.92</v>
      </c>
      <c r="AD59" s="16"/>
      <c r="AE59" s="16">
        <v>85.71</v>
      </c>
      <c r="AF59" s="16">
        <v>100</v>
      </c>
      <c r="AG59" s="16">
        <v>100</v>
      </c>
      <c r="AH59" s="16">
        <v>100</v>
      </c>
      <c r="AI59" s="16">
        <v>100</v>
      </c>
      <c r="AJ59" s="16"/>
      <c r="AK59" s="16">
        <v>82.48</v>
      </c>
      <c r="AL59" s="16"/>
      <c r="AM59" s="16"/>
      <c r="AN59" s="16">
        <v>81.3</v>
      </c>
      <c r="AO59" s="16">
        <v>85.83</v>
      </c>
      <c r="AP59" s="16">
        <v>0</v>
      </c>
      <c r="AQ59" s="16"/>
      <c r="AR59" s="16">
        <v>30</v>
      </c>
      <c r="AS59" s="16">
        <v>95.88</v>
      </c>
      <c r="AT59" s="16">
        <v>77.14</v>
      </c>
      <c r="AU59" s="16"/>
      <c r="AV59" s="16"/>
      <c r="AW59" s="16"/>
      <c r="AX59" s="16"/>
      <c r="AY59" s="16"/>
      <c r="AZ59" s="16"/>
      <c r="BA59" s="16"/>
      <c r="BB59" s="16"/>
      <c r="BC59" s="16"/>
      <c r="BD59" s="16"/>
      <c r="BE59" s="16"/>
      <c r="BF59" s="16"/>
      <c r="BG59" s="16"/>
      <c r="BH59" s="16"/>
      <c r="BI59" s="16"/>
      <c r="BJ59" s="16"/>
      <c r="BK59" s="16">
        <v>93.4</v>
      </c>
      <c r="BL59" s="16">
        <v>100</v>
      </c>
      <c r="BM59" s="16">
        <v>87.5</v>
      </c>
      <c r="BN59" s="16">
        <v>100</v>
      </c>
      <c r="BO59" s="16">
        <v>100</v>
      </c>
      <c r="BP59" s="16">
        <v>76.92</v>
      </c>
      <c r="BQ59" s="16">
        <v>64</v>
      </c>
      <c r="BR59" s="16">
        <v>100</v>
      </c>
      <c r="BS59" s="16">
        <v>25</v>
      </c>
      <c r="BT59" s="16">
        <v>50</v>
      </c>
      <c r="BU59" s="16">
        <v>83.33</v>
      </c>
      <c r="BV59" s="16">
        <v>98.51</v>
      </c>
      <c r="BW59" s="16">
        <v>98.08</v>
      </c>
      <c r="BX59" s="16">
        <v>100</v>
      </c>
      <c r="BY59" s="16">
        <v>100</v>
      </c>
      <c r="BZ59" s="16">
        <v>100</v>
      </c>
      <c r="CA59" s="16">
        <v>100</v>
      </c>
      <c r="CB59" s="16">
        <v>97.96</v>
      </c>
      <c r="CC59" s="16"/>
      <c r="CD59" s="16">
        <v>99.67</v>
      </c>
      <c r="CE59" s="16">
        <v>100</v>
      </c>
      <c r="CF59" s="16">
        <v>99.4</v>
      </c>
      <c r="CG59" s="16">
        <v>78.12</v>
      </c>
      <c r="CH59" s="16">
        <v>57.5</v>
      </c>
      <c r="CI59" s="16">
        <v>90.91</v>
      </c>
      <c r="CJ59" s="16">
        <v>92.54</v>
      </c>
      <c r="CK59" s="16">
        <v>85.61</v>
      </c>
      <c r="CL59" s="16">
        <v>85.71</v>
      </c>
      <c r="CM59" s="16"/>
      <c r="CN59" s="16"/>
      <c r="CO59" s="16"/>
      <c r="CP59" s="16"/>
      <c r="CQ59" s="16"/>
      <c r="CR59" s="16"/>
      <c r="CS59" s="16"/>
      <c r="CT59" s="16"/>
      <c r="CU59" s="16"/>
      <c r="CV59" s="16"/>
      <c r="CW59" s="16">
        <v>97.96</v>
      </c>
      <c r="CX59" s="16">
        <v>97.33</v>
      </c>
      <c r="CY59" s="16">
        <v>100</v>
      </c>
      <c r="CZ59" s="16">
        <v>98.15</v>
      </c>
      <c r="DA59" s="16">
        <v>92.19</v>
      </c>
      <c r="DB59" s="16">
        <v>98.38</v>
      </c>
      <c r="DC59" s="16"/>
      <c r="DD59" s="38"/>
      <c r="DE59" s="38"/>
      <c r="DF59" s="38"/>
      <c r="DG59" s="38"/>
      <c r="DH59" s="38"/>
      <c r="DI59" s="38"/>
      <c r="DJ59" s="38"/>
      <c r="DK59" s="38"/>
      <c r="DL59" s="38"/>
      <c r="DM59" s="38"/>
      <c r="DN59" s="38"/>
      <c r="DO59" s="38"/>
      <c r="DP59" s="38"/>
      <c r="DQ59" s="38"/>
      <c r="DR59" s="38"/>
      <c r="DS59" s="38"/>
      <c r="DT59" s="38"/>
      <c r="DU59" s="38"/>
      <c r="DV59" s="38"/>
      <c r="DW59" s="38"/>
      <c r="DX59" s="38"/>
      <c r="DY59" s="38"/>
      <c r="DZ59" s="38"/>
      <c r="EA59" s="38"/>
      <c r="EB59" s="38"/>
      <c r="EC59" s="38"/>
      <c r="ED59" s="38"/>
      <c r="EE59" s="38"/>
    </row>
    <row r="60" spans="1:135" s="15" customFormat="1" ht="13.8" x14ac:dyDescent="0.3">
      <c r="A60" s="33" t="s">
        <v>577</v>
      </c>
      <c r="B60" s="15" t="s">
        <v>379</v>
      </c>
      <c r="C60" s="15" t="s">
        <v>101</v>
      </c>
      <c r="D60" s="15" t="s">
        <v>320</v>
      </c>
      <c r="E60" s="15" t="s">
        <v>320</v>
      </c>
      <c r="F60" s="15" t="s">
        <v>235</v>
      </c>
      <c r="G60" s="15" t="s">
        <v>380</v>
      </c>
      <c r="H60" s="15" t="s">
        <v>381</v>
      </c>
      <c r="I60" s="15" t="s">
        <v>536</v>
      </c>
      <c r="J60" s="39">
        <v>1</v>
      </c>
      <c r="K60" s="15" t="s">
        <v>542</v>
      </c>
      <c r="L60" s="15" t="s">
        <v>324</v>
      </c>
      <c r="M60" s="16"/>
      <c r="N60" s="16"/>
      <c r="O60" s="16"/>
      <c r="P60" s="16"/>
      <c r="Q60" s="16"/>
      <c r="R60" s="16"/>
      <c r="S60" s="16"/>
      <c r="T60" s="16"/>
      <c r="U60" s="16">
        <v>73.38</v>
      </c>
      <c r="V60" s="16">
        <v>82.14</v>
      </c>
      <c r="W60" s="16">
        <v>48.15</v>
      </c>
      <c r="X60" s="16">
        <v>74.319999999999993</v>
      </c>
      <c r="Y60" s="16"/>
      <c r="Z60" s="16">
        <v>52.5</v>
      </c>
      <c r="AA60" s="16">
        <v>50</v>
      </c>
      <c r="AB60" s="16">
        <v>31.58</v>
      </c>
      <c r="AC60" s="16">
        <v>53.7</v>
      </c>
      <c r="AD60" s="16"/>
      <c r="AE60" s="16">
        <v>77.78</v>
      </c>
      <c r="AF60" s="16">
        <v>75.680000000000007</v>
      </c>
      <c r="AG60" s="16">
        <v>60</v>
      </c>
      <c r="AH60" s="16">
        <v>80</v>
      </c>
      <c r="AI60" s="16">
        <v>88.89</v>
      </c>
      <c r="AJ60" s="16"/>
      <c r="AK60" s="16">
        <v>49.2</v>
      </c>
      <c r="AL60" s="16"/>
      <c r="AM60" s="16"/>
      <c r="AN60" s="16">
        <v>32.049999999999997</v>
      </c>
      <c r="AO60" s="16">
        <v>47.5</v>
      </c>
      <c r="AP60" s="16">
        <v>0</v>
      </c>
      <c r="AQ60" s="16"/>
      <c r="AR60" s="16">
        <v>7.14</v>
      </c>
      <c r="AS60" s="16">
        <v>58.24</v>
      </c>
      <c r="AT60" s="16">
        <v>65.709999999999994</v>
      </c>
      <c r="AU60" s="16"/>
      <c r="AV60" s="16"/>
      <c r="AW60" s="16"/>
      <c r="AX60" s="16"/>
      <c r="AY60" s="16"/>
      <c r="AZ60" s="16"/>
      <c r="BA60" s="16"/>
      <c r="BB60" s="16"/>
      <c r="BC60" s="16"/>
      <c r="BD60" s="16"/>
      <c r="BE60" s="16"/>
      <c r="BF60" s="16"/>
      <c r="BG60" s="16"/>
      <c r="BH60" s="16"/>
      <c r="BI60" s="16"/>
      <c r="BJ60" s="16"/>
      <c r="BK60" s="16">
        <v>39.520000000000003</v>
      </c>
      <c r="BL60" s="16">
        <v>12.5</v>
      </c>
      <c r="BM60" s="16">
        <v>35.71</v>
      </c>
      <c r="BN60" s="16">
        <v>48.15</v>
      </c>
      <c r="BO60" s="16">
        <v>25</v>
      </c>
      <c r="BP60" s="16">
        <v>33.33</v>
      </c>
      <c r="BQ60" s="16">
        <v>26.09</v>
      </c>
      <c r="BR60" s="16">
        <v>100</v>
      </c>
      <c r="BS60" s="16">
        <v>16.670000000000002</v>
      </c>
      <c r="BT60" s="16">
        <v>23.08</v>
      </c>
      <c r="BU60" s="16">
        <v>28.57</v>
      </c>
      <c r="BV60" s="16">
        <v>53.49</v>
      </c>
      <c r="BW60" s="16">
        <v>52.7</v>
      </c>
      <c r="BX60" s="16">
        <v>45.45</v>
      </c>
      <c r="BY60" s="16">
        <v>40</v>
      </c>
      <c r="BZ60" s="16">
        <v>79.17</v>
      </c>
      <c r="CA60" s="16">
        <v>54.55</v>
      </c>
      <c r="CB60" s="16">
        <v>57.82</v>
      </c>
      <c r="CC60" s="16"/>
      <c r="CD60" s="16">
        <v>61.01</v>
      </c>
      <c r="CE60" s="16">
        <v>65.83</v>
      </c>
      <c r="CF60" s="16">
        <v>57.53</v>
      </c>
      <c r="CG60" s="16">
        <v>57.08</v>
      </c>
      <c r="CH60" s="16">
        <v>50</v>
      </c>
      <c r="CI60" s="16">
        <v>90.91</v>
      </c>
      <c r="CJ60" s="16">
        <v>67.12</v>
      </c>
      <c r="CK60" s="16">
        <v>15.15</v>
      </c>
      <c r="CL60" s="16">
        <v>57.14</v>
      </c>
      <c r="CM60" s="16"/>
      <c r="CN60" s="16"/>
      <c r="CO60" s="16"/>
      <c r="CP60" s="16"/>
      <c r="CQ60" s="16"/>
      <c r="CR60" s="16"/>
      <c r="CS60" s="16"/>
      <c r="CT60" s="16"/>
      <c r="CU60" s="16"/>
      <c r="CV60" s="16"/>
      <c r="CW60" s="16">
        <v>78.34</v>
      </c>
      <c r="CX60" s="16">
        <v>68.180000000000007</v>
      </c>
      <c r="CY60" s="16">
        <v>84.21</v>
      </c>
      <c r="CZ60" s="16">
        <v>67.59</v>
      </c>
      <c r="DA60" s="16">
        <v>59.75</v>
      </c>
      <c r="DB60" s="16">
        <v>91.2</v>
      </c>
      <c r="DC60" s="16"/>
      <c r="DD60" s="38"/>
      <c r="DE60" s="38"/>
      <c r="DF60" s="38"/>
      <c r="DG60" s="38"/>
      <c r="DH60" s="38"/>
      <c r="DI60" s="38"/>
      <c r="DJ60" s="38"/>
      <c r="DK60" s="38"/>
      <c r="DL60" s="38"/>
      <c r="DM60" s="38"/>
      <c r="DN60" s="38"/>
      <c r="DO60" s="38"/>
      <c r="DP60" s="38"/>
      <c r="DQ60" s="38"/>
      <c r="DR60" s="38"/>
      <c r="DS60" s="38"/>
      <c r="DT60" s="38"/>
      <c r="DU60" s="38"/>
      <c r="DV60" s="38"/>
      <c r="DW60" s="38"/>
      <c r="DX60" s="38"/>
      <c r="DY60" s="38"/>
      <c r="DZ60" s="38"/>
      <c r="EA60" s="38"/>
      <c r="EB60" s="38"/>
      <c r="EC60" s="38"/>
      <c r="ED60" s="38"/>
      <c r="EE60" s="38"/>
    </row>
    <row r="61" spans="1:135" s="15" customFormat="1" ht="13.8" x14ac:dyDescent="0.3">
      <c r="A61" s="33" t="s">
        <v>577</v>
      </c>
      <c r="B61" s="15" t="s">
        <v>341</v>
      </c>
      <c r="C61" s="15" t="s">
        <v>101</v>
      </c>
      <c r="D61" s="15" t="s">
        <v>320</v>
      </c>
      <c r="E61" s="15" t="s">
        <v>320</v>
      </c>
      <c r="F61" s="15" t="s">
        <v>235</v>
      </c>
      <c r="G61" s="15" t="s">
        <v>342</v>
      </c>
      <c r="H61" s="15" t="s">
        <v>343</v>
      </c>
      <c r="I61" s="15" t="s">
        <v>536</v>
      </c>
      <c r="J61" s="39">
        <v>1</v>
      </c>
      <c r="K61" s="15" t="s">
        <v>542</v>
      </c>
      <c r="L61" s="15" t="s">
        <v>324</v>
      </c>
      <c r="M61" s="16"/>
      <c r="N61" s="16"/>
      <c r="O61" s="16"/>
      <c r="P61" s="16"/>
      <c r="Q61" s="16"/>
      <c r="R61" s="16"/>
      <c r="S61" s="16"/>
      <c r="T61" s="16"/>
      <c r="U61" s="16">
        <v>84.83</v>
      </c>
      <c r="V61" s="16">
        <v>82.14</v>
      </c>
      <c r="W61" s="16">
        <v>66.67</v>
      </c>
      <c r="X61" s="16">
        <v>93.42</v>
      </c>
      <c r="Y61" s="16">
        <v>71.430000000000007</v>
      </c>
      <c r="Z61" s="16">
        <v>75.27</v>
      </c>
      <c r="AA61" s="16">
        <v>70</v>
      </c>
      <c r="AB61" s="16">
        <v>80</v>
      </c>
      <c r="AC61" s="16">
        <v>76.92</v>
      </c>
      <c r="AD61" s="16"/>
      <c r="AE61" s="16">
        <v>77.78</v>
      </c>
      <c r="AF61" s="16">
        <v>91.67</v>
      </c>
      <c r="AG61" s="16">
        <v>100</v>
      </c>
      <c r="AH61" s="16">
        <v>92</v>
      </c>
      <c r="AI61" s="16">
        <v>87.5</v>
      </c>
      <c r="AJ61" s="16"/>
      <c r="AK61" s="16">
        <v>69.349999999999994</v>
      </c>
      <c r="AL61" s="16"/>
      <c r="AM61" s="16"/>
      <c r="AN61" s="16">
        <v>68.75</v>
      </c>
      <c r="AO61" s="16">
        <v>16.670000000000002</v>
      </c>
      <c r="AP61" s="16">
        <v>16.670000000000002</v>
      </c>
      <c r="AQ61" s="16"/>
      <c r="AR61" s="16">
        <v>40</v>
      </c>
      <c r="AS61" s="16">
        <v>96.47</v>
      </c>
      <c r="AT61" s="16">
        <v>16.670000000000002</v>
      </c>
      <c r="AU61" s="16"/>
      <c r="AV61" s="16"/>
      <c r="AW61" s="16"/>
      <c r="AX61" s="16"/>
      <c r="AY61" s="16"/>
      <c r="AZ61" s="16"/>
      <c r="BA61" s="16"/>
      <c r="BB61" s="16"/>
      <c r="BC61" s="16"/>
      <c r="BD61" s="16"/>
      <c r="BE61" s="16"/>
      <c r="BF61" s="16"/>
      <c r="BG61" s="16"/>
      <c r="BH61" s="16"/>
      <c r="BI61" s="16"/>
      <c r="BJ61" s="16"/>
      <c r="BK61" s="16">
        <v>73.900000000000006</v>
      </c>
      <c r="BL61" s="16">
        <v>77.010000000000005</v>
      </c>
      <c r="BM61" s="16">
        <v>50</v>
      </c>
      <c r="BN61" s="16">
        <v>86.96</v>
      </c>
      <c r="BO61" s="16">
        <v>57.41</v>
      </c>
      <c r="BP61" s="16">
        <v>80.77</v>
      </c>
      <c r="BQ61" s="16">
        <v>57.14</v>
      </c>
      <c r="BR61" s="16">
        <v>100</v>
      </c>
      <c r="BS61" s="16">
        <v>25</v>
      </c>
      <c r="BT61" s="16">
        <v>56</v>
      </c>
      <c r="BU61" s="16">
        <v>58.33</v>
      </c>
      <c r="BV61" s="16">
        <v>76.12</v>
      </c>
      <c r="BW61" s="16">
        <v>73.08</v>
      </c>
      <c r="BX61" s="16">
        <v>77.27</v>
      </c>
      <c r="BY61" s="16">
        <v>72</v>
      </c>
      <c r="BZ61" s="16">
        <v>71.430000000000007</v>
      </c>
      <c r="CA61" s="16">
        <v>72.73</v>
      </c>
      <c r="CB61" s="16">
        <v>81.63</v>
      </c>
      <c r="CC61" s="16"/>
      <c r="CD61" s="16">
        <v>87.5</v>
      </c>
      <c r="CE61" s="16">
        <v>75.36</v>
      </c>
      <c r="CF61" s="16">
        <v>97.59</v>
      </c>
      <c r="CG61" s="16">
        <v>61.68</v>
      </c>
      <c r="CH61" s="16">
        <v>70</v>
      </c>
      <c r="CI61" s="16">
        <v>63.64</v>
      </c>
      <c r="CJ61" s="16">
        <v>60.75</v>
      </c>
      <c r="CK61" s="16">
        <v>26.52</v>
      </c>
      <c r="CL61" s="16">
        <v>71.430000000000007</v>
      </c>
      <c r="CM61" s="16"/>
      <c r="CN61" s="16"/>
      <c r="CO61" s="16"/>
      <c r="CP61" s="16"/>
      <c r="CQ61" s="16"/>
      <c r="CR61" s="16"/>
      <c r="CS61" s="16"/>
      <c r="CT61" s="16"/>
      <c r="CU61" s="16"/>
      <c r="CV61" s="16"/>
      <c r="CW61" s="16">
        <v>92.61</v>
      </c>
      <c r="CX61" s="16">
        <v>86.67</v>
      </c>
      <c r="CY61" s="16">
        <v>100</v>
      </c>
      <c r="CZ61" s="16">
        <v>88</v>
      </c>
      <c r="DA61" s="16">
        <v>78.099999999999994</v>
      </c>
      <c r="DB61" s="16">
        <v>99.07</v>
      </c>
      <c r="DC61" s="16"/>
      <c r="DD61" s="38"/>
      <c r="DE61" s="38"/>
      <c r="DF61" s="38"/>
      <c r="DG61" s="38"/>
      <c r="DH61" s="38"/>
      <c r="DI61" s="38"/>
      <c r="DJ61" s="38"/>
      <c r="DK61" s="38"/>
      <c r="DL61" s="38"/>
      <c r="DM61" s="38"/>
      <c r="DN61" s="38"/>
      <c r="DO61" s="38"/>
      <c r="DP61" s="38"/>
      <c r="DQ61" s="38"/>
      <c r="DR61" s="38"/>
      <c r="DS61" s="38"/>
      <c r="DT61" s="38"/>
      <c r="DU61" s="38"/>
      <c r="DV61" s="38"/>
      <c r="DW61" s="38"/>
      <c r="DX61" s="38"/>
      <c r="DY61" s="38"/>
      <c r="DZ61" s="38"/>
      <c r="EA61" s="38"/>
      <c r="EB61" s="38"/>
      <c r="EC61" s="38"/>
      <c r="ED61" s="38"/>
      <c r="EE61" s="38"/>
    </row>
    <row r="62" spans="1:135" s="15" customFormat="1" ht="13.8" x14ac:dyDescent="0.3">
      <c r="A62" s="33" t="s">
        <v>577</v>
      </c>
      <c r="B62" s="15" t="s">
        <v>394</v>
      </c>
      <c r="C62" s="15" t="s">
        <v>101</v>
      </c>
      <c r="D62" s="15" t="s">
        <v>320</v>
      </c>
      <c r="E62" s="15" t="s">
        <v>320</v>
      </c>
      <c r="F62" s="15" t="s">
        <v>235</v>
      </c>
      <c r="G62" s="15" t="s">
        <v>165</v>
      </c>
      <c r="H62" s="15" t="s">
        <v>395</v>
      </c>
      <c r="I62" s="15" t="s">
        <v>536</v>
      </c>
      <c r="J62" s="39">
        <v>0</v>
      </c>
      <c r="K62" s="15" t="s">
        <v>542</v>
      </c>
      <c r="L62" s="15" t="s">
        <v>324</v>
      </c>
      <c r="M62" s="16"/>
      <c r="N62" s="16"/>
      <c r="O62" s="16"/>
      <c r="P62" s="16"/>
      <c r="Q62" s="16"/>
      <c r="R62" s="16"/>
      <c r="S62" s="16"/>
      <c r="T62" s="16"/>
      <c r="U62" s="16">
        <v>91.88</v>
      </c>
      <c r="V62" s="16">
        <v>96.43</v>
      </c>
      <c r="W62" s="16">
        <v>66.67</v>
      </c>
      <c r="X62" s="16">
        <v>94.74</v>
      </c>
      <c r="Y62" s="16">
        <v>85.71</v>
      </c>
      <c r="Z62" s="16">
        <v>76.34</v>
      </c>
      <c r="AA62" s="16">
        <v>90</v>
      </c>
      <c r="AB62" s="16">
        <v>76.67</v>
      </c>
      <c r="AC62" s="16">
        <v>72.31</v>
      </c>
      <c r="AD62" s="16"/>
      <c r="AE62" s="16">
        <v>69.84</v>
      </c>
      <c r="AF62" s="16">
        <v>83.78</v>
      </c>
      <c r="AG62" s="16">
        <v>80</v>
      </c>
      <c r="AH62" s="16">
        <v>92</v>
      </c>
      <c r="AI62" s="16">
        <v>77.78</v>
      </c>
      <c r="AJ62" s="16"/>
      <c r="AK62" s="16">
        <v>66.430000000000007</v>
      </c>
      <c r="AL62" s="16"/>
      <c r="AM62" s="16"/>
      <c r="AN62" s="16">
        <v>58.59</v>
      </c>
      <c r="AO62" s="16">
        <v>75.83</v>
      </c>
      <c r="AP62" s="16">
        <v>26.67</v>
      </c>
      <c r="AQ62" s="16"/>
      <c r="AR62" s="16">
        <v>10</v>
      </c>
      <c r="AS62" s="16">
        <v>81.180000000000007</v>
      </c>
      <c r="AT62" s="16">
        <v>57.14</v>
      </c>
      <c r="AU62" s="16"/>
      <c r="AV62" s="16"/>
      <c r="AW62" s="16"/>
      <c r="AX62" s="16"/>
      <c r="AY62" s="16"/>
      <c r="AZ62" s="16"/>
      <c r="BA62" s="16"/>
      <c r="BB62" s="16"/>
      <c r="BC62" s="16"/>
      <c r="BD62" s="16"/>
      <c r="BE62" s="16"/>
      <c r="BF62" s="16"/>
      <c r="BG62" s="16"/>
      <c r="BH62" s="16"/>
      <c r="BI62" s="16"/>
      <c r="BJ62" s="16"/>
      <c r="BK62" s="16">
        <v>55.23</v>
      </c>
      <c r="BL62" s="16">
        <v>56.82</v>
      </c>
      <c r="BM62" s="16">
        <v>40</v>
      </c>
      <c r="BN62" s="16">
        <v>62.5</v>
      </c>
      <c r="BO62" s="16">
        <v>59.52</v>
      </c>
      <c r="BP62" s="16">
        <v>36.840000000000003</v>
      </c>
      <c r="BQ62" s="16">
        <v>34.130000000000003</v>
      </c>
      <c r="BR62" s="16">
        <v>100</v>
      </c>
      <c r="BS62" s="16">
        <v>50</v>
      </c>
      <c r="BT62" s="16">
        <v>25.33</v>
      </c>
      <c r="BU62" s="16">
        <v>41.67</v>
      </c>
      <c r="BV62" s="16">
        <v>77</v>
      </c>
      <c r="BW62" s="16">
        <v>67.09</v>
      </c>
      <c r="BX62" s="16">
        <v>66.67</v>
      </c>
      <c r="BY62" s="16">
        <v>64</v>
      </c>
      <c r="BZ62" s="16">
        <v>57.14</v>
      </c>
      <c r="CA62" s="16">
        <v>86.36</v>
      </c>
      <c r="CB62" s="16">
        <v>85.71</v>
      </c>
      <c r="CC62" s="16"/>
      <c r="CD62" s="16">
        <v>86.62</v>
      </c>
      <c r="CE62" s="16">
        <v>82.13</v>
      </c>
      <c r="CF62" s="16">
        <v>90.36</v>
      </c>
      <c r="CG62" s="16">
        <v>66.2</v>
      </c>
      <c r="CH62" s="16">
        <v>55</v>
      </c>
      <c r="CI62" s="16">
        <v>81.819999999999993</v>
      </c>
      <c r="CJ62" s="16">
        <v>77.41</v>
      </c>
      <c r="CK62" s="16">
        <v>49.24</v>
      </c>
      <c r="CL62" s="16">
        <v>71.430000000000007</v>
      </c>
      <c r="CM62" s="16"/>
      <c r="CN62" s="16"/>
      <c r="CO62" s="16"/>
      <c r="CP62" s="16"/>
      <c r="CQ62" s="16"/>
      <c r="CR62" s="16"/>
      <c r="CS62" s="16"/>
      <c r="CT62" s="16"/>
      <c r="CU62" s="16"/>
      <c r="CV62" s="16"/>
      <c r="CW62" s="16">
        <v>88.78</v>
      </c>
      <c r="CX62" s="16">
        <v>84</v>
      </c>
      <c r="CY62" s="16">
        <v>81.58</v>
      </c>
      <c r="CZ62" s="16">
        <v>79.63</v>
      </c>
      <c r="DA62" s="16">
        <v>81.099999999999994</v>
      </c>
      <c r="DB62" s="16">
        <v>96.3</v>
      </c>
      <c r="DC62" s="16"/>
      <c r="DD62" s="38"/>
      <c r="DE62" s="38"/>
      <c r="DF62" s="38"/>
      <c r="DG62" s="38"/>
      <c r="DH62" s="38"/>
      <c r="DI62" s="38"/>
      <c r="DJ62" s="38"/>
      <c r="DK62" s="38"/>
      <c r="DL62" s="38"/>
      <c r="DM62" s="38"/>
      <c r="DN62" s="38"/>
      <c r="DO62" s="38"/>
      <c r="DP62" s="38"/>
      <c r="DQ62" s="38"/>
      <c r="DR62" s="38"/>
      <c r="DS62" s="38"/>
      <c r="DT62" s="38"/>
      <c r="DU62" s="38"/>
      <c r="DV62" s="38"/>
      <c r="DW62" s="38"/>
      <c r="DX62" s="38"/>
      <c r="DY62" s="38"/>
      <c r="DZ62" s="38"/>
      <c r="EA62" s="38"/>
      <c r="EB62" s="38"/>
      <c r="EC62" s="38"/>
      <c r="ED62" s="38"/>
      <c r="EE62" s="38"/>
    </row>
    <row r="63" spans="1:135" s="15" customFormat="1" ht="13.8" x14ac:dyDescent="0.3">
      <c r="A63" s="33" t="s">
        <v>577</v>
      </c>
      <c r="B63" s="15" t="s">
        <v>388</v>
      </c>
      <c r="C63" s="15" t="s">
        <v>101</v>
      </c>
      <c r="D63" s="15" t="s">
        <v>320</v>
      </c>
      <c r="E63" s="15" t="s">
        <v>320</v>
      </c>
      <c r="F63" s="15" t="s">
        <v>235</v>
      </c>
      <c r="G63" s="15" t="s">
        <v>389</v>
      </c>
      <c r="H63" s="15" t="s">
        <v>390</v>
      </c>
      <c r="I63" s="15" t="s">
        <v>536</v>
      </c>
      <c r="J63" s="39">
        <v>1</v>
      </c>
      <c r="K63" s="15" t="s">
        <v>542</v>
      </c>
      <c r="L63" s="15" t="s">
        <v>324</v>
      </c>
      <c r="M63" s="16"/>
      <c r="N63" s="16"/>
      <c r="O63" s="16"/>
      <c r="P63" s="16"/>
      <c r="Q63" s="16"/>
      <c r="R63" s="16"/>
      <c r="S63" s="16"/>
      <c r="T63" s="16"/>
      <c r="U63" s="16">
        <v>70.89</v>
      </c>
      <c r="V63" s="16">
        <v>92.86</v>
      </c>
      <c r="W63" s="16">
        <v>38.89</v>
      </c>
      <c r="X63" s="16">
        <v>58.11</v>
      </c>
      <c r="Y63" s="16">
        <v>85.71</v>
      </c>
      <c r="Z63" s="16">
        <v>47.67</v>
      </c>
      <c r="AA63" s="16">
        <v>66.67</v>
      </c>
      <c r="AB63" s="16">
        <v>34.619999999999997</v>
      </c>
      <c r="AC63" s="16">
        <v>47.54</v>
      </c>
      <c r="AD63" s="16"/>
      <c r="AE63" s="16">
        <v>63.49</v>
      </c>
      <c r="AF63" s="16">
        <v>83.78</v>
      </c>
      <c r="AG63" s="16">
        <v>70</v>
      </c>
      <c r="AH63" s="16">
        <v>92</v>
      </c>
      <c r="AI63" s="16">
        <v>55.56</v>
      </c>
      <c r="AJ63" s="16"/>
      <c r="AK63" s="16">
        <v>44.59</v>
      </c>
      <c r="AL63" s="16"/>
      <c r="AM63" s="16"/>
      <c r="AN63" s="16">
        <v>35.29</v>
      </c>
      <c r="AO63" s="16">
        <v>16.670000000000002</v>
      </c>
      <c r="AP63" s="16">
        <v>16.670000000000002</v>
      </c>
      <c r="AQ63" s="16"/>
      <c r="AR63" s="16">
        <v>28.57</v>
      </c>
      <c r="AS63" s="16">
        <v>51.95</v>
      </c>
      <c r="AT63" s="16">
        <v>45.71</v>
      </c>
      <c r="AU63" s="16"/>
      <c r="AV63" s="16"/>
      <c r="AW63" s="16"/>
      <c r="AX63" s="16"/>
      <c r="AY63" s="16"/>
      <c r="AZ63" s="16"/>
      <c r="BA63" s="16"/>
      <c r="BB63" s="16"/>
      <c r="BC63" s="16"/>
      <c r="BD63" s="16"/>
      <c r="BE63" s="16"/>
      <c r="BF63" s="16"/>
      <c r="BG63" s="16"/>
      <c r="BH63" s="16"/>
      <c r="BI63" s="16"/>
      <c r="BJ63" s="16"/>
      <c r="BK63" s="16">
        <v>29.41</v>
      </c>
      <c r="BL63" s="16">
        <v>25</v>
      </c>
      <c r="BM63" s="16">
        <v>0</v>
      </c>
      <c r="BN63" s="16">
        <v>47.37</v>
      </c>
      <c r="BO63" s="16">
        <v>0</v>
      </c>
      <c r="BP63" s="16">
        <v>27.27</v>
      </c>
      <c r="BQ63" s="16">
        <v>56.52</v>
      </c>
      <c r="BR63" s="16">
        <v>0</v>
      </c>
      <c r="BS63" s="16">
        <v>50</v>
      </c>
      <c r="BT63" s="16">
        <v>53.85</v>
      </c>
      <c r="BU63" s="16">
        <v>57.14</v>
      </c>
      <c r="BV63" s="16">
        <v>55.45</v>
      </c>
      <c r="BW63" s="16">
        <v>46.67</v>
      </c>
      <c r="BX63" s="16">
        <v>54.55</v>
      </c>
      <c r="BY63" s="16">
        <v>56</v>
      </c>
      <c r="BZ63" s="16">
        <v>66.67</v>
      </c>
      <c r="CA63" s="16">
        <v>54.55</v>
      </c>
      <c r="CB63" s="16">
        <v>57.14</v>
      </c>
      <c r="CC63" s="16"/>
      <c r="CD63" s="16">
        <v>66.89</v>
      </c>
      <c r="CE63" s="16">
        <v>63.04</v>
      </c>
      <c r="CF63" s="16">
        <v>70.12</v>
      </c>
      <c r="CG63" s="16">
        <v>32</v>
      </c>
      <c r="CH63" s="16">
        <v>18.18</v>
      </c>
      <c r="CI63" s="16">
        <v>54.55</v>
      </c>
      <c r="CJ63" s="16">
        <v>37.72</v>
      </c>
      <c r="CK63" s="16">
        <v>6.06</v>
      </c>
      <c r="CL63" s="16">
        <v>71.430000000000007</v>
      </c>
      <c r="CM63" s="16"/>
      <c r="CN63" s="16"/>
      <c r="CO63" s="16"/>
      <c r="CP63" s="16"/>
      <c r="CQ63" s="16"/>
      <c r="CR63" s="16"/>
      <c r="CS63" s="16"/>
      <c r="CT63" s="16"/>
      <c r="CU63" s="16"/>
      <c r="CV63" s="16"/>
      <c r="CW63" s="16">
        <v>73.11</v>
      </c>
      <c r="CX63" s="16">
        <v>61.33</v>
      </c>
      <c r="CY63" s="16">
        <v>81.58</v>
      </c>
      <c r="CZ63" s="16">
        <v>72</v>
      </c>
      <c r="DA63" s="16">
        <v>52.9</v>
      </c>
      <c r="DB63" s="16">
        <v>84.72</v>
      </c>
      <c r="DC63" s="16"/>
      <c r="DD63" s="38"/>
      <c r="DE63" s="38"/>
      <c r="DF63" s="38"/>
      <c r="DG63" s="38"/>
      <c r="DH63" s="38"/>
      <c r="DI63" s="38"/>
      <c r="DJ63" s="38"/>
      <c r="DK63" s="38"/>
      <c r="DL63" s="38"/>
      <c r="DM63" s="38"/>
      <c r="DN63" s="38"/>
      <c r="DO63" s="38"/>
      <c r="DP63" s="38"/>
      <c r="DQ63" s="38"/>
      <c r="DR63" s="38"/>
      <c r="DS63" s="38"/>
      <c r="DT63" s="38"/>
      <c r="DU63" s="38"/>
      <c r="DV63" s="38"/>
      <c r="DW63" s="38"/>
      <c r="DX63" s="38"/>
      <c r="DY63" s="38"/>
      <c r="DZ63" s="38"/>
      <c r="EA63" s="38"/>
      <c r="EB63" s="38"/>
      <c r="EC63" s="38"/>
      <c r="ED63" s="38"/>
      <c r="EE63" s="38"/>
    </row>
    <row r="64" spans="1:135" s="15" customFormat="1" ht="13.8" x14ac:dyDescent="0.3">
      <c r="A64" s="33" t="s">
        <v>577</v>
      </c>
      <c r="B64" s="15" t="s">
        <v>392</v>
      </c>
      <c r="C64" s="15" t="s">
        <v>101</v>
      </c>
      <c r="D64" s="15" t="s">
        <v>320</v>
      </c>
      <c r="E64" s="15" t="s">
        <v>320</v>
      </c>
      <c r="F64" s="15" t="s">
        <v>235</v>
      </c>
      <c r="G64" s="15" t="s">
        <v>253</v>
      </c>
      <c r="H64" s="15" t="s">
        <v>393</v>
      </c>
      <c r="I64" s="15" t="s">
        <v>536</v>
      </c>
      <c r="J64" s="39">
        <v>1</v>
      </c>
      <c r="K64" s="15" t="s">
        <v>542</v>
      </c>
      <c r="L64" s="15" t="s">
        <v>324</v>
      </c>
      <c r="M64" s="16"/>
      <c r="N64" s="16"/>
      <c r="O64" s="16"/>
      <c r="P64" s="16"/>
      <c r="Q64" s="16"/>
      <c r="R64" s="16"/>
      <c r="S64" s="16"/>
      <c r="T64" s="16"/>
      <c r="U64" s="16">
        <v>77.400000000000006</v>
      </c>
      <c r="V64" s="16">
        <v>67.86</v>
      </c>
      <c r="W64" s="16">
        <v>74.069999999999993</v>
      </c>
      <c r="X64" s="16">
        <v>86.4</v>
      </c>
      <c r="Y64" s="16"/>
      <c r="Z64" s="16">
        <v>72.5</v>
      </c>
      <c r="AA64" s="16">
        <v>82.14</v>
      </c>
      <c r="AB64" s="16">
        <v>42.11</v>
      </c>
      <c r="AC64" s="16">
        <v>77.78</v>
      </c>
      <c r="AD64" s="16"/>
      <c r="AE64" s="16">
        <v>85</v>
      </c>
      <c r="AF64" s="16">
        <v>100</v>
      </c>
      <c r="AG64" s="16">
        <v>100</v>
      </c>
      <c r="AH64" s="16">
        <v>100</v>
      </c>
      <c r="AI64" s="16">
        <v>100</v>
      </c>
      <c r="AJ64" s="16"/>
      <c r="AK64" s="16">
        <v>64.39</v>
      </c>
      <c r="AL64" s="16"/>
      <c r="AM64" s="16"/>
      <c r="AN64" s="16">
        <v>28.57</v>
      </c>
      <c r="AO64" s="16">
        <v>33.33</v>
      </c>
      <c r="AP64" s="16">
        <v>0</v>
      </c>
      <c r="AQ64" s="16"/>
      <c r="AR64" s="16">
        <v>10</v>
      </c>
      <c r="AS64" s="16">
        <v>97.4</v>
      </c>
      <c r="AT64" s="16">
        <v>20</v>
      </c>
      <c r="AU64" s="16"/>
      <c r="AV64" s="16"/>
      <c r="AW64" s="16"/>
      <c r="AX64" s="16"/>
      <c r="AY64" s="16"/>
      <c r="AZ64" s="16"/>
      <c r="BA64" s="16"/>
      <c r="BB64" s="16"/>
      <c r="BC64" s="16"/>
      <c r="BD64" s="16"/>
      <c r="BE64" s="16"/>
      <c r="BF64" s="16"/>
      <c r="BG64" s="16"/>
      <c r="BH64" s="16"/>
      <c r="BI64" s="16"/>
      <c r="BJ64" s="16"/>
      <c r="BK64" s="16">
        <v>80.84</v>
      </c>
      <c r="BL64" s="16">
        <v>85</v>
      </c>
      <c r="BM64" s="16">
        <v>62.5</v>
      </c>
      <c r="BN64" s="16">
        <v>86.96</v>
      </c>
      <c r="BO64" s="16">
        <v>88.89</v>
      </c>
      <c r="BP64" s="16">
        <v>80.77</v>
      </c>
      <c r="BQ64" s="16">
        <v>24</v>
      </c>
      <c r="BR64" s="16">
        <v>100</v>
      </c>
      <c r="BS64" s="16">
        <v>25</v>
      </c>
      <c r="BT64" s="16">
        <v>12.5</v>
      </c>
      <c r="BU64" s="16">
        <v>25</v>
      </c>
      <c r="BV64" s="16">
        <v>92.72</v>
      </c>
      <c r="BW64" s="16">
        <v>85.85</v>
      </c>
      <c r="BX64" s="16">
        <v>86.36</v>
      </c>
      <c r="BY64" s="16">
        <v>96</v>
      </c>
      <c r="BZ64" s="16">
        <v>100</v>
      </c>
      <c r="CA64" s="16">
        <v>100</v>
      </c>
      <c r="CB64" s="16">
        <v>97.28</v>
      </c>
      <c r="CC64" s="16"/>
      <c r="CD64" s="16">
        <v>91.26</v>
      </c>
      <c r="CE64" s="16">
        <v>83.33</v>
      </c>
      <c r="CF64" s="16">
        <v>96.99</v>
      </c>
      <c r="CG64" s="16">
        <v>51.81</v>
      </c>
      <c r="CH64" s="16">
        <v>45</v>
      </c>
      <c r="CI64" s="16">
        <v>54.55</v>
      </c>
      <c r="CJ64" s="16">
        <v>61.49</v>
      </c>
      <c r="CK64" s="16">
        <v>37.880000000000003</v>
      </c>
      <c r="CL64" s="16">
        <v>57.14</v>
      </c>
      <c r="CM64" s="16"/>
      <c r="CN64" s="16"/>
      <c r="CO64" s="16"/>
      <c r="CP64" s="16"/>
      <c r="CQ64" s="16"/>
      <c r="CR64" s="16"/>
      <c r="CS64" s="16"/>
      <c r="CT64" s="16"/>
      <c r="CU64" s="16"/>
      <c r="CV64" s="16"/>
      <c r="CW64" s="16">
        <v>81.72</v>
      </c>
      <c r="CX64" s="16">
        <v>75.760000000000005</v>
      </c>
      <c r="CY64" s="16">
        <v>100</v>
      </c>
      <c r="CZ64" s="16">
        <v>96.15</v>
      </c>
      <c r="DA64" s="16">
        <v>73.87</v>
      </c>
      <c r="DB64" s="16">
        <v>76.39</v>
      </c>
      <c r="DC64" s="16"/>
      <c r="DD64" s="38"/>
      <c r="DE64" s="38"/>
      <c r="DF64" s="38"/>
      <c r="DG64" s="38"/>
      <c r="DH64" s="38"/>
      <c r="DI64" s="38"/>
      <c r="DJ64" s="38"/>
      <c r="DK64" s="38"/>
      <c r="DL64" s="38"/>
      <c r="DM64" s="38"/>
      <c r="DN64" s="38"/>
      <c r="DO64" s="38"/>
      <c r="DP64" s="38"/>
      <c r="DQ64" s="38"/>
      <c r="DR64" s="38"/>
      <c r="DS64" s="38"/>
      <c r="DT64" s="38"/>
      <c r="DU64" s="38"/>
      <c r="DV64" s="38"/>
      <c r="DW64" s="38"/>
      <c r="DX64" s="38"/>
      <c r="DY64" s="38"/>
      <c r="DZ64" s="38"/>
      <c r="EA64" s="38"/>
      <c r="EB64" s="38"/>
      <c r="EC64" s="38"/>
      <c r="ED64" s="38"/>
      <c r="EE64" s="38"/>
    </row>
    <row r="65" spans="1:135" s="15" customFormat="1" ht="13.8" x14ac:dyDescent="0.3">
      <c r="A65" s="33" t="s">
        <v>577</v>
      </c>
      <c r="B65" s="15" t="s">
        <v>401</v>
      </c>
      <c r="C65" s="15" t="s">
        <v>101</v>
      </c>
      <c r="D65" s="15" t="s">
        <v>320</v>
      </c>
      <c r="E65" s="15" t="s">
        <v>320</v>
      </c>
      <c r="F65" s="15" t="s">
        <v>235</v>
      </c>
      <c r="G65" s="15" t="s">
        <v>402</v>
      </c>
      <c r="H65" s="15" t="s">
        <v>403</v>
      </c>
      <c r="I65" s="15" t="s">
        <v>536</v>
      </c>
      <c r="J65" s="39">
        <v>1</v>
      </c>
      <c r="K65" s="15" t="s">
        <v>542</v>
      </c>
      <c r="L65" s="15" t="s">
        <v>324</v>
      </c>
      <c r="M65" s="16"/>
      <c r="N65" s="16"/>
      <c r="O65" s="16"/>
      <c r="P65" s="16"/>
      <c r="Q65" s="16"/>
      <c r="R65" s="16"/>
      <c r="S65" s="16"/>
      <c r="T65" s="16"/>
      <c r="U65" s="16">
        <v>76.28</v>
      </c>
      <c r="V65" s="16">
        <v>71.430000000000007</v>
      </c>
      <c r="W65" s="16">
        <v>76.19</v>
      </c>
      <c r="X65" s="16">
        <v>82.02</v>
      </c>
      <c r="Y65" s="16">
        <v>57.14</v>
      </c>
      <c r="Z65" s="16">
        <v>51.85</v>
      </c>
      <c r="AA65" s="16">
        <v>48</v>
      </c>
      <c r="AB65" s="16">
        <v>56.52</v>
      </c>
      <c r="AC65" s="16">
        <v>50</v>
      </c>
      <c r="AD65" s="16"/>
      <c r="AE65" s="16">
        <v>85</v>
      </c>
      <c r="AF65" s="16">
        <v>77.78</v>
      </c>
      <c r="AG65" s="16">
        <v>90</v>
      </c>
      <c r="AH65" s="16">
        <v>68</v>
      </c>
      <c r="AI65" s="16">
        <v>87.5</v>
      </c>
      <c r="AJ65" s="16"/>
      <c r="AK65" s="16">
        <v>8.66</v>
      </c>
      <c r="AL65" s="16"/>
      <c r="AM65" s="16"/>
      <c r="AN65" s="16">
        <v>28.57</v>
      </c>
      <c r="AO65" s="16">
        <v>0</v>
      </c>
      <c r="AP65" s="16">
        <v>0</v>
      </c>
      <c r="AQ65" s="16"/>
      <c r="AR65" s="16">
        <v>20</v>
      </c>
      <c r="AS65" s="16">
        <v>5.48</v>
      </c>
      <c r="AT65" s="16">
        <v>10</v>
      </c>
      <c r="AU65" s="16"/>
      <c r="AV65" s="16"/>
      <c r="AW65" s="16"/>
      <c r="AX65" s="16"/>
      <c r="AY65" s="16"/>
      <c r="AZ65" s="16"/>
      <c r="BA65" s="16"/>
      <c r="BB65" s="16"/>
      <c r="BC65" s="16"/>
      <c r="BD65" s="16"/>
      <c r="BE65" s="16"/>
      <c r="BF65" s="16"/>
      <c r="BG65" s="16"/>
      <c r="BH65" s="16"/>
      <c r="BI65" s="16"/>
      <c r="BJ65" s="16"/>
      <c r="BK65" s="16">
        <v>37.450000000000003</v>
      </c>
      <c r="BL65" s="16">
        <v>28.79</v>
      </c>
      <c r="BM65" s="16">
        <v>26.67</v>
      </c>
      <c r="BN65" s="16">
        <v>48.57</v>
      </c>
      <c r="BO65" s="16">
        <v>23.08</v>
      </c>
      <c r="BP65" s="16">
        <v>26.32</v>
      </c>
      <c r="BQ65" s="16">
        <v>16.670000000000002</v>
      </c>
      <c r="BR65" s="16">
        <v>0</v>
      </c>
      <c r="BS65" s="16">
        <v>0</v>
      </c>
      <c r="BT65" s="16">
        <v>12.5</v>
      </c>
      <c r="BU65" s="16">
        <v>25</v>
      </c>
      <c r="BV65" s="16">
        <v>38.89</v>
      </c>
      <c r="BW65" s="16">
        <v>22.92</v>
      </c>
      <c r="BX65" s="16">
        <v>26.67</v>
      </c>
      <c r="BY65" s="16">
        <v>36</v>
      </c>
      <c r="BZ65" s="16">
        <v>57.14</v>
      </c>
      <c r="CA65" s="16">
        <v>72.73</v>
      </c>
      <c r="CB65" s="16">
        <v>50</v>
      </c>
      <c r="CC65" s="16"/>
      <c r="CD65" s="16">
        <v>29.42</v>
      </c>
      <c r="CE65" s="16">
        <v>51.39</v>
      </c>
      <c r="CF65" s="16">
        <v>11.11</v>
      </c>
      <c r="CG65" s="16">
        <v>29.97</v>
      </c>
      <c r="CH65" s="16">
        <v>12.12</v>
      </c>
      <c r="CI65" s="16">
        <v>36.36</v>
      </c>
      <c r="CJ65" s="16">
        <v>41.22</v>
      </c>
      <c r="CK65" s="16">
        <v>49.24</v>
      </c>
      <c r="CL65" s="16">
        <v>14.29</v>
      </c>
      <c r="CM65" s="16"/>
      <c r="CN65" s="16"/>
      <c r="CO65" s="16"/>
      <c r="CP65" s="16"/>
      <c r="CQ65" s="16"/>
      <c r="CR65" s="16"/>
      <c r="CS65" s="16"/>
      <c r="CT65" s="16"/>
      <c r="CU65" s="16"/>
      <c r="CV65" s="16"/>
      <c r="CW65" s="16">
        <v>63.45</v>
      </c>
      <c r="CX65" s="16">
        <v>51.52</v>
      </c>
      <c r="CY65" s="16">
        <v>63.16</v>
      </c>
      <c r="CZ65" s="16">
        <v>40</v>
      </c>
      <c r="DA65" s="16">
        <v>31.96</v>
      </c>
      <c r="DB65" s="16">
        <v>81.03</v>
      </c>
      <c r="DC65" s="16"/>
      <c r="DD65" s="38"/>
      <c r="DE65" s="38"/>
      <c r="DF65" s="38"/>
      <c r="DG65" s="38"/>
      <c r="DH65" s="38"/>
      <c r="DI65" s="38"/>
      <c r="DJ65" s="38"/>
      <c r="DK65" s="38"/>
      <c r="DL65" s="38"/>
      <c r="DM65" s="38"/>
      <c r="DN65" s="38"/>
      <c r="DO65" s="38"/>
      <c r="DP65" s="38"/>
      <c r="DQ65" s="38"/>
      <c r="DR65" s="38"/>
      <c r="DS65" s="38"/>
      <c r="DT65" s="38"/>
      <c r="DU65" s="38"/>
      <c r="DV65" s="38"/>
      <c r="DW65" s="38"/>
      <c r="DX65" s="38"/>
      <c r="DY65" s="38"/>
      <c r="DZ65" s="38"/>
      <c r="EA65" s="38"/>
      <c r="EB65" s="38"/>
      <c r="EC65" s="38"/>
      <c r="ED65" s="38"/>
      <c r="EE65" s="38"/>
    </row>
    <row r="66" spans="1:135" s="15" customFormat="1" ht="13.8" x14ac:dyDescent="0.3">
      <c r="A66" s="33" t="s">
        <v>577</v>
      </c>
      <c r="B66" s="15" t="s">
        <v>370</v>
      </c>
      <c r="C66" s="15" t="s">
        <v>101</v>
      </c>
      <c r="D66" s="15" t="s">
        <v>320</v>
      </c>
      <c r="E66" s="15" t="s">
        <v>320</v>
      </c>
      <c r="F66" s="15" t="s">
        <v>235</v>
      </c>
      <c r="G66" s="15" t="s">
        <v>220</v>
      </c>
      <c r="H66" s="15" t="s">
        <v>221</v>
      </c>
      <c r="I66" s="15" t="s">
        <v>536</v>
      </c>
      <c r="J66" s="39">
        <v>1</v>
      </c>
      <c r="K66" s="15" t="s">
        <v>542</v>
      </c>
      <c r="L66" s="15" t="s">
        <v>324</v>
      </c>
      <c r="M66" s="16"/>
      <c r="N66" s="16"/>
      <c r="O66" s="16"/>
      <c r="P66" s="16"/>
      <c r="Q66" s="16"/>
      <c r="R66" s="16"/>
      <c r="S66" s="16"/>
      <c r="T66" s="16"/>
      <c r="U66" s="16">
        <v>90.42</v>
      </c>
      <c r="V66" s="16">
        <v>92.86</v>
      </c>
      <c r="W66" s="16">
        <v>59.26</v>
      </c>
      <c r="X66" s="16">
        <v>94.74</v>
      </c>
      <c r="Y66" s="16">
        <v>100</v>
      </c>
      <c r="Z66" s="16">
        <v>55.06</v>
      </c>
      <c r="AA66" s="16">
        <v>63.33</v>
      </c>
      <c r="AB66" s="16">
        <v>50</v>
      </c>
      <c r="AC66" s="16">
        <v>54.1</v>
      </c>
      <c r="AD66" s="16"/>
      <c r="AE66" s="16">
        <v>88.33</v>
      </c>
      <c r="AF66" s="16">
        <v>75.680000000000007</v>
      </c>
      <c r="AG66" s="16">
        <v>40</v>
      </c>
      <c r="AH66" s="16">
        <v>80</v>
      </c>
      <c r="AI66" s="16">
        <v>88.89</v>
      </c>
      <c r="AJ66" s="16"/>
      <c r="AK66" s="16">
        <v>72.14</v>
      </c>
      <c r="AL66" s="16"/>
      <c r="AM66" s="16"/>
      <c r="AN66" s="16">
        <v>42.03</v>
      </c>
      <c r="AO66" s="16">
        <v>82.5</v>
      </c>
      <c r="AP66" s="16"/>
      <c r="AQ66" s="16"/>
      <c r="AR66" s="16"/>
      <c r="AS66" s="16">
        <v>92.94</v>
      </c>
      <c r="AT66" s="16">
        <v>62.86</v>
      </c>
      <c r="AU66" s="16"/>
      <c r="AV66" s="16"/>
      <c r="AW66" s="16"/>
      <c r="AX66" s="16"/>
      <c r="AY66" s="16"/>
      <c r="AZ66" s="16"/>
      <c r="BA66" s="16"/>
      <c r="BB66" s="16"/>
      <c r="BC66" s="16"/>
      <c r="BD66" s="16"/>
      <c r="BE66" s="16"/>
      <c r="BF66" s="16"/>
      <c r="BG66" s="16"/>
      <c r="BH66" s="16"/>
      <c r="BI66" s="16"/>
      <c r="BJ66" s="16"/>
      <c r="BK66" s="16">
        <v>91.59</v>
      </c>
      <c r="BL66" s="16">
        <v>96.67</v>
      </c>
      <c r="BM66" s="16">
        <v>87.5</v>
      </c>
      <c r="BN66" s="16">
        <v>97.83</v>
      </c>
      <c r="BO66" s="16">
        <v>94.44</v>
      </c>
      <c r="BP66" s="16">
        <v>80.77</v>
      </c>
      <c r="BQ66" s="16"/>
      <c r="BR66" s="16">
        <v>100</v>
      </c>
      <c r="BS66" s="16">
        <v>75</v>
      </c>
      <c r="BT66" s="16"/>
      <c r="BU66" s="16"/>
      <c r="BV66" s="16">
        <v>94.07</v>
      </c>
      <c r="BW66" s="16">
        <v>90.57</v>
      </c>
      <c r="BX66" s="16">
        <v>100</v>
      </c>
      <c r="BY66" s="16">
        <v>96</v>
      </c>
      <c r="BZ66" s="16">
        <v>85.71</v>
      </c>
      <c r="CA66" s="16">
        <v>100</v>
      </c>
      <c r="CB66" s="16">
        <v>95.92</v>
      </c>
      <c r="CC66" s="16"/>
      <c r="CD66" s="16">
        <v>89.8</v>
      </c>
      <c r="CE66" s="16">
        <v>82.61</v>
      </c>
      <c r="CF66" s="16">
        <v>95.78</v>
      </c>
      <c r="CG66" s="16">
        <v>64.86</v>
      </c>
      <c r="CH66" s="16">
        <v>62.5</v>
      </c>
      <c r="CI66" s="16">
        <v>81.819999999999993</v>
      </c>
      <c r="CJ66" s="16">
        <v>67.790000000000006</v>
      </c>
      <c r="CK66" s="16">
        <v>24.24</v>
      </c>
      <c r="CL66" s="16">
        <v>100</v>
      </c>
      <c r="CM66" s="16"/>
      <c r="CN66" s="16"/>
      <c r="CO66" s="16"/>
      <c r="CP66" s="16"/>
      <c r="CQ66" s="16"/>
      <c r="CR66" s="16"/>
      <c r="CS66" s="16"/>
      <c r="CT66" s="16"/>
      <c r="CU66" s="16"/>
      <c r="CV66" s="16"/>
      <c r="CW66" s="16">
        <v>86.65</v>
      </c>
      <c r="CX66" s="16">
        <v>74.67</v>
      </c>
      <c r="CY66" s="16">
        <v>84.21</v>
      </c>
      <c r="CZ66" s="16">
        <v>96.3</v>
      </c>
      <c r="DA66" s="16">
        <v>78.900000000000006</v>
      </c>
      <c r="DB66" s="16">
        <v>97.22</v>
      </c>
      <c r="DC66" s="16"/>
      <c r="DD66" s="38"/>
      <c r="DE66" s="38"/>
      <c r="DF66" s="38"/>
      <c r="DG66" s="38"/>
      <c r="DH66" s="38"/>
      <c r="DI66" s="38"/>
      <c r="DJ66" s="38"/>
      <c r="DK66" s="38"/>
      <c r="DL66" s="38"/>
      <c r="DM66" s="38"/>
      <c r="DN66" s="38"/>
      <c r="DO66" s="38"/>
      <c r="DP66" s="38"/>
      <c r="DQ66" s="38"/>
      <c r="DR66" s="38"/>
      <c r="DS66" s="38"/>
      <c r="DT66" s="38"/>
      <c r="DU66" s="38"/>
      <c r="DV66" s="38"/>
      <c r="DW66" s="38"/>
      <c r="DX66" s="38"/>
      <c r="DY66" s="38"/>
      <c r="DZ66" s="38"/>
      <c r="EA66" s="38"/>
      <c r="EB66" s="38"/>
      <c r="EC66" s="38"/>
      <c r="ED66" s="38"/>
      <c r="EE66" s="38"/>
    </row>
    <row r="67" spans="1:135" s="15" customFormat="1" ht="13.8" x14ac:dyDescent="0.3">
      <c r="A67" s="33" t="s">
        <v>577</v>
      </c>
      <c r="B67" s="15" t="s">
        <v>435</v>
      </c>
      <c r="C67" s="15" t="s">
        <v>101</v>
      </c>
      <c r="D67" s="15" t="s">
        <v>320</v>
      </c>
      <c r="E67" s="15" t="s">
        <v>320</v>
      </c>
      <c r="F67" s="15" t="s">
        <v>235</v>
      </c>
      <c r="G67" s="15" t="s">
        <v>333</v>
      </c>
      <c r="H67" s="15" t="s">
        <v>436</v>
      </c>
      <c r="I67" s="15" t="s">
        <v>536</v>
      </c>
      <c r="J67" s="39">
        <v>1</v>
      </c>
      <c r="K67" s="15" t="s">
        <v>542</v>
      </c>
      <c r="L67" s="15" t="s">
        <v>324</v>
      </c>
      <c r="M67" s="16"/>
      <c r="N67" s="16"/>
      <c r="O67" s="16"/>
      <c r="P67" s="16"/>
      <c r="Q67" s="16"/>
      <c r="R67" s="16"/>
      <c r="S67" s="16"/>
      <c r="T67" s="16"/>
      <c r="U67" s="16">
        <v>93.23</v>
      </c>
      <c r="V67" s="16">
        <v>91.96</v>
      </c>
      <c r="W67" s="16">
        <v>79.63</v>
      </c>
      <c r="X67" s="16">
        <v>96.49</v>
      </c>
      <c r="Y67" s="16">
        <v>100</v>
      </c>
      <c r="Z67" s="16">
        <v>88.17</v>
      </c>
      <c r="AA67" s="16">
        <v>86.67</v>
      </c>
      <c r="AB67" s="16">
        <v>90</v>
      </c>
      <c r="AC67" s="16">
        <v>83.08</v>
      </c>
      <c r="AD67" s="16"/>
      <c r="AE67" s="16">
        <v>92.06</v>
      </c>
      <c r="AF67" s="16">
        <v>100</v>
      </c>
      <c r="AG67" s="16">
        <v>100</v>
      </c>
      <c r="AH67" s="16">
        <v>100</v>
      </c>
      <c r="AI67" s="16">
        <v>100</v>
      </c>
      <c r="AJ67" s="16"/>
      <c r="AK67" s="16">
        <v>81.98</v>
      </c>
      <c r="AL67" s="16"/>
      <c r="AM67" s="16"/>
      <c r="AN67" s="16">
        <v>87.8</v>
      </c>
      <c r="AO67" s="16">
        <v>75.83</v>
      </c>
      <c r="AP67" s="16">
        <v>0</v>
      </c>
      <c r="AQ67" s="16"/>
      <c r="AR67" s="16">
        <v>57.14</v>
      </c>
      <c r="AS67" s="16">
        <v>92.94</v>
      </c>
      <c r="AT67" s="16">
        <v>74.290000000000006</v>
      </c>
      <c r="AU67" s="16"/>
      <c r="AV67" s="16"/>
      <c r="AW67" s="16"/>
      <c r="AX67" s="16"/>
      <c r="AY67" s="16"/>
      <c r="AZ67" s="16"/>
      <c r="BA67" s="16"/>
      <c r="BB67" s="16"/>
      <c r="BC67" s="16"/>
      <c r="BD67" s="16"/>
      <c r="BE67" s="16"/>
      <c r="BF67" s="16"/>
      <c r="BG67" s="16"/>
      <c r="BH67" s="16"/>
      <c r="BI67" s="16"/>
      <c r="BJ67" s="16"/>
      <c r="BK67" s="16">
        <v>88</v>
      </c>
      <c r="BL67" s="16">
        <v>95.65</v>
      </c>
      <c r="BM67" s="16">
        <v>87.5</v>
      </c>
      <c r="BN67" s="16">
        <v>93.48</v>
      </c>
      <c r="BO67" s="16">
        <v>100</v>
      </c>
      <c r="BP67" s="16">
        <v>73.08</v>
      </c>
      <c r="BQ67" s="16">
        <v>68.09</v>
      </c>
      <c r="BR67" s="16">
        <v>100</v>
      </c>
      <c r="BS67" s="16">
        <v>33.33</v>
      </c>
      <c r="BT67" s="16">
        <v>69.23</v>
      </c>
      <c r="BU67" s="16">
        <v>71.430000000000007</v>
      </c>
      <c r="BV67" s="16">
        <v>92.71</v>
      </c>
      <c r="BW67" s="16">
        <v>86.96</v>
      </c>
      <c r="BX67" s="16">
        <v>100</v>
      </c>
      <c r="BY67" s="16">
        <v>92</v>
      </c>
      <c r="BZ67" s="16">
        <v>100</v>
      </c>
      <c r="CA67" s="16">
        <v>95.45</v>
      </c>
      <c r="CB67" s="16">
        <v>95.24</v>
      </c>
      <c r="CC67" s="16"/>
      <c r="CD67" s="16">
        <v>95.89</v>
      </c>
      <c r="CE67" s="16">
        <v>92.75</v>
      </c>
      <c r="CF67" s="16">
        <v>98.49</v>
      </c>
      <c r="CG67" s="16">
        <v>59.35</v>
      </c>
      <c r="CH67" s="16">
        <v>65</v>
      </c>
      <c r="CI67" s="16">
        <v>45.45</v>
      </c>
      <c r="CJ67" s="16">
        <v>52.63</v>
      </c>
      <c r="CK67" s="16">
        <v>68.180000000000007</v>
      </c>
      <c r="CL67" s="16">
        <v>71.430000000000007</v>
      </c>
      <c r="CM67" s="16"/>
      <c r="CN67" s="16"/>
      <c r="CO67" s="16"/>
      <c r="CP67" s="16"/>
      <c r="CQ67" s="16"/>
      <c r="CR67" s="16"/>
      <c r="CS67" s="16"/>
      <c r="CT67" s="16"/>
      <c r="CU67" s="16"/>
      <c r="CV67" s="16"/>
      <c r="CW67" s="16">
        <v>96.09</v>
      </c>
      <c r="CX67" s="16">
        <v>90.67</v>
      </c>
      <c r="CY67" s="16">
        <v>100</v>
      </c>
      <c r="CZ67" s="16">
        <v>100</v>
      </c>
      <c r="DA67" s="16">
        <v>77.88</v>
      </c>
      <c r="DB67" s="16">
        <v>99.07</v>
      </c>
      <c r="DC67" s="16"/>
      <c r="DD67" s="38"/>
      <c r="DE67" s="38"/>
      <c r="DF67" s="38"/>
      <c r="DG67" s="38"/>
      <c r="DH67" s="38"/>
      <c r="DI67" s="38"/>
      <c r="DJ67" s="38"/>
      <c r="DK67" s="38"/>
      <c r="DL67" s="38"/>
      <c r="DM67" s="38"/>
      <c r="DN67" s="38"/>
      <c r="DO67" s="38"/>
      <c r="DP67" s="38"/>
      <c r="DQ67" s="38"/>
      <c r="DR67" s="38"/>
      <c r="DS67" s="38"/>
      <c r="DT67" s="38"/>
      <c r="DU67" s="38"/>
      <c r="DV67" s="38"/>
      <c r="DW67" s="38"/>
      <c r="DX67" s="38"/>
      <c r="DY67" s="38"/>
      <c r="DZ67" s="38"/>
      <c r="EA67" s="38"/>
      <c r="EB67" s="38"/>
      <c r="EC67" s="38"/>
      <c r="ED67" s="38"/>
      <c r="EE67" s="38"/>
    </row>
    <row r="68" spans="1:135" s="15" customFormat="1" ht="13.8" x14ac:dyDescent="0.3">
      <c r="A68" s="33" t="s">
        <v>577</v>
      </c>
      <c r="B68" s="15" t="s">
        <v>413</v>
      </c>
      <c r="C68" s="15" t="s">
        <v>101</v>
      </c>
      <c r="D68" s="15" t="s">
        <v>320</v>
      </c>
      <c r="E68" s="15" t="s">
        <v>320</v>
      </c>
      <c r="F68" s="15" t="s">
        <v>235</v>
      </c>
      <c r="G68" s="15" t="s">
        <v>366</v>
      </c>
      <c r="H68" s="15" t="s">
        <v>367</v>
      </c>
      <c r="I68" s="15" t="s">
        <v>539</v>
      </c>
      <c r="J68" s="39">
        <v>1</v>
      </c>
      <c r="K68" s="15" t="s">
        <v>542</v>
      </c>
      <c r="L68" s="15" t="s">
        <v>324</v>
      </c>
      <c r="M68" s="16"/>
      <c r="N68" s="16"/>
      <c r="O68" s="16"/>
      <c r="P68" s="16"/>
      <c r="Q68" s="16"/>
      <c r="R68" s="16"/>
      <c r="S68" s="16"/>
      <c r="T68" s="16"/>
      <c r="U68" s="16">
        <v>95.51</v>
      </c>
      <c r="V68" s="16">
        <v>100</v>
      </c>
      <c r="W68" s="16">
        <v>95.24</v>
      </c>
      <c r="X68" s="16">
        <v>91.67</v>
      </c>
      <c r="Y68" s="16">
        <v>100</v>
      </c>
      <c r="Z68" s="16">
        <v>89.25</v>
      </c>
      <c r="AA68" s="16">
        <v>93.33</v>
      </c>
      <c r="AB68" s="16">
        <v>86.67</v>
      </c>
      <c r="AC68" s="16">
        <v>86.15</v>
      </c>
      <c r="AD68" s="16"/>
      <c r="AE68" s="16">
        <v>85.71</v>
      </c>
      <c r="AF68" s="16">
        <v>100</v>
      </c>
      <c r="AG68" s="16">
        <v>100</v>
      </c>
      <c r="AH68" s="16">
        <v>100</v>
      </c>
      <c r="AI68" s="16">
        <v>100</v>
      </c>
      <c r="AJ68" s="16"/>
      <c r="AK68" s="16">
        <v>79.03</v>
      </c>
      <c r="AL68" s="16"/>
      <c r="AM68" s="16"/>
      <c r="AN68" s="16">
        <v>73.98</v>
      </c>
      <c r="AO68" s="16">
        <v>96.67</v>
      </c>
      <c r="AP68" s="16">
        <v>0</v>
      </c>
      <c r="AQ68" s="16"/>
      <c r="AR68" s="16">
        <v>10</v>
      </c>
      <c r="AS68" s="16">
        <v>96.47</v>
      </c>
      <c r="AT68" s="16">
        <v>68.569999999999993</v>
      </c>
      <c r="AU68" s="16"/>
      <c r="AV68" s="16"/>
      <c r="AW68" s="16"/>
      <c r="AX68" s="16"/>
      <c r="AY68" s="16"/>
      <c r="AZ68" s="16"/>
      <c r="BA68" s="16"/>
      <c r="BB68" s="16"/>
      <c r="BC68" s="16"/>
      <c r="BD68" s="16"/>
      <c r="BE68" s="16"/>
      <c r="BF68" s="16"/>
      <c r="BG68" s="16"/>
      <c r="BH68" s="16"/>
      <c r="BI68" s="16"/>
      <c r="BJ68" s="16"/>
      <c r="BK68" s="16">
        <v>88.79</v>
      </c>
      <c r="BL68" s="16">
        <v>96.67</v>
      </c>
      <c r="BM68" s="16">
        <v>87.5</v>
      </c>
      <c r="BN68" s="16">
        <v>95.65</v>
      </c>
      <c r="BO68" s="16">
        <v>100</v>
      </c>
      <c r="BP68" s="16">
        <v>69.23</v>
      </c>
      <c r="BQ68" s="16">
        <v>44</v>
      </c>
      <c r="BR68" s="16">
        <v>100</v>
      </c>
      <c r="BS68" s="16">
        <v>25</v>
      </c>
      <c r="BT68" s="16">
        <v>12.5</v>
      </c>
      <c r="BU68" s="16">
        <v>66.67</v>
      </c>
      <c r="BV68" s="16">
        <v>97.04</v>
      </c>
      <c r="BW68" s="16">
        <v>96.23</v>
      </c>
      <c r="BX68" s="16">
        <v>95.45</v>
      </c>
      <c r="BY68" s="16">
        <v>96</v>
      </c>
      <c r="BZ68" s="16">
        <v>100</v>
      </c>
      <c r="CA68" s="16">
        <v>100</v>
      </c>
      <c r="CB68" s="16">
        <v>95.92</v>
      </c>
      <c r="CC68" s="16"/>
      <c r="CD68" s="16">
        <v>93.75</v>
      </c>
      <c r="CE68" s="16">
        <v>88.41</v>
      </c>
      <c r="CF68" s="16">
        <v>98.19</v>
      </c>
      <c r="CG68" s="16">
        <v>70.36</v>
      </c>
      <c r="CH68" s="16">
        <v>57.5</v>
      </c>
      <c r="CI68" s="16">
        <v>90.91</v>
      </c>
      <c r="CJ68" s="16">
        <v>88.29</v>
      </c>
      <c r="CK68" s="16">
        <v>53.79</v>
      </c>
      <c r="CL68" s="16">
        <v>42.86</v>
      </c>
      <c r="CM68" s="16"/>
      <c r="CN68" s="16"/>
      <c r="CO68" s="16"/>
      <c r="CP68" s="16"/>
      <c r="CQ68" s="16"/>
      <c r="CR68" s="16"/>
      <c r="CS68" s="16"/>
      <c r="CT68" s="16"/>
      <c r="CU68" s="16"/>
      <c r="CV68" s="16"/>
      <c r="CW68" s="16">
        <v>94.56</v>
      </c>
      <c r="CX68" s="16">
        <v>88</v>
      </c>
      <c r="CY68" s="16">
        <v>100</v>
      </c>
      <c r="CZ68" s="16">
        <v>100</v>
      </c>
      <c r="DA68" s="16">
        <v>88.48</v>
      </c>
      <c r="DB68" s="16">
        <v>98.15</v>
      </c>
      <c r="DC68" s="16"/>
      <c r="DD68" s="38"/>
      <c r="DE68" s="38"/>
      <c r="DF68" s="38"/>
      <c r="DG68" s="38"/>
      <c r="DH68" s="38"/>
      <c r="DI68" s="38"/>
      <c r="DJ68" s="38"/>
      <c r="DK68" s="38"/>
      <c r="DL68" s="38"/>
      <c r="DM68" s="38"/>
      <c r="DN68" s="38"/>
      <c r="DO68" s="38"/>
      <c r="DP68" s="38"/>
      <c r="DQ68" s="38"/>
      <c r="DR68" s="38"/>
      <c r="DS68" s="38"/>
      <c r="DT68" s="38"/>
      <c r="DU68" s="38"/>
      <c r="DV68" s="38"/>
      <c r="DW68" s="38"/>
      <c r="DX68" s="38"/>
      <c r="DY68" s="38"/>
      <c r="DZ68" s="38"/>
      <c r="EA68" s="38"/>
      <c r="EB68" s="38"/>
      <c r="EC68" s="38"/>
      <c r="ED68" s="38"/>
      <c r="EE68" s="38"/>
    </row>
    <row r="69" spans="1:135" s="15" customFormat="1" ht="13.8" x14ac:dyDescent="0.3">
      <c r="A69" s="33" t="s">
        <v>577</v>
      </c>
      <c r="B69" s="15" t="s">
        <v>399</v>
      </c>
      <c r="C69" s="15" t="s">
        <v>101</v>
      </c>
      <c r="D69" s="15" t="s">
        <v>320</v>
      </c>
      <c r="E69" s="15" t="s">
        <v>320</v>
      </c>
      <c r="F69" s="15" t="s">
        <v>235</v>
      </c>
      <c r="G69" s="15" t="s">
        <v>162</v>
      </c>
      <c r="H69" s="15" t="s">
        <v>400</v>
      </c>
      <c r="I69" s="15" t="s">
        <v>536</v>
      </c>
      <c r="J69" s="39">
        <v>0</v>
      </c>
      <c r="K69" s="15" t="s">
        <v>542</v>
      </c>
      <c r="L69" s="15" t="s">
        <v>324</v>
      </c>
      <c r="M69" s="16"/>
      <c r="N69" s="16"/>
      <c r="O69" s="16"/>
      <c r="P69" s="16"/>
      <c r="Q69" s="16"/>
      <c r="R69" s="16"/>
      <c r="S69" s="16"/>
      <c r="T69" s="16"/>
      <c r="U69" s="16">
        <v>94.51</v>
      </c>
      <c r="V69" s="16">
        <v>92.86</v>
      </c>
      <c r="W69" s="16">
        <v>79.63</v>
      </c>
      <c r="X69" s="16">
        <v>98.65</v>
      </c>
      <c r="Y69" s="16">
        <v>100</v>
      </c>
      <c r="Z69" s="16">
        <v>91.4</v>
      </c>
      <c r="AA69" s="16">
        <v>83.33</v>
      </c>
      <c r="AB69" s="16">
        <v>96.67</v>
      </c>
      <c r="AC69" s="16">
        <v>87.69</v>
      </c>
      <c r="AD69" s="16"/>
      <c r="AE69" s="16">
        <v>85.71</v>
      </c>
      <c r="AF69" s="16">
        <v>100</v>
      </c>
      <c r="AG69" s="16">
        <v>100</v>
      </c>
      <c r="AH69" s="16">
        <v>100</v>
      </c>
      <c r="AI69" s="16">
        <v>100</v>
      </c>
      <c r="AJ69" s="16"/>
      <c r="AK69" s="16">
        <v>86.29</v>
      </c>
      <c r="AL69" s="16"/>
      <c r="AM69" s="16"/>
      <c r="AN69" s="16">
        <v>89.43</v>
      </c>
      <c r="AO69" s="16">
        <v>93.33</v>
      </c>
      <c r="AP69" s="16"/>
      <c r="AQ69" s="16"/>
      <c r="AR69" s="16">
        <v>30</v>
      </c>
      <c r="AS69" s="16">
        <v>97.06</v>
      </c>
      <c r="AT69" s="16">
        <v>82.86</v>
      </c>
      <c r="AU69" s="16"/>
      <c r="AV69" s="16"/>
      <c r="AW69" s="16"/>
      <c r="AX69" s="16"/>
      <c r="AY69" s="16"/>
      <c r="AZ69" s="16"/>
      <c r="BA69" s="16"/>
      <c r="BB69" s="16"/>
      <c r="BC69" s="16"/>
      <c r="BD69" s="16"/>
      <c r="BE69" s="16"/>
      <c r="BF69" s="16"/>
      <c r="BG69" s="16"/>
      <c r="BH69" s="16"/>
      <c r="BI69" s="16"/>
      <c r="BJ69" s="16"/>
      <c r="BK69" s="16">
        <v>82.24</v>
      </c>
      <c r="BL69" s="16">
        <v>83.33</v>
      </c>
      <c r="BM69" s="16">
        <v>87.5</v>
      </c>
      <c r="BN69" s="16">
        <v>89.13</v>
      </c>
      <c r="BO69" s="16">
        <v>85.19</v>
      </c>
      <c r="BP69" s="16">
        <v>65.38</v>
      </c>
      <c r="BQ69" s="16">
        <v>69.05</v>
      </c>
      <c r="BR69" s="16">
        <v>100</v>
      </c>
      <c r="BS69" s="16">
        <v>50</v>
      </c>
      <c r="BT69" s="16">
        <v>72</v>
      </c>
      <c r="BU69" s="16">
        <v>66.67</v>
      </c>
      <c r="BV69" s="16">
        <v>97.53</v>
      </c>
      <c r="BW69" s="16">
        <v>94.34</v>
      </c>
      <c r="BX69" s="16">
        <v>95.45</v>
      </c>
      <c r="BY69" s="16">
        <v>100</v>
      </c>
      <c r="BZ69" s="16">
        <v>100</v>
      </c>
      <c r="CA69" s="16">
        <v>100</v>
      </c>
      <c r="CB69" s="16">
        <v>99.32</v>
      </c>
      <c r="CC69" s="16"/>
      <c r="CD69" s="16">
        <v>99.18</v>
      </c>
      <c r="CE69" s="16">
        <v>98.55</v>
      </c>
      <c r="CF69" s="16">
        <v>99.7</v>
      </c>
      <c r="CG69" s="16">
        <v>86.87</v>
      </c>
      <c r="CH69" s="16">
        <v>97.5</v>
      </c>
      <c r="CI69" s="16">
        <v>81.819999999999993</v>
      </c>
      <c r="CJ69" s="16">
        <v>77.48</v>
      </c>
      <c r="CK69" s="16">
        <v>94.7</v>
      </c>
      <c r="CL69" s="16">
        <v>71.430000000000007</v>
      </c>
      <c r="CM69" s="16"/>
      <c r="CN69" s="16"/>
      <c r="CO69" s="16"/>
      <c r="CP69" s="16"/>
      <c r="CQ69" s="16"/>
      <c r="CR69" s="16"/>
      <c r="CS69" s="16"/>
      <c r="CT69" s="16"/>
      <c r="CU69" s="16"/>
      <c r="CV69" s="16"/>
      <c r="CW69" s="16">
        <v>97.96</v>
      </c>
      <c r="CX69" s="16">
        <v>96</v>
      </c>
      <c r="CY69" s="16">
        <v>100</v>
      </c>
      <c r="CZ69" s="16">
        <v>100</v>
      </c>
      <c r="DA69" s="16">
        <v>90.19</v>
      </c>
      <c r="DB69" s="16">
        <v>99.07</v>
      </c>
      <c r="DC69" s="16"/>
      <c r="DD69" s="38"/>
      <c r="DE69" s="38"/>
      <c r="DF69" s="38"/>
      <c r="DG69" s="38"/>
      <c r="DH69" s="38"/>
      <c r="DI69" s="38"/>
      <c r="DJ69" s="38"/>
      <c r="DK69" s="38"/>
      <c r="DL69" s="38"/>
      <c r="DM69" s="38"/>
      <c r="DN69" s="38"/>
      <c r="DO69" s="38"/>
      <c r="DP69" s="38"/>
      <c r="DQ69" s="38"/>
      <c r="DR69" s="38"/>
      <c r="DS69" s="38"/>
      <c r="DT69" s="38"/>
      <c r="DU69" s="38"/>
      <c r="DV69" s="38"/>
      <c r="DW69" s="38"/>
      <c r="DX69" s="38"/>
      <c r="DY69" s="38"/>
      <c r="DZ69" s="38"/>
      <c r="EA69" s="38"/>
      <c r="EB69" s="38"/>
      <c r="EC69" s="38"/>
      <c r="ED69" s="38"/>
      <c r="EE69" s="38"/>
    </row>
    <row r="70" spans="1:135" s="15" customFormat="1" ht="13.8" x14ac:dyDescent="0.3">
      <c r="A70" s="33" t="s">
        <v>577</v>
      </c>
      <c r="B70" s="15" t="s">
        <v>344</v>
      </c>
      <c r="C70" s="15" t="s">
        <v>101</v>
      </c>
      <c r="D70" s="15" t="s">
        <v>320</v>
      </c>
      <c r="E70" s="15" t="s">
        <v>320</v>
      </c>
      <c r="F70" s="15" t="s">
        <v>235</v>
      </c>
      <c r="G70" s="15" t="s">
        <v>345</v>
      </c>
      <c r="H70" s="15" t="s">
        <v>346</v>
      </c>
      <c r="I70" s="15" t="s">
        <v>539</v>
      </c>
      <c r="J70" s="39">
        <v>1</v>
      </c>
      <c r="K70" s="15" t="s">
        <v>542</v>
      </c>
      <c r="L70" s="15" t="s">
        <v>324</v>
      </c>
      <c r="M70" s="16"/>
      <c r="N70" s="16"/>
      <c r="O70" s="16"/>
      <c r="P70" s="16"/>
      <c r="Q70" s="16"/>
      <c r="R70" s="16"/>
      <c r="S70" s="16"/>
      <c r="T70" s="16"/>
      <c r="U70" s="16">
        <v>81.17</v>
      </c>
      <c r="V70" s="16">
        <v>100</v>
      </c>
      <c r="W70" s="16">
        <v>52.38</v>
      </c>
      <c r="X70" s="16">
        <v>80.63</v>
      </c>
      <c r="Y70" s="16">
        <v>42.86</v>
      </c>
      <c r="Z70" s="16">
        <v>73.12</v>
      </c>
      <c r="AA70" s="16">
        <v>70</v>
      </c>
      <c r="AB70" s="16">
        <v>80</v>
      </c>
      <c r="AC70" s="16">
        <v>81.540000000000006</v>
      </c>
      <c r="AD70" s="16"/>
      <c r="AE70" s="16">
        <v>85.71</v>
      </c>
      <c r="AF70" s="16">
        <v>77.78</v>
      </c>
      <c r="AG70" s="16">
        <v>90</v>
      </c>
      <c r="AH70" s="16">
        <v>76</v>
      </c>
      <c r="AI70" s="16">
        <v>87.5</v>
      </c>
      <c r="AJ70" s="16"/>
      <c r="AK70" s="16">
        <v>75.84</v>
      </c>
      <c r="AL70" s="16"/>
      <c r="AM70" s="16"/>
      <c r="AN70" s="16">
        <v>65.69</v>
      </c>
      <c r="AO70" s="16">
        <v>84.17</v>
      </c>
      <c r="AP70" s="16"/>
      <c r="AQ70" s="16"/>
      <c r="AR70" s="16">
        <v>30</v>
      </c>
      <c r="AS70" s="16">
        <v>92.94</v>
      </c>
      <c r="AT70" s="16">
        <v>65.709999999999994</v>
      </c>
      <c r="AU70" s="16"/>
      <c r="AV70" s="16"/>
      <c r="AW70" s="16"/>
      <c r="AX70" s="16"/>
      <c r="AY70" s="16"/>
      <c r="AZ70" s="16"/>
      <c r="BA70" s="16"/>
      <c r="BB70" s="16"/>
      <c r="BC70" s="16"/>
      <c r="BD70" s="16"/>
      <c r="BE70" s="16"/>
      <c r="BF70" s="16"/>
      <c r="BG70" s="16"/>
      <c r="BH70" s="16"/>
      <c r="BI70" s="16"/>
      <c r="BJ70" s="16"/>
      <c r="BK70" s="16">
        <v>66.67</v>
      </c>
      <c r="BL70" s="16">
        <v>82.14</v>
      </c>
      <c r="BM70" s="16">
        <v>40</v>
      </c>
      <c r="BN70" s="16">
        <v>74.290000000000006</v>
      </c>
      <c r="BO70" s="16">
        <v>64.709999999999994</v>
      </c>
      <c r="BP70" s="16">
        <v>56</v>
      </c>
      <c r="BQ70" s="16">
        <v>33.33</v>
      </c>
      <c r="BR70" s="16">
        <v>100</v>
      </c>
      <c r="BS70" s="16">
        <v>75</v>
      </c>
      <c r="BT70" s="16">
        <v>20</v>
      </c>
      <c r="BU70" s="16">
        <v>41.67</v>
      </c>
      <c r="BV70" s="16">
        <v>76.709999999999994</v>
      </c>
      <c r="BW70" s="16">
        <v>62.22</v>
      </c>
      <c r="BX70" s="16">
        <v>72.73</v>
      </c>
      <c r="BY70" s="16">
        <v>68</v>
      </c>
      <c r="BZ70" s="16">
        <v>82.14</v>
      </c>
      <c r="CA70" s="16">
        <v>95.45</v>
      </c>
      <c r="CB70" s="16">
        <v>85.03</v>
      </c>
      <c r="CC70" s="16"/>
      <c r="CD70" s="16">
        <v>87.5</v>
      </c>
      <c r="CE70" s="16">
        <v>78.989999999999995</v>
      </c>
      <c r="CF70" s="16">
        <v>94.58</v>
      </c>
      <c r="CG70" s="16">
        <v>35.94</v>
      </c>
      <c r="CH70" s="16">
        <v>30.3</v>
      </c>
      <c r="CI70" s="16">
        <v>27.27</v>
      </c>
      <c r="CJ70" s="16">
        <v>51.35</v>
      </c>
      <c r="CK70" s="16">
        <v>5.3</v>
      </c>
      <c r="CL70" s="16">
        <v>42.86</v>
      </c>
      <c r="CM70" s="16"/>
      <c r="CN70" s="16"/>
      <c r="CO70" s="16"/>
      <c r="CP70" s="16"/>
      <c r="CQ70" s="16"/>
      <c r="CR70" s="16"/>
      <c r="CS70" s="16"/>
      <c r="CT70" s="16"/>
      <c r="CU70" s="16"/>
      <c r="CV70" s="16"/>
      <c r="CW70" s="16">
        <v>95.88</v>
      </c>
      <c r="CX70" s="16">
        <v>92</v>
      </c>
      <c r="CY70" s="16">
        <v>100</v>
      </c>
      <c r="CZ70" s="16">
        <v>96.3</v>
      </c>
      <c r="DA70" s="16">
        <v>63.06</v>
      </c>
      <c r="DB70" s="16">
        <v>99.54</v>
      </c>
      <c r="DC70" s="16"/>
      <c r="DD70" s="38"/>
      <c r="DE70" s="38"/>
      <c r="DF70" s="38"/>
      <c r="DG70" s="38"/>
      <c r="DH70" s="38"/>
      <c r="DI70" s="38"/>
      <c r="DJ70" s="38"/>
      <c r="DK70" s="38"/>
      <c r="DL70" s="38"/>
      <c r="DM70" s="38"/>
      <c r="DN70" s="38"/>
      <c r="DO70" s="38"/>
      <c r="DP70" s="38"/>
      <c r="DQ70" s="38"/>
      <c r="DR70" s="38"/>
      <c r="DS70" s="38"/>
      <c r="DT70" s="38"/>
      <c r="DU70" s="38"/>
      <c r="DV70" s="38"/>
      <c r="DW70" s="38"/>
      <c r="DX70" s="38"/>
      <c r="DY70" s="38"/>
      <c r="DZ70" s="38"/>
      <c r="EA70" s="38"/>
      <c r="EB70" s="38"/>
      <c r="EC70" s="38"/>
      <c r="ED70" s="38"/>
      <c r="EE70" s="38"/>
    </row>
    <row r="71" spans="1:135" s="15" customFormat="1" ht="13.8" x14ac:dyDescent="0.3">
      <c r="A71" s="33" t="s">
        <v>577</v>
      </c>
      <c r="B71" s="15" t="s">
        <v>326</v>
      </c>
      <c r="C71" s="15" t="s">
        <v>101</v>
      </c>
      <c r="D71" s="15" t="s">
        <v>320</v>
      </c>
      <c r="E71" s="15" t="s">
        <v>320</v>
      </c>
      <c r="F71" s="15" t="s">
        <v>235</v>
      </c>
      <c r="G71" s="15" t="s">
        <v>327</v>
      </c>
      <c r="H71" s="15" t="s">
        <v>328</v>
      </c>
      <c r="I71" s="15" t="s">
        <v>536</v>
      </c>
      <c r="J71" s="39">
        <v>1</v>
      </c>
      <c r="K71" s="15" t="s">
        <v>542</v>
      </c>
      <c r="L71" s="15" t="s">
        <v>324</v>
      </c>
      <c r="M71" s="16"/>
      <c r="N71" s="16"/>
      <c r="O71" s="16"/>
      <c r="P71" s="16"/>
      <c r="Q71" s="16"/>
      <c r="R71" s="16"/>
      <c r="S71" s="16"/>
      <c r="T71" s="16"/>
      <c r="U71" s="16">
        <v>79.709999999999994</v>
      </c>
      <c r="V71" s="16">
        <v>75</v>
      </c>
      <c r="W71" s="16">
        <v>52.38</v>
      </c>
      <c r="X71" s="16">
        <v>89.81</v>
      </c>
      <c r="Y71" s="16"/>
      <c r="Z71" s="16">
        <v>62.37</v>
      </c>
      <c r="AA71" s="16">
        <v>60</v>
      </c>
      <c r="AB71" s="16">
        <v>60</v>
      </c>
      <c r="AC71" s="16">
        <v>66.150000000000006</v>
      </c>
      <c r="AD71" s="16"/>
      <c r="AE71" s="16">
        <v>84.13</v>
      </c>
      <c r="AF71" s="16">
        <v>97.22</v>
      </c>
      <c r="AG71" s="16">
        <v>100</v>
      </c>
      <c r="AH71" s="16">
        <v>100</v>
      </c>
      <c r="AI71" s="16">
        <v>87.5</v>
      </c>
      <c r="AJ71" s="16"/>
      <c r="AK71" s="16">
        <v>43.51</v>
      </c>
      <c r="AL71" s="16"/>
      <c r="AM71" s="16"/>
      <c r="AN71" s="16">
        <v>14.29</v>
      </c>
      <c r="AO71" s="16">
        <v>0</v>
      </c>
      <c r="AP71" s="16"/>
      <c r="AQ71" s="16"/>
      <c r="AR71" s="16">
        <v>10</v>
      </c>
      <c r="AS71" s="16">
        <v>63.64</v>
      </c>
      <c r="AT71" s="16">
        <v>20</v>
      </c>
      <c r="AU71" s="16"/>
      <c r="AV71" s="16"/>
      <c r="AW71" s="16"/>
      <c r="AX71" s="16"/>
      <c r="AY71" s="16"/>
      <c r="AZ71" s="16"/>
      <c r="BA71" s="16"/>
      <c r="BB71" s="16"/>
      <c r="BC71" s="16"/>
      <c r="BD71" s="16"/>
      <c r="BE71" s="16"/>
      <c r="BF71" s="16"/>
      <c r="BG71" s="16"/>
      <c r="BH71" s="16"/>
      <c r="BI71" s="16"/>
      <c r="BJ71" s="16"/>
      <c r="BK71" s="16">
        <v>83.99</v>
      </c>
      <c r="BL71" s="16">
        <v>86.11</v>
      </c>
      <c r="BM71" s="16">
        <v>81.25</v>
      </c>
      <c r="BN71" s="16">
        <v>93.48</v>
      </c>
      <c r="BO71" s="16">
        <v>90.74</v>
      </c>
      <c r="BP71" s="16">
        <v>65</v>
      </c>
      <c r="BQ71" s="16">
        <v>23.81</v>
      </c>
      <c r="BR71" s="16">
        <v>100</v>
      </c>
      <c r="BS71" s="16">
        <v>25</v>
      </c>
      <c r="BT71" s="16">
        <v>16</v>
      </c>
      <c r="BU71" s="16">
        <v>25</v>
      </c>
      <c r="BV71" s="16">
        <v>71.05</v>
      </c>
      <c r="BW71" s="16">
        <v>68.87</v>
      </c>
      <c r="BX71" s="16">
        <v>68.180000000000007</v>
      </c>
      <c r="BY71" s="16">
        <v>64</v>
      </c>
      <c r="BZ71" s="16">
        <v>67.86</v>
      </c>
      <c r="CA71" s="16">
        <v>59.09</v>
      </c>
      <c r="CB71" s="16">
        <v>74.83</v>
      </c>
      <c r="CC71" s="16"/>
      <c r="CD71" s="16">
        <v>81.25</v>
      </c>
      <c r="CE71" s="16">
        <v>68.84</v>
      </c>
      <c r="CF71" s="16">
        <v>91.57</v>
      </c>
      <c r="CG71" s="16">
        <v>57.63</v>
      </c>
      <c r="CH71" s="16">
        <v>52.5</v>
      </c>
      <c r="CI71" s="16">
        <v>54.55</v>
      </c>
      <c r="CJ71" s="16">
        <v>67.760000000000005</v>
      </c>
      <c r="CK71" s="16">
        <v>44.7</v>
      </c>
      <c r="CL71" s="16">
        <v>57.14</v>
      </c>
      <c r="CM71" s="16"/>
      <c r="CN71" s="16"/>
      <c r="CO71" s="16"/>
      <c r="CP71" s="16"/>
      <c r="CQ71" s="16"/>
      <c r="CR71" s="16"/>
      <c r="CS71" s="16"/>
      <c r="CT71" s="16"/>
      <c r="CU71" s="16"/>
      <c r="CV71" s="16"/>
      <c r="CW71" s="16">
        <v>86.21</v>
      </c>
      <c r="CX71" s="16">
        <v>70.67</v>
      </c>
      <c r="CY71" s="16">
        <v>94.74</v>
      </c>
      <c r="CZ71" s="16">
        <v>100</v>
      </c>
      <c r="DA71" s="16">
        <v>76.37</v>
      </c>
      <c r="DB71" s="16">
        <v>95.83</v>
      </c>
      <c r="DC71" s="16"/>
      <c r="DD71" s="38"/>
      <c r="DE71" s="38"/>
      <c r="DF71" s="38"/>
      <c r="DG71" s="38"/>
      <c r="DH71" s="38"/>
      <c r="DI71" s="38"/>
      <c r="DJ71" s="38"/>
      <c r="DK71" s="38"/>
      <c r="DL71" s="38"/>
      <c r="DM71" s="38"/>
      <c r="DN71" s="38"/>
      <c r="DO71" s="38"/>
      <c r="DP71" s="38"/>
      <c r="DQ71" s="38"/>
      <c r="DR71" s="38"/>
      <c r="DS71" s="38"/>
      <c r="DT71" s="38"/>
      <c r="DU71" s="38"/>
      <c r="DV71" s="38"/>
      <c r="DW71" s="38"/>
      <c r="DX71" s="38"/>
      <c r="DY71" s="38"/>
      <c r="DZ71" s="38"/>
      <c r="EA71" s="38"/>
      <c r="EB71" s="38"/>
      <c r="EC71" s="38"/>
      <c r="ED71" s="38"/>
      <c r="EE71" s="38"/>
    </row>
    <row r="72" spans="1:135" s="15" customFormat="1" ht="13.8" x14ac:dyDescent="0.3">
      <c r="A72" s="33" t="s">
        <v>577</v>
      </c>
      <c r="B72" s="15" t="s">
        <v>409</v>
      </c>
      <c r="C72" s="15" t="s">
        <v>101</v>
      </c>
      <c r="D72" s="15" t="s">
        <v>320</v>
      </c>
      <c r="E72" s="15" t="s">
        <v>320</v>
      </c>
      <c r="F72" s="15" t="s">
        <v>235</v>
      </c>
      <c r="G72" s="15" t="s">
        <v>165</v>
      </c>
      <c r="H72" s="15" t="s">
        <v>410</v>
      </c>
      <c r="I72" s="15" t="s">
        <v>536</v>
      </c>
      <c r="J72" s="39">
        <v>0</v>
      </c>
      <c r="K72" s="15" t="s">
        <v>542</v>
      </c>
      <c r="L72" s="15" t="s">
        <v>324</v>
      </c>
      <c r="M72" s="16"/>
      <c r="N72" s="16"/>
      <c r="O72" s="16"/>
      <c r="P72" s="16"/>
      <c r="Q72" s="16"/>
      <c r="R72" s="16"/>
      <c r="S72" s="16"/>
      <c r="T72" s="16"/>
      <c r="U72" s="16">
        <v>77.27</v>
      </c>
      <c r="V72" s="16">
        <v>78.569999999999993</v>
      </c>
      <c r="W72" s="16">
        <v>71.430000000000007</v>
      </c>
      <c r="X72" s="16">
        <v>85.14</v>
      </c>
      <c r="Y72" s="16">
        <v>42.86</v>
      </c>
      <c r="Z72" s="16">
        <v>42.5</v>
      </c>
      <c r="AA72" s="16">
        <v>35.71</v>
      </c>
      <c r="AB72" s="16">
        <v>15.79</v>
      </c>
      <c r="AC72" s="16">
        <v>40.74</v>
      </c>
      <c r="AD72" s="16"/>
      <c r="AE72" s="16"/>
      <c r="AF72" s="16">
        <v>63.64</v>
      </c>
      <c r="AG72" s="16">
        <v>50</v>
      </c>
      <c r="AH72" s="16">
        <v>68</v>
      </c>
      <c r="AI72" s="16">
        <v>100</v>
      </c>
      <c r="AJ72" s="16"/>
      <c r="AK72" s="16">
        <v>41.78</v>
      </c>
      <c r="AL72" s="16"/>
      <c r="AM72" s="16"/>
      <c r="AN72" s="16">
        <v>68.75</v>
      </c>
      <c r="AO72" s="16">
        <v>0</v>
      </c>
      <c r="AP72" s="16">
        <v>0</v>
      </c>
      <c r="AQ72" s="16"/>
      <c r="AR72" s="16">
        <v>40</v>
      </c>
      <c r="AS72" s="16">
        <v>37.659999999999997</v>
      </c>
      <c r="AT72" s="16">
        <v>48.57</v>
      </c>
      <c r="AU72" s="16"/>
      <c r="AV72" s="16"/>
      <c r="AW72" s="16"/>
      <c r="AX72" s="16"/>
      <c r="AY72" s="16"/>
      <c r="AZ72" s="16"/>
      <c r="BA72" s="16"/>
      <c r="BB72" s="16"/>
      <c r="BC72" s="16"/>
      <c r="BD72" s="16"/>
      <c r="BE72" s="16"/>
      <c r="BF72" s="16"/>
      <c r="BG72" s="16"/>
      <c r="BH72" s="16"/>
      <c r="BI72" s="16"/>
      <c r="BJ72" s="16"/>
      <c r="BK72" s="16">
        <v>35.25</v>
      </c>
      <c r="BL72" s="16">
        <v>21.21</v>
      </c>
      <c r="BM72" s="16">
        <v>20</v>
      </c>
      <c r="BN72" s="16">
        <v>40</v>
      </c>
      <c r="BO72" s="16">
        <v>20.51</v>
      </c>
      <c r="BP72" s="16">
        <v>36</v>
      </c>
      <c r="BQ72" s="16">
        <v>50</v>
      </c>
      <c r="BR72" s="16">
        <v>0</v>
      </c>
      <c r="BS72" s="16">
        <v>33.33</v>
      </c>
      <c r="BT72" s="16">
        <v>25</v>
      </c>
      <c r="BU72" s="16">
        <v>75</v>
      </c>
      <c r="BV72" s="16">
        <v>38.090000000000003</v>
      </c>
      <c r="BW72" s="16">
        <v>41.88</v>
      </c>
      <c r="BX72" s="16">
        <v>40</v>
      </c>
      <c r="BY72" s="16">
        <v>28</v>
      </c>
      <c r="BZ72" s="16">
        <v>39.29</v>
      </c>
      <c r="CA72" s="16">
        <v>34.85</v>
      </c>
      <c r="CB72" s="16">
        <v>42.86</v>
      </c>
      <c r="CC72" s="16"/>
      <c r="CD72" s="16">
        <v>49.35</v>
      </c>
      <c r="CE72" s="16">
        <v>61.39</v>
      </c>
      <c r="CF72" s="16">
        <v>40.549999999999997</v>
      </c>
      <c r="CG72" s="16">
        <v>56.23</v>
      </c>
      <c r="CH72" s="16">
        <v>42.5</v>
      </c>
      <c r="CI72" s="16">
        <v>81.819999999999993</v>
      </c>
      <c r="CJ72" s="16">
        <v>60.53</v>
      </c>
      <c r="CK72" s="16">
        <v>65.150000000000006</v>
      </c>
      <c r="CL72" s="16">
        <v>57.14</v>
      </c>
      <c r="CM72" s="16"/>
      <c r="CN72" s="16"/>
      <c r="CO72" s="16"/>
      <c r="CP72" s="16"/>
      <c r="CQ72" s="16"/>
      <c r="CR72" s="16"/>
      <c r="CS72" s="16"/>
      <c r="CT72" s="16"/>
      <c r="CU72" s="16"/>
      <c r="CV72" s="16"/>
      <c r="CW72" s="16">
        <v>78.89</v>
      </c>
      <c r="CX72" s="16">
        <v>72.73</v>
      </c>
      <c r="CY72" s="16">
        <v>78.95</v>
      </c>
      <c r="CZ72" s="16">
        <v>80.77</v>
      </c>
      <c r="DA72" s="16">
        <v>63.1</v>
      </c>
      <c r="DB72" s="16">
        <v>81.86</v>
      </c>
      <c r="DC72" s="16"/>
      <c r="DD72" s="38"/>
      <c r="DE72" s="38"/>
      <c r="DF72" s="38"/>
      <c r="DG72" s="38"/>
      <c r="DH72" s="38"/>
      <c r="DI72" s="38"/>
      <c r="DJ72" s="38"/>
      <c r="DK72" s="38"/>
      <c r="DL72" s="38"/>
      <c r="DM72" s="38"/>
      <c r="DN72" s="38"/>
      <c r="DO72" s="38"/>
      <c r="DP72" s="38"/>
      <c r="DQ72" s="38"/>
      <c r="DR72" s="38"/>
      <c r="DS72" s="38"/>
      <c r="DT72" s="38"/>
      <c r="DU72" s="38"/>
      <c r="DV72" s="38"/>
      <c r="DW72" s="38"/>
      <c r="DX72" s="38"/>
      <c r="DY72" s="38"/>
      <c r="DZ72" s="38"/>
      <c r="EA72" s="38"/>
      <c r="EB72" s="38"/>
      <c r="EC72" s="38"/>
      <c r="ED72" s="38"/>
      <c r="EE72" s="38"/>
    </row>
    <row r="73" spans="1:135" s="15" customFormat="1" ht="13.8" x14ac:dyDescent="0.3">
      <c r="A73" s="33" t="s">
        <v>577</v>
      </c>
      <c r="B73" s="15" t="s">
        <v>404</v>
      </c>
      <c r="C73" s="15" t="s">
        <v>101</v>
      </c>
      <c r="D73" s="15" t="s">
        <v>320</v>
      </c>
      <c r="E73" s="15" t="s">
        <v>320</v>
      </c>
      <c r="F73" s="15" t="s">
        <v>235</v>
      </c>
      <c r="G73" s="15" t="s">
        <v>402</v>
      </c>
      <c r="H73" s="15" t="s">
        <v>405</v>
      </c>
      <c r="I73" s="15" t="s">
        <v>536</v>
      </c>
      <c r="J73" s="39">
        <v>0</v>
      </c>
      <c r="K73" s="15" t="s">
        <v>542</v>
      </c>
      <c r="L73" s="15" t="s">
        <v>324</v>
      </c>
      <c r="M73" s="16"/>
      <c r="N73" s="16"/>
      <c r="O73" s="16"/>
      <c r="P73" s="16"/>
      <c r="Q73" s="16"/>
      <c r="R73" s="16"/>
      <c r="S73" s="16"/>
      <c r="T73" s="16"/>
      <c r="U73" s="16">
        <v>90.28</v>
      </c>
      <c r="V73" s="16">
        <v>95.54</v>
      </c>
      <c r="W73" s="16">
        <v>80.95</v>
      </c>
      <c r="X73" s="16">
        <v>86.84</v>
      </c>
      <c r="Y73" s="16">
        <v>100</v>
      </c>
      <c r="Z73" s="16">
        <v>90.32</v>
      </c>
      <c r="AA73" s="16">
        <v>100</v>
      </c>
      <c r="AB73" s="16">
        <v>93.33</v>
      </c>
      <c r="AC73" s="16">
        <v>86.15</v>
      </c>
      <c r="AD73" s="16"/>
      <c r="AE73" s="16">
        <v>61.9</v>
      </c>
      <c r="AF73" s="16">
        <v>69.44</v>
      </c>
      <c r="AG73" s="16">
        <v>80</v>
      </c>
      <c r="AH73" s="16">
        <v>68</v>
      </c>
      <c r="AI73" s="16">
        <v>50</v>
      </c>
      <c r="AJ73" s="16"/>
      <c r="AK73" s="16">
        <v>56.86</v>
      </c>
      <c r="AL73" s="16"/>
      <c r="AM73" s="16"/>
      <c r="AN73" s="16">
        <v>31.25</v>
      </c>
      <c r="AO73" s="16">
        <v>50</v>
      </c>
      <c r="AP73" s="16">
        <v>20</v>
      </c>
      <c r="AQ73" s="16"/>
      <c r="AR73" s="16">
        <v>10</v>
      </c>
      <c r="AS73" s="16">
        <v>76.62</v>
      </c>
      <c r="AT73" s="16">
        <v>45.71</v>
      </c>
      <c r="AU73" s="16"/>
      <c r="AV73" s="16"/>
      <c r="AW73" s="16"/>
      <c r="AX73" s="16"/>
      <c r="AY73" s="16"/>
      <c r="AZ73" s="16"/>
      <c r="BA73" s="16"/>
      <c r="BB73" s="16"/>
      <c r="BC73" s="16"/>
      <c r="BD73" s="16"/>
      <c r="BE73" s="16"/>
      <c r="BF73" s="16"/>
      <c r="BG73" s="16"/>
      <c r="BH73" s="16"/>
      <c r="BI73" s="16"/>
      <c r="BJ73" s="16"/>
      <c r="BK73" s="16">
        <v>63.76</v>
      </c>
      <c r="BL73" s="16">
        <v>40.15</v>
      </c>
      <c r="BM73" s="16">
        <v>66.67</v>
      </c>
      <c r="BN73" s="16">
        <v>65</v>
      </c>
      <c r="BO73" s="16">
        <v>59.52</v>
      </c>
      <c r="BP73" s="16">
        <v>57.89</v>
      </c>
      <c r="BQ73" s="16">
        <v>52</v>
      </c>
      <c r="BR73" s="16">
        <v>100</v>
      </c>
      <c r="BS73" s="16">
        <v>0</v>
      </c>
      <c r="BT73" s="16">
        <v>25</v>
      </c>
      <c r="BU73" s="16">
        <v>75</v>
      </c>
      <c r="BV73" s="16">
        <v>52.48</v>
      </c>
      <c r="BW73" s="16">
        <v>70.510000000000005</v>
      </c>
      <c r="BX73" s="16">
        <v>40</v>
      </c>
      <c r="BY73" s="16">
        <v>40</v>
      </c>
      <c r="BZ73" s="16">
        <v>57.14</v>
      </c>
      <c r="CA73" s="16">
        <v>36.36</v>
      </c>
      <c r="CB73" s="16">
        <v>42.86</v>
      </c>
      <c r="CC73" s="16"/>
      <c r="CD73" s="16">
        <v>66.72</v>
      </c>
      <c r="CE73" s="16">
        <v>71.010000000000005</v>
      </c>
      <c r="CF73" s="16">
        <v>63.11</v>
      </c>
      <c r="CG73" s="16">
        <v>44.36</v>
      </c>
      <c r="CH73" s="16">
        <v>24.24</v>
      </c>
      <c r="CI73" s="16">
        <v>81.819999999999993</v>
      </c>
      <c r="CJ73" s="16">
        <v>28.38</v>
      </c>
      <c r="CK73" s="16">
        <v>94.7</v>
      </c>
      <c r="CL73" s="16">
        <v>85.71</v>
      </c>
      <c r="CM73" s="16"/>
      <c r="CN73" s="16"/>
      <c r="CO73" s="16"/>
      <c r="CP73" s="16"/>
      <c r="CQ73" s="16"/>
      <c r="CR73" s="16"/>
      <c r="CS73" s="16"/>
      <c r="CT73" s="16"/>
      <c r="CU73" s="16"/>
      <c r="CV73" s="16"/>
      <c r="CW73" s="16">
        <v>89.29</v>
      </c>
      <c r="CX73" s="16">
        <v>90.67</v>
      </c>
      <c r="CY73" s="16">
        <v>78.95</v>
      </c>
      <c r="CZ73" s="16">
        <v>70.37</v>
      </c>
      <c r="DA73" s="16">
        <v>62.91</v>
      </c>
      <c r="DB73" s="16">
        <v>97.22</v>
      </c>
      <c r="DC73" s="16"/>
      <c r="DD73" s="38"/>
      <c r="DE73" s="38"/>
      <c r="DF73" s="38"/>
      <c r="DG73" s="38"/>
      <c r="DH73" s="38"/>
      <c r="DI73" s="38"/>
      <c r="DJ73" s="38"/>
      <c r="DK73" s="38"/>
      <c r="DL73" s="38"/>
      <c r="DM73" s="38"/>
      <c r="DN73" s="38"/>
      <c r="DO73" s="38"/>
      <c r="DP73" s="38"/>
      <c r="DQ73" s="38"/>
      <c r="DR73" s="38"/>
      <c r="DS73" s="38"/>
      <c r="DT73" s="38"/>
      <c r="DU73" s="38"/>
      <c r="DV73" s="38"/>
      <c r="DW73" s="38"/>
      <c r="DX73" s="38"/>
      <c r="DY73" s="38"/>
      <c r="DZ73" s="38"/>
      <c r="EA73" s="38"/>
      <c r="EB73" s="38"/>
      <c r="EC73" s="38"/>
      <c r="ED73" s="38"/>
      <c r="EE73" s="38"/>
    </row>
    <row r="74" spans="1:135" s="15" customFormat="1" ht="13.8" x14ac:dyDescent="0.3">
      <c r="A74" s="33" t="s">
        <v>577</v>
      </c>
      <c r="B74" s="15" t="s">
        <v>339</v>
      </c>
      <c r="C74" s="15" t="s">
        <v>101</v>
      </c>
      <c r="D74" s="15" t="s">
        <v>320</v>
      </c>
      <c r="E74" s="15" t="s">
        <v>320</v>
      </c>
      <c r="F74" s="15" t="s">
        <v>235</v>
      </c>
      <c r="G74" s="15" t="s">
        <v>185</v>
      </c>
      <c r="H74" s="15" t="s">
        <v>340</v>
      </c>
      <c r="I74" s="15" t="s">
        <v>536</v>
      </c>
      <c r="J74" s="39">
        <v>1</v>
      </c>
      <c r="K74" s="15" t="s">
        <v>542</v>
      </c>
      <c r="L74" s="15" t="s">
        <v>324</v>
      </c>
      <c r="M74" s="16"/>
      <c r="N74" s="16"/>
      <c r="O74" s="16"/>
      <c r="P74" s="16"/>
      <c r="Q74" s="16"/>
      <c r="R74" s="16"/>
      <c r="S74" s="16"/>
      <c r="T74" s="16"/>
      <c r="U74" s="16">
        <v>95.51</v>
      </c>
      <c r="V74" s="16">
        <v>96.43</v>
      </c>
      <c r="W74" s="16">
        <v>90.48</v>
      </c>
      <c r="X74" s="16">
        <v>95.18</v>
      </c>
      <c r="Y74" s="16">
        <v>100</v>
      </c>
      <c r="Z74" s="16">
        <v>92.47</v>
      </c>
      <c r="AA74" s="16">
        <v>100</v>
      </c>
      <c r="AB74" s="16">
        <v>86.67</v>
      </c>
      <c r="AC74" s="16">
        <v>89.23</v>
      </c>
      <c r="AD74" s="16"/>
      <c r="AE74" s="16">
        <v>80.95</v>
      </c>
      <c r="AF74" s="16">
        <v>89.19</v>
      </c>
      <c r="AG74" s="16">
        <v>100</v>
      </c>
      <c r="AH74" s="16">
        <v>92</v>
      </c>
      <c r="AI74" s="16">
        <v>77.78</v>
      </c>
      <c r="AJ74" s="16"/>
      <c r="AK74" s="16">
        <v>85.17</v>
      </c>
      <c r="AL74" s="16"/>
      <c r="AM74" s="16"/>
      <c r="AN74" s="16">
        <v>82.93</v>
      </c>
      <c r="AO74" s="16">
        <v>91.67</v>
      </c>
      <c r="AP74" s="16">
        <v>33.33</v>
      </c>
      <c r="AQ74" s="16"/>
      <c r="AR74" s="16">
        <v>57.14</v>
      </c>
      <c r="AS74" s="16">
        <v>95.88</v>
      </c>
      <c r="AT74" s="16">
        <v>80</v>
      </c>
      <c r="AU74" s="16"/>
      <c r="AV74" s="16"/>
      <c r="AW74" s="16"/>
      <c r="AX74" s="16"/>
      <c r="AY74" s="16"/>
      <c r="AZ74" s="16"/>
      <c r="BA74" s="16"/>
      <c r="BB74" s="16"/>
      <c r="BC74" s="16"/>
      <c r="BD74" s="16"/>
      <c r="BE74" s="16"/>
      <c r="BF74" s="16"/>
      <c r="BG74" s="16"/>
      <c r="BH74" s="16"/>
      <c r="BI74" s="16"/>
      <c r="BJ74" s="16"/>
      <c r="BK74" s="16">
        <v>97.2</v>
      </c>
      <c r="BL74" s="16">
        <v>96.67</v>
      </c>
      <c r="BM74" s="16">
        <v>100</v>
      </c>
      <c r="BN74" s="16">
        <v>100</v>
      </c>
      <c r="BO74" s="16">
        <v>100</v>
      </c>
      <c r="BP74" s="16">
        <v>92.31</v>
      </c>
      <c r="BQ74" s="16">
        <v>91.49</v>
      </c>
      <c r="BR74" s="16">
        <v>100</v>
      </c>
      <c r="BS74" s="16">
        <v>100</v>
      </c>
      <c r="BT74" s="16">
        <v>84.62</v>
      </c>
      <c r="BU74" s="16">
        <v>100</v>
      </c>
      <c r="BV74" s="16">
        <v>98.52</v>
      </c>
      <c r="BW74" s="16">
        <v>98.11</v>
      </c>
      <c r="BX74" s="16">
        <v>95.45</v>
      </c>
      <c r="BY74" s="16">
        <v>100</v>
      </c>
      <c r="BZ74" s="16">
        <v>100</v>
      </c>
      <c r="CA74" s="16">
        <v>100</v>
      </c>
      <c r="CB74" s="16">
        <v>97.96</v>
      </c>
      <c r="CC74" s="16"/>
      <c r="CD74" s="16">
        <v>98.68</v>
      </c>
      <c r="CE74" s="16">
        <v>97.1</v>
      </c>
      <c r="CF74" s="16">
        <v>100</v>
      </c>
      <c r="CG74" s="16">
        <v>80.760000000000005</v>
      </c>
      <c r="CH74" s="16">
        <v>92.5</v>
      </c>
      <c r="CI74" s="16">
        <v>90.91</v>
      </c>
      <c r="CJ74" s="16">
        <v>59.21</v>
      </c>
      <c r="CK74" s="16">
        <v>90.15</v>
      </c>
      <c r="CL74" s="16">
        <v>100</v>
      </c>
      <c r="CM74" s="16"/>
      <c r="CN74" s="16"/>
      <c r="CO74" s="16"/>
      <c r="CP74" s="16"/>
      <c r="CQ74" s="16"/>
      <c r="CR74" s="16"/>
      <c r="CS74" s="16"/>
      <c r="CT74" s="16"/>
      <c r="CU74" s="16"/>
      <c r="CV74" s="16"/>
      <c r="CW74" s="16">
        <v>96.26</v>
      </c>
      <c r="CX74" s="16">
        <v>94.67</v>
      </c>
      <c r="CY74" s="16">
        <v>100</v>
      </c>
      <c r="CZ74" s="16">
        <v>96.3</v>
      </c>
      <c r="DA74" s="16">
        <v>86.68</v>
      </c>
      <c r="DB74" s="16">
        <v>96.76</v>
      </c>
      <c r="DC74" s="16"/>
      <c r="DD74" s="38"/>
      <c r="DE74" s="38"/>
      <c r="DF74" s="38"/>
      <c r="DG74" s="38"/>
      <c r="DH74" s="38"/>
      <c r="DI74" s="38"/>
      <c r="DJ74" s="38"/>
      <c r="DK74" s="38"/>
      <c r="DL74" s="38"/>
      <c r="DM74" s="38"/>
      <c r="DN74" s="38"/>
      <c r="DO74" s="38"/>
      <c r="DP74" s="38"/>
      <c r="DQ74" s="38"/>
      <c r="DR74" s="38"/>
      <c r="DS74" s="38"/>
      <c r="DT74" s="38"/>
      <c r="DU74" s="38"/>
      <c r="DV74" s="38"/>
      <c r="DW74" s="38"/>
      <c r="DX74" s="38"/>
      <c r="DY74" s="38"/>
      <c r="DZ74" s="38"/>
      <c r="EA74" s="38"/>
      <c r="EB74" s="38"/>
      <c r="EC74" s="38"/>
      <c r="ED74" s="38"/>
      <c r="EE74" s="38"/>
    </row>
    <row r="75" spans="1:135" s="15" customFormat="1" ht="13.8" x14ac:dyDescent="0.3">
      <c r="A75" s="33" t="s">
        <v>577</v>
      </c>
      <c r="B75" s="15" t="s">
        <v>325</v>
      </c>
      <c r="C75" s="15" t="s">
        <v>101</v>
      </c>
      <c r="D75" s="15" t="s">
        <v>320</v>
      </c>
      <c r="E75" s="15" t="s">
        <v>320</v>
      </c>
      <c r="F75" s="15" t="s">
        <v>235</v>
      </c>
      <c r="G75" s="15" t="s">
        <v>201</v>
      </c>
      <c r="H75" s="15" t="s">
        <v>202</v>
      </c>
      <c r="I75" s="15" t="s">
        <v>536</v>
      </c>
      <c r="J75" s="39">
        <v>1</v>
      </c>
      <c r="K75" s="15" t="s">
        <v>542</v>
      </c>
      <c r="L75" s="15" t="s">
        <v>324</v>
      </c>
      <c r="M75" s="16"/>
      <c r="N75" s="16"/>
      <c r="O75" s="16"/>
      <c r="P75" s="16"/>
      <c r="Q75" s="16"/>
      <c r="R75" s="16"/>
      <c r="S75" s="16"/>
      <c r="T75" s="16"/>
      <c r="U75" s="16">
        <v>96.46</v>
      </c>
      <c r="V75" s="16">
        <v>100</v>
      </c>
      <c r="W75" s="16">
        <v>74.069999999999993</v>
      </c>
      <c r="X75" s="16">
        <v>98.68</v>
      </c>
      <c r="Y75" s="16">
        <v>100</v>
      </c>
      <c r="Z75" s="16">
        <v>95.7</v>
      </c>
      <c r="AA75" s="16">
        <v>96.67</v>
      </c>
      <c r="AB75" s="16">
        <v>93.33</v>
      </c>
      <c r="AC75" s="16">
        <v>93.85</v>
      </c>
      <c r="AD75" s="16"/>
      <c r="AE75" s="16"/>
      <c r="AF75" s="16">
        <v>100</v>
      </c>
      <c r="AG75" s="16">
        <v>100</v>
      </c>
      <c r="AH75" s="16">
        <v>100</v>
      </c>
      <c r="AI75" s="16">
        <v>100</v>
      </c>
      <c r="AJ75" s="16"/>
      <c r="AK75" s="16">
        <v>89.04</v>
      </c>
      <c r="AL75" s="16"/>
      <c r="AM75" s="16"/>
      <c r="AN75" s="16">
        <v>94.31</v>
      </c>
      <c r="AO75" s="16">
        <v>96.67</v>
      </c>
      <c r="AP75" s="16">
        <v>27.78</v>
      </c>
      <c r="AQ75" s="16"/>
      <c r="AR75" s="16">
        <v>40</v>
      </c>
      <c r="AS75" s="16">
        <v>91.18</v>
      </c>
      <c r="AT75" s="16">
        <v>100</v>
      </c>
      <c r="AU75" s="16"/>
      <c r="AV75" s="16"/>
      <c r="AW75" s="16"/>
      <c r="AX75" s="16"/>
      <c r="AY75" s="16"/>
      <c r="AZ75" s="16"/>
      <c r="BA75" s="16"/>
      <c r="BB75" s="16"/>
      <c r="BC75" s="16"/>
      <c r="BD75" s="16"/>
      <c r="BE75" s="16"/>
      <c r="BF75" s="16"/>
      <c r="BG75" s="16"/>
      <c r="BH75" s="16"/>
      <c r="BI75" s="16"/>
      <c r="BJ75" s="16"/>
      <c r="BK75" s="16">
        <v>96.26</v>
      </c>
      <c r="BL75" s="16">
        <v>100</v>
      </c>
      <c r="BM75" s="16">
        <v>93.75</v>
      </c>
      <c r="BN75" s="16">
        <v>97.83</v>
      </c>
      <c r="BO75" s="16">
        <v>100</v>
      </c>
      <c r="BP75" s="16">
        <v>92.31</v>
      </c>
      <c r="BQ75" s="16">
        <v>80.95</v>
      </c>
      <c r="BR75" s="16">
        <v>100</v>
      </c>
      <c r="BS75" s="16">
        <v>50</v>
      </c>
      <c r="BT75" s="16">
        <v>84</v>
      </c>
      <c r="BU75" s="16">
        <v>83.33</v>
      </c>
      <c r="BV75" s="16">
        <v>98.52</v>
      </c>
      <c r="BW75" s="16">
        <v>98.11</v>
      </c>
      <c r="BX75" s="16">
        <v>100</v>
      </c>
      <c r="BY75" s="16">
        <v>100</v>
      </c>
      <c r="BZ75" s="16">
        <v>100</v>
      </c>
      <c r="CA75" s="16">
        <v>100</v>
      </c>
      <c r="CB75" s="16">
        <v>97.96</v>
      </c>
      <c r="CC75" s="16"/>
      <c r="CD75" s="16">
        <v>99.34</v>
      </c>
      <c r="CE75" s="16">
        <v>98.55</v>
      </c>
      <c r="CF75" s="16">
        <v>100</v>
      </c>
      <c r="CG75" s="16">
        <v>94.86</v>
      </c>
      <c r="CH75" s="16">
        <v>100</v>
      </c>
      <c r="CI75" s="16">
        <v>90.91</v>
      </c>
      <c r="CJ75" s="16">
        <v>92.98</v>
      </c>
      <c r="CK75" s="16">
        <v>83.33</v>
      </c>
      <c r="CL75" s="16">
        <v>100</v>
      </c>
      <c r="CM75" s="16"/>
      <c r="CN75" s="16"/>
      <c r="CO75" s="16"/>
      <c r="CP75" s="16"/>
      <c r="CQ75" s="16"/>
      <c r="CR75" s="16"/>
      <c r="CS75" s="16"/>
      <c r="CT75" s="16"/>
      <c r="CU75" s="16"/>
      <c r="CV75" s="16"/>
      <c r="CW75" s="16">
        <v>97.45</v>
      </c>
      <c r="CX75" s="16">
        <v>94.67</v>
      </c>
      <c r="CY75" s="16">
        <v>100</v>
      </c>
      <c r="CZ75" s="16">
        <v>100</v>
      </c>
      <c r="DA75" s="16">
        <v>95.89</v>
      </c>
      <c r="DB75" s="16">
        <v>99.54</v>
      </c>
      <c r="DC75" s="16"/>
      <c r="DD75" s="38"/>
      <c r="DE75" s="38"/>
      <c r="DF75" s="38"/>
      <c r="DG75" s="38"/>
      <c r="DH75" s="38"/>
      <c r="DI75" s="38"/>
      <c r="DJ75" s="38"/>
      <c r="DK75" s="38"/>
      <c r="DL75" s="38"/>
      <c r="DM75" s="38"/>
      <c r="DN75" s="38"/>
      <c r="DO75" s="38"/>
      <c r="DP75" s="38"/>
      <c r="DQ75" s="38"/>
      <c r="DR75" s="38"/>
      <c r="DS75" s="38"/>
      <c r="DT75" s="38"/>
      <c r="DU75" s="38"/>
      <c r="DV75" s="38"/>
      <c r="DW75" s="38"/>
      <c r="DX75" s="38"/>
      <c r="DY75" s="38"/>
      <c r="DZ75" s="38"/>
      <c r="EA75" s="38"/>
      <c r="EB75" s="38"/>
      <c r="EC75" s="38"/>
      <c r="ED75" s="38"/>
      <c r="EE75" s="38"/>
    </row>
    <row r="76" spans="1:135" s="34" customFormat="1" ht="13.8" x14ac:dyDescent="0.3">
      <c r="A76" s="33" t="s">
        <v>577</v>
      </c>
      <c r="B76" s="15" t="s">
        <v>329</v>
      </c>
      <c r="C76" s="15" t="s">
        <v>101</v>
      </c>
      <c r="D76" s="15" t="s">
        <v>320</v>
      </c>
      <c r="E76" s="15" t="s">
        <v>320</v>
      </c>
      <c r="F76" s="15" t="s">
        <v>235</v>
      </c>
      <c r="G76" s="15" t="s">
        <v>330</v>
      </c>
      <c r="H76" s="15" t="s">
        <v>331</v>
      </c>
      <c r="I76" s="15" t="s">
        <v>536</v>
      </c>
      <c r="J76" s="39">
        <v>1</v>
      </c>
      <c r="K76" s="15" t="s">
        <v>542</v>
      </c>
      <c r="L76" s="15" t="s">
        <v>324</v>
      </c>
      <c r="M76" s="16"/>
      <c r="N76" s="16"/>
      <c r="O76" s="16"/>
      <c r="P76" s="16"/>
      <c r="Q76" s="16"/>
      <c r="R76" s="16"/>
      <c r="S76" s="16"/>
      <c r="T76" s="16"/>
      <c r="U76" s="16">
        <v>89.32</v>
      </c>
      <c r="V76" s="16">
        <v>96.43</v>
      </c>
      <c r="W76" s="16">
        <v>80.95</v>
      </c>
      <c r="X76" s="16">
        <v>89.47</v>
      </c>
      <c r="Y76" s="16">
        <v>71.430000000000007</v>
      </c>
      <c r="Z76" s="16">
        <v>77.42</v>
      </c>
      <c r="AA76" s="16">
        <v>86.67</v>
      </c>
      <c r="AB76" s="16">
        <v>66.67</v>
      </c>
      <c r="AC76" s="16">
        <v>75.38</v>
      </c>
      <c r="AD76" s="16"/>
      <c r="AE76" s="16">
        <v>63.49</v>
      </c>
      <c r="AF76" s="16">
        <v>86.11</v>
      </c>
      <c r="AG76" s="16">
        <v>90</v>
      </c>
      <c r="AH76" s="16">
        <v>84</v>
      </c>
      <c r="AI76" s="16">
        <v>62.5</v>
      </c>
      <c r="AJ76" s="16"/>
      <c r="AK76" s="16">
        <v>71.55</v>
      </c>
      <c r="AL76" s="16"/>
      <c r="AM76" s="16"/>
      <c r="AN76" s="16">
        <v>50.98</v>
      </c>
      <c r="AO76" s="16">
        <v>47.5</v>
      </c>
      <c r="AP76" s="16"/>
      <c r="AQ76" s="16"/>
      <c r="AR76" s="16">
        <v>20</v>
      </c>
      <c r="AS76" s="16">
        <v>92.94</v>
      </c>
      <c r="AT76" s="16">
        <v>71.430000000000007</v>
      </c>
      <c r="AU76" s="16"/>
      <c r="AV76" s="16"/>
      <c r="AW76" s="16"/>
      <c r="AX76" s="16"/>
      <c r="AY76" s="16"/>
      <c r="AZ76" s="16"/>
      <c r="BA76" s="16"/>
      <c r="BB76" s="16"/>
      <c r="BC76" s="16"/>
      <c r="BD76" s="16"/>
      <c r="BE76" s="16"/>
      <c r="BF76" s="16"/>
      <c r="BG76" s="16"/>
      <c r="BH76" s="16"/>
      <c r="BI76" s="16"/>
      <c r="BJ76" s="16"/>
      <c r="BK76" s="16">
        <v>86.45</v>
      </c>
      <c r="BL76" s="16">
        <v>98.33</v>
      </c>
      <c r="BM76" s="16">
        <v>75</v>
      </c>
      <c r="BN76" s="16">
        <v>93.48</v>
      </c>
      <c r="BO76" s="16">
        <v>88.89</v>
      </c>
      <c r="BP76" s="16">
        <v>73.08</v>
      </c>
      <c r="BQ76" s="16">
        <v>45.24</v>
      </c>
      <c r="BR76" s="16">
        <v>100</v>
      </c>
      <c r="BS76" s="16">
        <v>25</v>
      </c>
      <c r="BT76" s="16">
        <v>52</v>
      </c>
      <c r="BU76" s="16">
        <v>25</v>
      </c>
      <c r="BV76" s="16">
        <v>87.04</v>
      </c>
      <c r="BW76" s="16">
        <v>85.85</v>
      </c>
      <c r="BX76" s="16">
        <v>90.91</v>
      </c>
      <c r="BY76" s="16">
        <v>80</v>
      </c>
      <c r="BZ76" s="16">
        <v>85.71</v>
      </c>
      <c r="CA76" s="16">
        <v>81.819999999999993</v>
      </c>
      <c r="CB76" s="16">
        <v>87.76</v>
      </c>
      <c r="CC76" s="16"/>
      <c r="CD76" s="16">
        <v>91.28</v>
      </c>
      <c r="CE76" s="16">
        <v>82.61</v>
      </c>
      <c r="CF76" s="16">
        <v>98.49</v>
      </c>
      <c r="CG76" s="16">
        <v>62.38</v>
      </c>
      <c r="CH76" s="16">
        <v>55</v>
      </c>
      <c r="CI76" s="16">
        <v>72.73</v>
      </c>
      <c r="CJ76" s="16">
        <v>66.67</v>
      </c>
      <c r="CK76" s="16">
        <v>76.52</v>
      </c>
      <c r="CL76" s="16">
        <v>42.86</v>
      </c>
      <c r="CM76" s="16"/>
      <c r="CN76" s="16"/>
      <c r="CO76" s="16"/>
      <c r="CP76" s="16"/>
      <c r="CQ76" s="16"/>
      <c r="CR76" s="16"/>
      <c r="CS76" s="16"/>
      <c r="CT76" s="16"/>
      <c r="CU76" s="16"/>
      <c r="CV76" s="16"/>
      <c r="CW76" s="16">
        <v>88.56</v>
      </c>
      <c r="CX76" s="16">
        <v>82.67</v>
      </c>
      <c r="CY76" s="16">
        <v>78.95</v>
      </c>
      <c r="CZ76" s="16">
        <v>89.81</v>
      </c>
      <c r="DA76" s="16">
        <v>82.22</v>
      </c>
      <c r="DB76" s="16">
        <v>94.44</v>
      </c>
      <c r="DC76" s="16"/>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row>
    <row r="77" spans="1:135" s="34" customFormat="1" ht="13.8" x14ac:dyDescent="0.3">
      <c r="A77" s="33" t="s">
        <v>577</v>
      </c>
      <c r="B77" s="15" t="s">
        <v>347</v>
      </c>
      <c r="C77" s="15" t="s">
        <v>101</v>
      </c>
      <c r="D77" s="15" t="s">
        <v>320</v>
      </c>
      <c r="E77" s="15" t="s">
        <v>320</v>
      </c>
      <c r="F77" s="15" t="s">
        <v>235</v>
      </c>
      <c r="G77" s="15" t="s">
        <v>165</v>
      </c>
      <c r="H77" s="15" t="s">
        <v>348</v>
      </c>
      <c r="I77" s="15" t="s">
        <v>536</v>
      </c>
      <c r="J77" s="39">
        <v>1</v>
      </c>
      <c r="K77" s="15" t="s">
        <v>542</v>
      </c>
      <c r="L77" s="15" t="s">
        <v>324</v>
      </c>
      <c r="M77" s="16"/>
      <c r="N77" s="16"/>
      <c r="O77" s="16"/>
      <c r="P77" s="16"/>
      <c r="Q77" s="16"/>
      <c r="R77" s="16"/>
      <c r="S77" s="16"/>
      <c r="T77" s="16"/>
      <c r="U77" s="16">
        <v>89.71</v>
      </c>
      <c r="V77" s="16">
        <v>100</v>
      </c>
      <c r="W77" s="16">
        <v>74.069999999999993</v>
      </c>
      <c r="X77" s="16">
        <v>89.74</v>
      </c>
      <c r="Y77" s="16">
        <v>71.430000000000007</v>
      </c>
      <c r="Z77" s="16">
        <v>61.29</v>
      </c>
      <c r="AA77" s="16">
        <v>73.33</v>
      </c>
      <c r="AB77" s="16">
        <v>46.67</v>
      </c>
      <c r="AC77" s="16">
        <v>58.46</v>
      </c>
      <c r="AD77" s="16"/>
      <c r="AE77" s="16">
        <v>66.67</v>
      </c>
      <c r="AF77" s="16">
        <v>67.569999999999993</v>
      </c>
      <c r="AG77" s="16">
        <v>70</v>
      </c>
      <c r="AH77" s="16">
        <v>72</v>
      </c>
      <c r="AI77" s="16">
        <v>55.56</v>
      </c>
      <c r="AJ77" s="16"/>
      <c r="AK77" s="16">
        <v>81.37</v>
      </c>
      <c r="AL77" s="16"/>
      <c r="AM77" s="16"/>
      <c r="AN77" s="16">
        <v>71.88</v>
      </c>
      <c r="AO77" s="16">
        <v>78.33</v>
      </c>
      <c r="AP77" s="16">
        <v>16.670000000000002</v>
      </c>
      <c r="AQ77" s="16"/>
      <c r="AR77" s="16">
        <v>40</v>
      </c>
      <c r="AS77" s="16">
        <v>96.47</v>
      </c>
      <c r="AT77" s="16">
        <v>77.14</v>
      </c>
      <c r="AU77" s="16"/>
      <c r="AV77" s="16"/>
      <c r="AW77" s="16"/>
      <c r="AX77" s="16"/>
      <c r="AY77" s="16"/>
      <c r="AZ77" s="16"/>
      <c r="BA77" s="16"/>
      <c r="BB77" s="16"/>
      <c r="BC77" s="16"/>
      <c r="BD77" s="16"/>
      <c r="BE77" s="16"/>
      <c r="BF77" s="16"/>
      <c r="BG77" s="16"/>
      <c r="BH77" s="16"/>
      <c r="BI77" s="16"/>
      <c r="BJ77" s="16"/>
      <c r="BK77" s="16">
        <v>70.709999999999994</v>
      </c>
      <c r="BL77" s="16">
        <v>89.66</v>
      </c>
      <c r="BM77" s="16">
        <v>46.67</v>
      </c>
      <c r="BN77" s="16">
        <v>75</v>
      </c>
      <c r="BO77" s="16">
        <v>83.33</v>
      </c>
      <c r="BP77" s="16">
        <v>52</v>
      </c>
      <c r="BQ77" s="16">
        <v>73.81</v>
      </c>
      <c r="BR77" s="16">
        <v>100</v>
      </c>
      <c r="BS77" s="16">
        <v>100</v>
      </c>
      <c r="BT77" s="16">
        <v>64</v>
      </c>
      <c r="BU77" s="16">
        <v>83.33</v>
      </c>
      <c r="BV77" s="16">
        <v>83.59</v>
      </c>
      <c r="BW77" s="16">
        <v>78.260000000000005</v>
      </c>
      <c r="BX77" s="16">
        <v>77.27</v>
      </c>
      <c r="BY77" s="16">
        <v>84</v>
      </c>
      <c r="BZ77" s="16">
        <v>71.430000000000007</v>
      </c>
      <c r="CA77" s="16">
        <v>86.36</v>
      </c>
      <c r="CB77" s="16">
        <v>83.67</v>
      </c>
      <c r="CC77" s="16"/>
      <c r="CD77" s="16">
        <v>86.75</v>
      </c>
      <c r="CE77" s="16">
        <v>71.010000000000005</v>
      </c>
      <c r="CF77" s="16">
        <v>100</v>
      </c>
      <c r="CG77" s="16">
        <v>80.5</v>
      </c>
      <c r="CH77" s="16">
        <v>87.5</v>
      </c>
      <c r="CI77" s="16">
        <v>90.91</v>
      </c>
      <c r="CJ77" s="16">
        <v>79.5</v>
      </c>
      <c r="CK77" s="16">
        <v>71.97</v>
      </c>
      <c r="CL77" s="16">
        <v>42.86</v>
      </c>
      <c r="CM77" s="16"/>
      <c r="CN77" s="16"/>
      <c r="CO77" s="16"/>
      <c r="CP77" s="16"/>
      <c r="CQ77" s="16"/>
      <c r="CR77" s="16"/>
      <c r="CS77" s="16"/>
      <c r="CT77" s="16"/>
      <c r="CU77" s="16"/>
      <c r="CV77" s="16"/>
      <c r="CW77" s="16">
        <v>88.65</v>
      </c>
      <c r="CX77" s="16">
        <v>80</v>
      </c>
      <c r="CY77" s="16">
        <v>84.21</v>
      </c>
      <c r="CZ77" s="16">
        <v>95.37</v>
      </c>
      <c r="DA77" s="16">
        <v>88.87</v>
      </c>
      <c r="DB77" s="16">
        <v>96.3</v>
      </c>
      <c r="DC77" s="16"/>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row>
    <row r="78" spans="1:135" s="34" customFormat="1" ht="13.8" x14ac:dyDescent="0.3">
      <c r="A78" s="33" t="s">
        <v>577</v>
      </c>
      <c r="B78" s="34" t="s">
        <v>261</v>
      </c>
      <c r="C78" s="34" t="s">
        <v>101</v>
      </c>
      <c r="D78" s="34" t="s">
        <v>102</v>
      </c>
      <c r="E78" s="34" t="s">
        <v>227</v>
      </c>
      <c r="F78" s="34" t="s">
        <v>112</v>
      </c>
      <c r="G78" s="34" t="s">
        <v>105</v>
      </c>
      <c r="H78" s="34" t="s">
        <v>105</v>
      </c>
      <c r="I78" s="34" t="s">
        <v>536</v>
      </c>
      <c r="J78" s="35">
        <v>1</v>
      </c>
      <c r="K78" s="34" t="s">
        <v>537</v>
      </c>
      <c r="L78" s="34" t="s">
        <v>106</v>
      </c>
      <c r="M78" s="36">
        <v>85.19</v>
      </c>
      <c r="N78" s="36">
        <v>75.739999999999995</v>
      </c>
      <c r="O78" s="36">
        <v>92.22</v>
      </c>
      <c r="P78" s="36">
        <v>80.02</v>
      </c>
      <c r="Q78" s="36">
        <v>88.54</v>
      </c>
      <c r="R78" s="36">
        <v>79.48</v>
      </c>
      <c r="S78" s="36">
        <v>97.03</v>
      </c>
      <c r="T78" s="36">
        <v>92.6</v>
      </c>
      <c r="U78" s="36"/>
      <c r="V78" s="36"/>
      <c r="W78" s="36"/>
      <c r="X78" s="36"/>
      <c r="Y78" s="36"/>
      <c r="Z78" s="36">
        <v>75.63</v>
      </c>
      <c r="AA78" s="36">
        <v>75.760000000000005</v>
      </c>
      <c r="AB78" s="36">
        <v>62.5</v>
      </c>
      <c r="AC78" s="36">
        <v>75.900000000000006</v>
      </c>
      <c r="AD78" s="36">
        <v>93.67</v>
      </c>
      <c r="AE78" s="36"/>
      <c r="AF78" s="36"/>
      <c r="AG78" s="36"/>
      <c r="AH78" s="36"/>
      <c r="AI78" s="36"/>
      <c r="AJ78" s="36">
        <v>90</v>
      </c>
      <c r="AK78" s="36">
        <v>74.180000000000007</v>
      </c>
      <c r="AL78" s="36">
        <v>55.56</v>
      </c>
      <c r="AM78" s="36">
        <v>100</v>
      </c>
      <c r="AN78" s="36">
        <v>62.67</v>
      </c>
      <c r="AO78" s="36">
        <v>30.56</v>
      </c>
      <c r="AP78" s="36">
        <v>0</v>
      </c>
      <c r="AQ78" s="36">
        <v>0</v>
      </c>
      <c r="AR78" s="36"/>
      <c r="AS78" s="36">
        <v>81.33</v>
      </c>
      <c r="AT78" s="36">
        <v>97.14</v>
      </c>
      <c r="AU78" s="36"/>
      <c r="AV78" s="36"/>
      <c r="AW78" s="36">
        <v>68.45</v>
      </c>
      <c r="AX78" s="36">
        <v>56.67</v>
      </c>
      <c r="AY78" s="36">
        <v>76.67</v>
      </c>
      <c r="AZ78" s="36">
        <v>80</v>
      </c>
      <c r="BA78" s="36">
        <v>77.5</v>
      </c>
      <c r="BB78" s="36">
        <v>75</v>
      </c>
      <c r="BC78" s="36">
        <v>83.33</v>
      </c>
      <c r="BD78" s="36">
        <v>66.67</v>
      </c>
      <c r="BE78" s="36">
        <v>66.67</v>
      </c>
      <c r="BF78" s="36">
        <v>75</v>
      </c>
      <c r="BG78" s="36"/>
      <c r="BH78" s="36"/>
      <c r="BI78" s="36"/>
      <c r="BJ78" s="36"/>
      <c r="BK78" s="36">
        <v>83.7</v>
      </c>
      <c r="BL78" s="36">
        <v>94.25</v>
      </c>
      <c r="BM78" s="36">
        <v>42.86</v>
      </c>
      <c r="BN78" s="36">
        <v>91.11</v>
      </c>
      <c r="BO78" s="36">
        <v>100</v>
      </c>
      <c r="BP78" s="36">
        <v>55.56</v>
      </c>
      <c r="BQ78" s="36"/>
      <c r="BR78" s="36"/>
      <c r="BS78" s="36"/>
      <c r="BT78" s="36"/>
      <c r="BU78" s="36"/>
      <c r="BV78" s="36">
        <v>81.94</v>
      </c>
      <c r="BW78" s="36">
        <v>91.27</v>
      </c>
      <c r="BX78" s="36">
        <v>85.71</v>
      </c>
      <c r="BY78" s="36">
        <v>76</v>
      </c>
      <c r="BZ78" s="36">
        <v>80</v>
      </c>
      <c r="CA78" s="36">
        <v>76.39</v>
      </c>
      <c r="CB78" s="36"/>
      <c r="CC78" s="36">
        <v>88.54</v>
      </c>
      <c r="CD78" s="36">
        <v>76.08</v>
      </c>
      <c r="CE78" s="36">
        <v>80.48</v>
      </c>
      <c r="CF78" s="36">
        <v>72.08</v>
      </c>
      <c r="CG78" s="36">
        <v>87.54</v>
      </c>
      <c r="CH78" s="36">
        <v>90</v>
      </c>
      <c r="CI78" s="36">
        <v>63.64</v>
      </c>
      <c r="CJ78" s="36">
        <v>89.47</v>
      </c>
      <c r="CK78" s="36">
        <v>87.88</v>
      </c>
      <c r="CL78" s="36">
        <v>100</v>
      </c>
      <c r="CM78" s="36">
        <v>77.599999999999994</v>
      </c>
      <c r="CN78" s="36">
        <v>72.36</v>
      </c>
      <c r="CO78" s="36">
        <v>87.5</v>
      </c>
      <c r="CP78" s="36">
        <v>77.55</v>
      </c>
      <c r="CQ78" s="36">
        <v>97.03</v>
      </c>
      <c r="CR78" s="36">
        <v>97.3</v>
      </c>
      <c r="CS78" s="36">
        <v>100</v>
      </c>
      <c r="CT78" s="36">
        <v>100</v>
      </c>
      <c r="CU78" s="36">
        <v>100</v>
      </c>
      <c r="CV78" s="36">
        <v>91.67</v>
      </c>
      <c r="CW78" s="36">
        <v>92.6</v>
      </c>
      <c r="CX78" s="36">
        <v>86.86</v>
      </c>
      <c r="CY78" s="36">
        <v>96.39</v>
      </c>
      <c r="CZ78" s="36">
        <v>95.45</v>
      </c>
      <c r="DA78" s="36">
        <v>83.22</v>
      </c>
      <c r="DB78" s="36">
        <v>97.57</v>
      </c>
      <c r="DC78" s="36">
        <v>94.26</v>
      </c>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row>
    <row r="79" spans="1:135" s="34" customFormat="1" ht="13.8" x14ac:dyDescent="0.3">
      <c r="A79" s="33" t="s">
        <v>577</v>
      </c>
      <c r="B79" s="15" t="s">
        <v>314</v>
      </c>
      <c r="C79" s="15" t="s">
        <v>101</v>
      </c>
      <c r="D79" s="15" t="s">
        <v>102</v>
      </c>
      <c r="E79" s="15" t="s">
        <v>173</v>
      </c>
      <c r="F79" s="15" t="s">
        <v>110</v>
      </c>
      <c r="G79" s="15" t="s">
        <v>105</v>
      </c>
      <c r="H79" s="15" t="s">
        <v>105</v>
      </c>
      <c r="I79" s="15" t="s">
        <v>536</v>
      </c>
      <c r="J79" s="39">
        <v>1</v>
      </c>
      <c r="K79" s="15" t="s">
        <v>542</v>
      </c>
      <c r="L79" s="15" t="s">
        <v>324</v>
      </c>
      <c r="M79" s="16"/>
      <c r="N79" s="16"/>
      <c r="O79" s="16"/>
      <c r="P79" s="16"/>
      <c r="Q79" s="16"/>
      <c r="R79" s="16"/>
      <c r="S79" s="16"/>
      <c r="T79" s="16"/>
      <c r="U79" s="16"/>
      <c r="V79" s="16"/>
      <c r="W79" s="16"/>
      <c r="X79" s="16"/>
      <c r="Y79" s="16"/>
      <c r="Z79" s="16">
        <v>20.78</v>
      </c>
      <c r="AA79" s="16">
        <v>24</v>
      </c>
      <c r="AB79" s="16">
        <v>21.05</v>
      </c>
      <c r="AC79" s="16">
        <v>20.37</v>
      </c>
      <c r="AD79" s="16"/>
      <c r="AE79" s="16"/>
      <c r="AF79" s="16"/>
      <c r="AG79" s="16"/>
      <c r="AH79" s="16"/>
      <c r="AI79" s="16"/>
      <c r="AJ79" s="16"/>
      <c r="AK79" s="16">
        <v>33.68</v>
      </c>
      <c r="AL79" s="16">
        <v>16.670000000000002</v>
      </c>
      <c r="AM79" s="16">
        <v>69.44</v>
      </c>
      <c r="AN79" s="16">
        <v>20.83</v>
      </c>
      <c r="AO79" s="16">
        <v>16.670000000000002</v>
      </c>
      <c r="AP79" s="16">
        <v>0</v>
      </c>
      <c r="AQ79" s="16">
        <v>33.75</v>
      </c>
      <c r="AR79" s="16"/>
      <c r="AS79" s="16">
        <v>37.33</v>
      </c>
      <c r="AT79" s="16">
        <v>34.29</v>
      </c>
      <c r="AU79" s="16"/>
      <c r="AV79" s="16"/>
      <c r="AW79" s="16"/>
      <c r="AX79" s="16"/>
      <c r="AY79" s="16"/>
      <c r="AZ79" s="16"/>
      <c r="BA79" s="16"/>
      <c r="BB79" s="16"/>
      <c r="BC79" s="16"/>
      <c r="BD79" s="16"/>
      <c r="BE79" s="16"/>
      <c r="BF79" s="16"/>
      <c r="BG79" s="16"/>
      <c r="BH79" s="16"/>
      <c r="BI79" s="16"/>
      <c r="BJ79" s="16"/>
      <c r="BK79" s="16">
        <v>16.670000000000002</v>
      </c>
      <c r="BL79" s="16">
        <v>0</v>
      </c>
      <c r="BM79" s="16">
        <v>20</v>
      </c>
      <c r="BN79" s="16">
        <v>30.77</v>
      </c>
      <c r="BO79" s="16">
        <v>0</v>
      </c>
      <c r="BP79" s="16">
        <v>0</v>
      </c>
      <c r="BQ79" s="16"/>
      <c r="BR79" s="16"/>
      <c r="BS79" s="16"/>
      <c r="BT79" s="16"/>
      <c r="BU79" s="16"/>
      <c r="BV79" s="16">
        <v>6.33</v>
      </c>
      <c r="BW79" s="16">
        <v>0</v>
      </c>
      <c r="BX79" s="16">
        <v>0</v>
      </c>
      <c r="BY79" s="16">
        <v>0</v>
      </c>
      <c r="BZ79" s="16">
        <v>0</v>
      </c>
      <c r="CA79" s="16">
        <v>9.09</v>
      </c>
      <c r="CB79" s="16">
        <v>5</v>
      </c>
      <c r="CC79" s="16"/>
      <c r="CD79" s="16">
        <v>20.62</v>
      </c>
      <c r="CE79" s="16">
        <v>12.5</v>
      </c>
      <c r="CF79" s="16">
        <v>23.29</v>
      </c>
      <c r="CG79" s="16">
        <v>10.9</v>
      </c>
      <c r="CH79" s="16">
        <v>6.06</v>
      </c>
      <c r="CI79" s="16">
        <v>27.27</v>
      </c>
      <c r="CJ79" s="16">
        <v>6.25</v>
      </c>
      <c r="CK79" s="16">
        <v>20.45</v>
      </c>
      <c r="CL79" s="16">
        <v>14.29</v>
      </c>
      <c r="CM79" s="16"/>
      <c r="CN79" s="16"/>
      <c r="CO79" s="16"/>
      <c r="CP79" s="16"/>
      <c r="CQ79" s="16"/>
      <c r="CR79" s="16"/>
      <c r="CS79" s="16"/>
      <c r="CT79" s="16"/>
      <c r="CU79" s="16"/>
      <c r="CV79" s="16"/>
      <c r="CW79" s="16">
        <v>19.829999999999998</v>
      </c>
      <c r="CX79" s="16">
        <v>19.61</v>
      </c>
      <c r="CY79" s="16">
        <v>0</v>
      </c>
      <c r="CZ79" s="16">
        <v>10</v>
      </c>
      <c r="DA79" s="16">
        <v>19.350000000000001</v>
      </c>
      <c r="DB79" s="16">
        <v>23.28</v>
      </c>
      <c r="DC79" s="16"/>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row>
    <row r="80" spans="1:135" s="34" customFormat="1" ht="13.8" x14ac:dyDescent="0.3">
      <c r="A80" s="33" t="s">
        <v>577</v>
      </c>
      <c r="B80" s="34" t="s">
        <v>306</v>
      </c>
      <c r="C80" s="34" t="s">
        <v>101</v>
      </c>
      <c r="D80" s="34" t="s">
        <v>102</v>
      </c>
      <c r="E80" s="34" t="s">
        <v>227</v>
      </c>
      <c r="F80" s="34" t="s">
        <v>110</v>
      </c>
      <c r="G80" s="34" t="s">
        <v>105</v>
      </c>
      <c r="H80" s="34" t="s">
        <v>105</v>
      </c>
      <c r="I80" s="34" t="s">
        <v>536</v>
      </c>
      <c r="J80" s="35">
        <v>1</v>
      </c>
      <c r="K80" s="34" t="s">
        <v>537</v>
      </c>
      <c r="L80" s="34" t="s">
        <v>106</v>
      </c>
      <c r="M80" s="36">
        <v>92.75</v>
      </c>
      <c r="N80" s="36">
        <v>99.29</v>
      </c>
      <c r="O80" s="36">
        <v>98.67</v>
      </c>
      <c r="P80" s="36">
        <v>96.23</v>
      </c>
      <c r="Q80" s="36">
        <v>96.6</v>
      </c>
      <c r="R80" s="36">
        <v>81.790000000000006</v>
      </c>
      <c r="S80" s="36">
        <v>100</v>
      </c>
      <c r="T80" s="36">
        <v>99.1</v>
      </c>
      <c r="U80" s="36"/>
      <c r="V80" s="36"/>
      <c r="W80" s="36"/>
      <c r="X80" s="36"/>
      <c r="Y80" s="36"/>
      <c r="Z80" s="36">
        <v>99.19</v>
      </c>
      <c r="AA80" s="36">
        <v>100</v>
      </c>
      <c r="AB80" s="36">
        <v>100</v>
      </c>
      <c r="AC80" s="36">
        <v>98.85</v>
      </c>
      <c r="AD80" s="36">
        <v>98.54</v>
      </c>
      <c r="AE80" s="36"/>
      <c r="AF80" s="36"/>
      <c r="AG80" s="36"/>
      <c r="AH80" s="36"/>
      <c r="AI80" s="36"/>
      <c r="AJ80" s="36">
        <v>99.09</v>
      </c>
      <c r="AK80" s="36">
        <v>94.73</v>
      </c>
      <c r="AL80" s="36">
        <v>80</v>
      </c>
      <c r="AM80" s="36">
        <v>100</v>
      </c>
      <c r="AN80" s="36">
        <v>100</v>
      </c>
      <c r="AO80" s="36">
        <v>97.44</v>
      </c>
      <c r="AP80" s="36">
        <v>0</v>
      </c>
      <c r="AQ80" s="36">
        <v>100</v>
      </c>
      <c r="AR80" s="36"/>
      <c r="AS80" s="36">
        <v>92.77</v>
      </c>
      <c r="AT80" s="36">
        <v>100</v>
      </c>
      <c r="AU80" s="36">
        <v>100</v>
      </c>
      <c r="AV80" s="36"/>
      <c r="AW80" s="36">
        <v>96.43</v>
      </c>
      <c r="AX80" s="36">
        <v>88.89</v>
      </c>
      <c r="AY80" s="36">
        <v>100</v>
      </c>
      <c r="AZ80" s="36">
        <v>100</v>
      </c>
      <c r="BA80" s="36">
        <v>95.24</v>
      </c>
      <c r="BB80" s="36">
        <v>87.5</v>
      </c>
      <c r="BC80" s="36">
        <v>100</v>
      </c>
      <c r="BD80" s="36">
        <v>100</v>
      </c>
      <c r="BE80" s="36">
        <v>100</v>
      </c>
      <c r="BF80" s="36">
        <v>100</v>
      </c>
      <c r="BG80" s="36"/>
      <c r="BH80" s="36"/>
      <c r="BI80" s="36"/>
      <c r="BJ80" s="36"/>
      <c r="BK80" s="36">
        <v>97.32</v>
      </c>
      <c r="BL80" s="36">
        <v>100</v>
      </c>
      <c r="BM80" s="36">
        <v>93.75</v>
      </c>
      <c r="BN80" s="36">
        <v>100</v>
      </c>
      <c r="BO80" s="36">
        <v>100</v>
      </c>
      <c r="BP80" s="36">
        <v>88.46</v>
      </c>
      <c r="BQ80" s="36"/>
      <c r="BR80" s="36"/>
      <c r="BS80" s="36"/>
      <c r="BT80" s="36"/>
      <c r="BU80" s="36"/>
      <c r="BV80" s="36">
        <v>97.64</v>
      </c>
      <c r="BW80" s="36">
        <v>99.47</v>
      </c>
      <c r="BX80" s="36">
        <v>100</v>
      </c>
      <c r="BY80" s="36">
        <v>92</v>
      </c>
      <c r="BZ80" s="36">
        <v>100</v>
      </c>
      <c r="CA80" s="36">
        <v>100</v>
      </c>
      <c r="CB80" s="36"/>
      <c r="CC80" s="36">
        <v>96.6</v>
      </c>
      <c r="CD80" s="36">
        <v>97.02</v>
      </c>
      <c r="CE80" s="36">
        <v>99.52</v>
      </c>
      <c r="CF80" s="36">
        <v>94.94</v>
      </c>
      <c r="CG80" s="36">
        <v>85.61</v>
      </c>
      <c r="CH80" s="36">
        <v>85</v>
      </c>
      <c r="CI80" s="36">
        <v>90.91</v>
      </c>
      <c r="CJ80" s="36">
        <v>81.98</v>
      </c>
      <c r="CK80" s="36">
        <v>85.61</v>
      </c>
      <c r="CL80" s="36">
        <v>100</v>
      </c>
      <c r="CM80" s="36">
        <v>65.349999999999994</v>
      </c>
      <c r="CN80" s="36">
        <v>86.99</v>
      </c>
      <c r="CO80" s="36">
        <v>52.5</v>
      </c>
      <c r="CP80" s="36">
        <v>58.82</v>
      </c>
      <c r="CQ80" s="36">
        <v>100</v>
      </c>
      <c r="CR80" s="36">
        <v>100</v>
      </c>
      <c r="CS80" s="36">
        <v>100</v>
      </c>
      <c r="CT80" s="36">
        <v>100</v>
      </c>
      <c r="CU80" s="36">
        <v>100</v>
      </c>
      <c r="CV80" s="36">
        <v>100</v>
      </c>
      <c r="CW80" s="36">
        <v>99.1</v>
      </c>
      <c r="CX80" s="36">
        <v>100</v>
      </c>
      <c r="CY80" s="36">
        <v>100</v>
      </c>
      <c r="CZ80" s="36">
        <v>100</v>
      </c>
      <c r="DA80" s="36">
        <v>93.2</v>
      </c>
      <c r="DB80" s="36">
        <v>97.79</v>
      </c>
      <c r="DC80" s="36">
        <v>99.18</v>
      </c>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row>
    <row r="81" spans="1:135" s="34" customFormat="1" ht="13.8" x14ac:dyDescent="0.3">
      <c r="A81" s="33" t="s">
        <v>577</v>
      </c>
      <c r="B81" s="34" t="s">
        <v>232</v>
      </c>
      <c r="C81" s="34" t="s">
        <v>101</v>
      </c>
      <c r="D81" s="34" t="s">
        <v>102</v>
      </c>
      <c r="E81" s="34" t="s">
        <v>227</v>
      </c>
      <c r="F81" s="34" t="s">
        <v>110</v>
      </c>
      <c r="G81" s="34" t="s">
        <v>105</v>
      </c>
      <c r="H81" s="34" t="s">
        <v>105</v>
      </c>
      <c r="I81" s="34" t="s">
        <v>536</v>
      </c>
      <c r="J81" s="35">
        <v>1</v>
      </c>
      <c r="K81" s="34" t="s">
        <v>537</v>
      </c>
      <c r="L81" s="34" t="s">
        <v>106</v>
      </c>
      <c r="M81" s="36">
        <v>89.68</v>
      </c>
      <c r="N81" s="36">
        <v>88.57</v>
      </c>
      <c r="O81" s="36">
        <v>98.01</v>
      </c>
      <c r="P81" s="36">
        <v>93.12</v>
      </c>
      <c r="Q81" s="36">
        <v>96.87</v>
      </c>
      <c r="R81" s="36">
        <v>81.14</v>
      </c>
      <c r="S81" s="36">
        <v>90.35</v>
      </c>
      <c r="T81" s="36">
        <v>96.94</v>
      </c>
      <c r="U81" s="36"/>
      <c r="V81" s="36"/>
      <c r="W81" s="36"/>
      <c r="X81" s="36"/>
      <c r="Y81" s="36"/>
      <c r="Z81" s="36">
        <v>88.62</v>
      </c>
      <c r="AA81" s="36">
        <v>84.85</v>
      </c>
      <c r="AB81" s="36">
        <v>88.89</v>
      </c>
      <c r="AC81" s="36">
        <v>91.95</v>
      </c>
      <c r="AD81" s="36">
        <v>99.27</v>
      </c>
      <c r="AE81" s="36"/>
      <c r="AF81" s="36"/>
      <c r="AG81" s="36"/>
      <c r="AH81" s="36"/>
      <c r="AI81" s="36"/>
      <c r="AJ81" s="36">
        <v>99.09</v>
      </c>
      <c r="AK81" s="36">
        <v>90.06</v>
      </c>
      <c r="AL81" s="36">
        <v>80</v>
      </c>
      <c r="AM81" s="36">
        <v>70.83</v>
      </c>
      <c r="AN81" s="36">
        <v>95.12</v>
      </c>
      <c r="AO81" s="36">
        <v>79.760000000000005</v>
      </c>
      <c r="AP81" s="36">
        <v>0</v>
      </c>
      <c r="AQ81" s="36">
        <v>86.25</v>
      </c>
      <c r="AR81" s="36"/>
      <c r="AS81" s="36">
        <v>91.57</v>
      </c>
      <c r="AT81" s="36">
        <v>100</v>
      </c>
      <c r="AU81" s="36">
        <v>66.67</v>
      </c>
      <c r="AV81" s="36"/>
      <c r="AW81" s="36">
        <v>87.63</v>
      </c>
      <c r="AX81" s="36">
        <v>81.67</v>
      </c>
      <c r="AY81" s="36">
        <v>87.5</v>
      </c>
      <c r="AZ81" s="36">
        <v>100</v>
      </c>
      <c r="BA81" s="36">
        <v>100</v>
      </c>
      <c r="BB81" s="36">
        <v>100</v>
      </c>
      <c r="BC81" s="36">
        <v>100</v>
      </c>
      <c r="BD81" s="36">
        <v>100</v>
      </c>
      <c r="BE81" s="36">
        <v>100</v>
      </c>
      <c r="BF81" s="36">
        <v>100</v>
      </c>
      <c r="BG81" s="36"/>
      <c r="BH81" s="36"/>
      <c r="BI81" s="36"/>
      <c r="BJ81" s="36"/>
      <c r="BK81" s="36">
        <v>90.18</v>
      </c>
      <c r="BL81" s="36">
        <v>100</v>
      </c>
      <c r="BM81" s="36">
        <v>93.75</v>
      </c>
      <c r="BN81" s="36">
        <v>95.56</v>
      </c>
      <c r="BO81" s="36">
        <v>88.89</v>
      </c>
      <c r="BP81" s="36">
        <v>73.08</v>
      </c>
      <c r="BQ81" s="36"/>
      <c r="BR81" s="36"/>
      <c r="BS81" s="36"/>
      <c r="BT81" s="36"/>
      <c r="BU81" s="36"/>
      <c r="BV81" s="36">
        <v>96.45</v>
      </c>
      <c r="BW81" s="36">
        <v>98.41</v>
      </c>
      <c r="BX81" s="36">
        <v>100</v>
      </c>
      <c r="BY81" s="36">
        <v>96</v>
      </c>
      <c r="BZ81" s="36">
        <v>80</v>
      </c>
      <c r="CA81" s="36">
        <v>95.83</v>
      </c>
      <c r="CB81" s="36"/>
      <c r="CC81" s="36">
        <v>96.87</v>
      </c>
      <c r="CD81" s="36">
        <v>97.39</v>
      </c>
      <c r="CE81" s="36">
        <v>95.71</v>
      </c>
      <c r="CF81" s="36">
        <v>98.8</v>
      </c>
      <c r="CG81" s="36">
        <v>70.790000000000006</v>
      </c>
      <c r="CH81" s="36">
        <v>62.5</v>
      </c>
      <c r="CI81" s="36">
        <v>81.819999999999993</v>
      </c>
      <c r="CJ81" s="36">
        <v>78.290000000000006</v>
      </c>
      <c r="CK81" s="36">
        <v>81.819999999999993</v>
      </c>
      <c r="CL81" s="36">
        <v>42.86</v>
      </c>
      <c r="CM81" s="36">
        <v>73.069999999999993</v>
      </c>
      <c r="CN81" s="36">
        <v>95.93</v>
      </c>
      <c r="CO81" s="36">
        <v>72.5</v>
      </c>
      <c r="CP81" s="36">
        <v>63.73</v>
      </c>
      <c r="CQ81" s="36">
        <v>90.35</v>
      </c>
      <c r="CR81" s="36">
        <v>81.08</v>
      </c>
      <c r="CS81" s="36">
        <v>100</v>
      </c>
      <c r="CT81" s="36">
        <v>97.14</v>
      </c>
      <c r="CU81" s="36">
        <v>96.88</v>
      </c>
      <c r="CV81" s="36">
        <v>100</v>
      </c>
      <c r="CW81" s="36">
        <v>96.94</v>
      </c>
      <c r="CX81" s="36">
        <v>94.89</v>
      </c>
      <c r="CY81" s="36">
        <v>97.59</v>
      </c>
      <c r="CZ81" s="36">
        <v>95.65</v>
      </c>
      <c r="DA81" s="36">
        <v>89.89</v>
      </c>
      <c r="DB81" s="36">
        <v>97.63</v>
      </c>
      <c r="DC81" s="36">
        <v>94.26</v>
      </c>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row>
    <row r="82" spans="1:135" s="34" customFormat="1" ht="13.8" x14ac:dyDescent="0.3">
      <c r="A82" s="33" t="s">
        <v>577</v>
      </c>
      <c r="B82" s="34" t="s">
        <v>219</v>
      </c>
      <c r="C82" s="34" t="s">
        <v>101</v>
      </c>
      <c r="D82" s="34" t="s">
        <v>102</v>
      </c>
      <c r="E82" s="34" t="s">
        <v>147</v>
      </c>
      <c r="F82" s="34" t="s">
        <v>194</v>
      </c>
      <c r="G82" s="34" t="s">
        <v>220</v>
      </c>
      <c r="H82" s="34" t="s">
        <v>221</v>
      </c>
      <c r="I82" s="34" t="s">
        <v>536</v>
      </c>
      <c r="J82" s="35">
        <v>1</v>
      </c>
      <c r="K82" s="34" t="s">
        <v>537</v>
      </c>
      <c r="L82" s="34" t="s">
        <v>106</v>
      </c>
      <c r="M82" s="36">
        <v>77.349999999999994</v>
      </c>
      <c r="N82" s="36">
        <v>77.83</v>
      </c>
      <c r="O82" s="36">
        <v>78.739999999999995</v>
      </c>
      <c r="P82" s="36">
        <v>77.56</v>
      </c>
      <c r="Q82" s="36">
        <v>87.67</v>
      </c>
      <c r="R82" s="36">
        <v>80.78</v>
      </c>
      <c r="S82" s="36">
        <v>57.61</v>
      </c>
      <c r="T82" s="36">
        <v>83.01</v>
      </c>
      <c r="U82" s="36">
        <v>91.48</v>
      </c>
      <c r="V82" s="36">
        <v>96.15</v>
      </c>
      <c r="W82" s="36">
        <v>75.930000000000007</v>
      </c>
      <c r="X82" s="36">
        <v>96.88</v>
      </c>
      <c r="Y82" s="36">
        <v>62.5</v>
      </c>
      <c r="Z82" s="36">
        <v>68.069999999999993</v>
      </c>
      <c r="AA82" s="36">
        <v>78.790000000000006</v>
      </c>
      <c r="AB82" s="36">
        <v>71.88</v>
      </c>
      <c r="AC82" s="36">
        <v>60.24</v>
      </c>
      <c r="AD82" s="36">
        <v>83.56</v>
      </c>
      <c r="AE82" s="36">
        <v>51.39</v>
      </c>
      <c r="AF82" s="36">
        <v>76.319999999999993</v>
      </c>
      <c r="AG82" s="36">
        <v>83.33</v>
      </c>
      <c r="AH82" s="36">
        <v>73.08</v>
      </c>
      <c r="AI82" s="36">
        <v>77.78</v>
      </c>
      <c r="AJ82" s="36">
        <v>94.53</v>
      </c>
      <c r="AK82" s="36">
        <v>65.680000000000007</v>
      </c>
      <c r="AL82" s="36">
        <v>47.22</v>
      </c>
      <c r="AM82" s="36">
        <v>0</v>
      </c>
      <c r="AN82" s="36">
        <v>53.03</v>
      </c>
      <c r="AO82" s="36">
        <v>75.64</v>
      </c>
      <c r="AP82" s="36">
        <v>0</v>
      </c>
      <c r="AQ82" s="36">
        <v>33.75</v>
      </c>
      <c r="AR82" s="36"/>
      <c r="AS82" s="36">
        <v>86.67</v>
      </c>
      <c r="AT82" s="36">
        <v>48.57</v>
      </c>
      <c r="AU82" s="36"/>
      <c r="AV82" s="36"/>
      <c r="AW82" s="36">
        <v>76.44</v>
      </c>
      <c r="AX82" s="36">
        <v>51.85</v>
      </c>
      <c r="AY82" s="36">
        <v>83.33</v>
      </c>
      <c r="AZ82" s="36">
        <v>100</v>
      </c>
      <c r="BA82" s="36">
        <v>100</v>
      </c>
      <c r="BB82" s="36">
        <v>100</v>
      </c>
      <c r="BC82" s="36">
        <v>100</v>
      </c>
      <c r="BD82" s="36">
        <v>100</v>
      </c>
      <c r="BE82" s="36">
        <v>100</v>
      </c>
      <c r="BF82" s="36">
        <v>100</v>
      </c>
      <c r="BG82" s="36"/>
      <c r="BH82" s="36"/>
      <c r="BI82" s="36"/>
      <c r="BJ82" s="36"/>
      <c r="BK82" s="36">
        <v>72.64</v>
      </c>
      <c r="BL82" s="36">
        <v>86.11</v>
      </c>
      <c r="BM82" s="36">
        <v>56.25</v>
      </c>
      <c r="BN82" s="36">
        <v>80</v>
      </c>
      <c r="BO82" s="36">
        <v>77.78</v>
      </c>
      <c r="BP82" s="36">
        <v>50</v>
      </c>
      <c r="BQ82" s="36"/>
      <c r="BR82" s="36"/>
      <c r="BS82" s="36"/>
      <c r="BT82" s="36"/>
      <c r="BU82" s="36"/>
      <c r="BV82" s="36">
        <v>84.21</v>
      </c>
      <c r="BW82" s="36">
        <v>76.19</v>
      </c>
      <c r="BX82" s="36">
        <v>81.819999999999993</v>
      </c>
      <c r="BY82" s="36">
        <v>70.83</v>
      </c>
      <c r="BZ82" s="36">
        <v>100</v>
      </c>
      <c r="CA82" s="36">
        <v>92.31</v>
      </c>
      <c r="CB82" s="36">
        <v>86.79</v>
      </c>
      <c r="CC82" s="36">
        <v>87.67</v>
      </c>
      <c r="CD82" s="36">
        <v>88.31</v>
      </c>
      <c r="CE82" s="36">
        <v>82.86</v>
      </c>
      <c r="CF82" s="36">
        <v>91.67</v>
      </c>
      <c r="CG82" s="36">
        <v>70.400000000000006</v>
      </c>
      <c r="CH82" s="36">
        <v>77.5</v>
      </c>
      <c r="CI82" s="36">
        <v>81.819999999999993</v>
      </c>
      <c r="CJ82" s="36">
        <v>69.3</v>
      </c>
      <c r="CK82" s="36">
        <v>36.36</v>
      </c>
      <c r="CL82" s="36">
        <v>71.430000000000007</v>
      </c>
      <c r="CM82" s="36"/>
      <c r="CN82" s="36"/>
      <c r="CO82" s="36"/>
      <c r="CP82" s="36"/>
      <c r="CQ82" s="36">
        <v>57.61</v>
      </c>
      <c r="CR82" s="36">
        <v>54.05</v>
      </c>
      <c r="CS82" s="36">
        <v>20</v>
      </c>
      <c r="CT82" s="36">
        <v>88.57</v>
      </c>
      <c r="CU82" s="36">
        <v>83.33</v>
      </c>
      <c r="CV82" s="36">
        <v>66.67</v>
      </c>
      <c r="CW82" s="36">
        <v>83.01</v>
      </c>
      <c r="CX82" s="36">
        <v>84.77</v>
      </c>
      <c r="CY82" s="36">
        <v>90.36</v>
      </c>
      <c r="CZ82" s="36">
        <v>65.959999999999994</v>
      </c>
      <c r="DA82" s="36">
        <v>76.38</v>
      </c>
      <c r="DB82" s="36">
        <v>84</v>
      </c>
      <c r="DC82" s="36">
        <v>63.89</v>
      </c>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row>
    <row r="83" spans="1:135" s="34" customFormat="1" ht="13.8" x14ac:dyDescent="0.3">
      <c r="A83" s="33" t="s">
        <v>577</v>
      </c>
      <c r="B83" s="15" t="s">
        <v>418</v>
      </c>
      <c r="C83" s="15" t="s">
        <v>101</v>
      </c>
      <c r="D83" s="15" t="s">
        <v>320</v>
      </c>
      <c r="E83" s="15" t="s">
        <v>320</v>
      </c>
      <c r="F83" s="15" t="s">
        <v>322</v>
      </c>
      <c r="G83" s="15" t="s">
        <v>389</v>
      </c>
      <c r="H83" s="15" t="s">
        <v>419</v>
      </c>
      <c r="I83" s="15" t="s">
        <v>536</v>
      </c>
      <c r="J83" s="39">
        <v>0</v>
      </c>
      <c r="K83" s="15" t="s">
        <v>542</v>
      </c>
      <c r="L83" s="15" t="s">
        <v>324</v>
      </c>
      <c r="M83" s="16"/>
      <c r="N83" s="16"/>
      <c r="O83" s="16"/>
      <c r="P83" s="16"/>
      <c r="Q83" s="16"/>
      <c r="R83" s="16"/>
      <c r="S83" s="16"/>
      <c r="T83" s="16"/>
      <c r="U83" s="16">
        <v>78.2</v>
      </c>
      <c r="V83" s="16">
        <v>88.39</v>
      </c>
      <c r="W83" s="16">
        <v>79.63</v>
      </c>
      <c r="X83" s="16">
        <v>71.489999999999995</v>
      </c>
      <c r="Y83" s="16"/>
      <c r="Z83" s="16">
        <v>67.86</v>
      </c>
      <c r="AA83" s="16">
        <v>67.86</v>
      </c>
      <c r="AB83" s="16">
        <v>69.569999999999993</v>
      </c>
      <c r="AC83" s="16">
        <v>65.52</v>
      </c>
      <c r="AD83" s="16"/>
      <c r="AE83" s="16">
        <v>74.599999999999994</v>
      </c>
      <c r="AF83" s="16">
        <v>70.27</v>
      </c>
      <c r="AG83" s="16">
        <v>50</v>
      </c>
      <c r="AH83" s="16">
        <v>72</v>
      </c>
      <c r="AI83" s="16">
        <v>55.56</v>
      </c>
      <c r="AJ83" s="16"/>
      <c r="AK83" s="16">
        <v>56.32</v>
      </c>
      <c r="AL83" s="16"/>
      <c r="AM83" s="16"/>
      <c r="AN83" s="16">
        <v>14.58</v>
      </c>
      <c r="AO83" s="16">
        <v>38.33</v>
      </c>
      <c r="AP83" s="16">
        <v>0</v>
      </c>
      <c r="AQ83" s="16"/>
      <c r="AR83" s="16"/>
      <c r="AS83" s="16">
        <v>87.01</v>
      </c>
      <c r="AT83" s="16">
        <v>37.14</v>
      </c>
      <c r="AU83" s="16"/>
      <c r="AV83" s="16"/>
      <c r="AW83" s="16"/>
      <c r="AX83" s="16"/>
      <c r="AY83" s="16"/>
      <c r="AZ83" s="16"/>
      <c r="BA83" s="16"/>
      <c r="BB83" s="16"/>
      <c r="BC83" s="16"/>
      <c r="BD83" s="16"/>
      <c r="BE83" s="16"/>
      <c r="BF83" s="16"/>
      <c r="BG83" s="16"/>
      <c r="BH83" s="16"/>
      <c r="BI83" s="16"/>
      <c r="BJ83" s="16"/>
      <c r="BK83" s="16">
        <v>59.8</v>
      </c>
      <c r="BL83" s="16">
        <v>83.33</v>
      </c>
      <c r="BM83" s="16">
        <v>37.5</v>
      </c>
      <c r="BN83" s="16">
        <v>60.98</v>
      </c>
      <c r="BO83" s="16">
        <v>70.59</v>
      </c>
      <c r="BP83" s="16">
        <v>50</v>
      </c>
      <c r="BQ83" s="16">
        <v>59.52</v>
      </c>
      <c r="BR83" s="16">
        <v>100</v>
      </c>
      <c r="BS83" s="16">
        <v>50</v>
      </c>
      <c r="BT83" s="16">
        <v>60</v>
      </c>
      <c r="BU83" s="16">
        <v>58.33</v>
      </c>
      <c r="BV83" s="16">
        <v>79.010000000000005</v>
      </c>
      <c r="BW83" s="16">
        <v>64.150000000000006</v>
      </c>
      <c r="BX83" s="16">
        <v>81.819999999999993</v>
      </c>
      <c r="BY83" s="16">
        <v>94.67</v>
      </c>
      <c r="BZ83" s="16">
        <v>57.14</v>
      </c>
      <c r="CA83" s="16">
        <v>100</v>
      </c>
      <c r="CB83" s="16">
        <v>82.99</v>
      </c>
      <c r="CC83" s="16"/>
      <c r="CD83" s="16">
        <v>80.56</v>
      </c>
      <c r="CE83" s="16">
        <v>86.76</v>
      </c>
      <c r="CF83" s="16">
        <v>78.010000000000005</v>
      </c>
      <c r="CG83" s="16">
        <v>49.84</v>
      </c>
      <c r="CH83" s="16">
        <v>35</v>
      </c>
      <c r="CI83" s="16">
        <v>63.64</v>
      </c>
      <c r="CJ83" s="16">
        <v>63.29</v>
      </c>
      <c r="CK83" s="16">
        <v>49.24</v>
      </c>
      <c r="CL83" s="16">
        <v>42.86</v>
      </c>
      <c r="CM83" s="16"/>
      <c r="CN83" s="16"/>
      <c r="CO83" s="16"/>
      <c r="CP83" s="16"/>
      <c r="CQ83" s="16"/>
      <c r="CR83" s="16"/>
      <c r="CS83" s="16"/>
      <c r="CT83" s="16"/>
      <c r="CU83" s="16"/>
      <c r="CV83" s="16"/>
      <c r="CW83" s="16">
        <v>83.57</v>
      </c>
      <c r="CX83" s="16">
        <v>83.33</v>
      </c>
      <c r="CY83" s="16">
        <v>75</v>
      </c>
      <c r="CZ83" s="16">
        <v>84.26</v>
      </c>
      <c r="DA83" s="16">
        <v>67.61</v>
      </c>
      <c r="DB83" s="16">
        <v>86.11</v>
      </c>
      <c r="DC83" s="16"/>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row>
    <row r="84" spans="1:135" s="34" customFormat="1" ht="13.8" x14ac:dyDescent="0.3">
      <c r="A84" s="33" t="s">
        <v>577</v>
      </c>
      <c r="B84" s="15" t="s">
        <v>406</v>
      </c>
      <c r="C84" s="15" t="s">
        <v>101</v>
      </c>
      <c r="D84" s="15" t="s">
        <v>320</v>
      </c>
      <c r="E84" s="15" t="s">
        <v>320</v>
      </c>
      <c r="F84" s="15" t="s">
        <v>235</v>
      </c>
      <c r="G84" s="15" t="s">
        <v>188</v>
      </c>
      <c r="H84" s="15" t="s">
        <v>407</v>
      </c>
      <c r="I84" s="15" t="s">
        <v>536</v>
      </c>
      <c r="J84" s="39">
        <v>0</v>
      </c>
      <c r="K84" s="15" t="s">
        <v>542</v>
      </c>
      <c r="L84" s="15" t="s">
        <v>324</v>
      </c>
      <c r="M84" s="16"/>
      <c r="N84" s="16"/>
      <c r="O84" s="16"/>
      <c r="P84" s="16"/>
      <c r="Q84" s="16"/>
      <c r="R84" s="16"/>
      <c r="S84" s="16"/>
      <c r="T84" s="16"/>
      <c r="U84" s="16">
        <v>65.17</v>
      </c>
      <c r="V84" s="16">
        <v>87.5</v>
      </c>
      <c r="W84" s="16">
        <v>25</v>
      </c>
      <c r="X84" s="16">
        <v>60.36</v>
      </c>
      <c r="Y84" s="16">
        <v>57.14</v>
      </c>
      <c r="Z84" s="16">
        <v>44.94</v>
      </c>
      <c r="AA84" s="16">
        <v>36.67</v>
      </c>
      <c r="AB84" s="16">
        <v>38.46</v>
      </c>
      <c r="AC84" s="16">
        <v>44.26</v>
      </c>
      <c r="AD84" s="16"/>
      <c r="AE84" s="16">
        <v>65.08</v>
      </c>
      <c r="AF84" s="16">
        <v>75</v>
      </c>
      <c r="AG84" s="16">
        <v>100</v>
      </c>
      <c r="AH84" s="16">
        <v>70.83</v>
      </c>
      <c r="AI84" s="16">
        <v>62.5</v>
      </c>
      <c r="AJ84" s="16"/>
      <c r="AK84" s="16">
        <v>53.21</v>
      </c>
      <c r="AL84" s="16"/>
      <c r="AM84" s="16"/>
      <c r="AN84" s="16">
        <v>37.5</v>
      </c>
      <c r="AO84" s="16">
        <v>93.33</v>
      </c>
      <c r="AP84" s="16"/>
      <c r="AQ84" s="16"/>
      <c r="AR84" s="16">
        <v>7.14</v>
      </c>
      <c r="AS84" s="16">
        <v>70.59</v>
      </c>
      <c r="AT84" s="16">
        <v>34.29</v>
      </c>
      <c r="AU84" s="16"/>
      <c r="AV84" s="16"/>
      <c r="AW84" s="16"/>
      <c r="AX84" s="16"/>
      <c r="AY84" s="16"/>
      <c r="AZ84" s="16"/>
      <c r="BA84" s="16"/>
      <c r="BB84" s="16"/>
      <c r="BC84" s="16"/>
      <c r="BD84" s="16"/>
      <c r="BE84" s="16"/>
      <c r="BF84" s="16"/>
      <c r="BG84" s="16"/>
      <c r="BH84" s="16"/>
      <c r="BI84" s="16"/>
      <c r="BJ84" s="16"/>
      <c r="BK84" s="16">
        <v>72.66</v>
      </c>
      <c r="BL84" s="16">
        <v>72.459999999999994</v>
      </c>
      <c r="BM84" s="16">
        <v>62.5</v>
      </c>
      <c r="BN84" s="16">
        <v>92.68</v>
      </c>
      <c r="BO84" s="16">
        <v>100</v>
      </c>
      <c r="BP84" s="16">
        <v>40</v>
      </c>
      <c r="BQ84" s="16">
        <v>21.28</v>
      </c>
      <c r="BR84" s="16">
        <v>100</v>
      </c>
      <c r="BS84" s="16">
        <v>33.33</v>
      </c>
      <c r="BT84" s="16">
        <v>15.38</v>
      </c>
      <c r="BU84" s="16">
        <v>21.43</v>
      </c>
      <c r="BV84" s="16">
        <v>89.58</v>
      </c>
      <c r="BW84" s="16">
        <v>81.88</v>
      </c>
      <c r="BX84" s="16">
        <v>100</v>
      </c>
      <c r="BY84" s="16">
        <v>92</v>
      </c>
      <c r="BZ84" s="16">
        <v>85.71</v>
      </c>
      <c r="CA84" s="16">
        <v>100</v>
      </c>
      <c r="CB84" s="16">
        <v>91.84</v>
      </c>
      <c r="CC84" s="16"/>
      <c r="CD84" s="16">
        <v>70.34</v>
      </c>
      <c r="CE84" s="16">
        <v>61.84</v>
      </c>
      <c r="CF84" s="16">
        <v>77.41</v>
      </c>
      <c r="CG84" s="16">
        <v>8.8699999999999992</v>
      </c>
      <c r="CH84" s="16">
        <v>6.06</v>
      </c>
      <c r="CI84" s="16">
        <v>9.09</v>
      </c>
      <c r="CJ84" s="16">
        <v>6.25</v>
      </c>
      <c r="CK84" s="16">
        <v>3.03</v>
      </c>
      <c r="CL84" s="16">
        <v>42.86</v>
      </c>
      <c r="CM84" s="16"/>
      <c r="CN84" s="16"/>
      <c r="CO84" s="16"/>
      <c r="CP84" s="16"/>
      <c r="CQ84" s="16"/>
      <c r="CR84" s="16"/>
      <c r="CS84" s="16"/>
      <c r="CT84" s="16"/>
      <c r="CU84" s="16"/>
      <c r="CV84" s="16"/>
      <c r="CW84" s="16">
        <v>86.22</v>
      </c>
      <c r="CX84" s="16">
        <v>68</v>
      </c>
      <c r="CY84" s="16">
        <v>100</v>
      </c>
      <c r="CZ84" s="16">
        <v>100</v>
      </c>
      <c r="DA84" s="16">
        <v>43.73</v>
      </c>
      <c r="DB84" s="16">
        <v>95.83</v>
      </c>
      <c r="DC84" s="16"/>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row>
    <row r="85" spans="1:135" s="34" customFormat="1" ht="13.8" x14ac:dyDescent="0.3">
      <c r="A85" s="33" t="s">
        <v>577</v>
      </c>
      <c r="B85" s="15" t="s">
        <v>408</v>
      </c>
      <c r="C85" s="15" t="s">
        <v>101</v>
      </c>
      <c r="D85" s="15" t="s">
        <v>320</v>
      </c>
      <c r="E85" s="15" t="s">
        <v>320</v>
      </c>
      <c r="F85" s="15" t="s">
        <v>235</v>
      </c>
      <c r="G85" s="15" t="s">
        <v>359</v>
      </c>
      <c r="H85" s="15" t="s">
        <v>360</v>
      </c>
      <c r="I85" s="15" t="s">
        <v>536</v>
      </c>
      <c r="J85" s="39">
        <v>1</v>
      </c>
      <c r="K85" s="15" t="s">
        <v>542</v>
      </c>
      <c r="L85" s="15" t="s">
        <v>324</v>
      </c>
      <c r="M85" s="16"/>
      <c r="N85" s="16"/>
      <c r="O85" s="16"/>
      <c r="P85" s="16"/>
      <c r="Q85" s="16"/>
      <c r="R85" s="16"/>
      <c r="S85" s="16"/>
      <c r="T85" s="16"/>
      <c r="U85" s="16">
        <v>87.92</v>
      </c>
      <c r="V85" s="16">
        <v>92.86</v>
      </c>
      <c r="W85" s="16">
        <v>57.41</v>
      </c>
      <c r="X85" s="16">
        <v>89.91</v>
      </c>
      <c r="Y85" s="16">
        <v>85.71</v>
      </c>
      <c r="Z85" s="16">
        <v>68.819999999999993</v>
      </c>
      <c r="AA85" s="16">
        <v>76.67</v>
      </c>
      <c r="AB85" s="16">
        <v>76.67</v>
      </c>
      <c r="AC85" s="16">
        <v>63.08</v>
      </c>
      <c r="AD85" s="16"/>
      <c r="AE85" s="16">
        <v>66.67</v>
      </c>
      <c r="AF85" s="16">
        <v>78.38</v>
      </c>
      <c r="AG85" s="16">
        <v>60</v>
      </c>
      <c r="AH85" s="16">
        <v>84</v>
      </c>
      <c r="AI85" s="16">
        <v>77.78</v>
      </c>
      <c r="AJ85" s="16"/>
      <c r="AK85" s="16">
        <v>73.819999999999993</v>
      </c>
      <c r="AL85" s="16"/>
      <c r="AM85" s="16"/>
      <c r="AN85" s="16">
        <v>56.57</v>
      </c>
      <c r="AO85" s="16">
        <v>78.33</v>
      </c>
      <c r="AP85" s="16">
        <v>0</v>
      </c>
      <c r="AQ85" s="16"/>
      <c r="AR85" s="16">
        <v>10</v>
      </c>
      <c r="AS85" s="16">
        <v>94.81</v>
      </c>
      <c r="AT85" s="16">
        <v>71.430000000000007</v>
      </c>
      <c r="AU85" s="16"/>
      <c r="AV85" s="16"/>
      <c r="AW85" s="16"/>
      <c r="AX85" s="16"/>
      <c r="AY85" s="16"/>
      <c r="AZ85" s="16"/>
      <c r="BA85" s="16"/>
      <c r="BB85" s="16"/>
      <c r="BC85" s="16"/>
      <c r="BD85" s="16"/>
      <c r="BE85" s="16"/>
      <c r="BF85" s="16"/>
      <c r="BG85" s="16"/>
      <c r="BH85" s="16"/>
      <c r="BI85" s="16"/>
      <c r="BJ85" s="16"/>
      <c r="BK85" s="16">
        <v>59.26</v>
      </c>
      <c r="BL85" s="16">
        <v>57.58</v>
      </c>
      <c r="BM85" s="16">
        <v>33.33</v>
      </c>
      <c r="BN85" s="16">
        <v>62.86</v>
      </c>
      <c r="BO85" s="16">
        <v>75</v>
      </c>
      <c r="BP85" s="16">
        <v>41.18</v>
      </c>
      <c r="BQ85" s="16">
        <v>30.95</v>
      </c>
      <c r="BR85" s="16">
        <v>50</v>
      </c>
      <c r="BS85" s="16">
        <v>50</v>
      </c>
      <c r="BT85" s="16">
        <v>24</v>
      </c>
      <c r="BU85" s="16">
        <v>50</v>
      </c>
      <c r="BV85" s="16">
        <v>76.900000000000006</v>
      </c>
      <c r="BW85" s="16">
        <v>84.38</v>
      </c>
      <c r="BX85" s="16">
        <v>73.33</v>
      </c>
      <c r="BY85" s="16">
        <v>72</v>
      </c>
      <c r="BZ85" s="16">
        <v>71.430000000000007</v>
      </c>
      <c r="CA85" s="16">
        <v>68.180000000000007</v>
      </c>
      <c r="CB85" s="16">
        <v>66.67</v>
      </c>
      <c r="CC85" s="16"/>
      <c r="CD85" s="16">
        <v>78.290000000000006</v>
      </c>
      <c r="CE85" s="16">
        <v>68.12</v>
      </c>
      <c r="CF85" s="16">
        <v>86.75</v>
      </c>
      <c r="CG85" s="16">
        <v>33.33</v>
      </c>
      <c r="CH85" s="16">
        <v>30.3</v>
      </c>
      <c r="CI85" s="16">
        <v>45.45</v>
      </c>
      <c r="CJ85" s="16">
        <v>41.22</v>
      </c>
      <c r="CK85" s="16">
        <v>25</v>
      </c>
      <c r="CL85" s="16">
        <v>0</v>
      </c>
      <c r="CM85" s="16"/>
      <c r="CN85" s="16"/>
      <c r="CO85" s="16"/>
      <c r="CP85" s="16"/>
      <c r="CQ85" s="16"/>
      <c r="CR85" s="16"/>
      <c r="CS85" s="16"/>
      <c r="CT85" s="16"/>
      <c r="CU85" s="16"/>
      <c r="CV85" s="16"/>
      <c r="CW85" s="16">
        <v>80.27</v>
      </c>
      <c r="CX85" s="16">
        <v>77.33</v>
      </c>
      <c r="CY85" s="16">
        <v>84.21</v>
      </c>
      <c r="CZ85" s="16">
        <v>88.89</v>
      </c>
      <c r="DA85" s="16">
        <v>54.73</v>
      </c>
      <c r="DB85" s="16">
        <v>79.63</v>
      </c>
      <c r="DC85" s="16"/>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row>
    <row r="86" spans="1:135" s="15" customFormat="1" ht="13.8" x14ac:dyDescent="0.3">
      <c r="A86" s="33" t="s">
        <v>577</v>
      </c>
      <c r="B86" s="15" t="s">
        <v>437</v>
      </c>
      <c r="C86" s="15" t="s">
        <v>101</v>
      </c>
      <c r="D86" s="15" t="s">
        <v>320</v>
      </c>
      <c r="E86" s="15" t="s">
        <v>320</v>
      </c>
      <c r="F86" s="15" t="s">
        <v>235</v>
      </c>
      <c r="G86" s="15" t="s">
        <v>438</v>
      </c>
      <c r="H86" s="15" t="s">
        <v>439</v>
      </c>
      <c r="I86" s="15" t="s">
        <v>536</v>
      </c>
      <c r="J86" s="39">
        <v>1</v>
      </c>
      <c r="K86" s="15" t="s">
        <v>542</v>
      </c>
      <c r="L86" s="15" t="s">
        <v>324</v>
      </c>
      <c r="M86" s="16"/>
      <c r="N86" s="16"/>
      <c r="O86" s="16"/>
      <c r="P86" s="16"/>
      <c r="Q86" s="16"/>
      <c r="R86" s="16"/>
      <c r="S86" s="16"/>
      <c r="T86" s="16"/>
      <c r="U86" s="16">
        <v>50</v>
      </c>
      <c r="V86" s="16">
        <v>58.93</v>
      </c>
      <c r="W86" s="16">
        <v>18.75</v>
      </c>
      <c r="X86" s="16">
        <v>47.22</v>
      </c>
      <c r="Y86" s="16"/>
      <c r="Z86" s="16">
        <v>28.09</v>
      </c>
      <c r="AA86" s="16">
        <v>43.33</v>
      </c>
      <c r="AB86" s="16">
        <v>11.54</v>
      </c>
      <c r="AC86" s="16">
        <v>18.03</v>
      </c>
      <c r="AD86" s="16"/>
      <c r="AE86" s="16">
        <v>66.67</v>
      </c>
      <c r="AF86" s="16">
        <v>86.49</v>
      </c>
      <c r="AG86" s="16">
        <v>100</v>
      </c>
      <c r="AH86" s="16">
        <v>92</v>
      </c>
      <c r="AI86" s="16">
        <v>66.67</v>
      </c>
      <c r="AJ86" s="16"/>
      <c r="AK86" s="16">
        <v>50.36</v>
      </c>
      <c r="AL86" s="16"/>
      <c r="AM86" s="16"/>
      <c r="AN86" s="16">
        <v>14.29</v>
      </c>
      <c r="AO86" s="16">
        <v>0</v>
      </c>
      <c r="AP86" s="16">
        <v>0</v>
      </c>
      <c r="AQ86" s="16"/>
      <c r="AR86" s="16">
        <v>50</v>
      </c>
      <c r="AS86" s="16">
        <v>68.239999999999995</v>
      </c>
      <c r="AT86" s="16">
        <v>20</v>
      </c>
      <c r="AU86" s="16"/>
      <c r="AV86" s="16"/>
      <c r="AW86" s="16"/>
      <c r="AX86" s="16"/>
      <c r="AY86" s="16"/>
      <c r="AZ86" s="16"/>
      <c r="BA86" s="16"/>
      <c r="BB86" s="16"/>
      <c r="BC86" s="16"/>
      <c r="BD86" s="16"/>
      <c r="BE86" s="16"/>
      <c r="BF86" s="16"/>
      <c r="BG86" s="16"/>
      <c r="BH86" s="16"/>
      <c r="BI86" s="16"/>
      <c r="BJ86" s="16"/>
      <c r="BK86" s="16">
        <v>43.4</v>
      </c>
      <c r="BL86" s="16">
        <v>0</v>
      </c>
      <c r="BM86" s="16">
        <v>0</v>
      </c>
      <c r="BN86" s="16">
        <v>59.26</v>
      </c>
      <c r="BO86" s="16">
        <v>57.14</v>
      </c>
      <c r="BP86" s="16">
        <v>18.75</v>
      </c>
      <c r="BQ86" s="16">
        <v>50</v>
      </c>
      <c r="BR86" s="16">
        <v>100</v>
      </c>
      <c r="BS86" s="16">
        <v>75</v>
      </c>
      <c r="BT86" s="16">
        <v>12.5</v>
      </c>
      <c r="BU86" s="16">
        <v>66.67</v>
      </c>
      <c r="BV86" s="16">
        <v>61.89</v>
      </c>
      <c r="BW86" s="16">
        <v>56.67</v>
      </c>
      <c r="BX86" s="16">
        <v>45.45</v>
      </c>
      <c r="BY86" s="16">
        <v>46.67</v>
      </c>
      <c r="BZ86" s="16">
        <v>45.83</v>
      </c>
      <c r="CA86" s="16">
        <v>54.55</v>
      </c>
      <c r="CB86" s="16">
        <v>74.150000000000006</v>
      </c>
      <c r="CC86" s="16"/>
      <c r="CD86" s="16">
        <v>73.03</v>
      </c>
      <c r="CE86" s="16">
        <v>50.72</v>
      </c>
      <c r="CF86" s="16">
        <v>91.57</v>
      </c>
      <c r="CG86" s="16">
        <v>29.5</v>
      </c>
      <c r="CH86" s="16">
        <v>30.3</v>
      </c>
      <c r="CI86" s="16">
        <v>27.27</v>
      </c>
      <c r="CJ86" s="16">
        <v>40.79</v>
      </c>
      <c r="CK86" s="16">
        <v>0</v>
      </c>
      <c r="CL86" s="16">
        <v>14.29</v>
      </c>
      <c r="CM86" s="16"/>
      <c r="CN86" s="16"/>
      <c r="CO86" s="16"/>
      <c r="CP86" s="16"/>
      <c r="CQ86" s="16"/>
      <c r="CR86" s="16"/>
      <c r="CS86" s="16"/>
      <c r="CT86" s="16"/>
      <c r="CU86" s="16"/>
      <c r="CV86" s="16"/>
      <c r="CW86" s="16">
        <v>60.79</v>
      </c>
      <c r="CX86" s="16">
        <v>50.67</v>
      </c>
      <c r="CY86" s="16">
        <v>73.680000000000007</v>
      </c>
      <c r="CZ86" s="16">
        <v>64</v>
      </c>
      <c r="DA86" s="16">
        <v>54.82</v>
      </c>
      <c r="DB86" s="16">
        <v>67.239999999999995</v>
      </c>
      <c r="DC86" s="16"/>
      <c r="DD86" s="38"/>
      <c r="DE86" s="38"/>
      <c r="DF86" s="38"/>
      <c r="DG86" s="38"/>
      <c r="DH86" s="38"/>
      <c r="DI86" s="38"/>
      <c r="DJ86" s="38"/>
      <c r="DK86" s="38"/>
      <c r="DL86" s="38"/>
      <c r="DM86" s="38"/>
      <c r="DN86" s="38"/>
      <c r="DO86" s="38"/>
      <c r="DP86" s="38"/>
      <c r="DQ86" s="38"/>
      <c r="DR86" s="38"/>
      <c r="DS86" s="38"/>
      <c r="DT86" s="38"/>
      <c r="DU86" s="38"/>
      <c r="DV86" s="38"/>
      <c r="DW86" s="38"/>
      <c r="DX86" s="38"/>
      <c r="DY86" s="38"/>
      <c r="DZ86" s="38"/>
      <c r="EA86" s="38"/>
      <c r="EB86" s="38"/>
      <c r="EC86" s="38"/>
      <c r="ED86" s="38"/>
      <c r="EE86" s="38"/>
    </row>
    <row r="87" spans="1:135" s="34" customFormat="1" ht="13.8" x14ac:dyDescent="0.3">
      <c r="A87" s="33" t="s">
        <v>577</v>
      </c>
      <c r="B87" s="15" t="s">
        <v>440</v>
      </c>
      <c r="C87" s="15" t="s">
        <v>101</v>
      </c>
      <c r="D87" s="15" t="s">
        <v>320</v>
      </c>
      <c r="E87" s="15" t="s">
        <v>320</v>
      </c>
      <c r="F87" s="15" t="s">
        <v>235</v>
      </c>
      <c r="G87" s="15" t="s">
        <v>441</v>
      </c>
      <c r="H87" s="15" t="s">
        <v>442</v>
      </c>
      <c r="I87" s="15" t="s">
        <v>539</v>
      </c>
      <c r="J87" s="39">
        <v>1</v>
      </c>
      <c r="K87" s="15" t="s">
        <v>542</v>
      </c>
      <c r="L87" s="15" t="s">
        <v>324</v>
      </c>
      <c r="M87" s="16"/>
      <c r="N87" s="16"/>
      <c r="O87" s="16"/>
      <c r="P87" s="16"/>
      <c r="Q87" s="16"/>
      <c r="R87" s="16"/>
      <c r="S87" s="16"/>
      <c r="T87" s="16"/>
      <c r="U87" s="16">
        <v>95.16</v>
      </c>
      <c r="V87" s="16">
        <v>95.54</v>
      </c>
      <c r="W87" s="16">
        <v>90.74</v>
      </c>
      <c r="X87" s="16">
        <v>96.15</v>
      </c>
      <c r="Y87" s="16"/>
      <c r="Z87" s="16">
        <v>70.97</v>
      </c>
      <c r="AA87" s="16">
        <v>66.67</v>
      </c>
      <c r="AB87" s="16">
        <v>63.33</v>
      </c>
      <c r="AC87" s="16">
        <v>70.77</v>
      </c>
      <c r="AD87" s="16"/>
      <c r="AE87" s="16">
        <v>69.84</v>
      </c>
      <c r="AF87" s="16">
        <v>70.27</v>
      </c>
      <c r="AG87" s="16">
        <v>90</v>
      </c>
      <c r="AH87" s="16">
        <v>64</v>
      </c>
      <c r="AI87" s="16">
        <v>77.78</v>
      </c>
      <c r="AJ87" s="16"/>
      <c r="AK87" s="16">
        <v>55.15</v>
      </c>
      <c r="AL87" s="16"/>
      <c r="AM87" s="16"/>
      <c r="AN87" s="16">
        <v>28.57</v>
      </c>
      <c r="AO87" s="16">
        <v>38.33</v>
      </c>
      <c r="AP87" s="16"/>
      <c r="AQ87" s="16"/>
      <c r="AR87" s="16">
        <v>10</v>
      </c>
      <c r="AS87" s="16">
        <v>58.82</v>
      </c>
      <c r="AT87" s="16">
        <v>77.14</v>
      </c>
      <c r="AU87" s="16"/>
      <c r="AV87" s="16"/>
      <c r="AW87" s="16"/>
      <c r="AX87" s="16"/>
      <c r="AY87" s="16"/>
      <c r="AZ87" s="16"/>
      <c r="BA87" s="16"/>
      <c r="BB87" s="16"/>
      <c r="BC87" s="16"/>
      <c r="BD87" s="16"/>
      <c r="BE87" s="16"/>
      <c r="BF87" s="16"/>
      <c r="BG87" s="16"/>
      <c r="BH87" s="16"/>
      <c r="BI87" s="16"/>
      <c r="BJ87" s="16"/>
      <c r="BK87" s="16">
        <v>59.72</v>
      </c>
      <c r="BL87" s="16">
        <v>77.78</v>
      </c>
      <c r="BM87" s="16">
        <v>56.25</v>
      </c>
      <c r="BN87" s="16">
        <v>63.41</v>
      </c>
      <c r="BO87" s="16">
        <v>72.55</v>
      </c>
      <c r="BP87" s="16">
        <v>10</v>
      </c>
      <c r="BQ87" s="16">
        <v>28</v>
      </c>
      <c r="BR87" s="16">
        <v>100</v>
      </c>
      <c r="BS87" s="16">
        <v>25</v>
      </c>
      <c r="BT87" s="16">
        <v>12.5</v>
      </c>
      <c r="BU87" s="16">
        <v>50</v>
      </c>
      <c r="BV87" s="16">
        <v>66.23</v>
      </c>
      <c r="BW87" s="16">
        <v>69.81</v>
      </c>
      <c r="BX87" s="16">
        <v>77.27</v>
      </c>
      <c r="BY87" s="16">
        <v>58.67</v>
      </c>
      <c r="BZ87" s="16">
        <v>53.57</v>
      </c>
      <c r="CA87" s="16">
        <v>72.73</v>
      </c>
      <c r="CB87" s="16">
        <v>58.5</v>
      </c>
      <c r="CC87" s="16"/>
      <c r="CD87" s="16">
        <v>69.900000000000006</v>
      </c>
      <c r="CE87" s="16">
        <v>86.96</v>
      </c>
      <c r="CF87" s="16">
        <v>55.72</v>
      </c>
      <c r="CG87" s="16">
        <v>44.78</v>
      </c>
      <c r="CH87" s="16">
        <v>50</v>
      </c>
      <c r="CI87" s="16">
        <v>63.64</v>
      </c>
      <c r="CJ87" s="16">
        <v>35.53</v>
      </c>
      <c r="CK87" s="16">
        <v>21.97</v>
      </c>
      <c r="CL87" s="16">
        <v>71.430000000000007</v>
      </c>
      <c r="CM87" s="16"/>
      <c r="CN87" s="16"/>
      <c r="CO87" s="16"/>
      <c r="CP87" s="16"/>
      <c r="CQ87" s="16"/>
      <c r="CR87" s="16"/>
      <c r="CS87" s="16"/>
      <c r="CT87" s="16"/>
      <c r="CU87" s="16"/>
      <c r="CV87" s="16"/>
      <c r="CW87" s="16">
        <v>91.58</v>
      </c>
      <c r="CX87" s="16">
        <v>85.33</v>
      </c>
      <c r="CY87" s="16">
        <v>100</v>
      </c>
      <c r="CZ87" s="16">
        <v>95.37</v>
      </c>
      <c r="DA87" s="16">
        <v>57.86</v>
      </c>
      <c r="DB87" s="16">
        <v>96.3</v>
      </c>
      <c r="DC87" s="16"/>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row>
    <row r="88" spans="1:135" s="15" customFormat="1" ht="13.8" x14ac:dyDescent="0.3">
      <c r="A88" s="33" t="s">
        <v>577</v>
      </c>
      <c r="B88" s="15" t="s">
        <v>332</v>
      </c>
      <c r="C88" s="15" t="s">
        <v>101</v>
      </c>
      <c r="D88" s="15" t="s">
        <v>320</v>
      </c>
      <c r="E88" s="15" t="s">
        <v>320</v>
      </c>
      <c r="F88" s="15" t="s">
        <v>235</v>
      </c>
      <c r="G88" s="15" t="s">
        <v>333</v>
      </c>
      <c r="H88" s="15" t="s">
        <v>334</v>
      </c>
      <c r="I88" s="15" t="s">
        <v>539</v>
      </c>
      <c r="J88" s="39">
        <v>0</v>
      </c>
      <c r="K88" s="15" t="s">
        <v>542</v>
      </c>
      <c r="L88" s="15" t="s">
        <v>324</v>
      </c>
      <c r="M88" s="16"/>
      <c r="N88" s="16"/>
      <c r="O88" s="16"/>
      <c r="P88" s="16"/>
      <c r="Q88" s="16"/>
      <c r="R88" s="16"/>
      <c r="S88" s="16"/>
      <c r="T88" s="16"/>
      <c r="U88" s="16">
        <v>71.319999999999993</v>
      </c>
      <c r="V88" s="16">
        <v>84.82</v>
      </c>
      <c r="W88" s="16">
        <v>61.9</v>
      </c>
      <c r="X88" s="16">
        <v>67.12</v>
      </c>
      <c r="Y88" s="16">
        <v>57.14</v>
      </c>
      <c r="Z88" s="16">
        <v>59.14</v>
      </c>
      <c r="AA88" s="16">
        <v>63.33</v>
      </c>
      <c r="AB88" s="16">
        <v>60</v>
      </c>
      <c r="AC88" s="16">
        <v>60</v>
      </c>
      <c r="AD88" s="16"/>
      <c r="AE88" s="16">
        <v>53.97</v>
      </c>
      <c r="AF88" s="16">
        <v>70.27</v>
      </c>
      <c r="AG88" s="16">
        <v>90</v>
      </c>
      <c r="AH88" s="16">
        <v>68</v>
      </c>
      <c r="AI88" s="16">
        <v>55.56</v>
      </c>
      <c r="AJ88" s="16"/>
      <c r="AK88" s="16">
        <v>65.959999999999994</v>
      </c>
      <c r="AL88" s="16"/>
      <c r="AM88" s="16"/>
      <c r="AN88" s="16">
        <v>75</v>
      </c>
      <c r="AO88" s="16">
        <v>87.5</v>
      </c>
      <c r="AP88" s="16">
        <v>0</v>
      </c>
      <c r="AQ88" s="16"/>
      <c r="AR88" s="16">
        <v>70</v>
      </c>
      <c r="AS88" s="16">
        <v>76.47</v>
      </c>
      <c r="AT88" s="16">
        <v>34.29</v>
      </c>
      <c r="AU88" s="16"/>
      <c r="AV88" s="16"/>
      <c r="AW88" s="16"/>
      <c r="AX88" s="16"/>
      <c r="AY88" s="16"/>
      <c r="AZ88" s="16"/>
      <c r="BA88" s="16"/>
      <c r="BB88" s="16"/>
      <c r="BC88" s="16"/>
      <c r="BD88" s="16"/>
      <c r="BE88" s="16"/>
      <c r="BF88" s="16"/>
      <c r="BG88" s="16"/>
      <c r="BH88" s="16"/>
      <c r="BI88" s="16"/>
      <c r="BJ88" s="16"/>
      <c r="BK88" s="16">
        <v>59.69</v>
      </c>
      <c r="BL88" s="16">
        <v>36.229999999999997</v>
      </c>
      <c r="BM88" s="16">
        <v>57.14</v>
      </c>
      <c r="BN88" s="16">
        <v>68.290000000000006</v>
      </c>
      <c r="BO88" s="16">
        <v>58.33</v>
      </c>
      <c r="BP88" s="16">
        <v>62.5</v>
      </c>
      <c r="BQ88" s="16">
        <v>60.98</v>
      </c>
      <c r="BR88" s="16">
        <v>100</v>
      </c>
      <c r="BS88" s="16">
        <v>100</v>
      </c>
      <c r="BT88" s="16">
        <v>40</v>
      </c>
      <c r="BU88" s="16">
        <v>90.91</v>
      </c>
      <c r="BV88" s="16">
        <v>72.06</v>
      </c>
      <c r="BW88" s="16">
        <v>65.81</v>
      </c>
      <c r="BX88" s="16">
        <v>37.5</v>
      </c>
      <c r="BY88" s="16">
        <v>83.33</v>
      </c>
      <c r="BZ88" s="16">
        <v>20</v>
      </c>
      <c r="CA88" s="16">
        <v>93.33</v>
      </c>
      <c r="CB88" s="16">
        <v>75</v>
      </c>
      <c r="CC88" s="16"/>
      <c r="CD88" s="16">
        <v>69.849999999999994</v>
      </c>
      <c r="CE88" s="16">
        <v>63.29</v>
      </c>
      <c r="CF88" s="16">
        <v>75.3</v>
      </c>
      <c r="CG88" s="16">
        <v>45.68</v>
      </c>
      <c r="CH88" s="16">
        <v>40</v>
      </c>
      <c r="CI88" s="16">
        <v>45.45</v>
      </c>
      <c r="CJ88" s="16">
        <v>53.38</v>
      </c>
      <c r="CK88" s="16">
        <v>15.15</v>
      </c>
      <c r="CL88" s="16">
        <v>85.71</v>
      </c>
      <c r="CM88" s="16"/>
      <c r="CN88" s="16"/>
      <c r="CO88" s="16"/>
      <c r="CP88" s="16"/>
      <c r="CQ88" s="16"/>
      <c r="CR88" s="16"/>
      <c r="CS88" s="16"/>
      <c r="CT88" s="16"/>
      <c r="CU88" s="16"/>
      <c r="CV88" s="16"/>
      <c r="CW88" s="16">
        <v>75.38</v>
      </c>
      <c r="CX88" s="16">
        <v>65.33</v>
      </c>
      <c r="CY88" s="16">
        <v>73.680000000000007</v>
      </c>
      <c r="CZ88" s="16">
        <v>77.78</v>
      </c>
      <c r="DA88" s="16">
        <v>64.94</v>
      </c>
      <c r="DB88" s="16">
        <v>81.94</v>
      </c>
      <c r="DC88" s="16"/>
      <c r="DD88" s="38"/>
      <c r="DE88" s="38"/>
      <c r="DF88" s="38"/>
      <c r="DG88" s="38"/>
      <c r="DH88" s="38"/>
      <c r="DI88" s="38"/>
      <c r="DJ88" s="38"/>
      <c r="DK88" s="38"/>
      <c r="DL88" s="38"/>
      <c r="DM88" s="38"/>
      <c r="DN88" s="38"/>
      <c r="DO88" s="38"/>
      <c r="DP88" s="38"/>
      <c r="DQ88" s="38"/>
      <c r="DR88" s="38"/>
      <c r="DS88" s="38"/>
      <c r="DT88" s="38"/>
      <c r="DU88" s="38"/>
      <c r="DV88" s="38"/>
      <c r="DW88" s="38"/>
      <c r="DX88" s="38"/>
      <c r="DY88" s="38"/>
      <c r="DZ88" s="38"/>
      <c r="EA88" s="38"/>
      <c r="EB88" s="38"/>
      <c r="EC88" s="38"/>
      <c r="ED88" s="38"/>
      <c r="EE88" s="38"/>
    </row>
    <row r="89" spans="1:135" s="15" customFormat="1" ht="13.8" x14ac:dyDescent="0.3">
      <c r="A89" s="33" t="s">
        <v>577</v>
      </c>
      <c r="B89" s="34" t="s">
        <v>154</v>
      </c>
      <c r="C89" s="34" t="s">
        <v>101</v>
      </c>
      <c r="D89" s="34" t="s">
        <v>102</v>
      </c>
      <c r="E89" s="34" t="s">
        <v>147</v>
      </c>
      <c r="F89" s="34" t="s">
        <v>110</v>
      </c>
      <c r="G89" s="34" t="s">
        <v>105</v>
      </c>
      <c r="H89" s="34" t="s">
        <v>105</v>
      </c>
      <c r="I89" s="34" t="s">
        <v>536</v>
      </c>
      <c r="J89" s="35">
        <v>1</v>
      </c>
      <c r="K89" s="34" t="s">
        <v>537</v>
      </c>
      <c r="L89" s="34" t="s">
        <v>106</v>
      </c>
      <c r="M89" s="36">
        <v>83.76</v>
      </c>
      <c r="N89" s="36">
        <v>87.72</v>
      </c>
      <c r="O89" s="36">
        <v>94.32</v>
      </c>
      <c r="P89" s="36">
        <v>78.8</v>
      </c>
      <c r="Q89" s="36">
        <v>94.08</v>
      </c>
      <c r="R89" s="36">
        <v>84.3</v>
      </c>
      <c r="S89" s="36">
        <v>90.38</v>
      </c>
      <c r="T89" s="36">
        <v>87.08</v>
      </c>
      <c r="U89" s="36">
        <v>92.29</v>
      </c>
      <c r="V89" s="36">
        <v>86.21</v>
      </c>
      <c r="W89" s="36">
        <v>91.67</v>
      </c>
      <c r="X89" s="36">
        <v>95.14</v>
      </c>
      <c r="Y89" s="36">
        <v>87.5</v>
      </c>
      <c r="Z89" s="36">
        <v>83.74</v>
      </c>
      <c r="AA89" s="36">
        <v>87.88</v>
      </c>
      <c r="AB89" s="36">
        <v>86.11</v>
      </c>
      <c r="AC89" s="36">
        <v>79.31</v>
      </c>
      <c r="AD89" s="36">
        <v>96.81</v>
      </c>
      <c r="AE89" s="36">
        <v>77.33</v>
      </c>
      <c r="AF89" s="36">
        <v>97.44</v>
      </c>
      <c r="AG89" s="36">
        <v>100</v>
      </c>
      <c r="AH89" s="36">
        <v>96.15</v>
      </c>
      <c r="AI89" s="36">
        <v>100</v>
      </c>
      <c r="AJ89" s="36">
        <v>95.7</v>
      </c>
      <c r="AK89" s="36">
        <v>71.930000000000007</v>
      </c>
      <c r="AL89" s="36">
        <v>66.67</v>
      </c>
      <c r="AM89" s="36">
        <v>94.44</v>
      </c>
      <c r="AN89" s="36">
        <v>40.58</v>
      </c>
      <c r="AO89" s="36">
        <v>79.489999999999995</v>
      </c>
      <c r="AP89" s="36">
        <v>0</v>
      </c>
      <c r="AQ89" s="36">
        <v>41.25</v>
      </c>
      <c r="AR89" s="36">
        <v>50</v>
      </c>
      <c r="AS89" s="36">
        <v>90</v>
      </c>
      <c r="AT89" s="36">
        <v>74.290000000000006</v>
      </c>
      <c r="AU89" s="36">
        <v>77.78</v>
      </c>
      <c r="AV89" s="36"/>
      <c r="AW89" s="36">
        <v>81.67</v>
      </c>
      <c r="AX89" s="36">
        <v>85</v>
      </c>
      <c r="AY89" s="36">
        <v>73.33</v>
      </c>
      <c r="AZ89" s="36">
        <v>100</v>
      </c>
      <c r="BA89" s="36">
        <v>90.48</v>
      </c>
      <c r="BB89" s="36">
        <v>100</v>
      </c>
      <c r="BC89" s="36">
        <v>95</v>
      </c>
      <c r="BD89" s="36">
        <v>83.33</v>
      </c>
      <c r="BE89" s="36">
        <v>100</v>
      </c>
      <c r="BF89" s="36">
        <v>25</v>
      </c>
      <c r="BG89" s="36"/>
      <c r="BH89" s="36"/>
      <c r="BI89" s="36"/>
      <c r="BJ89" s="36"/>
      <c r="BK89" s="36">
        <v>81.650000000000006</v>
      </c>
      <c r="BL89" s="36">
        <v>91.89</v>
      </c>
      <c r="BM89" s="36">
        <v>68.75</v>
      </c>
      <c r="BN89" s="36">
        <v>90.24</v>
      </c>
      <c r="BO89" s="36">
        <v>76.47</v>
      </c>
      <c r="BP89" s="36">
        <v>69.23</v>
      </c>
      <c r="BQ89" s="36">
        <v>54</v>
      </c>
      <c r="BR89" s="36">
        <v>100</v>
      </c>
      <c r="BS89" s="36">
        <v>66.67</v>
      </c>
      <c r="BT89" s="36">
        <v>57.69</v>
      </c>
      <c r="BU89" s="36">
        <v>28.57</v>
      </c>
      <c r="BV89" s="36">
        <v>87.74</v>
      </c>
      <c r="BW89" s="36">
        <v>89.95</v>
      </c>
      <c r="BX89" s="36">
        <v>91.3</v>
      </c>
      <c r="BY89" s="36">
        <v>80.77</v>
      </c>
      <c r="BZ89" s="36">
        <v>85.71</v>
      </c>
      <c r="CA89" s="36">
        <v>85.19</v>
      </c>
      <c r="CB89" s="36">
        <v>81.760000000000005</v>
      </c>
      <c r="CC89" s="36">
        <v>94.08</v>
      </c>
      <c r="CD89" s="36">
        <v>95.36</v>
      </c>
      <c r="CE89" s="36">
        <v>96.76</v>
      </c>
      <c r="CF89" s="36">
        <v>94.19</v>
      </c>
      <c r="CG89" s="36">
        <v>61.95</v>
      </c>
      <c r="CH89" s="36">
        <v>62.5</v>
      </c>
      <c r="CI89" s="36">
        <v>81.819999999999993</v>
      </c>
      <c r="CJ89" s="36">
        <v>63.96</v>
      </c>
      <c r="CK89" s="36">
        <v>27.27</v>
      </c>
      <c r="CL89" s="36">
        <v>71.430000000000007</v>
      </c>
      <c r="CM89" s="36"/>
      <c r="CN89" s="36"/>
      <c r="CO89" s="36"/>
      <c r="CP89" s="36"/>
      <c r="CQ89" s="36">
        <v>90.38</v>
      </c>
      <c r="CR89" s="36">
        <v>86.49</v>
      </c>
      <c r="CS89" s="36">
        <v>100</v>
      </c>
      <c r="CT89" s="36">
        <v>91.43</v>
      </c>
      <c r="CU89" s="36">
        <v>93.94</v>
      </c>
      <c r="CV89" s="36">
        <v>91.67</v>
      </c>
      <c r="CW89" s="36">
        <v>87.08</v>
      </c>
      <c r="CX89" s="36">
        <v>84.87</v>
      </c>
      <c r="CY89" s="36">
        <v>84.34</v>
      </c>
      <c r="CZ89" s="36">
        <v>81.38</v>
      </c>
      <c r="DA89" s="36">
        <v>81.099999999999994</v>
      </c>
      <c r="DB89" s="36">
        <v>90.73</v>
      </c>
      <c r="DC89" s="36">
        <v>82.24</v>
      </c>
      <c r="DD89" s="38"/>
      <c r="DE89" s="38"/>
      <c r="DF89" s="38"/>
      <c r="DG89" s="38"/>
      <c r="DH89" s="38"/>
      <c r="DI89" s="38"/>
      <c r="DJ89" s="38"/>
      <c r="DK89" s="38"/>
      <c r="DL89" s="38"/>
      <c r="DM89" s="38"/>
      <c r="DN89" s="38"/>
      <c r="DO89" s="38"/>
      <c r="DP89" s="38"/>
      <c r="DQ89" s="38"/>
      <c r="DR89" s="38"/>
      <c r="DS89" s="38"/>
      <c r="DT89" s="38"/>
      <c r="DU89" s="38"/>
      <c r="DV89" s="38"/>
      <c r="DW89" s="38"/>
      <c r="DX89" s="38"/>
      <c r="DY89" s="38"/>
      <c r="DZ89" s="38"/>
      <c r="EA89" s="38"/>
      <c r="EB89" s="38"/>
      <c r="EC89" s="38"/>
      <c r="ED89" s="38"/>
      <c r="EE89" s="38"/>
    </row>
    <row r="90" spans="1:135" s="15" customFormat="1" ht="13.8" x14ac:dyDescent="0.3">
      <c r="A90" s="33" t="s">
        <v>577</v>
      </c>
      <c r="B90" s="15" t="s">
        <v>431</v>
      </c>
      <c r="C90" s="15" t="s">
        <v>101</v>
      </c>
      <c r="D90" s="15" t="s">
        <v>383</v>
      </c>
      <c r="E90" s="15" t="s">
        <v>432</v>
      </c>
      <c r="F90" s="15" t="s">
        <v>322</v>
      </c>
      <c r="G90" s="15" t="s">
        <v>105</v>
      </c>
      <c r="H90" s="15" t="s">
        <v>105</v>
      </c>
      <c r="I90" s="15" t="s">
        <v>536</v>
      </c>
      <c r="J90" s="39">
        <v>1</v>
      </c>
      <c r="K90" s="15" t="s">
        <v>542</v>
      </c>
      <c r="L90" s="15" t="s">
        <v>324</v>
      </c>
      <c r="M90" s="16"/>
      <c r="N90" s="16"/>
      <c r="O90" s="16"/>
      <c r="P90" s="16"/>
      <c r="Q90" s="16"/>
      <c r="R90" s="16"/>
      <c r="S90" s="16"/>
      <c r="T90" s="16"/>
      <c r="U90" s="16"/>
      <c r="V90" s="16"/>
      <c r="W90" s="16"/>
      <c r="X90" s="16"/>
      <c r="Y90" s="16"/>
      <c r="Z90" s="16">
        <v>58.33</v>
      </c>
      <c r="AA90" s="16">
        <v>60.71</v>
      </c>
      <c r="AB90" s="16">
        <v>43.48</v>
      </c>
      <c r="AC90" s="16">
        <v>56.9</v>
      </c>
      <c r="AD90" s="16"/>
      <c r="AE90" s="16">
        <v>60.32</v>
      </c>
      <c r="AF90" s="16">
        <v>83.33</v>
      </c>
      <c r="AG90" s="16">
        <v>100</v>
      </c>
      <c r="AH90" s="16">
        <v>80</v>
      </c>
      <c r="AI90" s="16">
        <v>87.5</v>
      </c>
      <c r="AJ90" s="16"/>
      <c r="AK90" s="16">
        <v>58.67</v>
      </c>
      <c r="AL90" s="16"/>
      <c r="AM90" s="16"/>
      <c r="AN90" s="16">
        <v>49.59</v>
      </c>
      <c r="AO90" s="16">
        <v>50</v>
      </c>
      <c r="AP90" s="16">
        <v>0</v>
      </c>
      <c r="AQ90" s="16"/>
      <c r="AR90" s="16"/>
      <c r="AS90" s="16">
        <v>80.95</v>
      </c>
      <c r="AT90" s="16">
        <v>20</v>
      </c>
      <c r="AU90" s="16"/>
      <c r="AV90" s="16"/>
      <c r="AW90" s="16"/>
      <c r="AX90" s="16"/>
      <c r="AY90" s="16"/>
      <c r="AZ90" s="16"/>
      <c r="BA90" s="16"/>
      <c r="BB90" s="16"/>
      <c r="BC90" s="16"/>
      <c r="BD90" s="16"/>
      <c r="BE90" s="16"/>
      <c r="BF90" s="16"/>
      <c r="BG90" s="16"/>
      <c r="BH90" s="16"/>
      <c r="BI90" s="16"/>
      <c r="BJ90" s="16"/>
      <c r="BK90" s="16">
        <v>79.44</v>
      </c>
      <c r="BL90" s="16">
        <v>80</v>
      </c>
      <c r="BM90" s="16">
        <v>87.5</v>
      </c>
      <c r="BN90" s="16">
        <v>86.96</v>
      </c>
      <c r="BO90" s="16">
        <v>77.78</v>
      </c>
      <c r="BP90" s="16">
        <v>69.23</v>
      </c>
      <c r="BQ90" s="16"/>
      <c r="BR90" s="16"/>
      <c r="BS90" s="16"/>
      <c r="BT90" s="16"/>
      <c r="BU90" s="16"/>
      <c r="BV90" s="16"/>
      <c r="BW90" s="16"/>
      <c r="BX90" s="16"/>
      <c r="BY90" s="16"/>
      <c r="BZ90" s="16"/>
      <c r="CA90" s="16"/>
      <c r="CB90" s="16"/>
      <c r="CC90" s="16"/>
      <c r="CD90" s="16">
        <v>77.62</v>
      </c>
      <c r="CE90" s="16">
        <v>77.87</v>
      </c>
      <c r="CF90" s="16">
        <v>77.44</v>
      </c>
      <c r="CG90" s="16">
        <v>50.86</v>
      </c>
      <c r="CH90" s="16">
        <v>42.5</v>
      </c>
      <c r="CI90" s="16">
        <v>54.55</v>
      </c>
      <c r="CJ90" s="16">
        <v>54.61</v>
      </c>
      <c r="CK90" s="16">
        <v>74.239999999999995</v>
      </c>
      <c r="CL90" s="16">
        <v>33.33</v>
      </c>
      <c r="CM90" s="16"/>
      <c r="CN90" s="16"/>
      <c r="CO90" s="16"/>
      <c r="CP90" s="16"/>
      <c r="CQ90" s="16"/>
      <c r="CR90" s="16"/>
      <c r="CS90" s="16"/>
      <c r="CT90" s="16"/>
      <c r="CU90" s="16"/>
      <c r="CV90" s="16"/>
      <c r="CW90" s="16">
        <v>75</v>
      </c>
      <c r="CX90" s="16">
        <v>52.94</v>
      </c>
      <c r="CY90" s="16">
        <v>84.21</v>
      </c>
      <c r="CZ90" s="16">
        <v>72.41</v>
      </c>
      <c r="DA90" s="16">
        <v>64.23</v>
      </c>
      <c r="DB90" s="16">
        <v>86.11</v>
      </c>
      <c r="DC90" s="16"/>
      <c r="DD90" s="38"/>
      <c r="DE90" s="38"/>
      <c r="DF90" s="38"/>
      <c r="DG90" s="38"/>
      <c r="DH90" s="38"/>
      <c r="DI90" s="38"/>
      <c r="DJ90" s="38"/>
      <c r="DK90" s="38"/>
      <c r="DL90" s="38"/>
      <c r="DM90" s="38"/>
      <c r="DN90" s="38"/>
      <c r="DO90" s="38"/>
      <c r="DP90" s="38"/>
      <c r="DQ90" s="38"/>
      <c r="DR90" s="38"/>
      <c r="DS90" s="38"/>
      <c r="DT90" s="38"/>
      <c r="DU90" s="38"/>
      <c r="DV90" s="38"/>
      <c r="DW90" s="38"/>
      <c r="DX90" s="38"/>
      <c r="DY90" s="38"/>
      <c r="DZ90" s="38"/>
      <c r="EA90" s="38"/>
      <c r="EB90" s="38"/>
      <c r="EC90" s="38"/>
      <c r="ED90" s="38"/>
      <c r="EE90" s="38"/>
    </row>
    <row r="91" spans="1:135" s="15" customFormat="1" ht="13.8" x14ac:dyDescent="0.3">
      <c r="A91" s="33" t="s">
        <v>577</v>
      </c>
      <c r="B91" s="34" t="s">
        <v>130</v>
      </c>
      <c r="C91" s="34" t="s">
        <v>101</v>
      </c>
      <c r="D91" s="34" t="s">
        <v>102</v>
      </c>
      <c r="E91" s="34" t="s">
        <v>124</v>
      </c>
      <c r="F91" s="34" t="s">
        <v>131</v>
      </c>
      <c r="G91" s="34" t="s">
        <v>105</v>
      </c>
      <c r="H91" s="34" t="s">
        <v>105</v>
      </c>
      <c r="I91" s="34" t="s">
        <v>536</v>
      </c>
      <c r="J91" s="35">
        <v>1</v>
      </c>
      <c r="K91" s="34" t="s">
        <v>537</v>
      </c>
      <c r="L91" s="34" t="s">
        <v>106</v>
      </c>
      <c r="M91" s="36">
        <v>80.98</v>
      </c>
      <c r="N91" s="36">
        <v>76.680000000000007</v>
      </c>
      <c r="O91" s="36">
        <v>91.07</v>
      </c>
      <c r="P91" s="36">
        <v>77.31</v>
      </c>
      <c r="Q91" s="36">
        <v>76.58</v>
      </c>
      <c r="R91" s="36">
        <v>78.180000000000007</v>
      </c>
      <c r="S91" s="36">
        <v>78.430000000000007</v>
      </c>
      <c r="T91" s="36">
        <v>88.33</v>
      </c>
      <c r="U91" s="36">
        <v>88.53</v>
      </c>
      <c r="V91" s="36">
        <v>93.1</v>
      </c>
      <c r="W91" s="36">
        <v>73.33</v>
      </c>
      <c r="X91" s="36">
        <v>87.5</v>
      </c>
      <c r="Y91" s="36">
        <v>87.5</v>
      </c>
      <c r="Z91" s="36">
        <v>68.290000000000006</v>
      </c>
      <c r="AA91" s="36">
        <v>54.55</v>
      </c>
      <c r="AB91" s="36">
        <v>63.89</v>
      </c>
      <c r="AC91" s="36">
        <v>68.97</v>
      </c>
      <c r="AD91" s="36">
        <v>90.12</v>
      </c>
      <c r="AE91" s="36">
        <v>88</v>
      </c>
      <c r="AF91" s="36">
        <v>97.44</v>
      </c>
      <c r="AG91" s="36">
        <v>91.67</v>
      </c>
      <c r="AH91" s="36">
        <v>100</v>
      </c>
      <c r="AI91" s="36">
        <v>100</v>
      </c>
      <c r="AJ91" s="36">
        <v>91.41</v>
      </c>
      <c r="AK91" s="36">
        <v>77.2</v>
      </c>
      <c r="AL91" s="36">
        <v>77.78</v>
      </c>
      <c r="AM91" s="36">
        <v>0</v>
      </c>
      <c r="AN91" s="36">
        <v>82.93</v>
      </c>
      <c r="AO91" s="36">
        <v>53.57</v>
      </c>
      <c r="AP91" s="36">
        <v>42.86</v>
      </c>
      <c r="AQ91" s="36">
        <v>55</v>
      </c>
      <c r="AR91" s="36">
        <v>50</v>
      </c>
      <c r="AS91" s="36">
        <v>96.1</v>
      </c>
      <c r="AT91" s="36">
        <v>74.290000000000006</v>
      </c>
      <c r="AU91" s="36"/>
      <c r="AV91" s="36"/>
      <c r="AW91" s="36">
        <v>75.27</v>
      </c>
      <c r="AX91" s="36">
        <v>73.33</v>
      </c>
      <c r="AY91" s="36">
        <v>75</v>
      </c>
      <c r="AZ91" s="36">
        <v>85.71</v>
      </c>
      <c r="BA91" s="36">
        <v>95.24</v>
      </c>
      <c r="BB91" s="36">
        <v>100</v>
      </c>
      <c r="BC91" s="36">
        <v>90</v>
      </c>
      <c r="BD91" s="36">
        <v>100</v>
      </c>
      <c r="BE91" s="36">
        <v>100</v>
      </c>
      <c r="BF91" s="36">
        <v>100</v>
      </c>
      <c r="BG91" s="36">
        <v>68.61</v>
      </c>
      <c r="BH91" s="36">
        <v>75</v>
      </c>
      <c r="BI91" s="36">
        <v>73.150000000000006</v>
      </c>
      <c r="BJ91" s="36">
        <v>55.88</v>
      </c>
      <c r="BK91" s="36">
        <v>73.33</v>
      </c>
      <c r="BL91" s="36">
        <v>75.86</v>
      </c>
      <c r="BM91" s="36">
        <v>33.33</v>
      </c>
      <c r="BN91" s="36">
        <v>80</v>
      </c>
      <c r="BO91" s="36">
        <v>61.54</v>
      </c>
      <c r="BP91" s="36">
        <v>69.569999999999993</v>
      </c>
      <c r="BQ91" s="36">
        <v>44.79</v>
      </c>
      <c r="BR91" s="36">
        <v>100</v>
      </c>
      <c r="BS91" s="36">
        <v>40</v>
      </c>
      <c r="BT91" s="36">
        <v>48.15</v>
      </c>
      <c r="BU91" s="36">
        <v>28.57</v>
      </c>
      <c r="BV91" s="36">
        <v>80.739999999999995</v>
      </c>
      <c r="BW91" s="36">
        <v>85.71</v>
      </c>
      <c r="BX91" s="36">
        <v>75</v>
      </c>
      <c r="BY91" s="36">
        <v>69.23</v>
      </c>
      <c r="BZ91" s="36">
        <v>71.430000000000007</v>
      </c>
      <c r="CA91" s="36">
        <v>62.96</v>
      </c>
      <c r="CB91" s="36">
        <v>87.04</v>
      </c>
      <c r="CC91" s="36">
        <v>76.58</v>
      </c>
      <c r="CD91" s="36">
        <v>82.28</v>
      </c>
      <c r="CE91" s="36">
        <v>66.67</v>
      </c>
      <c r="CF91" s="36">
        <v>95.35</v>
      </c>
      <c r="CG91" s="36">
        <v>76.790000000000006</v>
      </c>
      <c r="CH91" s="36">
        <v>72.5</v>
      </c>
      <c r="CI91" s="36">
        <v>81.819999999999993</v>
      </c>
      <c r="CJ91" s="36">
        <v>75.44</v>
      </c>
      <c r="CK91" s="36">
        <v>86.36</v>
      </c>
      <c r="CL91" s="36">
        <v>85.71</v>
      </c>
      <c r="CM91" s="36">
        <v>75.47</v>
      </c>
      <c r="CN91" s="36">
        <v>73.17</v>
      </c>
      <c r="CO91" s="36">
        <v>70</v>
      </c>
      <c r="CP91" s="36">
        <v>77.3</v>
      </c>
      <c r="CQ91" s="36">
        <v>78.430000000000007</v>
      </c>
      <c r="CR91" s="36">
        <v>83.78</v>
      </c>
      <c r="CS91" s="36">
        <v>73.91</v>
      </c>
      <c r="CT91" s="36">
        <v>85.71</v>
      </c>
      <c r="CU91" s="36">
        <v>81.819999999999993</v>
      </c>
      <c r="CV91" s="36">
        <v>75</v>
      </c>
      <c r="CW91" s="36">
        <v>88.33</v>
      </c>
      <c r="CX91" s="36">
        <v>86.84</v>
      </c>
      <c r="CY91" s="36">
        <v>93.57</v>
      </c>
      <c r="CZ91" s="36">
        <v>88.65</v>
      </c>
      <c r="DA91" s="36">
        <v>81.91</v>
      </c>
      <c r="DB91" s="36">
        <v>92.05</v>
      </c>
      <c r="DC91" s="36">
        <v>96.72</v>
      </c>
      <c r="DD91" s="38"/>
      <c r="DE91" s="38"/>
      <c r="DF91" s="38"/>
      <c r="DG91" s="38"/>
      <c r="DH91" s="38"/>
      <c r="DI91" s="38"/>
      <c r="DJ91" s="38"/>
      <c r="DK91" s="38"/>
      <c r="DL91" s="38"/>
      <c r="DM91" s="38"/>
      <c r="DN91" s="38"/>
      <c r="DO91" s="38"/>
      <c r="DP91" s="38"/>
      <c r="DQ91" s="38"/>
      <c r="DR91" s="38"/>
      <c r="DS91" s="38"/>
      <c r="DT91" s="38"/>
      <c r="DU91" s="38"/>
      <c r="DV91" s="38"/>
      <c r="DW91" s="38"/>
      <c r="DX91" s="38"/>
      <c r="DY91" s="38"/>
      <c r="DZ91" s="38"/>
      <c r="EA91" s="38"/>
      <c r="EB91" s="38"/>
      <c r="EC91" s="38"/>
      <c r="ED91" s="38"/>
      <c r="EE91" s="38"/>
    </row>
    <row r="92" spans="1:135" s="15" customFormat="1" ht="13.8" x14ac:dyDescent="0.3">
      <c r="A92" s="33" t="s">
        <v>577</v>
      </c>
      <c r="B92" s="34" t="s">
        <v>123</v>
      </c>
      <c r="C92" s="34" t="s">
        <v>101</v>
      </c>
      <c r="D92" s="34" t="s">
        <v>102</v>
      </c>
      <c r="E92" s="34" t="s">
        <v>124</v>
      </c>
      <c r="F92" s="34" t="s">
        <v>125</v>
      </c>
      <c r="G92" s="34" t="s">
        <v>105</v>
      </c>
      <c r="H92" s="34" t="s">
        <v>105</v>
      </c>
      <c r="I92" s="34" t="s">
        <v>536</v>
      </c>
      <c r="J92" s="35">
        <v>1</v>
      </c>
      <c r="K92" s="34" t="s">
        <v>537</v>
      </c>
      <c r="L92" s="34" t="s">
        <v>106</v>
      </c>
      <c r="M92" s="36">
        <v>90.24</v>
      </c>
      <c r="N92" s="36">
        <v>91</v>
      </c>
      <c r="O92" s="36">
        <v>92.56</v>
      </c>
      <c r="P92" s="36">
        <v>85.06</v>
      </c>
      <c r="Q92" s="36">
        <v>91.36</v>
      </c>
      <c r="R92" s="36">
        <v>90.69</v>
      </c>
      <c r="S92" s="36">
        <v>94.92</v>
      </c>
      <c r="T92" s="36">
        <v>95.29</v>
      </c>
      <c r="U92" s="36">
        <v>92.29</v>
      </c>
      <c r="V92" s="36">
        <v>93.1</v>
      </c>
      <c r="W92" s="36">
        <v>86.67</v>
      </c>
      <c r="X92" s="36">
        <v>92.01</v>
      </c>
      <c r="Y92" s="36">
        <v>100</v>
      </c>
      <c r="Z92" s="36">
        <v>90.24</v>
      </c>
      <c r="AA92" s="36">
        <v>90.91</v>
      </c>
      <c r="AB92" s="36">
        <v>83.33</v>
      </c>
      <c r="AC92" s="36">
        <v>90.8</v>
      </c>
      <c r="AD92" s="36">
        <v>95.95</v>
      </c>
      <c r="AE92" s="36">
        <v>73.33</v>
      </c>
      <c r="AF92" s="36">
        <v>89.47</v>
      </c>
      <c r="AG92" s="36">
        <v>100</v>
      </c>
      <c r="AH92" s="36">
        <v>88.46</v>
      </c>
      <c r="AI92" s="36">
        <v>88.89</v>
      </c>
      <c r="AJ92" s="36">
        <v>96.09</v>
      </c>
      <c r="AK92" s="36">
        <v>82.7</v>
      </c>
      <c r="AL92" s="36">
        <v>94.44</v>
      </c>
      <c r="AM92" s="36">
        <v>88.89</v>
      </c>
      <c r="AN92" s="36">
        <v>69.7</v>
      </c>
      <c r="AO92" s="36">
        <v>92.31</v>
      </c>
      <c r="AP92" s="36">
        <v>14.29</v>
      </c>
      <c r="AQ92" s="36">
        <v>100</v>
      </c>
      <c r="AR92" s="36">
        <v>78.569999999999993</v>
      </c>
      <c r="AS92" s="36">
        <v>98.82</v>
      </c>
      <c r="AT92" s="36">
        <v>65.709999999999994</v>
      </c>
      <c r="AU92" s="36">
        <v>77.78</v>
      </c>
      <c r="AV92" s="36"/>
      <c r="AW92" s="36">
        <v>86.67</v>
      </c>
      <c r="AX92" s="36">
        <v>90</v>
      </c>
      <c r="AY92" s="36">
        <v>80</v>
      </c>
      <c r="AZ92" s="36">
        <v>100</v>
      </c>
      <c r="BA92" s="36">
        <v>95.45</v>
      </c>
      <c r="BB92" s="36">
        <v>88.89</v>
      </c>
      <c r="BC92" s="36">
        <v>100</v>
      </c>
      <c r="BD92" s="36">
        <v>100</v>
      </c>
      <c r="BE92" s="36">
        <v>100</v>
      </c>
      <c r="BF92" s="36">
        <v>100</v>
      </c>
      <c r="BG92" s="36">
        <v>82.88</v>
      </c>
      <c r="BH92" s="36">
        <v>88.46</v>
      </c>
      <c r="BI92" s="36">
        <v>83.93</v>
      </c>
      <c r="BJ92" s="36">
        <v>76.19</v>
      </c>
      <c r="BK92" s="36">
        <v>87.46</v>
      </c>
      <c r="BL92" s="36">
        <v>92.79</v>
      </c>
      <c r="BM92" s="36">
        <v>81.25</v>
      </c>
      <c r="BN92" s="36">
        <v>95.12</v>
      </c>
      <c r="BO92" s="36">
        <v>84.31</v>
      </c>
      <c r="BP92" s="36">
        <v>76.92</v>
      </c>
      <c r="BQ92" s="36">
        <v>72.73</v>
      </c>
      <c r="BR92" s="36">
        <v>100</v>
      </c>
      <c r="BS92" s="36">
        <v>83.33</v>
      </c>
      <c r="BT92" s="36">
        <v>55.56</v>
      </c>
      <c r="BU92" s="36">
        <v>71.430000000000007</v>
      </c>
      <c r="BV92" s="36">
        <v>88.25</v>
      </c>
      <c r="BW92" s="36">
        <v>93.65</v>
      </c>
      <c r="BX92" s="36">
        <v>82.61</v>
      </c>
      <c r="BY92" s="36">
        <v>79.489999999999995</v>
      </c>
      <c r="BZ92" s="36">
        <v>85.71</v>
      </c>
      <c r="CA92" s="36">
        <v>77.78</v>
      </c>
      <c r="CB92" s="36">
        <v>82.72</v>
      </c>
      <c r="CC92" s="36">
        <v>91.36</v>
      </c>
      <c r="CD92" s="36">
        <v>96.5</v>
      </c>
      <c r="CE92" s="36">
        <v>95.83</v>
      </c>
      <c r="CF92" s="36">
        <v>97.06</v>
      </c>
      <c r="CG92" s="36">
        <v>78.12</v>
      </c>
      <c r="CH92" s="36">
        <v>77.5</v>
      </c>
      <c r="CI92" s="36">
        <v>90.91</v>
      </c>
      <c r="CJ92" s="36">
        <v>80.7</v>
      </c>
      <c r="CK92" s="36">
        <v>62.88</v>
      </c>
      <c r="CL92" s="36">
        <v>71.430000000000007</v>
      </c>
      <c r="CM92" s="36">
        <v>93.5</v>
      </c>
      <c r="CN92" s="36">
        <v>88.62</v>
      </c>
      <c r="CO92" s="36">
        <v>100</v>
      </c>
      <c r="CP92" s="36">
        <v>94.12</v>
      </c>
      <c r="CQ92" s="36">
        <v>94.92</v>
      </c>
      <c r="CR92" s="36">
        <v>100</v>
      </c>
      <c r="CS92" s="36">
        <v>100</v>
      </c>
      <c r="CT92" s="36">
        <v>100</v>
      </c>
      <c r="CU92" s="36">
        <v>100</v>
      </c>
      <c r="CV92" s="36">
        <v>75</v>
      </c>
      <c r="CW92" s="36">
        <v>95.29</v>
      </c>
      <c r="CX92" s="36">
        <v>91.45</v>
      </c>
      <c r="CY92" s="36">
        <v>97.59</v>
      </c>
      <c r="CZ92" s="36">
        <v>95.74</v>
      </c>
      <c r="DA92" s="36">
        <v>89.29</v>
      </c>
      <c r="DB92" s="36">
        <v>98.68</v>
      </c>
      <c r="DC92" s="36">
        <v>95.08</v>
      </c>
      <c r="DD92" s="38"/>
      <c r="DE92" s="38"/>
      <c r="DF92" s="38"/>
      <c r="DG92" s="38"/>
      <c r="DH92" s="38"/>
      <c r="DI92" s="38"/>
      <c r="DJ92" s="38"/>
      <c r="DK92" s="38"/>
      <c r="DL92" s="38"/>
      <c r="DM92" s="38"/>
      <c r="DN92" s="38"/>
      <c r="DO92" s="38"/>
      <c r="DP92" s="38"/>
      <c r="DQ92" s="38"/>
      <c r="DR92" s="38"/>
      <c r="DS92" s="38"/>
      <c r="DT92" s="38"/>
      <c r="DU92" s="38"/>
      <c r="DV92" s="38"/>
      <c r="DW92" s="38"/>
      <c r="DX92" s="38"/>
      <c r="DY92" s="38"/>
      <c r="DZ92" s="38"/>
      <c r="EA92" s="38"/>
      <c r="EB92" s="38"/>
      <c r="EC92" s="38"/>
      <c r="ED92" s="38"/>
      <c r="EE92" s="38"/>
    </row>
    <row r="93" spans="1:135" s="15" customFormat="1" ht="13.8" x14ac:dyDescent="0.3">
      <c r="A93" s="33" t="s">
        <v>577</v>
      </c>
      <c r="B93" s="15" t="s">
        <v>452</v>
      </c>
      <c r="C93" s="15" t="s">
        <v>101</v>
      </c>
      <c r="D93" s="15" t="s">
        <v>102</v>
      </c>
      <c r="E93" s="15" t="s">
        <v>124</v>
      </c>
      <c r="F93" s="15" t="s">
        <v>453</v>
      </c>
      <c r="G93" s="15" t="s">
        <v>105</v>
      </c>
      <c r="H93" s="15" t="s">
        <v>105</v>
      </c>
      <c r="I93" s="15" t="s">
        <v>536</v>
      </c>
      <c r="J93" s="39">
        <v>1</v>
      </c>
      <c r="K93" s="15" t="s">
        <v>542</v>
      </c>
      <c r="L93" s="15" t="s">
        <v>324</v>
      </c>
      <c r="M93" s="16"/>
      <c r="N93" s="16"/>
      <c r="O93" s="16"/>
      <c r="P93" s="16"/>
      <c r="Q93" s="16"/>
      <c r="R93" s="16"/>
      <c r="S93" s="16"/>
      <c r="T93" s="16"/>
      <c r="U93" s="16">
        <v>78.739999999999995</v>
      </c>
      <c r="V93" s="16">
        <v>81.48</v>
      </c>
      <c r="W93" s="16">
        <v>76.19</v>
      </c>
      <c r="X93" s="16">
        <v>78.62</v>
      </c>
      <c r="Y93" s="16">
        <v>75</v>
      </c>
      <c r="Z93" s="16">
        <v>73.98</v>
      </c>
      <c r="AA93" s="16">
        <v>60.61</v>
      </c>
      <c r="AB93" s="16">
        <v>86.11</v>
      </c>
      <c r="AC93" s="16">
        <v>78.16</v>
      </c>
      <c r="AD93" s="16"/>
      <c r="AE93" s="16">
        <v>74.67</v>
      </c>
      <c r="AF93" s="16">
        <v>89.74</v>
      </c>
      <c r="AG93" s="16">
        <v>100</v>
      </c>
      <c r="AH93" s="16">
        <v>88.46</v>
      </c>
      <c r="AI93" s="16">
        <v>90</v>
      </c>
      <c r="AJ93" s="16"/>
      <c r="AK93" s="16">
        <v>72.260000000000005</v>
      </c>
      <c r="AL93" s="16">
        <v>25</v>
      </c>
      <c r="AM93" s="16">
        <v>0</v>
      </c>
      <c r="AN93" s="16">
        <v>50</v>
      </c>
      <c r="AO93" s="16">
        <v>96.15</v>
      </c>
      <c r="AP93" s="16">
        <v>0</v>
      </c>
      <c r="AQ93" s="16">
        <v>0</v>
      </c>
      <c r="AR93" s="16"/>
      <c r="AS93" s="16">
        <v>84.34</v>
      </c>
      <c r="AT93" s="16">
        <v>77.14</v>
      </c>
      <c r="AU93" s="16"/>
      <c r="AV93" s="16"/>
      <c r="AW93" s="16"/>
      <c r="AX93" s="16"/>
      <c r="AY93" s="16"/>
      <c r="AZ93" s="16"/>
      <c r="BA93" s="16"/>
      <c r="BB93" s="16"/>
      <c r="BC93" s="16"/>
      <c r="BD93" s="16"/>
      <c r="BE93" s="16"/>
      <c r="BF93" s="16"/>
      <c r="BG93" s="16"/>
      <c r="BH93" s="16"/>
      <c r="BI93" s="16"/>
      <c r="BJ93" s="16"/>
      <c r="BK93" s="16">
        <v>66.819999999999993</v>
      </c>
      <c r="BL93" s="16">
        <v>62.5</v>
      </c>
      <c r="BM93" s="16">
        <v>37.5</v>
      </c>
      <c r="BN93" s="16">
        <v>85</v>
      </c>
      <c r="BO93" s="16">
        <v>52.94</v>
      </c>
      <c r="BP93" s="16">
        <v>65.38</v>
      </c>
      <c r="BQ93" s="16"/>
      <c r="BR93" s="16"/>
      <c r="BS93" s="16"/>
      <c r="BT93" s="16"/>
      <c r="BU93" s="16"/>
      <c r="BV93" s="16">
        <v>68.08</v>
      </c>
      <c r="BW93" s="16">
        <v>61.11</v>
      </c>
      <c r="BX93" s="16">
        <v>59.09</v>
      </c>
      <c r="BY93" s="16">
        <v>72</v>
      </c>
      <c r="BZ93" s="16">
        <v>71.430000000000007</v>
      </c>
      <c r="CA93" s="16">
        <v>61.54</v>
      </c>
      <c r="CB93" s="16">
        <v>72.959999999999994</v>
      </c>
      <c r="CC93" s="16"/>
      <c r="CD93" s="16">
        <v>92.86</v>
      </c>
      <c r="CE93" s="16">
        <v>85.71</v>
      </c>
      <c r="CF93" s="16">
        <v>98.81</v>
      </c>
      <c r="CG93" s="16">
        <v>73.349999999999994</v>
      </c>
      <c r="CH93" s="16">
        <v>55</v>
      </c>
      <c r="CI93" s="16">
        <v>90.91</v>
      </c>
      <c r="CJ93" s="16">
        <v>86.49</v>
      </c>
      <c r="CK93" s="16">
        <v>97.73</v>
      </c>
      <c r="CL93" s="16">
        <v>42.86</v>
      </c>
      <c r="CM93" s="16">
        <v>70.42</v>
      </c>
      <c r="CN93" s="16">
        <v>74.8</v>
      </c>
      <c r="CO93" s="16">
        <v>60</v>
      </c>
      <c r="CP93" s="16">
        <v>70.41</v>
      </c>
      <c r="CQ93" s="16"/>
      <c r="CR93" s="16"/>
      <c r="CS93" s="16"/>
      <c r="CT93" s="16"/>
      <c r="CU93" s="16"/>
      <c r="CV93" s="16"/>
      <c r="CW93" s="16">
        <v>92.61</v>
      </c>
      <c r="CX93" s="16">
        <v>84.21</v>
      </c>
      <c r="CY93" s="16">
        <v>95.18</v>
      </c>
      <c r="CZ93" s="16">
        <v>95.74</v>
      </c>
      <c r="DA93" s="16">
        <v>93.53</v>
      </c>
      <c r="DB93" s="16">
        <v>98.68</v>
      </c>
      <c r="DC93" s="16"/>
      <c r="DD93" s="38"/>
      <c r="DE93" s="38"/>
      <c r="DF93" s="38"/>
      <c r="DG93" s="38"/>
      <c r="DH93" s="38"/>
      <c r="DI93" s="38"/>
      <c r="DJ93" s="38"/>
      <c r="DK93" s="38"/>
      <c r="DL93" s="38"/>
      <c r="DM93" s="38"/>
      <c r="DN93" s="38"/>
      <c r="DO93" s="38"/>
      <c r="DP93" s="38"/>
      <c r="DQ93" s="38"/>
      <c r="DR93" s="38"/>
      <c r="DS93" s="38"/>
      <c r="DT93" s="38"/>
      <c r="DU93" s="38"/>
      <c r="DV93" s="38"/>
      <c r="DW93" s="38"/>
      <c r="DX93" s="38"/>
      <c r="DY93" s="38"/>
      <c r="DZ93" s="38"/>
      <c r="EA93" s="38"/>
      <c r="EB93" s="38"/>
      <c r="EC93" s="38"/>
      <c r="ED93" s="38"/>
      <c r="EE93" s="38"/>
    </row>
    <row r="94" spans="1:135" s="15" customFormat="1" ht="13.8" x14ac:dyDescent="0.3">
      <c r="A94" s="33" t="s">
        <v>577</v>
      </c>
      <c r="B94" s="34" t="s">
        <v>126</v>
      </c>
      <c r="C94" s="34" t="s">
        <v>101</v>
      </c>
      <c r="D94" s="34" t="s">
        <v>102</v>
      </c>
      <c r="E94" s="34" t="s">
        <v>124</v>
      </c>
      <c r="F94" s="34" t="s">
        <v>127</v>
      </c>
      <c r="G94" s="34" t="s">
        <v>105</v>
      </c>
      <c r="H94" s="34" t="s">
        <v>105</v>
      </c>
      <c r="I94" s="34" t="s">
        <v>536</v>
      </c>
      <c r="J94" s="35">
        <v>1</v>
      </c>
      <c r="K94" s="34" t="s">
        <v>537</v>
      </c>
      <c r="L94" s="34" t="s">
        <v>106</v>
      </c>
      <c r="M94" s="36">
        <v>95.85</v>
      </c>
      <c r="N94" s="36">
        <v>98.9</v>
      </c>
      <c r="O94" s="36">
        <v>98.07</v>
      </c>
      <c r="P94" s="36">
        <v>94.38</v>
      </c>
      <c r="Q94" s="36">
        <v>98.97</v>
      </c>
      <c r="R94" s="36">
        <v>95.1</v>
      </c>
      <c r="S94" s="36">
        <v>98.1</v>
      </c>
      <c r="T94" s="36">
        <v>98.91</v>
      </c>
      <c r="U94" s="36">
        <v>99.64</v>
      </c>
      <c r="V94" s="36">
        <v>100</v>
      </c>
      <c r="W94" s="36">
        <v>100</v>
      </c>
      <c r="X94" s="36">
        <v>99.31</v>
      </c>
      <c r="Y94" s="36">
        <v>100</v>
      </c>
      <c r="Z94" s="36">
        <v>98.37</v>
      </c>
      <c r="AA94" s="36">
        <v>100</v>
      </c>
      <c r="AB94" s="36">
        <v>97.22</v>
      </c>
      <c r="AC94" s="36">
        <v>97.7</v>
      </c>
      <c r="AD94" s="36">
        <v>100</v>
      </c>
      <c r="AE94" s="36">
        <v>82.67</v>
      </c>
      <c r="AF94" s="36">
        <v>100</v>
      </c>
      <c r="AG94" s="36">
        <v>100</v>
      </c>
      <c r="AH94" s="36">
        <v>100</v>
      </c>
      <c r="AI94" s="36">
        <v>100</v>
      </c>
      <c r="AJ94" s="36">
        <v>97.66</v>
      </c>
      <c r="AK94" s="36">
        <v>90.32</v>
      </c>
      <c r="AL94" s="36">
        <v>83.33</v>
      </c>
      <c r="AM94" s="36">
        <v>100</v>
      </c>
      <c r="AN94" s="36">
        <v>95.12</v>
      </c>
      <c r="AO94" s="36">
        <v>80.95</v>
      </c>
      <c r="AP94" s="36">
        <v>23.81</v>
      </c>
      <c r="AQ94" s="36">
        <v>100</v>
      </c>
      <c r="AR94" s="36">
        <v>80</v>
      </c>
      <c r="AS94" s="36">
        <v>92.94</v>
      </c>
      <c r="AT94" s="36">
        <v>100</v>
      </c>
      <c r="AU94" s="36">
        <v>100</v>
      </c>
      <c r="AV94" s="36"/>
      <c r="AW94" s="36">
        <v>92.47</v>
      </c>
      <c r="AX94" s="36">
        <v>91.67</v>
      </c>
      <c r="AY94" s="36">
        <v>90.62</v>
      </c>
      <c r="AZ94" s="36">
        <v>100</v>
      </c>
      <c r="BA94" s="36">
        <v>100</v>
      </c>
      <c r="BB94" s="36">
        <v>100</v>
      </c>
      <c r="BC94" s="36">
        <v>100</v>
      </c>
      <c r="BD94" s="36">
        <v>100</v>
      </c>
      <c r="BE94" s="36">
        <v>100</v>
      </c>
      <c r="BF94" s="36">
        <v>100</v>
      </c>
      <c r="BG94" s="36">
        <v>95.64</v>
      </c>
      <c r="BH94" s="36">
        <v>96.43</v>
      </c>
      <c r="BI94" s="36">
        <v>99.19</v>
      </c>
      <c r="BJ94" s="36">
        <v>94</v>
      </c>
      <c r="BK94" s="36">
        <v>96.49</v>
      </c>
      <c r="BL94" s="36">
        <v>100</v>
      </c>
      <c r="BM94" s="36">
        <v>93.75</v>
      </c>
      <c r="BN94" s="36">
        <v>97.83</v>
      </c>
      <c r="BO94" s="36">
        <v>100</v>
      </c>
      <c r="BP94" s="36">
        <v>92.31</v>
      </c>
      <c r="BQ94" s="36">
        <v>88.89</v>
      </c>
      <c r="BR94" s="36">
        <v>100</v>
      </c>
      <c r="BS94" s="36">
        <v>100</v>
      </c>
      <c r="BT94" s="36">
        <v>80</v>
      </c>
      <c r="BU94" s="36">
        <v>100</v>
      </c>
      <c r="BV94" s="36">
        <v>97.22</v>
      </c>
      <c r="BW94" s="36">
        <v>98.41</v>
      </c>
      <c r="BX94" s="36">
        <v>95.65</v>
      </c>
      <c r="BY94" s="36">
        <v>92.31</v>
      </c>
      <c r="BZ94" s="36">
        <v>100</v>
      </c>
      <c r="CA94" s="36">
        <v>96.3</v>
      </c>
      <c r="CB94" s="36">
        <v>95.68</v>
      </c>
      <c r="CC94" s="36">
        <v>98.97</v>
      </c>
      <c r="CD94" s="36">
        <v>99.37</v>
      </c>
      <c r="CE94" s="36">
        <v>98.61</v>
      </c>
      <c r="CF94" s="36">
        <v>100</v>
      </c>
      <c r="CG94" s="36">
        <v>81.599999999999994</v>
      </c>
      <c r="CH94" s="36">
        <v>82.5</v>
      </c>
      <c r="CI94" s="36">
        <v>90.91</v>
      </c>
      <c r="CJ94" s="36">
        <v>76.8</v>
      </c>
      <c r="CK94" s="36">
        <v>82.58</v>
      </c>
      <c r="CL94" s="36">
        <v>85.71</v>
      </c>
      <c r="CM94" s="36">
        <v>99.8</v>
      </c>
      <c r="CN94" s="36">
        <v>99.19</v>
      </c>
      <c r="CO94" s="36">
        <v>100</v>
      </c>
      <c r="CP94" s="36">
        <v>100</v>
      </c>
      <c r="CQ94" s="36">
        <v>98.1</v>
      </c>
      <c r="CR94" s="36">
        <v>100</v>
      </c>
      <c r="CS94" s="36">
        <v>100</v>
      </c>
      <c r="CT94" s="36">
        <v>94.29</v>
      </c>
      <c r="CU94" s="36">
        <v>100</v>
      </c>
      <c r="CV94" s="36">
        <v>100</v>
      </c>
      <c r="CW94" s="36">
        <v>98.91</v>
      </c>
      <c r="CX94" s="36">
        <v>99.34</v>
      </c>
      <c r="CY94" s="36">
        <v>100</v>
      </c>
      <c r="CZ94" s="36">
        <v>100</v>
      </c>
      <c r="DA94" s="36">
        <v>92.48</v>
      </c>
      <c r="DB94" s="36">
        <v>97.57</v>
      </c>
      <c r="DC94" s="36">
        <v>98.36</v>
      </c>
      <c r="DD94" s="38"/>
      <c r="DE94" s="38"/>
      <c r="DF94" s="38"/>
      <c r="DG94" s="38"/>
      <c r="DH94" s="38"/>
      <c r="DI94" s="38"/>
      <c r="DJ94" s="38"/>
      <c r="DK94" s="38"/>
      <c r="DL94" s="38"/>
      <c r="DM94" s="38"/>
      <c r="DN94" s="38"/>
      <c r="DO94" s="38"/>
      <c r="DP94" s="38"/>
      <c r="DQ94" s="38"/>
      <c r="DR94" s="38"/>
      <c r="DS94" s="38"/>
      <c r="DT94" s="38"/>
      <c r="DU94" s="38"/>
      <c r="DV94" s="38"/>
      <c r="DW94" s="38"/>
      <c r="DX94" s="38"/>
      <c r="DY94" s="38"/>
      <c r="DZ94" s="38"/>
      <c r="EA94" s="38"/>
      <c r="EB94" s="38"/>
      <c r="EC94" s="38"/>
      <c r="ED94" s="38"/>
      <c r="EE94" s="38"/>
    </row>
    <row r="95" spans="1:135" s="15" customFormat="1" ht="13.8" x14ac:dyDescent="0.3">
      <c r="A95" s="33" t="s">
        <v>577</v>
      </c>
      <c r="B95" s="34" t="s">
        <v>292</v>
      </c>
      <c r="C95" s="34" t="s">
        <v>101</v>
      </c>
      <c r="D95" s="34" t="s">
        <v>102</v>
      </c>
      <c r="E95" s="34" t="s">
        <v>124</v>
      </c>
      <c r="F95" s="34" t="s">
        <v>170</v>
      </c>
      <c r="G95" s="34" t="s">
        <v>105</v>
      </c>
      <c r="H95" s="34" t="s">
        <v>105</v>
      </c>
      <c r="I95" s="34" t="s">
        <v>536</v>
      </c>
      <c r="J95" s="35">
        <v>1</v>
      </c>
      <c r="K95" s="34" t="s">
        <v>537</v>
      </c>
      <c r="L95" s="34" t="s">
        <v>106</v>
      </c>
      <c r="M95" s="36">
        <v>88.03</v>
      </c>
      <c r="N95" s="36">
        <v>91.55</v>
      </c>
      <c r="O95" s="36">
        <v>87.43</v>
      </c>
      <c r="P95" s="36">
        <v>90.49</v>
      </c>
      <c r="Q95" s="36">
        <v>83.95</v>
      </c>
      <c r="R95" s="36">
        <v>85.31</v>
      </c>
      <c r="S95" s="36">
        <v>80</v>
      </c>
      <c r="T95" s="36">
        <v>92.68</v>
      </c>
      <c r="U95" s="36">
        <v>88.17</v>
      </c>
      <c r="V95" s="36">
        <v>89.66</v>
      </c>
      <c r="W95" s="36">
        <v>68.33</v>
      </c>
      <c r="X95" s="36">
        <v>89.93</v>
      </c>
      <c r="Y95" s="36">
        <v>87.5</v>
      </c>
      <c r="Z95" s="36">
        <v>94.31</v>
      </c>
      <c r="AA95" s="36">
        <v>93.94</v>
      </c>
      <c r="AB95" s="36">
        <v>91.67</v>
      </c>
      <c r="AC95" s="36">
        <v>94.25</v>
      </c>
      <c r="AD95" s="36">
        <v>89.31</v>
      </c>
      <c r="AE95" s="36">
        <v>65.33</v>
      </c>
      <c r="AF95" s="36">
        <v>94.74</v>
      </c>
      <c r="AG95" s="36">
        <v>91.67</v>
      </c>
      <c r="AH95" s="36">
        <v>96.15</v>
      </c>
      <c r="AI95" s="36">
        <v>100</v>
      </c>
      <c r="AJ95" s="36">
        <v>83.59</v>
      </c>
      <c r="AK95" s="36">
        <v>88.81</v>
      </c>
      <c r="AL95" s="36">
        <v>94.44</v>
      </c>
      <c r="AM95" s="36">
        <v>100</v>
      </c>
      <c r="AN95" s="36">
        <v>92.68</v>
      </c>
      <c r="AO95" s="36">
        <v>92.86</v>
      </c>
      <c r="AP95" s="36">
        <v>37.5</v>
      </c>
      <c r="AQ95" s="36">
        <v>50</v>
      </c>
      <c r="AR95" s="36">
        <v>71.430000000000007</v>
      </c>
      <c r="AS95" s="36">
        <v>95.88</v>
      </c>
      <c r="AT95" s="36">
        <v>94.29</v>
      </c>
      <c r="AU95" s="36">
        <v>100</v>
      </c>
      <c r="AV95" s="36"/>
      <c r="AW95" s="36">
        <v>91.94</v>
      </c>
      <c r="AX95" s="36">
        <v>80</v>
      </c>
      <c r="AY95" s="36">
        <v>96.88</v>
      </c>
      <c r="AZ95" s="36">
        <v>100</v>
      </c>
      <c r="BA95" s="36">
        <v>97.73</v>
      </c>
      <c r="BB95" s="36">
        <v>100</v>
      </c>
      <c r="BC95" s="36">
        <v>95</v>
      </c>
      <c r="BD95" s="36">
        <v>100</v>
      </c>
      <c r="BE95" s="36">
        <v>100</v>
      </c>
      <c r="BF95" s="36">
        <v>100</v>
      </c>
      <c r="BG95" s="36">
        <v>93.16</v>
      </c>
      <c r="BH95" s="36">
        <v>92.86</v>
      </c>
      <c r="BI95" s="36">
        <v>98.44</v>
      </c>
      <c r="BJ95" s="36">
        <v>91.18</v>
      </c>
      <c r="BK95" s="36">
        <v>96.49</v>
      </c>
      <c r="BL95" s="36">
        <v>100</v>
      </c>
      <c r="BM95" s="36">
        <v>100</v>
      </c>
      <c r="BN95" s="36">
        <v>100</v>
      </c>
      <c r="BO95" s="36">
        <v>100</v>
      </c>
      <c r="BP95" s="36">
        <v>84.62</v>
      </c>
      <c r="BQ95" s="36">
        <v>60</v>
      </c>
      <c r="BR95" s="36">
        <v>100</v>
      </c>
      <c r="BS95" s="36">
        <v>100</v>
      </c>
      <c r="BT95" s="36">
        <v>38.46</v>
      </c>
      <c r="BU95" s="36">
        <v>71.430000000000007</v>
      </c>
      <c r="BV95" s="36">
        <v>98.5</v>
      </c>
      <c r="BW95" s="36">
        <v>100</v>
      </c>
      <c r="BX95" s="36">
        <v>100</v>
      </c>
      <c r="BY95" s="36">
        <v>100</v>
      </c>
      <c r="BZ95" s="36">
        <v>100</v>
      </c>
      <c r="CA95" s="36">
        <v>92.59</v>
      </c>
      <c r="CB95" s="36">
        <v>99.38</v>
      </c>
      <c r="CC95" s="36">
        <v>83.95</v>
      </c>
      <c r="CD95" s="36">
        <v>85.44</v>
      </c>
      <c r="CE95" s="36">
        <v>73.61</v>
      </c>
      <c r="CF95" s="36">
        <v>96.51</v>
      </c>
      <c r="CG95" s="36">
        <v>70.05</v>
      </c>
      <c r="CH95" s="36">
        <v>65</v>
      </c>
      <c r="CI95" s="36">
        <v>72.73</v>
      </c>
      <c r="CJ95" s="36">
        <v>73.87</v>
      </c>
      <c r="CK95" s="36">
        <v>71.97</v>
      </c>
      <c r="CL95" s="36">
        <v>71.430000000000007</v>
      </c>
      <c r="CM95" s="36">
        <v>95.33</v>
      </c>
      <c r="CN95" s="36">
        <v>88.62</v>
      </c>
      <c r="CO95" s="36">
        <v>100</v>
      </c>
      <c r="CP95" s="36">
        <v>97.06</v>
      </c>
      <c r="CQ95" s="36">
        <v>80</v>
      </c>
      <c r="CR95" s="36">
        <v>86.49</v>
      </c>
      <c r="CS95" s="36">
        <v>69.569999999999993</v>
      </c>
      <c r="CT95" s="36">
        <v>80</v>
      </c>
      <c r="CU95" s="36">
        <v>81.819999999999993</v>
      </c>
      <c r="CV95" s="36">
        <v>66.67</v>
      </c>
      <c r="CW95" s="36">
        <v>92.68</v>
      </c>
      <c r="CX95" s="36">
        <v>96.05</v>
      </c>
      <c r="CY95" s="36">
        <v>79.52</v>
      </c>
      <c r="CZ95" s="36">
        <v>95.74</v>
      </c>
      <c r="DA95" s="36">
        <v>87</v>
      </c>
      <c r="DB95" s="36">
        <v>96.03</v>
      </c>
      <c r="DC95" s="36">
        <v>95.08</v>
      </c>
      <c r="DD95" s="38"/>
      <c r="DE95" s="38"/>
      <c r="DF95" s="38"/>
      <c r="DG95" s="38"/>
      <c r="DH95" s="38"/>
      <c r="DI95" s="38"/>
      <c r="DJ95" s="38"/>
      <c r="DK95" s="38"/>
      <c r="DL95" s="38"/>
      <c r="DM95" s="38"/>
      <c r="DN95" s="38"/>
      <c r="DO95" s="38"/>
      <c r="DP95" s="38"/>
      <c r="DQ95" s="38"/>
      <c r="DR95" s="38"/>
      <c r="DS95" s="38"/>
      <c r="DT95" s="38"/>
      <c r="DU95" s="38"/>
      <c r="DV95" s="38"/>
      <c r="DW95" s="38"/>
      <c r="DX95" s="38"/>
      <c r="DY95" s="38"/>
      <c r="DZ95" s="38"/>
      <c r="EA95" s="38"/>
      <c r="EB95" s="38"/>
      <c r="EC95" s="38"/>
      <c r="ED95" s="38"/>
      <c r="EE95" s="38"/>
    </row>
    <row r="96" spans="1:135" s="15" customFormat="1" ht="13.8" x14ac:dyDescent="0.3">
      <c r="A96" s="33" t="s">
        <v>577</v>
      </c>
      <c r="B96" s="34" t="s">
        <v>128</v>
      </c>
      <c r="C96" s="34" t="s">
        <v>101</v>
      </c>
      <c r="D96" s="34" t="s">
        <v>102</v>
      </c>
      <c r="E96" s="34" t="s">
        <v>124</v>
      </c>
      <c r="F96" s="34" t="s">
        <v>129</v>
      </c>
      <c r="G96" s="34" t="s">
        <v>105</v>
      </c>
      <c r="H96" s="34" t="s">
        <v>105</v>
      </c>
      <c r="I96" s="34" t="s">
        <v>536</v>
      </c>
      <c r="J96" s="35">
        <v>1</v>
      </c>
      <c r="K96" s="34" t="s">
        <v>537</v>
      </c>
      <c r="L96" s="34" t="s">
        <v>106</v>
      </c>
      <c r="M96" s="36">
        <v>90.82</v>
      </c>
      <c r="N96" s="36">
        <v>82.51</v>
      </c>
      <c r="O96" s="36">
        <v>92.11</v>
      </c>
      <c r="P96" s="36">
        <v>90.61</v>
      </c>
      <c r="Q96" s="36">
        <v>97.94</v>
      </c>
      <c r="R96" s="36">
        <v>87.7</v>
      </c>
      <c r="S96" s="36">
        <v>95.24</v>
      </c>
      <c r="T96" s="36">
        <v>95.94</v>
      </c>
      <c r="U96" s="36">
        <v>82.53</v>
      </c>
      <c r="V96" s="36">
        <v>73.28</v>
      </c>
      <c r="W96" s="36">
        <v>88.33</v>
      </c>
      <c r="X96" s="36">
        <v>95.14</v>
      </c>
      <c r="Y96" s="36">
        <v>37.5</v>
      </c>
      <c r="Z96" s="36">
        <v>82.93</v>
      </c>
      <c r="AA96" s="36">
        <v>78.790000000000006</v>
      </c>
      <c r="AB96" s="36">
        <v>66.67</v>
      </c>
      <c r="AC96" s="36">
        <v>82.76</v>
      </c>
      <c r="AD96" s="36">
        <v>95.95</v>
      </c>
      <c r="AE96" s="36">
        <v>69.33</v>
      </c>
      <c r="AF96" s="36">
        <v>92.11</v>
      </c>
      <c r="AG96" s="36">
        <v>100</v>
      </c>
      <c r="AH96" s="36">
        <v>88.46</v>
      </c>
      <c r="AI96" s="36">
        <v>100</v>
      </c>
      <c r="AJ96" s="36">
        <v>92.58</v>
      </c>
      <c r="AK96" s="36">
        <v>88.87</v>
      </c>
      <c r="AL96" s="36">
        <v>66.67</v>
      </c>
      <c r="AM96" s="36">
        <v>100</v>
      </c>
      <c r="AN96" s="36">
        <v>90.24</v>
      </c>
      <c r="AO96" s="36">
        <v>84.52</v>
      </c>
      <c r="AP96" s="36">
        <v>23.81</v>
      </c>
      <c r="AQ96" s="36">
        <v>55</v>
      </c>
      <c r="AR96" s="36">
        <v>92.86</v>
      </c>
      <c r="AS96" s="36">
        <v>97.06</v>
      </c>
      <c r="AT96" s="36">
        <v>94.29</v>
      </c>
      <c r="AU96" s="36">
        <v>100</v>
      </c>
      <c r="AV96" s="36"/>
      <c r="AW96" s="36">
        <v>91.94</v>
      </c>
      <c r="AX96" s="36">
        <v>95</v>
      </c>
      <c r="AY96" s="36">
        <v>87.5</v>
      </c>
      <c r="AZ96" s="36">
        <v>100</v>
      </c>
      <c r="BA96" s="36">
        <v>97.62</v>
      </c>
      <c r="BB96" s="36">
        <v>100</v>
      </c>
      <c r="BC96" s="36">
        <v>95</v>
      </c>
      <c r="BD96" s="36">
        <v>100</v>
      </c>
      <c r="BE96" s="36">
        <v>100</v>
      </c>
      <c r="BF96" s="36">
        <v>75</v>
      </c>
      <c r="BG96" s="36">
        <v>87.59</v>
      </c>
      <c r="BH96" s="36">
        <v>92.86</v>
      </c>
      <c r="BI96" s="36">
        <v>92.74</v>
      </c>
      <c r="BJ96" s="36">
        <v>71</v>
      </c>
      <c r="BK96" s="36">
        <v>93.86</v>
      </c>
      <c r="BL96" s="36">
        <v>100</v>
      </c>
      <c r="BM96" s="36">
        <v>75</v>
      </c>
      <c r="BN96" s="36">
        <v>97.83</v>
      </c>
      <c r="BO96" s="36">
        <v>94.44</v>
      </c>
      <c r="BP96" s="36">
        <v>92.31</v>
      </c>
      <c r="BQ96" s="36">
        <v>88</v>
      </c>
      <c r="BR96" s="36">
        <v>100</v>
      </c>
      <c r="BS96" s="36">
        <v>100</v>
      </c>
      <c r="BT96" s="36">
        <v>76.92</v>
      </c>
      <c r="BU96" s="36">
        <v>100</v>
      </c>
      <c r="BV96" s="36">
        <v>91.67</v>
      </c>
      <c r="BW96" s="36">
        <v>95.24</v>
      </c>
      <c r="BX96" s="36">
        <v>95.65</v>
      </c>
      <c r="BY96" s="36">
        <v>69.23</v>
      </c>
      <c r="BZ96" s="36">
        <v>100</v>
      </c>
      <c r="CA96" s="36">
        <v>92.59</v>
      </c>
      <c r="CB96" s="36">
        <v>88.89</v>
      </c>
      <c r="CC96" s="36">
        <v>97.94</v>
      </c>
      <c r="CD96" s="36">
        <v>94.3</v>
      </c>
      <c r="CE96" s="36">
        <v>88.89</v>
      </c>
      <c r="CF96" s="36">
        <v>98.84</v>
      </c>
      <c r="CG96" s="36">
        <v>81.7</v>
      </c>
      <c r="CH96" s="36">
        <v>87.5</v>
      </c>
      <c r="CI96" s="36">
        <v>72.73</v>
      </c>
      <c r="CJ96" s="36">
        <v>81.58</v>
      </c>
      <c r="CK96" s="36">
        <v>85.61</v>
      </c>
      <c r="CL96" s="36">
        <v>57.14</v>
      </c>
      <c r="CM96" s="36">
        <v>85.47</v>
      </c>
      <c r="CN96" s="36">
        <v>91.87</v>
      </c>
      <c r="CO96" s="36">
        <v>77.5</v>
      </c>
      <c r="CP96" s="36">
        <v>84.31</v>
      </c>
      <c r="CQ96" s="36">
        <v>95.24</v>
      </c>
      <c r="CR96" s="36">
        <v>100</v>
      </c>
      <c r="CS96" s="36">
        <v>100</v>
      </c>
      <c r="CT96" s="36">
        <v>100</v>
      </c>
      <c r="CU96" s="36">
        <v>100</v>
      </c>
      <c r="CV96" s="36">
        <v>83.33</v>
      </c>
      <c r="CW96" s="36">
        <v>95.94</v>
      </c>
      <c r="CX96" s="36">
        <v>89.47</v>
      </c>
      <c r="CY96" s="36">
        <v>98.8</v>
      </c>
      <c r="CZ96" s="36">
        <v>100</v>
      </c>
      <c r="DA96" s="36">
        <v>90.77</v>
      </c>
      <c r="DB96" s="36">
        <v>98.9</v>
      </c>
      <c r="DC96" s="36">
        <v>99.18</v>
      </c>
      <c r="DD96" s="38"/>
      <c r="DE96" s="38"/>
      <c r="DF96" s="38"/>
      <c r="DG96" s="38"/>
      <c r="DH96" s="38"/>
      <c r="DI96" s="38"/>
      <c r="DJ96" s="38"/>
      <c r="DK96" s="38"/>
      <c r="DL96" s="38"/>
      <c r="DM96" s="38"/>
      <c r="DN96" s="38"/>
      <c r="DO96" s="38"/>
      <c r="DP96" s="38"/>
      <c r="DQ96" s="38"/>
      <c r="DR96" s="38"/>
      <c r="DS96" s="38"/>
      <c r="DT96" s="38"/>
      <c r="DU96" s="38"/>
      <c r="DV96" s="38"/>
      <c r="DW96" s="38"/>
      <c r="DX96" s="38"/>
      <c r="DY96" s="38"/>
      <c r="DZ96" s="38"/>
      <c r="EA96" s="38"/>
      <c r="EB96" s="38"/>
      <c r="EC96" s="38"/>
      <c r="ED96" s="38"/>
      <c r="EE96" s="38"/>
    </row>
    <row r="97" spans="1:135" s="15" customFormat="1" ht="13.8" x14ac:dyDescent="0.3">
      <c r="A97" s="33" t="s">
        <v>577</v>
      </c>
      <c r="B97" s="34" t="s">
        <v>308</v>
      </c>
      <c r="C97" s="34" t="s">
        <v>101</v>
      </c>
      <c r="D97" s="34" t="s">
        <v>102</v>
      </c>
      <c r="E97" s="34" t="s">
        <v>143</v>
      </c>
      <c r="F97" s="34" t="s">
        <v>194</v>
      </c>
      <c r="G97" s="34" t="s">
        <v>105</v>
      </c>
      <c r="H97" s="34" t="s">
        <v>105</v>
      </c>
      <c r="I97" s="34" t="s">
        <v>536</v>
      </c>
      <c r="J97" s="35">
        <v>1</v>
      </c>
      <c r="K97" s="34" t="s">
        <v>537</v>
      </c>
      <c r="L97" s="34" t="s">
        <v>106</v>
      </c>
      <c r="M97" s="36">
        <v>71.89</v>
      </c>
      <c r="N97" s="36">
        <v>71.84</v>
      </c>
      <c r="O97" s="36">
        <v>82.95</v>
      </c>
      <c r="P97" s="36">
        <v>65.489999999999995</v>
      </c>
      <c r="Q97" s="36">
        <v>79.17</v>
      </c>
      <c r="R97" s="36">
        <v>65.08</v>
      </c>
      <c r="S97" s="36">
        <v>24.71</v>
      </c>
      <c r="T97" s="36">
        <v>90.03</v>
      </c>
      <c r="U97" s="36">
        <v>70.88</v>
      </c>
      <c r="V97" s="36">
        <v>82.76</v>
      </c>
      <c r="W97" s="36">
        <v>76.67</v>
      </c>
      <c r="X97" s="36">
        <v>62.59</v>
      </c>
      <c r="Y97" s="36">
        <v>100</v>
      </c>
      <c r="Z97" s="36">
        <v>73.17</v>
      </c>
      <c r="AA97" s="36">
        <v>72.73</v>
      </c>
      <c r="AB97" s="36">
        <v>83.33</v>
      </c>
      <c r="AC97" s="36">
        <v>73.56</v>
      </c>
      <c r="AD97" s="36">
        <v>86.56</v>
      </c>
      <c r="AE97" s="36">
        <v>72</v>
      </c>
      <c r="AF97" s="36">
        <v>78.95</v>
      </c>
      <c r="AG97" s="36">
        <v>91.67</v>
      </c>
      <c r="AH97" s="36">
        <v>73.08</v>
      </c>
      <c r="AI97" s="36">
        <v>100</v>
      </c>
      <c r="AJ97" s="36">
        <v>75.39</v>
      </c>
      <c r="AK97" s="36">
        <v>55.09</v>
      </c>
      <c r="AL97" s="36">
        <v>50</v>
      </c>
      <c r="AM97" s="36">
        <v>0</v>
      </c>
      <c r="AN97" s="36">
        <v>31.25</v>
      </c>
      <c r="AO97" s="36">
        <v>52.08</v>
      </c>
      <c r="AP97" s="36">
        <v>0</v>
      </c>
      <c r="AQ97" s="36">
        <v>0</v>
      </c>
      <c r="AR97" s="36"/>
      <c r="AS97" s="36">
        <v>90.79</v>
      </c>
      <c r="AT97" s="36">
        <v>20</v>
      </c>
      <c r="AU97" s="36"/>
      <c r="AV97" s="36"/>
      <c r="AW97" s="36">
        <v>38.64</v>
      </c>
      <c r="AX97" s="36">
        <v>18.75</v>
      </c>
      <c r="AY97" s="36">
        <v>44.44</v>
      </c>
      <c r="AZ97" s="36">
        <v>57.14</v>
      </c>
      <c r="BA97" s="36">
        <v>85.71</v>
      </c>
      <c r="BB97" s="36">
        <v>83.33</v>
      </c>
      <c r="BC97" s="36">
        <v>85</v>
      </c>
      <c r="BD97" s="36">
        <v>100</v>
      </c>
      <c r="BE97" s="36">
        <v>100</v>
      </c>
      <c r="BF97" s="36">
        <v>75</v>
      </c>
      <c r="BG97" s="36"/>
      <c r="BH97" s="36"/>
      <c r="BI97" s="36"/>
      <c r="BJ97" s="36"/>
      <c r="BK97" s="36">
        <v>64.709999999999994</v>
      </c>
      <c r="BL97" s="36">
        <v>83.33</v>
      </c>
      <c r="BM97" s="36">
        <v>37.5</v>
      </c>
      <c r="BN97" s="36">
        <v>78.05</v>
      </c>
      <c r="BO97" s="36">
        <v>82.35</v>
      </c>
      <c r="BP97" s="36">
        <v>30</v>
      </c>
      <c r="BQ97" s="36">
        <v>33.33</v>
      </c>
      <c r="BR97" s="36">
        <v>100</v>
      </c>
      <c r="BS97" s="36">
        <v>0</v>
      </c>
      <c r="BT97" s="36"/>
      <c r="BU97" s="36">
        <v>0</v>
      </c>
      <c r="BV97" s="36">
        <v>79.61</v>
      </c>
      <c r="BW97" s="36">
        <v>65.08</v>
      </c>
      <c r="BX97" s="36">
        <v>90.91</v>
      </c>
      <c r="BY97" s="36">
        <v>83.33</v>
      </c>
      <c r="BZ97" s="36">
        <v>57.14</v>
      </c>
      <c r="CA97" s="36">
        <v>92.31</v>
      </c>
      <c r="CB97" s="36">
        <v>88.68</v>
      </c>
      <c r="CC97" s="36">
        <v>79.17</v>
      </c>
      <c r="CD97" s="36">
        <v>76.13</v>
      </c>
      <c r="CE97" s="36">
        <v>75</v>
      </c>
      <c r="CF97" s="36">
        <v>77.06</v>
      </c>
      <c r="CG97" s="36">
        <v>49.45</v>
      </c>
      <c r="CH97" s="36">
        <v>45</v>
      </c>
      <c r="CI97" s="36">
        <v>81.819999999999993</v>
      </c>
      <c r="CJ97" s="36">
        <v>47.3</v>
      </c>
      <c r="CK97" s="36">
        <v>35.61</v>
      </c>
      <c r="CL97" s="36">
        <v>57.14</v>
      </c>
      <c r="CM97" s="36"/>
      <c r="CN97" s="36"/>
      <c r="CO97" s="36"/>
      <c r="CP97" s="36"/>
      <c r="CQ97" s="36">
        <v>24.71</v>
      </c>
      <c r="CR97" s="36">
        <v>35.14</v>
      </c>
      <c r="CS97" s="36">
        <v>0</v>
      </c>
      <c r="CT97" s="36">
        <v>23.33</v>
      </c>
      <c r="CU97" s="36">
        <v>28.57</v>
      </c>
      <c r="CV97" s="36">
        <v>25</v>
      </c>
      <c r="CW97" s="36">
        <v>90.03</v>
      </c>
      <c r="CX97" s="36">
        <v>80.14</v>
      </c>
      <c r="CY97" s="36">
        <v>92.77</v>
      </c>
      <c r="CZ97" s="36">
        <v>88.83</v>
      </c>
      <c r="DA97" s="36">
        <v>69.81</v>
      </c>
      <c r="DB97" s="36">
        <v>98.34</v>
      </c>
      <c r="DC97" s="36">
        <v>97.54</v>
      </c>
      <c r="DD97" s="38"/>
      <c r="DE97" s="38"/>
      <c r="DF97" s="38"/>
      <c r="DG97" s="38"/>
      <c r="DH97" s="38"/>
      <c r="DI97" s="38"/>
      <c r="DJ97" s="38"/>
      <c r="DK97" s="38"/>
      <c r="DL97" s="38"/>
      <c r="DM97" s="38"/>
      <c r="DN97" s="38"/>
      <c r="DO97" s="38"/>
      <c r="DP97" s="38"/>
      <c r="DQ97" s="38"/>
      <c r="DR97" s="38"/>
      <c r="DS97" s="38"/>
      <c r="DT97" s="38"/>
      <c r="DU97" s="38"/>
      <c r="DV97" s="38"/>
      <c r="DW97" s="38"/>
      <c r="DX97" s="38"/>
      <c r="DY97" s="38"/>
      <c r="DZ97" s="38"/>
      <c r="EA97" s="38"/>
      <c r="EB97" s="38"/>
      <c r="EC97" s="38"/>
      <c r="ED97" s="38"/>
      <c r="EE97" s="38"/>
    </row>
    <row r="98" spans="1:135" s="15" customFormat="1" ht="13.8" x14ac:dyDescent="0.3">
      <c r="A98" s="33" t="s">
        <v>577</v>
      </c>
      <c r="B98" s="34" t="s">
        <v>193</v>
      </c>
      <c r="C98" s="34" t="s">
        <v>101</v>
      </c>
      <c r="D98" s="34" t="s">
        <v>102</v>
      </c>
      <c r="E98" s="34" t="s">
        <v>143</v>
      </c>
      <c r="F98" s="34" t="s">
        <v>194</v>
      </c>
      <c r="G98" s="34" t="s">
        <v>105</v>
      </c>
      <c r="H98" s="34" t="s">
        <v>105</v>
      </c>
      <c r="I98" s="34" t="s">
        <v>536</v>
      </c>
      <c r="J98" s="35">
        <v>1</v>
      </c>
      <c r="K98" s="34" t="s">
        <v>537</v>
      </c>
      <c r="L98" s="34" t="s">
        <v>106</v>
      </c>
      <c r="M98" s="36">
        <v>80.040000000000006</v>
      </c>
      <c r="N98" s="36">
        <v>98.19</v>
      </c>
      <c r="O98" s="36">
        <v>94.44</v>
      </c>
      <c r="P98" s="36">
        <v>76.16</v>
      </c>
      <c r="Q98" s="36">
        <v>78.400000000000006</v>
      </c>
      <c r="R98" s="36">
        <v>71.31</v>
      </c>
      <c r="S98" s="36">
        <v>38.200000000000003</v>
      </c>
      <c r="T98" s="36">
        <v>96.3</v>
      </c>
      <c r="U98" s="36">
        <v>96.92</v>
      </c>
      <c r="V98" s="36">
        <v>100</v>
      </c>
      <c r="W98" s="36">
        <v>90</v>
      </c>
      <c r="X98" s="36">
        <v>96.1</v>
      </c>
      <c r="Y98" s="36">
        <v>100</v>
      </c>
      <c r="Z98" s="36">
        <v>99.19</v>
      </c>
      <c r="AA98" s="36">
        <v>100</v>
      </c>
      <c r="AB98" s="36">
        <v>97.22</v>
      </c>
      <c r="AC98" s="36">
        <v>98.85</v>
      </c>
      <c r="AD98" s="36">
        <v>96.97</v>
      </c>
      <c r="AE98" s="36">
        <v>92</v>
      </c>
      <c r="AF98" s="36">
        <v>86.84</v>
      </c>
      <c r="AG98" s="36">
        <v>100</v>
      </c>
      <c r="AH98" s="36">
        <v>80.77</v>
      </c>
      <c r="AI98" s="36">
        <v>100</v>
      </c>
      <c r="AJ98" s="36">
        <v>96.09</v>
      </c>
      <c r="AK98" s="36">
        <v>59.41</v>
      </c>
      <c r="AL98" s="36">
        <v>58.33</v>
      </c>
      <c r="AM98" s="36">
        <v>0</v>
      </c>
      <c r="AN98" s="36">
        <v>38.46</v>
      </c>
      <c r="AO98" s="36">
        <v>54.86</v>
      </c>
      <c r="AP98" s="36"/>
      <c r="AQ98" s="36">
        <v>0</v>
      </c>
      <c r="AR98" s="36">
        <v>78.569999999999993</v>
      </c>
      <c r="AS98" s="36">
        <v>89.41</v>
      </c>
      <c r="AT98" s="36">
        <v>20</v>
      </c>
      <c r="AU98" s="36">
        <v>77.78</v>
      </c>
      <c r="AV98" s="36"/>
      <c r="AW98" s="36">
        <v>54.31</v>
      </c>
      <c r="AX98" s="36">
        <v>22.22</v>
      </c>
      <c r="AY98" s="36">
        <v>66.67</v>
      </c>
      <c r="AZ98" s="36">
        <v>67.86</v>
      </c>
      <c r="BA98" s="36">
        <v>87.5</v>
      </c>
      <c r="BB98" s="36">
        <v>87.5</v>
      </c>
      <c r="BC98" s="36">
        <v>83.33</v>
      </c>
      <c r="BD98" s="36">
        <v>100</v>
      </c>
      <c r="BE98" s="36">
        <v>100</v>
      </c>
      <c r="BF98" s="36">
        <v>75</v>
      </c>
      <c r="BG98" s="36"/>
      <c r="BH98" s="36"/>
      <c r="BI98" s="36"/>
      <c r="BJ98" s="36"/>
      <c r="BK98" s="36">
        <v>89.91</v>
      </c>
      <c r="BL98" s="36">
        <v>100</v>
      </c>
      <c r="BM98" s="36">
        <v>87.5</v>
      </c>
      <c r="BN98" s="36">
        <v>92.68</v>
      </c>
      <c r="BO98" s="36">
        <v>100</v>
      </c>
      <c r="BP98" s="36">
        <v>73.08</v>
      </c>
      <c r="BQ98" s="36">
        <v>69.7</v>
      </c>
      <c r="BR98" s="36">
        <v>100</v>
      </c>
      <c r="BS98" s="36">
        <v>66.67</v>
      </c>
      <c r="BT98" s="36">
        <v>22.22</v>
      </c>
      <c r="BU98" s="36">
        <v>92.86</v>
      </c>
      <c r="BV98" s="36">
        <v>91.34</v>
      </c>
      <c r="BW98" s="36">
        <v>98.41</v>
      </c>
      <c r="BX98" s="36">
        <v>86.96</v>
      </c>
      <c r="BY98" s="36">
        <v>68</v>
      </c>
      <c r="BZ98" s="36">
        <v>71.430000000000007</v>
      </c>
      <c r="CA98" s="36">
        <v>100</v>
      </c>
      <c r="CB98" s="36">
        <v>89.94</v>
      </c>
      <c r="CC98" s="36">
        <v>78.400000000000006</v>
      </c>
      <c r="CD98" s="36">
        <v>92.99</v>
      </c>
      <c r="CE98" s="36">
        <v>87.5</v>
      </c>
      <c r="CF98" s="36">
        <v>97.65</v>
      </c>
      <c r="CG98" s="36">
        <v>55.74</v>
      </c>
      <c r="CH98" s="36">
        <v>47.5</v>
      </c>
      <c r="CI98" s="36">
        <v>72.73</v>
      </c>
      <c r="CJ98" s="36">
        <v>60.81</v>
      </c>
      <c r="CK98" s="36">
        <v>50.76</v>
      </c>
      <c r="CL98" s="36">
        <v>57.14</v>
      </c>
      <c r="CM98" s="36">
        <v>61.13</v>
      </c>
      <c r="CN98" s="36">
        <v>70.73</v>
      </c>
      <c r="CO98" s="36">
        <v>75</v>
      </c>
      <c r="CP98" s="36">
        <v>54.17</v>
      </c>
      <c r="CQ98" s="36">
        <v>38.200000000000003</v>
      </c>
      <c r="CR98" s="36">
        <v>32.43</v>
      </c>
      <c r="CS98" s="36">
        <v>20</v>
      </c>
      <c r="CT98" s="36">
        <v>36.67</v>
      </c>
      <c r="CU98" s="36">
        <v>48.28</v>
      </c>
      <c r="CV98" s="36">
        <v>50</v>
      </c>
      <c r="CW98" s="36">
        <v>96.3</v>
      </c>
      <c r="CX98" s="36">
        <v>97.26</v>
      </c>
      <c r="CY98" s="36">
        <v>98.8</v>
      </c>
      <c r="CZ98" s="36">
        <v>86.7</v>
      </c>
      <c r="DA98" s="36">
        <v>77.55</v>
      </c>
      <c r="DB98" s="36">
        <v>96.36</v>
      </c>
      <c r="DC98" s="36">
        <v>90.22</v>
      </c>
      <c r="DD98" s="38"/>
      <c r="DE98" s="38"/>
      <c r="DF98" s="38"/>
      <c r="DG98" s="38"/>
      <c r="DH98" s="38"/>
      <c r="DI98" s="38"/>
      <c r="DJ98" s="38"/>
      <c r="DK98" s="38"/>
      <c r="DL98" s="38"/>
      <c r="DM98" s="38"/>
      <c r="DN98" s="38"/>
      <c r="DO98" s="38"/>
      <c r="DP98" s="38"/>
      <c r="DQ98" s="38"/>
      <c r="DR98" s="38"/>
      <c r="DS98" s="38"/>
      <c r="DT98" s="38"/>
      <c r="DU98" s="38"/>
      <c r="DV98" s="38"/>
      <c r="DW98" s="38"/>
      <c r="DX98" s="38"/>
      <c r="DY98" s="38"/>
      <c r="DZ98" s="38"/>
      <c r="EA98" s="38"/>
      <c r="EB98" s="38"/>
      <c r="EC98" s="38"/>
      <c r="ED98" s="38"/>
      <c r="EE98" s="38"/>
    </row>
    <row r="99" spans="1:135" s="15" customFormat="1" ht="13.8" x14ac:dyDescent="0.3">
      <c r="A99" s="33" t="s">
        <v>577</v>
      </c>
      <c r="B99" s="34" t="s">
        <v>159</v>
      </c>
      <c r="C99" s="34" t="s">
        <v>101</v>
      </c>
      <c r="D99" s="34" t="s">
        <v>102</v>
      </c>
      <c r="E99" s="34" t="s">
        <v>158</v>
      </c>
      <c r="F99" s="34" t="s">
        <v>108</v>
      </c>
      <c r="G99" s="34" t="s">
        <v>105</v>
      </c>
      <c r="H99" s="34" t="s">
        <v>105</v>
      </c>
      <c r="I99" s="34" t="s">
        <v>536</v>
      </c>
      <c r="J99" s="35">
        <v>1</v>
      </c>
      <c r="K99" s="34" t="s">
        <v>537</v>
      </c>
      <c r="L99" s="34" t="s">
        <v>106</v>
      </c>
      <c r="M99" s="36">
        <v>91.24</v>
      </c>
      <c r="N99" s="36">
        <v>89.29</v>
      </c>
      <c r="O99" s="36">
        <v>97.02</v>
      </c>
      <c r="P99" s="36">
        <v>93.04</v>
      </c>
      <c r="Q99" s="36">
        <v>94.9</v>
      </c>
      <c r="R99" s="36">
        <v>85.6</v>
      </c>
      <c r="S99" s="36">
        <v>90.92</v>
      </c>
      <c r="T99" s="36">
        <v>95.95</v>
      </c>
      <c r="U99" s="36"/>
      <c r="V99" s="36"/>
      <c r="W99" s="36"/>
      <c r="X99" s="36"/>
      <c r="Y99" s="36"/>
      <c r="Z99" s="36">
        <v>87.8</v>
      </c>
      <c r="AA99" s="36">
        <v>90.91</v>
      </c>
      <c r="AB99" s="36">
        <v>94.44</v>
      </c>
      <c r="AC99" s="36">
        <v>82.76</v>
      </c>
      <c r="AD99" s="36">
        <v>98.18</v>
      </c>
      <c r="AE99" s="36"/>
      <c r="AF99" s="36"/>
      <c r="AG99" s="36"/>
      <c r="AH99" s="36"/>
      <c r="AI99" s="36"/>
      <c r="AJ99" s="36">
        <v>99.09</v>
      </c>
      <c r="AK99" s="36">
        <v>91.37</v>
      </c>
      <c r="AL99" s="36">
        <v>100</v>
      </c>
      <c r="AM99" s="36">
        <v>72.22</v>
      </c>
      <c r="AN99" s="36">
        <v>100</v>
      </c>
      <c r="AO99" s="36">
        <v>100</v>
      </c>
      <c r="AP99" s="36">
        <v>0</v>
      </c>
      <c r="AQ99" s="36">
        <v>93.75</v>
      </c>
      <c r="AR99" s="36"/>
      <c r="AS99" s="36">
        <v>92.17</v>
      </c>
      <c r="AT99" s="36">
        <v>85.71</v>
      </c>
      <c r="AU99" s="36">
        <v>88.89</v>
      </c>
      <c r="AV99" s="36"/>
      <c r="AW99" s="36">
        <v>98.33</v>
      </c>
      <c r="AX99" s="36">
        <v>95</v>
      </c>
      <c r="AY99" s="36">
        <v>100</v>
      </c>
      <c r="AZ99" s="36">
        <v>100</v>
      </c>
      <c r="BA99" s="36">
        <v>90.91</v>
      </c>
      <c r="BB99" s="36">
        <v>88.89</v>
      </c>
      <c r="BC99" s="36">
        <v>100</v>
      </c>
      <c r="BD99" s="36">
        <v>66.67</v>
      </c>
      <c r="BE99" s="36">
        <v>100</v>
      </c>
      <c r="BF99" s="36">
        <v>100</v>
      </c>
      <c r="BG99" s="36"/>
      <c r="BH99" s="36"/>
      <c r="BI99" s="36"/>
      <c r="BJ99" s="36"/>
      <c r="BK99" s="36">
        <v>94.86</v>
      </c>
      <c r="BL99" s="36">
        <v>98.61</v>
      </c>
      <c r="BM99" s="36">
        <v>87.5</v>
      </c>
      <c r="BN99" s="36">
        <v>95</v>
      </c>
      <c r="BO99" s="36">
        <v>94.12</v>
      </c>
      <c r="BP99" s="36">
        <v>96.15</v>
      </c>
      <c r="BQ99" s="36"/>
      <c r="BR99" s="36"/>
      <c r="BS99" s="36"/>
      <c r="BT99" s="36"/>
      <c r="BU99" s="36"/>
      <c r="BV99" s="36">
        <v>91.13</v>
      </c>
      <c r="BW99" s="36">
        <v>97.62</v>
      </c>
      <c r="BX99" s="36">
        <v>95.24</v>
      </c>
      <c r="BY99" s="36">
        <v>84</v>
      </c>
      <c r="BZ99" s="36">
        <v>100</v>
      </c>
      <c r="CA99" s="36">
        <v>83.33</v>
      </c>
      <c r="CB99" s="36"/>
      <c r="CC99" s="36">
        <v>94.9</v>
      </c>
      <c r="CD99" s="36">
        <v>95.78</v>
      </c>
      <c r="CE99" s="36">
        <v>100</v>
      </c>
      <c r="CF99" s="36">
        <v>92.26</v>
      </c>
      <c r="CG99" s="36">
        <v>74.53</v>
      </c>
      <c r="CH99" s="36">
        <v>67.5</v>
      </c>
      <c r="CI99" s="36">
        <v>81.819999999999993</v>
      </c>
      <c r="CJ99" s="36">
        <v>86.84</v>
      </c>
      <c r="CK99" s="36">
        <v>79.55</v>
      </c>
      <c r="CL99" s="36">
        <v>28.57</v>
      </c>
      <c r="CM99" s="36">
        <v>83.54</v>
      </c>
      <c r="CN99" s="36">
        <v>90.24</v>
      </c>
      <c r="CO99" s="36">
        <v>75</v>
      </c>
      <c r="CP99" s="36">
        <v>82.35</v>
      </c>
      <c r="CQ99" s="36">
        <v>90.92</v>
      </c>
      <c r="CR99" s="36">
        <v>89.19</v>
      </c>
      <c r="CS99" s="36">
        <v>86.96</v>
      </c>
      <c r="CT99" s="36">
        <v>100</v>
      </c>
      <c r="CU99" s="36">
        <v>100</v>
      </c>
      <c r="CV99" s="36">
        <v>91.67</v>
      </c>
      <c r="CW99" s="36">
        <v>95.95</v>
      </c>
      <c r="CX99" s="36">
        <v>94.16</v>
      </c>
      <c r="CY99" s="36">
        <v>96.39</v>
      </c>
      <c r="CZ99" s="36">
        <v>97.83</v>
      </c>
      <c r="DA99" s="36">
        <v>87.86</v>
      </c>
      <c r="DB99" s="36">
        <v>99.34</v>
      </c>
      <c r="DC99" s="36">
        <v>89.34</v>
      </c>
      <c r="DD99" s="38"/>
      <c r="DE99" s="38"/>
      <c r="DF99" s="38"/>
      <c r="DG99" s="38"/>
      <c r="DH99" s="38"/>
      <c r="DI99" s="38"/>
      <c r="DJ99" s="38"/>
      <c r="DK99" s="38"/>
      <c r="DL99" s="38"/>
      <c r="DM99" s="38"/>
      <c r="DN99" s="38"/>
      <c r="DO99" s="38"/>
      <c r="DP99" s="38"/>
      <c r="DQ99" s="38"/>
      <c r="DR99" s="38"/>
      <c r="DS99" s="38"/>
      <c r="DT99" s="38"/>
      <c r="DU99" s="38"/>
      <c r="DV99" s="38"/>
      <c r="DW99" s="38"/>
      <c r="DX99" s="38"/>
      <c r="DY99" s="38"/>
      <c r="DZ99" s="38"/>
      <c r="EA99" s="38"/>
      <c r="EB99" s="38"/>
      <c r="EC99" s="38"/>
      <c r="ED99" s="38"/>
      <c r="EE99" s="38"/>
    </row>
    <row r="100" spans="1:135" s="15" customFormat="1" ht="13.8" x14ac:dyDescent="0.3">
      <c r="A100" s="33" t="s">
        <v>577</v>
      </c>
      <c r="B100" s="34" t="s">
        <v>205</v>
      </c>
      <c r="C100" s="34" t="s">
        <v>101</v>
      </c>
      <c r="D100" s="34" t="s">
        <v>102</v>
      </c>
      <c r="E100" s="34" t="s">
        <v>161</v>
      </c>
      <c r="F100" s="34" t="s">
        <v>138</v>
      </c>
      <c r="G100" s="34" t="s">
        <v>105</v>
      </c>
      <c r="H100" s="34" t="s">
        <v>105</v>
      </c>
      <c r="I100" s="34" t="s">
        <v>536</v>
      </c>
      <c r="J100" s="35">
        <v>1</v>
      </c>
      <c r="K100" s="34" t="s">
        <v>537</v>
      </c>
      <c r="L100" s="34" t="s">
        <v>106</v>
      </c>
      <c r="M100" s="36">
        <v>84.17</v>
      </c>
      <c r="N100" s="36">
        <v>87.72</v>
      </c>
      <c r="O100" s="36">
        <v>95.81</v>
      </c>
      <c r="P100" s="36">
        <v>78.02</v>
      </c>
      <c r="Q100" s="36">
        <v>89.3</v>
      </c>
      <c r="R100" s="36">
        <v>80.03</v>
      </c>
      <c r="S100" s="36">
        <v>86.27</v>
      </c>
      <c r="T100" s="36">
        <v>93.25</v>
      </c>
      <c r="U100" s="36">
        <v>89.07</v>
      </c>
      <c r="V100" s="36">
        <v>84.48</v>
      </c>
      <c r="W100" s="36">
        <v>81.67</v>
      </c>
      <c r="X100" s="36">
        <v>96.18</v>
      </c>
      <c r="Y100" s="36">
        <v>62.5</v>
      </c>
      <c r="Z100" s="36">
        <v>86.99</v>
      </c>
      <c r="AA100" s="36">
        <v>87.88</v>
      </c>
      <c r="AB100" s="36">
        <v>86.11</v>
      </c>
      <c r="AC100" s="36">
        <v>85.06</v>
      </c>
      <c r="AD100" s="36">
        <v>97.33</v>
      </c>
      <c r="AE100" s="36"/>
      <c r="AF100" s="36"/>
      <c r="AG100" s="36"/>
      <c r="AH100" s="36"/>
      <c r="AI100" s="36"/>
      <c r="AJ100" s="36">
        <v>96.48</v>
      </c>
      <c r="AK100" s="36">
        <v>67.489999999999995</v>
      </c>
      <c r="AL100" s="36">
        <v>61.11</v>
      </c>
      <c r="AM100" s="36">
        <v>65.28</v>
      </c>
      <c r="AN100" s="36">
        <v>73.08</v>
      </c>
      <c r="AO100" s="36">
        <v>59.62</v>
      </c>
      <c r="AP100" s="36">
        <v>0</v>
      </c>
      <c r="AQ100" s="36">
        <v>0</v>
      </c>
      <c r="AR100" s="36">
        <v>35.71</v>
      </c>
      <c r="AS100" s="36">
        <v>85.88</v>
      </c>
      <c r="AT100" s="36">
        <v>68.569999999999993</v>
      </c>
      <c r="AU100" s="36"/>
      <c r="AV100" s="36"/>
      <c r="AW100" s="36">
        <v>57.5</v>
      </c>
      <c r="AX100" s="36">
        <v>60</v>
      </c>
      <c r="AY100" s="36">
        <v>60</v>
      </c>
      <c r="AZ100" s="36">
        <v>60.71</v>
      </c>
      <c r="BA100" s="36">
        <v>92.86</v>
      </c>
      <c r="BB100" s="36">
        <v>87.5</v>
      </c>
      <c r="BC100" s="36">
        <v>94.44</v>
      </c>
      <c r="BD100" s="36">
        <v>100</v>
      </c>
      <c r="BE100" s="36">
        <v>100</v>
      </c>
      <c r="BF100" s="36">
        <v>75</v>
      </c>
      <c r="BG100" s="36"/>
      <c r="BH100" s="36"/>
      <c r="BI100" s="36"/>
      <c r="BJ100" s="36"/>
      <c r="BK100" s="36">
        <v>89.3</v>
      </c>
      <c r="BL100" s="36">
        <v>95.5</v>
      </c>
      <c r="BM100" s="36">
        <v>75</v>
      </c>
      <c r="BN100" s="36">
        <v>90.24</v>
      </c>
      <c r="BO100" s="36">
        <v>90.2</v>
      </c>
      <c r="BP100" s="36">
        <v>84.62</v>
      </c>
      <c r="BQ100" s="36">
        <v>36.36</v>
      </c>
      <c r="BR100" s="36">
        <v>100</v>
      </c>
      <c r="BS100" s="36">
        <v>16.670000000000002</v>
      </c>
      <c r="BT100" s="36">
        <v>22.22</v>
      </c>
      <c r="BU100" s="36">
        <v>28.57</v>
      </c>
      <c r="BV100" s="36">
        <v>87.31</v>
      </c>
      <c r="BW100" s="36">
        <v>82.54</v>
      </c>
      <c r="BX100" s="36">
        <v>91.3</v>
      </c>
      <c r="BY100" s="36">
        <v>88.46</v>
      </c>
      <c r="BZ100" s="36">
        <v>71.430000000000007</v>
      </c>
      <c r="CA100" s="36">
        <v>96.3</v>
      </c>
      <c r="CB100" s="36">
        <v>93.08</v>
      </c>
      <c r="CC100" s="36">
        <v>89.3</v>
      </c>
      <c r="CD100" s="36">
        <v>89.24</v>
      </c>
      <c r="CE100" s="36">
        <v>90.28</v>
      </c>
      <c r="CF100" s="36">
        <v>88.37</v>
      </c>
      <c r="CG100" s="36">
        <v>75.86</v>
      </c>
      <c r="CH100" s="36">
        <v>60</v>
      </c>
      <c r="CI100" s="36">
        <v>90.91</v>
      </c>
      <c r="CJ100" s="36">
        <v>83.99</v>
      </c>
      <c r="CK100" s="36">
        <v>93.18</v>
      </c>
      <c r="CL100" s="36">
        <v>71.430000000000007</v>
      </c>
      <c r="CM100" s="36">
        <v>74.239999999999995</v>
      </c>
      <c r="CN100" s="36">
        <v>85.37</v>
      </c>
      <c r="CO100" s="36">
        <v>67.5</v>
      </c>
      <c r="CP100" s="36">
        <v>70.83</v>
      </c>
      <c r="CQ100" s="36">
        <v>86.27</v>
      </c>
      <c r="CR100" s="36">
        <v>91.89</v>
      </c>
      <c r="CS100" s="36">
        <v>100</v>
      </c>
      <c r="CT100" s="36">
        <v>88.57</v>
      </c>
      <c r="CU100" s="36">
        <v>96.97</v>
      </c>
      <c r="CV100" s="36">
        <v>75</v>
      </c>
      <c r="CW100" s="36">
        <v>93.25</v>
      </c>
      <c r="CX100" s="36">
        <v>90.79</v>
      </c>
      <c r="CY100" s="36">
        <v>97.19</v>
      </c>
      <c r="CZ100" s="36">
        <v>96.01</v>
      </c>
      <c r="DA100" s="36">
        <v>85.04</v>
      </c>
      <c r="DB100" s="36">
        <v>94.81</v>
      </c>
      <c r="DC100" s="36">
        <v>91.12</v>
      </c>
      <c r="DD100" s="38"/>
      <c r="DE100" s="38"/>
      <c r="DF100" s="38"/>
      <c r="DG100" s="38"/>
      <c r="DH100" s="38"/>
      <c r="DI100" s="38"/>
      <c r="DJ100" s="38"/>
      <c r="DK100" s="38"/>
      <c r="DL100" s="38"/>
      <c r="DM100" s="38"/>
      <c r="DN100" s="38"/>
      <c r="DO100" s="38"/>
      <c r="DP100" s="38"/>
      <c r="DQ100" s="38"/>
      <c r="DR100" s="38"/>
      <c r="DS100" s="38"/>
      <c r="DT100" s="38"/>
      <c r="DU100" s="38"/>
      <c r="DV100" s="38"/>
      <c r="DW100" s="38"/>
      <c r="DX100" s="38"/>
      <c r="DY100" s="38"/>
      <c r="DZ100" s="38"/>
      <c r="EA100" s="38"/>
      <c r="EB100" s="38"/>
      <c r="EC100" s="38"/>
      <c r="ED100" s="38"/>
      <c r="EE100" s="38"/>
    </row>
    <row r="101" spans="1:135" s="15" customFormat="1" ht="13.8" x14ac:dyDescent="0.3">
      <c r="A101" s="33" t="s">
        <v>577</v>
      </c>
      <c r="B101" s="34" t="s">
        <v>155</v>
      </c>
      <c r="C101" s="34" t="s">
        <v>101</v>
      </c>
      <c r="D101" s="34" t="s">
        <v>102</v>
      </c>
      <c r="E101" s="34" t="s">
        <v>147</v>
      </c>
      <c r="F101" s="34" t="s">
        <v>131</v>
      </c>
      <c r="G101" s="34" t="s">
        <v>105</v>
      </c>
      <c r="H101" s="34" t="s">
        <v>105</v>
      </c>
      <c r="I101" s="34" t="s">
        <v>536</v>
      </c>
      <c r="J101" s="35">
        <v>1</v>
      </c>
      <c r="K101" s="34" t="s">
        <v>537</v>
      </c>
      <c r="L101" s="34" t="s">
        <v>106</v>
      </c>
      <c r="M101" s="36">
        <v>89.77</v>
      </c>
      <c r="N101" s="36">
        <v>95.19</v>
      </c>
      <c r="O101" s="36">
        <v>94.87</v>
      </c>
      <c r="P101" s="36">
        <v>83.7</v>
      </c>
      <c r="Q101" s="36">
        <v>89.3</v>
      </c>
      <c r="R101" s="36">
        <v>88.04</v>
      </c>
      <c r="S101" s="36">
        <v>92.38</v>
      </c>
      <c r="T101" s="36">
        <v>97.25</v>
      </c>
      <c r="U101" s="36">
        <v>98.66</v>
      </c>
      <c r="V101" s="36">
        <v>99.14</v>
      </c>
      <c r="W101" s="36">
        <v>90</v>
      </c>
      <c r="X101" s="36">
        <v>100</v>
      </c>
      <c r="Y101" s="36">
        <v>100</v>
      </c>
      <c r="Z101" s="36">
        <v>92.68</v>
      </c>
      <c r="AA101" s="36">
        <v>93.94</v>
      </c>
      <c r="AB101" s="36">
        <v>94.44</v>
      </c>
      <c r="AC101" s="36">
        <v>91.95</v>
      </c>
      <c r="AD101" s="36">
        <v>97.73</v>
      </c>
      <c r="AE101" s="36">
        <v>82.67</v>
      </c>
      <c r="AF101" s="36">
        <v>86.84</v>
      </c>
      <c r="AG101" s="36">
        <v>83.33</v>
      </c>
      <c r="AH101" s="36">
        <v>88.46</v>
      </c>
      <c r="AI101" s="36">
        <v>100</v>
      </c>
      <c r="AJ101" s="36">
        <v>92.19</v>
      </c>
      <c r="AK101" s="36">
        <v>77.89</v>
      </c>
      <c r="AL101" s="36">
        <v>94.44</v>
      </c>
      <c r="AM101" s="36">
        <v>88.89</v>
      </c>
      <c r="AN101" s="36">
        <v>80.77</v>
      </c>
      <c r="AO101" s="36">
        <v>78.569999999999993</v>
      </c>
      <c r="AP101" s="36">
        <v>0</v>
      </c>
      <c r="AQ101" s="36">
        <v>100</v>
      </c>
      <c r="AR101" s="36">
        <v>35.71</v>
      </c>
      <c r="AS101" s="36">
        <v>91.76</v>
      </c>
      <c r="AT101" s="36">
        <v>65.709999999999994</v>
      </c>
      <c r="AU101" s="36">
        <v>88.89</v>
      </c>
      <c r="AV101" s="36"/>
      <c r="AW101" s="36">
        <v>75.81</v>
      </c>
      <c r="AX101" s="36">
        <v>55</v>
      </c>
      <c r="AY101" s="36">
        <v>81.25</v>
      </c>
      <c r="AZ101" s="36">
        <v>100</v>
      </c>
      <c r="BA101" s="36">
        <v>79.55</v>
      </c>
      <c r="BB101" s="36">
        <v>88.89</v>
      </c>
      <c r="BC101" s="36">
        <v>75</v>
      </c>
      <c r="BD101" s="36">
        <v>100</v>
      </c>
      <c r="BE101" s="36">
        <v>75</v>
      </c>
      <c r="BF101" s="36">
        <v>75</v>
      </c>
      <c r="BG101" s="36"/>
      <c r="BH101" s="36"/>
      <c r="BI101" s="36"/>
      <c r="BJ101" s="36"/>
      <c r="BK101" s="36">
        <v>90.35</v>
      </c>
      <c r="BL101" s="36">
        <v>94.59</v>
      </c>
      <c r="BM101" s="36">
        <v>87.5</v>
      </c>
      <c r="BN101" s="36">
        <v>91.3</v>
      </c>
      <c r="BO101" s="36">
        <v>100</v>
      </c>
      <c r="BP101" s="36">
        <v>84.62</v>
      </c>
      <c r="BQ101" s="36">
        <v>74</v>
      </c>
      <c r="BR101" s="36">
        <v>100</v>
      </c>
      <c r="BS101" s="36">
        <v>66.67</v>
      </c>
      <c r="BT101" s="36">
        <v>69.23</v>
      </c>
      <c r="BU101" s="36">
        <v>78.569999999999993</v>
      </c>
      <c r="BV101" s="36">
        <v>87.1</v>
      </c>
      <c r="BW101" s="36">
        <v>92.06</v>
      </c>
      <c r="BX101" s="36">
        <v>91.3</v>
      </c>
      <c r="BY101" s="36">
        <v>76.92</v>
      </c>
      <c r="BZ101" s="36">
        <v>100</v>
      </c>
      <c r="CA101" s="36">
        <v>81.48</v>
      </c>
      <c r="CB101" s="36">
        <v>79.25</v>
      </c>
      <c r="CC101" s="36">
        <v>89.3</v>
      </c>
      <c r="CD101" s="36">
        <v>95.57</v>
      </c>
      <c r="CE101" s="36">
        <v>90.28</v>
      </c>
      <c r="CF101" s="36">
        <v>100</v>
      </c>
      <c r="CG101" s="36">
        <v>81.599999999999994</v>
      </c>
      <c r="CH101" s="36">
        <v>92.5</v>
      </c>
      <c r="CI101" s="36">
        <v>81.819999999999993</v>
      </c>
      <c r="CJ101" s="36">
        <v>76.58</v>
      </c>
      <c r="CK101" s="36">
        <v>65.150000000000006</v>
      </c>
      <c r="CL101" s="36">
        <v>71.430000000000007</v>
      </c>
      <c r="CM101" s="36">
        <v>85.16</v>
      </c>
      <c r="CN101" s="36">
        <v>91.87</v>
      </c>
      <c r="CO101" s="36">
        <v>85</v>
      </c>
      <c r="CP101" s="36">
        <v>82.35</v>
      </c>
      <c r="CQ101" s="36">
        <v>92.38</v>
      </c>
      <c r="CR101" s="36">
        <v>97.3</v>
      </c>
      <c r="CS101" s="36">
        <v>100</v>
      </c>
      <c r="CT101" s="36">
        <v>100</v>
      </c>
      <c r="CU101" s="36">
        <v>100</v>
      </c>
      <c r="CV101" s="36">
        <v>58.33</v>
      </c>
      <c r="CW101" s="36">
        <v>97.25</v>
      </c>
      <c r="CX101" s="36">
        <v>94.08</v>
      </c>
      <c r="CY101" s="36">
        <v>98.8</v>
      </c>
      <c r="CZ101" s="36">
        <v>100</v>
      </c>
      <c r="DA101" s="36">
        <v>90.57</v>
      </c>
      <c r="DB101" s="36">
        <v>98.68</v>
      </c>
      <c r="DC101" s="36">
        <v>97.54</v>
      </c>
      <c r="DD101" s="38"/>
      <c r="DE101" s="38"/>
      <c r="DF101" s="38"/>
      <c r="DG101" s="38"/>
      <c r="DH101" s="38"/>
      <c r="DI101" s="38"/>
      <c r="DJ101" s="38"/>
      <c r="DK101" s="38"/>
      <c r="DL101" s="38"/>
      <c r="DM101" s="38"/>
      <c r="DN101" s="38"/>
      <c r="DO101" s="38"/>
      <c r="DP101" s="38"/>
      <c r="DQ101" s="38"/>
      <c r="DR101" s="38"/>
      <c r="DS101" s="38"/>
      <c r="DT101" s="38"/>
      <c r="DU101" s="38"/>
      <c r="DV101" s="38"/>
      <c r="DW101" s="38"/>
      <c r="DX101" s="38"/>
      <c r="DY101" s="38"/>
      <c r="DZ101" s="38"/>
      <c r="EA101" s="38"/>
      <c r="EB101" s="38"/>
      <c r="EC101" s="38"/>
      <c r="ED101" s="38"/>
      <c r="EE101" s="38"/>
    </row>
    <row r="102" spans="1:135" s="34" customFormat="1" ht="13.8" x14ac:dyDescent="0.3">
      <c r="A102" s="33" t="s">
        <v>577</v>
      </c>
      <c r="B102" s="34" t="s">
        <v>190</v>
      </c>
      <c r="C102" s="34" t="s">
        <v>101</v>
      </c>
      <c r="D102" s="34" t="s">
        <v>102</v>
      </c>
      <c r="E102" s="34" t="s">
        <v>147</v>
      </c>
      <c r="F102" s="34" t="s">
        <v>116</v>
      </c>
      <c r="G102" s="34" t="s">
        <v>105</v>
      </c>
      <c r="H102" s="34" t="s">
        <v>105</v>
      </c>
      <c r="I102" s="34" t="s">
        <v>536</v>
      </c>
      <c r="J102" s="35">
        <v>1</v>
      </c>
      <c r="K102" s="34" t="s">
        <v>537</v>
      </c>
      <c r="L102" s="34" t="s">
        <v>106</v>
      </c>
      <c r="M102" s="36">
        <v>87.1</v>
      </c>
      <c r="N102" s="36">
        <v>83.82</v>
      </c>
      <c r="O102" s="36">
        <v>92.23</v>
      </c>
      <c r="P102" s="36">
        <v>86.89</v>
      </c>
      <c r="Q102" s="36">
        <v>97.2</v>
      </c>
      <c r="R102" s="36">
        <v>87.77</v>
      </c>
      <c r="S102" s="36">
        <v>84.47</v>
      </c>
      <c r="T102" s="36">
        <v>87.84</v>
      </c>
      <c r="U102" s="36">
        <v>86.82</v>
      </c>
      <c r="V102" s="36">
        <v>89.66</v>
      </c>
      <c r="W102" s="36">
        <v>91.67</v>
      </c>
      <c r="X102" s="36">
        <v>84.38</v>
      </c>
      <c r="Y102" s="36">
        <v>100</v>
      </c>
      <c r="Z102" s="36">
        <v>81.3</v>
      </c>
      <c r="AA102" s="36">
        <v>93.94</v>
      </c>
      <c r="AB102" s="36">
        <v>75</v>
      </c>
      <c r="AC102" s="36">
        <v>77.010000000000005</v>
      </c>
      <c r="AD102" s="36">
        <v>98.05</v>
      </c>
      <c r="AE102" s="36">
        <v>64</v>
      </c>
      <c r="AF102" s="36">
        <v>82.05</v>
      </c>
      <c r="AG102" s="36">
        <v>83.33</v>
      </c>
      <c r="AH102" s="36">
        <v>80.77</v>
      </c>
      <c r="AI102" s="36">
        <v>60</v>
      </c>
      <c r="AJ102" s="36">
        <v>94.53</v>
      </c>
      <c r="AK102" s="36">
        <v>78.790000000000006</v>
      </c>
      <c r="AL102" s="36">
        <v>100</v>
      </c>
      <c r="AM102" s="36">
        <v>100</v>
      </c>
      <c r="AN102" s="36">
        <v>65.040000000000006</v>
      </c>
      <c r="AO102" s="36">
        <v>96.43</v>
      </c>
      <c r="AP102" s="36">
        <v>0</v>
      </c>
      <c r="AQ102" s="36">
        <v>93.75</v>
      </c>
      <c r="AR102" s="36">
        <v>100</v>
      </c>
      <c r="AS102" s="36">
        <v>84.71</v>
      </c>
      <c r="AT102" s="36">
        <v>71.430000000000007</v>
      </c>
      <c r="AU102" s="36">
        <v>88.89</v>
      </c>
      <c r="AV102" s="36"/>
      <c r="AW102" s="36">
        <v>77.22</v>
      </c>
      <c r="AX102" s="36">
        <v>74.069999999999993</v>
      </c>
      <c r="AY102" s="36">
        <v>71.88</v>
      </c>
      <c r="AZ102" s="36">
        <v>100</v>
      </c>
      <c r="BA102" s="36">
        <v>90.91</v>
      </c>
      <c r="BB102" s="36">
        <v>100</v>
      </c>
      <c r="BC102" s="36">
        <v>100</v>
      </c>
      <c r="BD102" s="36">
        <v>100</v>
      </c>
      <c r="BE102" s="36">
        <v>50</v>
      </c>
      <c r="BF102" s="36">
        <v>100</v>
      </c>
      <c r="BG102" s="36"/>
      <c r="BH102" s="36"/>
      <c r="BI102" s="36"/>
      <c r="BJ102" s="36"/>
      <c r="BK102" s="36">
        <v>95.41</v>
      </c>
      <c r="BL102" s="36">
        <v>97.3</v>
      </c>
      <c r="BM102" s="36">
        <v>100</v>
      </c>
      <c r="BN102" s="36">
        <v>92.68</v>
      </c>
      <c r="BO102" s="36">
        <v>100</v>
      </c>
      <c r="BP102" s="36">
        <v>96.15</v>
      </c>
      <c r="BQ102" s="36">
        <v>86</v>
      </c>
      <c r="BR102" s="36">
        <v>100</v>
      </c>
      <c r="BS102" s="36">
        <v>100</v>
      </c>
      <c r="BT102" s="36">
        <v>73.08</v>
      </c>
      <c r="BU102" s="36">
        <v>100</v>
      </c>
      <c r="BV102" s="36">
        <v>95.16</v>
      </c>
      <c r="BW102" s="36">
        <v>98.41</v>
      </c>
      <c r="BX102" s="36">
        <v>95.65</v>
      </c>
      <c r="BY102" s="36">
        <v>92.31</v>
      </c>
      <c r="BZ102" s="36">
        <v>64.290000000000006</v>
      </c>
      <c r="CA102" s="36">
        <v>96.3</v>
      </c>
      <c r="CB102" s="36">
        <v>94.34</v>
      </c>
      <c r="CC102" s="36">
        <v>97.2</v>
      </c>
      <c r="CD102" s="36">
        <v>98.1</v>
      </c>
      <c r="CE102" s="36">
        <v>97.22</v>
      </c>
      <c r="CF102" s="36">
        <v>98.84</v>
      </c>
      <c r="CG102" s="36">
        <v>71.459999999999994</v>
      </c>
      <c r="CH102" s="36">
        <v>77.5</v>
      </c>
      <c r="CI102" s="36">
        <v>81.819999999999993</v>
      </c>
      <c r="CJ102" s="36">
        <v>62.16</v>
      </c>
      <c r="CK102" s="36">
        <v>79.55</v>
      </c>
      <c r="CL102" s="36">
        <v>57.14</v>
      </c>
      <c r="CM102" s="36"/>
      <c r="CN102" s="36"/>
      <c r="CO102" s="36"/>
      <c r="CP102" s="36"/>
      <c r="CQ102" s="36">
        <v>84.47</v>
      </c>
      <c r="CR102" s="36">
        <v>86.49</v>
      </c>
      <c r="CS102" s="36">
        <v>82.61</v>
      </c>
      <c r="CT102" s="36">
        <v>85.71</v>
      </c>
      <c r="CU102" s="36">
        <v>96.97</v>
      </c>
      <c r="CV102" s="36">
        <v>75</v>
      </c>
      <c r="CW102" s="36">
        <v>87.84</v>
      </c>
      <c r="CX102" s="36">
        <v>78.95</v>
      </c>
      <c r="CY102" s="36">
        <v>89.96</v>
      </c>
      <c r="CZ102" s="36">
        <v>90.78</v>
      </c>
      <c r="DA102" s="36">
        <v>83.86</v>
      </c>
      <c r="DB102" s="36">
        <v>93.65</v>
      </c>
      <c r="DC102" s="36">
        <v>79.64</v>
      </c>
      <c r="DD102" s="37"/>
      <c r="DE102" s="37"/>
      <c r="DF102" s="37"/>
      <c r="DG102" s="37"/>
      <c r="DH102" s="37"/>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row>
    <row r="103" spans="1:135" s="15" customFormat="1" ht="13.8" x14ac:dyDescent="0.3">
      <c r="A103" s="33" t="s">
        <v>577</v>
      </c>
      <c r="B103" s="34" t="s">
        <v>241</v>
      </c>
      <c r="C103" s="34" t="s">
        <v>101</v>
      </c>
      <c r="D103" s="34" t="s">
        <v>102</v>
      </c>
      <c r="E103" s="34" t="s">
        <v>227</v>
      </c>
      <c r="F103" s="34" t="s">
        <v>108</v>
      </c>
      <c r="G103" s="34" t="s">
        <v>105</v>
      </c>
      <c r="H103" s="34" t="s">
        <v>105</v>
      </c>
      <c r="I103" s="34" t="s">
        <v>536</v>
      </c>
      <c r="J103" s="35">
        <v>1</v>
      </c>
      <c r="K103" s="34" t="s">
        <v>537</v>
      </c>
      <c r="L103" s="34" t="s">
        <v>106</v>
      </c>
      <c r="M103" s="36">
        <v>79.790000000000006</v>
      </c>
      <c r="N103" s="36">
        <v>82.96</v>
      </c>
      <c r="O103" s="36">
        <v>81.05</v>
      </c>
      <c r="P103" s="36">
        <v>75.69</v>
      </c>
      <c r="Q103" s="36">
        <v>89.33</v>
      </c>
      <c r="R103" s="36">
        <v>73.11</v>
      </c>
      <c r="S103" s="36">
        <v>81.13</v>
      </c>
      <c r="T103" s="36">
        <v>92.84</v>
      </c>
      <c r="U103" s="36"/>
      <c r="V103" s="36"/>
      <c r="W103" s="36"/>
      <c r="X103" s="36"/>
      <c r="Y103" s="36"/>
      <c r="Z103" s="36">
        <v>80.510000000000005</v>
      </c>
      <c r="AA103" s="36">
        <v>90.32</v>
      </c>
      <c r="AB103" s="36">
        <v>75</v>
      </c>
      <c r="AC103" s="36">
        <v>81.180000000000007</v>
      </c>
      <c r="AD103" s="36">
        <v>80.58</v>
      </c>
      <c r="AE103" s="36"/>
      <c r="AF103" s="36"/>
      <c r="AG103" s="36"/>
      <c r="AH103" s="36"/>
      <c r="AI103" s="36"/>
      <c r="AJ103" s="36">
        <v>89.09</v>
      </c>
      <c r="AK103" s="36">
        <v>74.33</v>
      </c>
      <c r="AL103" s="36">
        <v>80</v>
      </c>
      <c r="AM103" s="36">
        <v>79.17</v>
      </c>
      <c r="AN103" s="36">
        <v>66.67</v>
      </c>
      <c r="AO103" s="36">
        <v>100</v>
      </c>
      <c r="AP103" s="36">
        <v>20</v>
      </c>
      <c r="AQ103" s="36">
        <v>53.75</v>
      </c>
      <c r="AR103" s="36">
        <v>30</v>
      </c>
      <c r="AS103" s="36">
        <v>92.21</v>
      </c>
      <c r="AT103" s="36">
        <v>62.86</v>
      </c>
      <c r="AU103" s="36">
        <v>66.67</v>
      </c>
      <c r="AV103" s="36"/>
      <c r="AW103" s="36">
        <v>100</v>
      </c>
      <c r="AX103" s="36">
        <v>100</v>
      </c>
      <c r="AY103" s="36">
        <v>100</v>
      </c>
      <c r="AZ103" s="36">
        <v>100</v>
      </c>
      <c r="BA103" s="36">
        <v>93.18</v>
      </c>
      <c r="BB103" s="36">
        <v>94.44</v>
      </c>
      <c r="BC103" s="36">
        <v>95</v>
      </c>
      <c r="BD103" s="36">
        <v>83.33</v>
      </c>
      <c r="BE103" s="36">
        <v>100</v>
      </c>
      <c r="BF103" s="36">
        <v>100</v>
      </c>
      <c r="BG103" s="36"/>
      <c r="BH103" s="36"/>
      <c r="BI103" s="36"/>
      <c r="BJ103" s="36"/>
      <c r="BK103" s="36">
        <v>69.819999999999993</v>
      </c>
      <c r="BL103" s="36">
        <v>63.22</v>
      </c>
      <c r="BM103" s="36">
        <v>75</v>
      </c>
      <c r="BN103" s="36">
        <v>73.17</v>
      </c>
      <c r="BO103" s="36">
        <v>79.489999999999995</v>
      </c>
      <c r="BP103" s="36">
        <v>55</v>
      </c>
      <c r="BQ103" s="36">
        <v>48.89</v>
      </c>
      <c r="BR103" s="36">
        <v>50</v>
      </c>
      <c r="BS103" s="36">
        <v>25</v>
      </c>
      <c r="BT103" s="36">
        <v>36</v>
      </c>
      <c r="BU103" s="36">
        <v>75</v>
      </c>
      <c r="BV103" s="36">
        <v>73.89</v>
      </c>
      <c r="BW103" s="36">
        <v>72.12</v>
      </c>
      <c r="BX103" s="36">
        <v>33.33</v>
      </c>
      <c r="BY103" s="36">
        <v>53.85</v>
      </c>
      <c r="BZ103" s="36">
        <v>41.67</v>
      </c>
      <c r="CA103" s="36">
        <v>84</v>
      </c>
      <c r="CB103" s="36"/>
      <c r="CC103" s="36">
        <v>89.33</v>
      </c>
      <c r="CD103" s="36">
        <v>95.04</v>
      </c>
      <c r="CE103" s="36">
        <v>95.37</v>
      </c>
      <c r="CF103" s="36">
        <v>94.77</v>
      </c>
      <c r="CG103" s="36">
        <v>70.75</v>
      </c>
      <c r="CH103" s="36">
        <v>72.5</v>
      </c>
      <c r="CI103" s="36">
        <v>90.91</v>
      </c>
      <c r="CJ103" s="36">
        <v>67.12</v>
      </c>
      <c r="CK103" s="36">
        <v>83.33</v>
      </c>
      <c r="CL103" s="36">
        <v>28.57</v>
      </c>
      <c r="CM103" s="36">
        <v>52.61</v>
      </c>
      <c r="CN103" s="36">
        <v>69.510000000000005</v>
      </c>
      <c r="CO103" s="36">
        <v>42.5</v>
      </c>
      <c r="CP103" s="36">
        <v>46.7</v>
      </c>
      <c r="CQ103" s="36">
        <v>81.13</v>
      </c>
      <c r="CR103" s="36">
        <v>78.38</v>
      </c>
      <c r="CS103" s="36">
        <v>82.61</v>
      </c>
      <c r="CT103" s="36">
        <v>88.57</v>
      </c>
      <c r="CU103" s="36">
        <v>87.88</v>
      </c>
      <c r="CV103" s="36">
        <v>75</v>
      </c>
      <c r="CW103" s="36">
        <v>92.84</v>
      </c>
      <c r="CX103" s="36">
        <v>90.15</v>
      </c>
      <c r="CY103" s="36">
        <v>96.39</v>
      </c>
      <c r="CZ103" s="36">
        <v>95.65</v>
      </c>
      <c r="DA103" s="36">
        <v>84.43</v>
      </c>
      <c r="DB103" s="36">
        <v>90.97</v>
      </c>
      <c r="DC103" s="36">
        <v>94.26</v>
      </c>
      <c r="DD103" s="38"/>
      <c r="DE103" s="38"/>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c r="EE103" s="38"/>
    </row>
    <row r="104" spans="1:135" s="15" customFormat="1" ht="13.8" x14ac:dyDescent="0.3">
      <c r="A104" s="33" t="s">
        <v>577</v>
      </c>
      <c r="B104" s="34" t="s">
        <v>239</v>
      </c>
      <c r="C104" s="34" t="s">
        <v>101</v>
      </c>
      <c r="D104" s="34" t="s">
        <v>102</v>
      </c>
      <c r="E104" s="34" t="s">
        <v>227</v>
      </c>
      <c r="F104" s="34" t="s">
        <v>108</v>
      </c>
      <c r="G104" s="34" t="s">
        <v>105</v>
      </c>
      <c r="H104" s="34" t="s">
        <v>105</v>
      </c>
      <c r="I104" s="34" t="s">
        <v>536</v>
      </c>
      <c r="J104" s="35">
        <v>1</v>
      </c>
      <c r="K104" s="34" t="s">
        <v>537</v>
      </c>
      <c r="L104" s="34" t="s">
        <v>106</v>
      </c>
      <c r="M104" s="36">
        <v>92.92</v>
      </c>
      <c r="N104" s="36">
        <v>93.57</v>
      </c>
      <c r="O104" s="36">
        <v>100</v>
      </c>
      <c r="P104" s="36">
        <v>93.9</v>
      </c>
      <c r="Q104" s="36">
        <v>91.08</v>
      </c>
      <c r="R104" s="36">
        <v>85.83</v>
      </c>
      <c r="S104" s="36">
        <v>97</v>
      </c>
      <c r="T104" s="36">
        <v>97.9</v>
      </c>
      <c r="U104" s="36"/>
      <c r="V104" s="36"/>
      <c r="W104" s="36"/>
      <c r="X104" s="36"/>
      <c r="Y104" s="36"/>
      <c r="Z104" s="36">
        <v>95.12</v>
      </c>
      <c r="AA104" s="36">
        <v>100</v>
      </c>
      <c r="AB104" s="36">
        <v>86.11</v>
      </c>
      <c r="AC104" s="36">
        <v>95.4</v>
      </c>
      <c r="AD104" s="36">
        <v>100</v>
      </c>
      <c r="AE104" s="36"/>
      <c r="AF104" s="36"/>
      <c r="AG104" s="36"/>
      <c r="AH104" s="36"/>
      <c r="AI104" s="36"/>
      <c r="AJ104" s="36">
        <v>99.09</v>
      </c>
      <c r="AK104" s="36">
        <v>87.69</v>
      </c>
      <c r="AL104" s="36">
        <v>70</v>
      </c>
      <c r="AM104" s="36">
        <v>86.11</v>
      </c>
      <c r="AN104" s="36">
        <v>77.27</v>
      </c>
      <c r="AO104" s="36">
        <v>96.43</v>
      </c>
      <c r="AP104" s="36">
        <v>0</v>
      </c>
      <c r="AQ104" s="36">
        <v>85</v>
      </c>
      <c r="AR104" s="36"/>
      <c r="AS104" s="36">
        <v>98.8</v>
      </c>
      <c r="AT104" s="36">
        <v>77.14</v>
      </c>
      <c r="AU104" s="36">
        <v>66.67</v>
      </c>
      <c r="AV104" s="36"/>
      <c r="AW104" s="36">
        <v>98.39</v>
      </c>
      <c r="AX104" s="36">
        <v>100</v>
      </c>
      <c r="AY104" s="36">
        <v>96.88</v>
      </c>
      <c r="AZ104" s="36">
        <v>100</v>
      </c>
      <c r="BA104" s="36">
        <v>100</v>
      </c>
      <c r="BB104" s="36">
        <v>100</v>
      </c>
      <c r="BC104" s="36">
        <v>100</v>
      </c>
      <c r="BD104" s="36">
        <v>100</v>
      </c>
      <c r="BE104" s="36">
        <v>100</v>
      </c>
      <c r="BF104" s="36">
        <v>100</v>
      </c>
      <c r="BG104" s="36"/>
      <c r="BH104" s="36"/>
      <c r="BI104" s="36"/>
      <c r="BJ104" s="36"/>
      <c r="BK104" s="36">
        <v>95.54</v>
      </c>
      <c r="BL104" s="36">
        <v>100</v>
      </c>
      <c r="BM104" s="36">
        <v>93.75</v>
      </c>
      <c r="BN104" s="36">
        <v>97.78</v>
      </c>
      <c r="BO104" s="36">
        <v>100</v>
      </c>
      <c r="BP104" s="36">
        <v>88.46</v>
      </c>
      <c r="BQ104" s="36"/>
      <c r="BR104" s="36"/>
      <c r="BS104" s="36"/>
      <c r="BT104" s="36"/>
      <c r="BU104" s="36"/>
      <c r="BV104" s="36">
        <v>98.58</v>
      </c>
      <c r="BW104" s="36">
        <v>98.41</v>
      </c>
      <c r="BX104" s="36">
        <v>100</v>
      </c>
      <c r="BY104" s="36">
        <v>96</v>
      </c>
      <c r="BZ104" s="36">
        <v>100</v>
      </c>
      <c r="CA104" s="36">
        <v>100</v>
      </c>
      <c r="CB104" s="36"/>
      <c r="CC104" s="36">
        <v>91.08</v>
      </c>
      <c r="CD104" s="36">
        <v>92.86</v>
      </c>
      <c r="CE104" s="36">
        <v>84.29</v>
      </c>
      <c r="CF104" s="36">
        <v>100</v>
      </c>
      <c r="CG104" s="36">
        <v>89.47</v>
      </c>
      <c r="CH104" s="36">
        <v>90</v>
      </c>
      <c r="CI104" s="36">
        <v>90.91</v>
      </c>
      <c r="CJ104" s="36">
        <v>88.29</v>
      </c>
      <c r="CK104" s="36">
        <v>92.42</v>
      </c>
      <c r="CL104" s="36">
        <v>85.71</v>
      </c>
      <c r="CM104" s="36">
        <v>77.13</v>
      </c>
      <c r="CN104" s="36">
        <v>90.24</v>
      </c>
      <c r="CO104" s="36">
        <v>67.5</v>
      </c>
      <c r="CP104" s="36">
        <v>73.53</v>
      </c>
      <c r="CQ104" s="36">
        <v>97</v>
      </c>
      <c r="CR104" s="36">
        <v>97.3</v>
      </c>
      <c r="CS104" s="36">
        <v>100</v>
      </c>
      <c r="CT104" s="36">
        <v>100</v>
      </c>
      <c r="CU104" s="36">
        <v>100</v>
      </c>
      <c r="CV104" s="36">
        <v>83.33</v>
      </c>
      <c r="CW104" s="36">
        <v>97.9</v>
      </c>
      <c r="CX104" s="36">
        <v>94.89</v>
      </c>
      <c r="CY104" s="36">
        <v>98.8</v>
      </c>
      <c r="CZ104" s="36">
        <v>100</v>
      </c>
      <c r="DA104" s="36">
        <v>95.88</v>
      </c>
      <c r="DB104" s="36">
        <v>99.34</v>
      </c>
      <c r="DC104" s="36">
        <v>97.54</v>
      </c>
      <c r="DD104" s="38"/>
      <c r="DE104" s="38"/>
      <c r="DF104" s="38"/>
      <c r="DG104" s="38"/>
      <c r="DH104" s="38"/>
      <c r="DI104" s="38"/>
      <c r="DJ104" s="38"/>
      <c r="DK104" s="38"/>
      <c r="DL104" s="38"/>
      <c r="DM104" s="38"/>
      <c r="DN104" s="38"/>
      <c r="DO104" s="38"/>
      <c r="DP104" s="38"/>
      <c r="DQ104" s="38"/>
      <c r="DR104" s="38"/>
      <c r="DS104" s="38"/>
      <c r="DT104" s="38"/>
      <c r="DU104" s="38"/>
      <c r="DV104" s="38"/>
      <c r="DW104" s="38"/>
      <c r="DX104" s="38"/>
      <c r="DY104" s="38"/>
      <c r="DZ104" s="38"/>
      <c r="EA104" s="38"/>
      <c r="EB104" s="38"/>
      <c r="EC104" s="38"/>
      <c r="ED104" s="38"/>
      <c r="EE104" s="38"/>
    </row>
    <row r="105" spans="1:135" s="34" customFormat="1" ht="13.8" x14ac:dyDescent="0.3">
      <c r="A105" s="33" t="s">
        <v>577</v>
      </c>
      <c r="B105" s="15" t="s">
        <v>443</v>
      </c>
      <c r="C105" s="15" t="s">
        <v>101</v>
      </c>
      <c r="D105" s="15" t="s">
        <v>444</v>
      </c>
      <c r="E105" s="15" t="s">
        <v>445</v>
      </c>
      <c r="F105" s="15" t="s">
        <v>322</v>
      </c>
      <c r="G105" s="15" t="s">
        <v>105</v>
      </c>
      <c r="H105" s="15" t="s">
        <v>105</v>
      </c>
      <c r="I105" s="15" t="s">
        <v>536</v>
      </c>
      <c r="J105" s="39">
        <v>1</v>
      </c>
      <c r="K105" s="15" t="s">
        <v>542</v>
      </c>
      <c r="L105" s="15" t="s">
        <v>324</v>
      </c>
      <c r="M105" s="16"/>
      <c r="N105" s="16"/>
      <c r="O105" s="16"/>
      <c r="P105" s="16"/>
      <c r="Q105" s="16"/>
      <c r="R105" s="16"/>
      <c r="S105" s="16"/>
      <c r="T105" s="16"/>
      <c r="U105" s="16"/>
      <c r="V105" s="16"/>
      <c r="W105" s="16"/>
      <c r="X105" s="16"/>
      <c r="Y105" s="16"/>
      <c r="Z105" s="16">
        <v>72.040000000000006</v>
      </c>
      <c r="AA105" s="16">
        <v>70</v>
      </c>
      <c r="AB105" s="16">
        <v>53.33</v>
      </c>
      <c r="AC105" s="16">
        <v>76.92</v>
      </c>
      <c r="AD105" s="16"/>
      <c r="AE105" s="16">
        <v>57.14</v>
      </c>
      <c r="AF105" s="16">
        <v>88.89</v>
      </c>
      <c r="AG105" s="16">
        <v>100</v>
      </c>
      <c r="AH105" s="16">
        <v>88</v>
      </c>
      <c r="AI105" s="16">
        <v>87.5</v>
      </c>
      <c r="AJ105" s="16"/>
      <c r="AK105" s="16">
        <v>85.03</v>
      </c>
      <c r="AL105" s="16"/>
      <c r="AM105" s="16"/>
      <c r="AN105" s="16">
        <v>69.11</v>
      </c>
      <c r="AO105" s="16">
        <v>49.17</v>
      </c>
      <c r="AP105" s="16">
        <v>50</v>
      </c>
      <c r="AQ105" s="16"/>
      <c r="AR105" s="16"/>
      <c r="AS105" s="16">
        <v>97.62</v>
      </c>
      <c r="AT105" s="16">
        <v>85.71</v>
      </c>
      <c r="AU105" s="16"/>
      <c r="AV105" s="16"/>
      <c r="AW105" s="16"/>
      <c r="AX105" s="16"/>
      <c r="AY105" s="16"/>
      <c r="AZ105" s="16"/>
      <c r="BA105" s="16"/>
      <c r="BB105" s="16"/>
      <c r="BC105" s="16"/>
      <c r="BD105" s="16"/>
      <c r="BE105" s="16"/>
      <c r="BF105" s="16"/>
      <c r="BG105" s="16"/>
      <c r="BH105" s="16"/>
      <c r="BI105" s="16"/>
      <c r="BJ105" s="16"/>
      <c r="BK105" s="16">
        <v>82.65</v>
      </c>
      <c r="BL105" s="16">
        <v>89.29</v>
      </c>
      <c r="BM105" s="16">
        <v>86.67</v>
      </c>
      <c r="BN105" s="16">
        <v>90</v>
      </c>
      <c r="BO105" s="16">
        <v>77.78</v>
      </c>
      <c r="BP105" s="16">
        <v>68</v>
      </c>
      <c r="BQ105" s="16"/>
      <c r="BR105" s="16"/>
      <c r="BS105" s="16"/>
      <c r="BT105" s="16"/>
      <c r="BU105" s="16"/>
      <c r="BV105" s="16"/>
      <c r="BW105" s="16"/>
      <c r="BX105" s="16"/>
      <c r="BY105" s="16"/>
      <c r="BZ105" s="16"/>
      <c r="CA105" s="16"/>
      <c r="CB105" s="16"/>
      <c r="CC105" s="16"/>
      <c r="CD105" s="16">
        <v>86.51</v>
      </c>
      <c r="CE105" s="16">
        <v>71.430000000000007</v>
      </c>
      <c r="CF105" s="16">
        <v>99.39</v>
      </c>
      <c r="CG105" s="16">
        <v>55.95</v>
      </c>
      <c r="CH105" s="16">
        <v>57.5</v>
      </c>
      <c r="CI105" s="16">
        <v>72.73</v>
      </c>
      <c r="CJ105" s="16">
        <v>62.39</v>
      </c>
      <c r="CK105" s="16">
        <v>33.33</v>
      </c>
      <c r="CL105" s="16">
        <v>16.670000000000002</v>
      </c>
      <c r="CM105" s="16"/>
      <c r="CN105" s="16"/>
      <c r="CO105" s="16"/>
      <c r="CP105" s="16"/>
      <c r="CQ105" s="16"/>
      <c r="CR105" s="16"/>
      <c r="CS105" s="16"/>
      <c r="CT105" s="16"/>
      <c r="CU105" s="16"/>
      <c r="CV105" s="16"/>
      <c r="CW105" s="16">
        <v>80.11</v>
      </c>
      <c r="CX105" s="16">
        <v>76.67</v>
      </c>
      <c r="CY105" s="16">
        <v>94.74</v>
      </c>
      <c r="CZ105" s="16">
        <v>65.52</v>
      </c>
      <c r="DA105" s="16">
        <v>71.88</v>
      </c>
      <c r="DB105" s="16">
        <v>84.26</v>
      </c>
      <c r="DC105" s="16"/>
      <c r="DD105" s="37"/>
      <c r="DE105" s="37"/>
      <c r="DF105" s="37"/>
      <c r="DG105" s="37"/>
      <c r="DH105" s="37"/>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row>
    <row r="106" spans="1:135" s="34" customFormat="1" ht="13.8" x14ac:dyDescent="0.3">
      <c r="A106" s="33" t="s">
        <v>577</v>
      </c>
      <c r="B106" s="34" t="s">
        <v>301</v>
      </c>
      <c r="C106" s="34" t="s">
        <v>101</v>
      </c>
      <c r="D106" s="34" t="s">
        <v>102</v>
      </c>
      <c r="E106" s="34" t="s">
        <v>147</v>
      </c>
      <c r="F106" s="34" t="s">
        <v>108</v>
      </c>
      <c r="G106" s="34" t="s">
        <v>105</v>
      </c>
      <c r="H106" s="34" t="s">
        <v>105</v>
      </c>
      <c r="I106" s="34" t="s">
        <v>536</v>
      </c>
      <c r="J106" s="35">
        <v>1</v>
      </c>
      <c r="K106" s="34" t="s">
        <v>537</v>
      </c>
      <c r="L106" s="34" t="s">
        <v>106</v>
      </c>
      <c r="M106" s="36">
        <v>78.67</v>
      </c>
      <c r="N106" s="36">
        <v>80.58</v>
      </c>
      <c r="O106" s="36">
        <v>89.07</v>
      </c>
      <c r="P106" s="36">
        <v>84.16</v>
      </c>
      <c r="Q106" s="36">
        <v>79.760000000000005</v>
      </c>
      <c r="R106" s="36">
        <v>69.41</v>
      </c>
      <c r="S106" s="36">
        <v>36.47</v>
      </c>
      <c r="T106" s="36">
        <v>86.09</v>
      </c>
      <c r="U106" s="36">
        <v>90.11</v>
      </c>
      <c r="V106" s="36">
        <v>96.3</v>
      </c>
      <c r="W106" s="36">
        <v>83.33</v>
      </c>
      <c r="X106" s="36">
        <v>90.62</v>
      </c>
      <c r="Y106" s="36">
        <v>75</v>
      </c>
      <c r="Z106" s="36">
        <v>73.73</v>
      </c>
      <c r="AA106" s="36">
        <v>83.87</v>
      </c>
      <c r="AB106" s="36">
        <v>69.44</v>
      </c>
      <c r="AC106" s="36">
        <v>72.94</v>
      </c>
      <c r="AD106" s="36">
        <v>91.1</v>
      </c>
      <c r="AE106" s="36">
        <v>80</v>
      </c>
      <c r="AF106" s="36">
        <v>89.74</v>
      </c>
      <c r="AG106" s="36">
        <v>100</v>
      </c>
      <c r="AH106" s="36">
        <v>88.46</v>
      </c>
      <c r="AI106" s="36">
        <v>90</v>
      </c>
      <c r="AJ106" s="36">
        <v>84.38</v>
      </c>
      <c r="AK106" s="36">
        <v>72.34</v>
      </c>
      <c r="AL106" s="36">
        <v>41.67</v>
      </c>
      <c r="AM106" s="36">
        <v>0</v>
      </c>
      <c r="AN106" s="36">
        <v>78.790000000000006</v>
      </c>
      <c r="AO106" s="36">
        <v>48.72</v>
      </c>
      <c r="AP106" s="36">
        <v>50</v>
      </c>
      <c r="AQ106" s="36">
        <v>51.25</v>
      </c>
      <c r="AR106" s="36"/>
      <c r="AS106" s="36">
        <v>98.8</v>
      </c>
      <c r="AT106" s="36">
        <v>31.43</v>
      </c>
      <c r="AU106" s="36">
        <v>33.33</v>
      </c>
      <c r="AV106" s="36"/>
      <c r="AW106" s="36">
        <v>45.83</v>
      </c>
      <c r="AX106" s="36">
        <v>16.670000000000002</v>
      </c>
      <c r="AY106" s="36">
        <v>62.5</v>
      </c>
      <c r="AZ106" s="36">
        <v>46.43</v>
      </c>
      <c r="BA106" s="36">
        <v>100</v>
      </c>
      <c r="BB106" s="36">
        <v>100</v>
      </c>
      <c r="BC106" s="36">
        <v>100</v>
      </c>
      <c r="BD106" s="36">
        <v>100</v>
      </c>
      <c r="BE106" s="36">
        <v>100</v>
      </c>
      <c r="BF106" s="36">
        <v>100</v>
      </c>
      <c r="BG106" s="36"/>
      <c r="BH106" s="36"/>
      <c r="BI106" s="36"/>
      <c r="BJ106" s="36"/>
      <c r="BK106" s="36">
        <v>97.32</v>
      </c>
      <c r="BL106" s="36">
        <v>100</v>
      </c>
      <c r="BM106" s="36">
        <v>93.75</v>
      </c>
      <c r="BN106" s="36">
        <v>95.56</v>
      </c>
      <c r="BO106" s="36">
        <v>94.44</v>
      </c>
      <c r="BP106" s="36">
        <v>100</v>
      </c>
      <c r="BQ106" s="36"/>
      <c r="BR106" s="36"/>
      <c r="BS106" s="36"/>
      <c r="BT106" s="36"/>
      <c r="BU106" s="36"/>
      <c r="BV106" s="36">
        <v>98.25</v>
      </c>
      <c r="BW106" s="36">
        <v>95.77</v>
      </c>
      <c r="BX106" s="36">
        <v>100</v>
      </c>
      <c r="BY106" s="36">
        <v>100</v>
      </c>
      <c r="BZ106" s="36">
        <v>100</v>
      </c>
      <c r="CA106" s="36">
        <v>100</v>
      </c>
      <c r="CB106" s="36">
        <v>100</v>
      </c>
      <c r="CC106" s="36">
        <v>79.760000000000005</v>
      </c>
      <c r="CD106" s="36">
        <v>90.8</v>
      </c>
      <c r="CE106" s="36">
        <v>82.62</v>
      </c>
      <c r="CF106" s="36">
        <v>97.62</v>
      </c>
      <c r="CG106" s="36">
        <v>67.930000000000007</v>
      </c>
      <c r="CH106" s="36">
        <v>60.61</v>
      </c>
      <c r="CI106" s="36">
        <v>63.64</v>
      </c>
      <c r="CJ106" s="36">
        <v>74.319999999999993</v>
      </c>
      <c r="CK106" s="36">
        <v>70.45</v>
      </c>
      <c r="CL106" s="36">
        <v>71.430000000000007</v>
      </c>
      <c r="CM106" s="36">
        <v>48.33</v>
      </c>
      <c r="CN106" s="36">
        <v>56.91</v>
      </c>
      <c r="CO106" s="36">
        <v>0</v>
      </c>
      <c r="CP106" s="36">
        <v>47.16</v>
      </c>
      <c r="CQ106" s="36">
        <v>36.47</v>
      </c>
      <c r="CR106" s="36">
        <v>17.239999999999998</v>
      </c>
      <c r="CS106" s="36">
        <v>20</v>
      </c>
      <c r="CT106" s="36">
        <v>51.43</v>
      </c>
      <c r="CU106" s="36">
        <v>63.33</v>
      </c>
      <c r="CV106" s="36">
        <v>33.33</v>
      </c>
      <c r="CW106" s="36">
        <v>86.09</v>
      </c>
      <c r="CX106" s="36">
        <v>82.99</v>
      </c>
      <c r="CY106" s="36">
        <v>91.57</v>
      </c>
      <c r="CZ106" s="36">
        <v>73.94</v>
      </c>
      <c r="DA106" s="36">
        <v>78.239999999999995</v>
      </c>
      <c r="DB106" s="36">
        <v>94.59</v>
      </c>
      <c r="DC106" s="36">
        <v>96.72</v>
      </c>
      <c r="DD106" s="37"/>
      <c r="DE106" s="37"/>
      <c r="DF106" s="37"/>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37"/>
    </row>
    <row r="107" spans="1:135" s="34" customFormat="1" ht="13.8" x14ac:dyDescent="0.3">
      <c r="A107" s="33" t="s">
        <v>577</v>
      </c>
      <c r="B107" s="15" t="s">
        <v>423</v>
      </c>
      <c r="C107" s="15" t="s">
        <v>101</v>
      </c>
      <c r="D107" s="15" t="s">
        <v>383</v>
      </c>
      <c r="E107" s="15" t="s">
        <v>147</v>
      </c>
      <c r="F107" s="15" t="s">
        <v>322</v>
      </c>
      <c r="G107" s="15" t="s">
        <v>105</v>
      </c>
      <c r="H107" s="15" t="s">
        <v>105</v>
      </c>
      <c r="I107" s="15" t="s">
        <v>536</v>
      </c>
      <c r="J107" s="39">
        <v>1</v>
      </c>
      <c r="K107" s="15" t="s">
        <v>542</v>
      </c>
      <c r="L107" s="15" t="s">
        <v>324</v>
      </c>
      <c r="M107" s="16"/>
      <c r="N107" s="16"/>
      <c r="O107" s="16"/>
      <c r="P107" s="16"/>
      <c r="Q107" s="16"/>
      <c r="R107" s="16"/>
      <c r="S107" s="16"/>
      <c r="T107" s="16"/>
      <c r="U107" s="16"/>
      <c r="V107" s="16"/>
      <c r="W107" s="16"/>
      <c r="X107" s="16"/>
      <c r="Y107" s="16"/>
      <c r="Z107" s="16">
        <v>57.78</v>
      </c>
      <c r="AA107" s="16">
        <v>59.26</v>
      </c>
      <c r="AB107" s="16">
        <v>66.67</v>
      </c>
      <c r="AC107" s="16">
        <v>53.85</v>
      </c>
      <c r="AD107" s="16"/>
      <c r="AE107" s="16">
        <v>60.32</v>
      </c>
      <c r="AF107" s="16">
        <v>83.33</v>
      </c>
      <c r="AG107" s="16">
        <v>80</v>
      </c>
      <c r="AH107" s="16">
        <v>84</v>
      </c>
      <c r="AI107" s="16">
        <v>75</v>
      </c>
      <c r="AJ107" s="16"/>
      <c r="AK107" s="16">
        <v>78.77</v>
      </c>
      <c r="AL107" s="16"/>
      <c r="AM107" s="16"/>
      <c r="AN107" s="16">
        <v>43.75</v>
      </c>
      <c r="AO107" s="16">
        <v>25</v>
      </c>
      <c r="AP107" s="16">
        <v>0</v>
      </c>
      <c r="AQ107" s="16"/>
      <c r="AR107" s="16"/>
      <c r="AS107" s="16">
        <v>97.37</v>
      </c>
      <c r="AT107" s="16">
        <v>0</v>
      </c>
      <c r="AU107" s="16"/>
      <c r="AV107" s="16"/>
      <c r="AW107" s="16"/>
      <c r="AX107" s="16"/>
      <c r="AY107" s="16"/>
      <c r="AZ107" s="16"/>
      <c r="BA107" s="16"/>
      <c r="BB107" s="16"/>
      <c r="BC107" s="16"/>
      <c r="BD107" s="16"/>
      <c r="BE107" s="16"/>
      <c r="BF107" s="16"/>
      <c r="BG107" s="16"/>
      <c r="BH107" s="16"/>
      <c r="BI107" s="16"/>
      <c r="BJ107" s="16"/>
      <c r="BK107" s="16">
        <v>77.66</v>
      </c>
      <c r="BL107" s="16">
        <v>79.31</v>
      </c>
      <c r="BM107" s="16">
        <v>60</v>
      </c>
      <c r="BN107" s="16">
        <v>80</v>
      </c>
      <c r="BO107" s="16">
        <v>88.24</v>
      </c>
      <c r="BP107" s="16">
        <v>76</v>
      </c>
      <c r="BQ107" s="16"/>
      <c r="BR107" s="16"/>
      <c r="BS107" s="16"/>
      <c r="BT107" s="16"/>
      <c r="BU107" s="16"/>
      <c r="BV107" s="16">
        <v>85.52</v>
      </c>
      <c r="BW107" s="16">
        <v>80.430000000000007</v>
      </c>
      <c r="BX107" s="16">
        <v>71.430000000000007</v>
      </c>
      <c r="BY107" s="16">
        <v>77.78</v>
      </c>
      <c r="BZ107" s="16">
        <v>48.81</v>
      </c>
      <c r="CA107" s="16">
        <v>100</v>
      </c>
      <c r="CB107" s="16">
        <v>94.56</v>
      </c>
      <c r="CC107" s="16"/>
      <c r="CD107" s="16">
        <v>82.77</v>
      </c>
      <c r="CE107" s="16">
        <v>64.180000000000007</v>
      </c>
      <c r="CF107" s="16">
        <v>98.15</v>
      </c>
      <c r="CG107" s="16">
        <v>44.61</v>
      </c>
      <c r="CH107" s="16">
        <v>36.36</v>
      </c>
      <c r="CI107" s="16">
        <v>36.36</v>
      </c>
      <c r="CJ107" s="16">
        <v>52.03</v>
      </c>
      <c r="CK107" s="16">
        <v>35.61</v>
      </c>
      <c r="CL107" s="16">
        <v>71.430000000000007</v>
      </c>
      <c r="CM107" s="16"/>
      <c r="CN107" s="16"/>
      <c r="CO107" s="16"/>
      <c r="CP107" s="16"/>
      <c r="CQ107" s="16"/>
      <c r="CR107" s="16"/>
      <c r="CS107" s="16"/>
      <c r="CT107" s="16"/>
      <c r="CU107" s="16"/>
      <c r="CV107" s="16"/>
      <c r="CW107" s="16">
        <v>74.12</v>
      </c>
      <c r="CX107" s="16">
        <v>61.67</v>
      </c>
      <c r="CY107" s="16">
        <v>73.680000000000007</v>
      </c>
      <c r="CZ107" s="16">
        <v>48.15</v>
      </c>
      <c r="DA107" s="16">
        <v>60.29</v>
      </c>
      <c r="DB107" s="16">
        <v>95.83</v>
      </c>
      <c r="DC107" s="16"/>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row>
    <row r="108" spans="1:135" s="15" customFormat="1" ht="13.8" x14ac:dyDescent="0.3">
      <c r="A108" s="33" t="s">
        <v>577</v>
      </c>
      <c r="B108" s="34" t="s">
        <v>238</v>
      </c>
      <c r="C108" s="34" t="s">
        <v>101</v>
      </c>
      <c r="D108" s="34" t="s">
        <v>102</v>
      </c>
      <c r="E108" s="34" t="s">
        <v>176</v>
      </c>
      <c r="F108" s="34" t="s">
        <v>108</v>
      </c>
      <c r="G108" s="34" t="s">
        <v>105</v>
      </c>
      <c r="H108" s="34" t="s">
        <v>105</v>
      </c>
      <c r="I108" s="34" t="s">
        <v>536</v>
      </c>
      <c r="J108" s="35">
        <v>1</v>
      </c>
      <c r="K108" s="34" t="s">
        <v>537</v>
      </c>
      <c r="L108" s="34" t="s">
        <v>106</v>
      </c>
      <c r="M108" s="36">
        <v>89.58</v>
      </c>
      <c r="N108" s="36">
        <v>93.57</v>
      </c>
      <c r="O108" s="36">
        <v>97.39</v>
      </c>
      <c r="P108" s="36">
        <v>90.68</v>
      </c>
      <c r="Q108" s="36">
        <v>91.98</v>
      </c>
      <c r="R108" s="36">
        <v>82.47</v>
      </c>
      <c r="S108" s="36">
        <v>97.06</v>
      </c>
      <c r="T108" s="36">
        <v>96.55</v>
      </c>
      <c r="U108" s="36"/>
      <c r="V108" s="36"/>
      <c r="W108" s="36"/>
      <c r="X108" s="36"/>
      <c r="Y108" s="36"/>
      <c r="Z108" s="36">
        <v>92.68</v>
      </c>
      <c r="AA108" s="36">
        <v>87.88</v>
      </c>
      <c r="AB108" s="36">
        <v>100</v>
      </c>
      <c r="AC108" s="36">
        <v>89.66</v>
      </c>
      <c r="AD108" s="36">
        <v>97.12</v>
      </c>
      <c r="AE108" s="36"/>
      <c r="AF108" s="36"/>
      <c r="AG108" s="36"/>
      <c r="AH108" s="36"/>
      <c r="AI108" s="36"/>
      <c r="AJ108" s="36">
        <v>97.27</v>
      </c>
      <c r="AK108" s="36">
        <v>90.93</v>
      </c>
      <c r="AL108" s="36">
        <v>100</v>
      </c>
      <c r="AM108" s="36">
        <v>88.89</v>
      </c>
      <c r="AN108" s="36">
        <v>92.68</v>
      </c>
      <c r="AO108" s="36">
        <v>94.05</v>
      </c>
      <c r="AP108" s="36">
        <v>0</v>
      </c>
      <c r="AQ108" s="36">
        <v>100</v>
      </c>
      <c r="AR108" s="36">
        <v>60</v>
      </c>
      <c r="AS108" s="36">
        <v>97.62</v>
      </c>
      <c r="AT108" s="36">
        <v>97.14</v>
      </c>
      <c r="AU108" s="36">
        <v>100</v>
      </c>
      <c r="AV108" s="36"/>
      <c r="AW108" s="36">
        <v>95.16</v>
      </c>
      <c r="AX108" s="36">
        <v>90</v>
      </c>
      <c r="AY108" s="36">
        <v>96.88</v>
      </c>
      <c r="AZ108" s="36">
        <v>100</v>
      </c>
      <c r="BA108" s="36">
        <v>100</v>
      </c>
      <c r="BB108" s="36">
        <v>100</v>
      </c>
      <c r="BC108" s="36">
        <v>100</v>
      </c>
      <c r="BD108" s="36">
        <v>100</v>
      </c>
      <c r="BE108" s="36">
        <v>100</v>
      </c>
      <c r="BF108" s="36">
        <v>100</v>
      </c>
      <c r="BG108" s="36"/>
      <c r="BH108" s="36"/>
      <c r="BI108" s="36"/>
      <c r="BJ108" s="36"/>
      <c r="BK108" s="36">
        <v>92.11</v>
      </c>
      <c r="BL108" s="36">
        <v>97.3</v>
      </c>
      <c r="BM108" s="36">
        <v>87.5</v>
      </c>
      <c r="BN108" s="36">
        <v>100</v>
      </c>
      <c r="BO108" s="36">
        <v>94.44</v>
      </c>
      <c r="BP108" s="36">
        <v>80.77</v>
      </c>
      <c r="BQ108" s="36">
        <v>75.56</v>
      </c>
      <c r="BR108" s="36">
        <v>100</v>
      </c>
      <c r="BS108" s="36">
        <v>100</v>
      </c>
      <c r="BT108" s="36">
        <v>60</v>
      </c>
      <c r="BU108" s="36">
        <v>91.67</v>
      </c>
      <c r="BV108" s="36">
        <v>88.96</v>
      </c>
      <c r="BW108" s="36">
        <v>90.48</v>
      </c>
      <c r="BX108" s="36">
        <v>82.61</v>
      </c>
      <c r="BY108" s="36">
        <v>69.23</v>
      </c>
      <c r="BZ108" s="36">
        <v>85.71</v>
      </c>
      <c r="CA108" s="36">
        <v>96.3</v>
      </c>
      <c r="CB108" s="36">
        <v>90.38</v>
      </c>
      <c r="CC108" s="36">
        <v>91.98</v>
      </c>
      <c r="CD108" s="36">
        <v>98.73</v>
      </c>
      <c r="CE108" s="36">
        <v>98.61</v>
      </c>
      <c r="CF108" s="36">
        <v>98.82</v>
      </c>
      <c r="CG108" s="36">
        <v>85.53</v>
      </c>
      <c r="CH108" s="36">
        <v>82.5</v>
      </c>
      <c r="CI108" s="36">
        <v>90.91</v>
      </c>
      <c r="CJ108" s="36">
        <v>83.78</v>
      </c>
      <c r="CK108" s="36">
        <v>96.97</v>
      </c>
      <c r="CL108" s="36">
        <v>85.71</v>
      </c>
      <c r="CM108" s="36">
        <v>65.239999999999995</v>
      </c>
      <c r="CN108" s="36">
        <v>85.37</v>
      </c>
      <c r="CO108" s="36">
        <v>45</v>
      </c>
      <c r="CP108" s="36">
        <v>60.78</v>
      </c>
      <c r="CQ108" s="36">
        <v>97.06</v>
      </c>
      <c r="CR108" s="36">
        <v>97.3</v>
      </c>
      <c r="CS108" s="36">
        <v>100</v>
      </c>
      <c r="CT108" s="36">
        <v>100</v>
      </c>
      <c r="CU108" s="36">
        <v>100</v>
      </c>
      <c r="CV108" s="36">
        <v>91.67</v>
      </c>
      <c r="CW108" s="36">
        <v>96.55</v>
      </c>
      <c r="CX108" s="36">
        <v>97.08</v>
      </c>
      <c r="CY108" s="36">
        <v>100</v>
      </c>
      <c r="CZ108" s="36">
        <v>97.83</v>
      </c>
      <c r="DA108" s="36">
        <v>92.19</v>
      </c>
      <c r="DB108" s="36">
        <v>96.47</v>
      </c>
      <c r="DC108" s="36">
        <v>98.36</v>
      </c>
      <c r="DD108" s="38"/>
      <c r="DE108" s="38"/>
      <c r="DF108" s="38"/>
      <c r="DG108" s="38"/>
      <c r="DH108" s="38"/>
      <c r="DI108" s="38"/>
      <c r="DJ108" s="38"/>
      <c r="DK108" s="38"/>
      <c r="DL108" s="38"/>
      <c r="DM108" s="38"/>
      <c r="DN108" s="38"/>
      <c r="DO108" s="38"/>
      <c r="DP108" s="38"/>
      <c r="DQ108" s="38"/>
      <c r="DR108" s="38"/>
      <c r="DS108" s="38"/>
      <c r="DT108" s="38"/>
      <c r="DU108" s="38"/>
      <c r="DV108" s="38"/>
      <c r="DW108" s="38"/>
      <c r="DX108" s="38"/>
      <c r="DY108" s="38"/>
      <c r="DZ108" s="38"/>
      <c r="EA108" s="38"/>
      <c r="EB108" s="38"/>
      <c r="EC108" s="38"/>
      <c r="ED108" s="38"/>
      <c r="EE108" s="38"/>
    </row>
    <row r="109" spans="1:135" s="34" customFormat="1" ht="13.8" x14ac:dyDescent="0.3">
      <c r="A109" s="33" t="s">
        <v>577</v>
      </c>
      <c r="B109" s="34" t="s">
        <v>237</v>
      </c>
      <c r="C109" s="34" t="s">
        <v>101</v>
      </c>
      <c r="D109" s="34" t="s">
        <v>102</v>
      </c>
      <c r="E109" s="34" t="s">
        <v>176</v>
      </c>
      <c r="F109" s="34" t="s">
        <v>108</v>
      </c>
      <c r="G109" s="34" t="s">
        <v>105</v>
      </c>
      <c r="H109" s="34" t="s">
        <v>105</v>
      </c>
      <c r="I109" s="34" t="s">
        <v>536</v>
      </c>
      <c r="J109" s="35">
        <v>1</v>
      </c>
      <c r="K109" s="34" t="s">
        <v>537</v>
      </c>
      <c r="L109" s="34" t="s">
        <v>106</v>
      </c>
      <c r="M109" s="36">
        <v>86.4</v>
      </c>
      <c r="N109" s="36">
        <v>88.57</v>
      </c>
      <c r="O109" s="36">
        <v>92.81</v>
      </c>
      <c r="P109" s="36">
        <v>85.46</v>
      </c>
      <c r="Q109" s="36">
        <v>93.83</v>
      </c>
      <c r="R109" s="36">
        <v>80.05</v>
      </c>
      <c r="S109" s="36">
        <v>82.47</v>
      </c>
      <c r="T109" s="36">
        <v>95.43</v>
      </c>
      <c r="U109" s="36"/>
      <c r="V109" s="36"/>
      <c r="W109" s="36"/>
      <c r="X109" s="36"/>
      <c r="Y109" s="36"/>
      <c r="Z109" s="36">
        <v>86.99</v>
      </c>
      <c r="AA109" s="36">
        <v>87.88</v>
      </c>
      <c r="AB109" s="36">
        <v>91.67</v>
      </c>
      <c r="AC109" s="36">
        <v>85.06</v>
      </c>
      <c r="AD109" s="36">
        <v>92.81</v>
      </c>
      <c r="AE109" s="36"/>
      <c r="AF109" s="36"/>
      <c r="AG109" s="36"/>
      <c r="AH109" s="36"/>
      <c r="AI109" s="36"/>
      <c r="AJ109" s="36">
        <v>97.27</v>
      </c>
      <c r="AK109" s="36">
        <v>79.52</v>
      </c>
      <c r="AL109" s="36">
        <v>83.33</v>
      </c>
      <c r="AM109" s="36">
        <v>94.44</v>
      </c>
      <c r="AN109" s="36">
        <v>80.489999999999995</v>
      </c>
      <c r="AO109" s="36">
        <v>96.15</v>
      </c>
      <c r="AP109" s="36">
        <v>16.670000000000002</v>
      </c>
      <c r="AQ109" s="36">
        <v>47.5</v>
      </c>
      <c r="AR109" s="36">
        <v>50</v>
      </c>
      <c r="AS109" s="36">
        <v>91.76</v>
      </c>
      <c r="AT109" s="36">
        <v>71.430000000000007</v>
      </c>
      <c r="AU109" s="36">
        <v>66.67</v>
      </c>
      <c r="AV109" s="36"/>
      <c r="AW109" s="36">
        <v>98.33</v>
      </c>
      <c r="AX109" s="36">
        <v>95</v>
      </c>
      <c r="AY109" s="36">
        <v>100</v>
      </c>
      <c r="AZ109" s="36">
        <v>100</v>
      </c>
      <c r="BA109" s="36">
        <v>100</v>
      </c>
      <c r="BB109" s="36">
        <v>100</v>
      </c>
      <c r="BC109" s="36">
        <v>100</v>
      </c>
      <c r="BD109" s="36">
        <v>100</v>
      </c>
      <c r="BE109" s="36">
        <v>100</v>
      </c>
      <c r="BF109" s="36">
        <v>100</v>
      </c>
      <c r="BG109" s="36"/>
      <c r="BH109" s="36"/>
      <c r="BI109" s="36"/>
      <c r="BJ109" s="36"/>
      <c r="BK109" s="36">
        <v>87.72</v>
      </c>
      <c r="BL109" s="36">
        <v>78.38</v>
      </c>
      <c r="BM109" s="36">
        <v>68.75</v>
      </c>
      <c r="BN109" s="36">
        <v>97.83</v>
      </c>
      <c r="BO109" s="36">
        <v>72.22</v>
      </c>
      <c r="BP109" s="36">
        <v>96.15</v>
      </c>
      <c r="BQ109" s="36">
        <v>71.11</v>
      </c>
      <c r="BR109" s="36">
        <v>100</v>
      </c>
      <c r="BS109" s="36">
        <v>75</v>
      </c>
      <c r="BT109" s="36">
        <v>60</v>
      </c>
      <c r="BU109" s="36">
        <v>75</v>
      </c>
      <c r="BV109" s="36">
        <v>86.45</v>
      </c>
      <c r="BW109" s="36">
        <v>84.13</v>
      </c>
      <c r="BX109" s="36">
        <v>60.87</v>
      </c>
      <c r="BY109" s="36">
        <v>76.92</v>
      </c>
      <c r="BZ109" s="36">
        <v>85.71</v>
      </c>
      <c r="CA109" s="36">
        <v>88.89</v>
      </c>
      <c r="CB109" s="36">
        <v>90.57</v>
      </c>
      <c r="CC109" s="36">
        <v>93.83</v>
      </c>
      <c r="CD109" s="36">
        <v>96.84</v>
      </c>
      <c r="CE109" s="36">
        <v>95.83</v>
      </c>
      <c r="CF109" s="36">
        <v>97.67</v>
      </c>
      <c r="CG109" s="36">
        <v>80.37</v>
      </c>
      <c r="CH109" s="36">
        <v>67.5</v>
      </c>
      <c r="CI109" s="36">
        <v>90.91</v>
      </c>
      <c r="CJ109" s="36">
        <v>84.21</v>
      </c>
      <c r="CK109" s="36">
        <v>100</v>
      </c>
      <c r="CL109" s="36">
        <v>85.71</v>
      </c>
      <c r="CM109" s="36">
        <v>64.02</v>
      </c>
      <c r="CN109" s="36">
        <v>85.37</v>
      </c>
      <c r="CO109" s="36">
        <v>67.5</v>
      </c>
      <c r="CP109" s="36">
        <v>54.41</v>
      </c>
      <c r="CQ109" s="36">
        <v>82.47</v>
      </c>
      <c r="CR109" s="36">
        <v>89.19</v>
      </c>
      <c r="CS109" s="36">
        <v>73.91</v>
      </c>
      <c r="CT109" s="36">
        <v>80</v>
      </c>
      <c r="CU109" s="36">
        <v>83.87</v>
      </c>
      <c r="CV109" s="36">
        <v>91.67</v>
      </c>
      <c r="CW109" s="36">
        <v>95.43</v>
      </c>
      <c r="CX109" s="36">
        <v>92.37</v>
      </c>
      <c r="CY109" s="36">
        <v>96.39</v>
      </c>
      <c r="CZ109" s="36">
        <v>97.83</v>
      </c>
      <c r="DA109" s="36">
        <v>90.91</v>
      </c>
      <c r="DB109" s="36">
        <v>98.68</v>
      </c>
      <c r="DC109" s="36">
        <v>92.62</v>
      </c>
      <c r="DD109" s="37"/>
      <c r="DE109" s="37"/>
      <c r="DF109" s="37"/>
      <c r="DG109" s="37"/>
      <c r="DH109" s="37"/>
      <c r="DI109" s="37"/>
      <c r="DJ109" s="37"/>
      <c r="DK109" s="37"/>
      <c r="DL109" s="37"/>
      <c r="DM109" s="37"/>
      <c r="DN109" s="37"/>
      <c r="DO109" s="37"/>
      <c r="DP109" s="37"/>
      <c r="DQ109" s="37"/>
      <c r="DR109" s="37"/>
      <c r="DS109" s="37"/>
      <c r="DT109" s="37"/>
      <c r="DU109" s="37"/>
      <c r="DV109" s="37"/>
      <c r="DW109" s="37"/>
      <c r="DX109" s="37"/>
      <c r="DY109" s="37"/>
      <c r="DZ109" s="37"/>
      <c r="EA109" s="37"/>
      <c r="EB109" s="37"/>
      <c r="EC109" s="37"/>
      <c r="ED109" s="37"/>
      <c r="EE109" s="37"/>
    </row>
    <row r="110" spans="1:135" s="34" customFormat="1" ht="13.8" x14ac:dyDescent="0.3">
      <c r="A110" s="33" t="s">
        <v>577</v>
      </c>
      <c r="B110" s="34" t="s">
        <v>204</v>
      </c>
      <c r="C110" s="34" t="s">
        <v>101</v>
      </c>
      <c r="D110" s="34" t="s">
        <v>102</v>
      </c>
      <c r="E110" s="34" t="s">
        <v>147</v>
      </c>
      <c r="F110" s="34" t="s">
        <v>138</v>
      </c>
      <c r="G110" s="34" t="s">
        <v>105</v>
      </c>
      <c r="H110" s="34" t="s">
        <v>105</v>
      </c>
      <c r="I110" s="34" t="s">
        <v>536</v>
      </c>
      <c r="J110" s="35">
        <v>1</v>
      </c>
      <c r="K110" s="34" t="s">
        <v>537</v>
      </c>
      <c r="L110" s="34" t="s">
        <v>106</v>
      </c>
      <c r="M110" s="36">
        <v>83.81</v>
      </c>
      <c r="N110" s="36">
        <v>86.87</v>
      </c>
      <c r="O110" s="36">
        <v>87.78</v>
      </c>
      <c r="P110" s="36">
        <v>77.75</v>
      </c>
      <c r="Q110" s="36">
        <v>98.97</v>
      </c>
      <c r="R110" s="36">
        <v>85.88</v>
      </c>
      <c r="S110" s="36">
        <v>73.33</v>
      </c>
      <c r="T110" s="36">
        <v>93.12</v>
      </c>
      <c r="U110" s="36">
        <v>90.4</v>
      </c>
      <c r="V110" s="36">
        <v>89.66</v>
      </c>
      <c r="W110" s="36">
        <v>75</v>
      </c>
      <c r="X110" s="36">
        <v>90.78</v>
      </c>
      <c r="Y110" s="36">
        <v>100</v>
      </c>
      <c r="Z110" s="36">
        <v>84.55</v>
      </c>
      <c r="AA110" s="36">
        <v>81.819999999999993</v>
      </c>
      <c r="AB110" s="36">
        <v>91.67</v>
      </c>
      <c r="AC110" s="36">
        <v>82.76</v>
      </c>
      <c r="AD110" s="36">
        <v>92.53</v>
      </c>
      <c r="AE110" s="36">
        <v>81.33</v>
      </c>
      <c r="AF110" s="36">
        <v>74.36</v>
      </c>
      <c r="AG110" s="36">
        <v>100</v>
      </c>
      <c r="AH110" s="36">
        <v>65.38</v>
      </c>
      <c r="AI110" s="36">
        <v>90</v>
      </c>
      <c r="AJ110" s="36">
        <v>92.97</v>
      </c>
      <c r="AK110" s="36">
        <v>67.510000000000005</v>
      </c>
      <c r="AL110" s="36">
        <v>83.33</v>
      </c>
      <c r="AM110" s="36">
        <v>0</v>
      </c>
      <c r="AN110" s="36">
        <v>71.790000000000006</v>
      </c>
      <c r="AO110" s="36">
        <v>81.94</v>
      </c>
      <c r="AP110" s="36">
        <v>0</v>
      </c>
      <c r="AQ110" s="36">
        <v>48.75</v>
      </c>
      <c r="AR110" s="36"/>
      <c r="AS110" s="36">
        <v>85.88</v>
      </c>
      <c r="AT110" s="36">
        <v>0</v>
      </c>
      <c r="AU110" s="36">
        <v>55.56</v>
      </c>
      <c r="AV110" s="36"/>
      <c r="AW110" s="36">
        <v>51.19</v>
      </c>
      <c r="AX110" s="36">
        <v>10.42</v>
      </c>
      <c r="AY110" s="36">
        <v>56.67</v>
      </c>
      <c r="AZ110" s="36">
        <v>85.71</v>
      </c>
      <c r="BA110" s="36">
        <v>100</v>
      </c>
      <c r="BB110" s="36">
        <v>100</v>
      </c>
      <c r="BC110" s="36">
        <v>100</v>
      </c>
      <c r="BD110" s="36">
        <v>100</v>
      </c>
      <c r="BE110" s="36">
        <v>100</v>
      </c>
      <c r="BF110" s="36">
        <v>100</v>
      </c>
      <c r="BG110" s="36"/>
      <c r="BH110" s="36"/>
      <c r="BI110" s="36"/>
      <c r="BJ110" s="36"/>
      <c r="BK110" s="36">
        <v>77.23</v>
      </c>
      <c r="BL110" s="36">
        <v>63.89</v>
      </c>
      <c r="BM110" s="36">
        <v>93.33</v>
      </c>
      <c r="BN110" s="36">
        <v>71.430000000000007</v>
      </c>
      <c r="BO110" s="36">
        <v>64.709999999999994</v>
      </c>
      <c r="BP110" s="36">
        <v>88</v>
      </c>
      <c r="BQ110" s="36">
        <v>50</v>
      </c>
      <c r="BR110" s="36">
        <v>100</v>
      </c>
      <c r="BS110" s="36">
        <v>33.33</v>
      </c>
      <c r="BT110" s="36">
        <v>57.69</v>
      </c>
      <c r="BU110" s="36">
        <v>35.71</v>
      </c>
      <c r="BV110" s="36">
        <v>91.61</v>
      </c>
      <c r="BW110" s="36">
        <v>87.5</v>
      </c>
      <c r="BX110" s="36">
        <v>69.569999999999993</v>
      </c>
      <c r="BY110" s="36">
        <v>92</v>
      </c>
      <c r="BZ110" s="36">
        <v>71.430000000000007</v>
      </c>
      <c r="CA110" s="36">
        <v>100</v>
      </c>
      <c r="CB110" s="36">
        <v>95.6</v>
      </c>
      <c r="CC110" s="36">
        <v>98.97</v>
      </c>
      <c r="CD110" s="36">
        <v>97.77</v>
      </c>
      <c r="CE110" s="36">
        <v>98.61</v>
      </c>
      <c r="CF110" s="36">
        <v>97.06</v>
      </c>
      <c r="CG110" s="36">
        <v>65.64</v>
      </c>
      <c r="CH110" s="36">
        <v>77.5</v>
      </c>
      <c r="CI110" s="36">
        <v>81.819999999999993</v>
      </c>
      <c r="CJ110" s="36">
        <v>55.63</v>
      </c>
      <c r="CK110" s="36">
        <v>63.64</v>
      </c>
      <c r="CL110" s="36">
        <v>28.57</v>
      </c>
      <c r="CM110" s="36"/>
      <c r="CN110" s="36"/>
      <c r="CO110" s="36"/>
      <c r="CP110" s="36"/>
      <c r="CQ110" s="36">
        <v>73.33</v>
      </c>
      <c r="CR110" s="36">
        <v>81.08</v>
      </c>
      <c r="CS110" s="36">
        <v>33.33</v>
      </c>
      <c r="CT110" s="36">
        <v>94.29</v>
      </c>
      <c r="CU110" s="36">
        <v>96.77</v>
      </c>
      <c r="CV110" s="36">
        <v>37.5</v>
      </c>
      <c r="CW110" s="36">
        <v>93.12</v>
      </c>
      <c r="CX110" s="36">
        <v>91.45</v>
      </c>
      <c r="CY110" s="36">
        <v>86.35</v>
      </c>
      <c r="CZ110" s="36">
        <v>99.29</v>
      </c>
      <c r="DA110" s="36">
        <v>80.41</v>
      </c>
      <c r="DB110" s="36">
        <v>96.91</v>
      </c>
      <c r="DC110" s="36">
        <v>96.72</v>
      </c>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row>
    <row r="111" spans="1:135" s="34" customFormat="1" ht="13.8" x14ac:dyDescent="0.3">
      <c r="A111" s="33" t="s">
        <v>577</v>
      </c>
      <c r="B111" s="34" t="s">
        <v>180</v>
      </c>
      <c r="C111" s="34" t="s">
        <v>101</v>
      </c>
      <c r="D111" s="34" t="s">
        <v>102</v>
      </c>
      <c r="E111" s="34" t="s">
        <v>147</v>
      </c>
      <c r="F111" s="34" t="s">
        <v>138</v>
      </c>
      <c r="G111" s="34" t="s">
        <v>105</v>
      </c>
      <c r="H111" s="34" t="s">
        <v>105</v>
      </c>
      <c r="I111" s="34" t="s">
        <v>536</v>
      </c>
      <c r="J111" s="35">
        <v>1</v>
      </c>
      <c r="K111" s="34" t="s">
        <v>537</v>
      </c>
      <c r="L111" s="34" t="s">
        <v>106</v>
      </c>
      <c r="M111" s="36">
        <v>84.85</v>
      </c>
      <c r="N111" s="36">
        <v>90.48</v>
      </c>
      <c r="O111" s="36">
        <v>93.78</v>
      </c>
      <c r="P111" s="36">
        <v>83.05</v>
      </c>
      <c r="Q111" s="36">
        <v>94.7</v>
      </c>
      <c r="R111" s="36">
        <v>81.349999999999994</v>
      </c>
      <c r="S111" s="36">
        <v>54.95</v>
      </c>
      <c r="T111" s="36">
        <v>96.38</v>
      </c>
      <c r="U111" s="36">
        <v>94.78</v>
      </c>
      <c r="V111" s="36">
        <v>96.55</v>
      </c>
      <c r="W111" s="36">
        <v>100</v>
      </c>
      <c r="X111" s="36">
        <v>92.91</v>
      </c>
      <c r="Y111" s="36">
        <v>100</v>
      </c>
      <c r="Z111" s="36">
        <v>87.8</v>
      </c>
      <c r="AA111" s="36">
        <v>84.85</v>
      </c>
      <c r="AB111" s="36">
        <v>94.44</v>
      </c>
      <c r="AC111" s="36">
        <v>83.91</v>
      </c>
      <c r="AD111" s="36">
        <v>95.64</v>
      </c>
      <c r="AE111" s="36">
        <v>76</v>
      </c>
      <c r="AF111" s="36">
        <v>97.44</v>
      </c>
      <c r="AG111" s="36">
        <v>91.67</v>
      </c>
      <c r="AH111" s="36">
        <v>96.15</v>
      </c>
      <c r="AI111" s="36">
        <v>90</v>
      </c>
      <c r="AJ111" s="36">
        <v>92.19</v>
      </c>
      <c r="AK111" s="36">
        <v>72.680000000000007</v>
      </c>
      <c r="AL111" s="36">
        <v>88.89</v>
      </c>
      <c r="AM111" s="36">
        <v>0</v>
      </c>
      <c r="AN111" s="36">
        <v>45.83</v>
      </c>
      <c r="AO111" s="36">
        <v>97.44</v>
      </c>
      <c r="AP111" s="36">
        <v>0</v>
      </c>
      <c r="AQ111" s="36">
        <v>46.25</v>
      </c>
      <c r="AR111" s="36">
        <v>35.71</v>
      </c>
      <c r="AS111" s="36">
        <v>92.94</v>
      </c>
      <c r="AT111" s="36">
        <v>65.709999999999994</v>
      </c>
      <c r="AU111" s="36">
        <v>44.44</v>
      </c>
      <c r="AV111" s="36"/>
      <c r="AW111" s="36">
        <v>97.22</v>
      </c>
      <c r="AX111" s="36">
        <v>91.67</v>
      </c>
      <c r="AY111" s="36">
        <v>100</v>
      </c>
      <c r="AZ111" s="36">
        <v>100</v>
      </c>
      <c r="BA111" s="36">
        <v>100</v>
      </c>
      <c r="BB111" s="36">
        <v>100</v>
      </c>
      <c r="BC111" s="36">
        <v>100</v>
      </c>
      <c r="BD111" s="36">
        <v>100</v>
      </c>
      <c r="BE111" s="36">
        <v>100</v>
      </c>
      <c r="BF111" s="36">
        <v>100</v>
      </c>
      <c r="BG111" s="36"/>
      <c r="BH111" s="36"/>
      <c r="BI111" s="36"/>
      <c r="BJ111" s="36"/>
      <c r="BK111" s="36">
        <v>85.96</v>
      </c>
      <c r="BL111" s="36">
        <v>97.3</v>
      </c>
      <c r="BM111" s="36">
        <v>50</v>
      </c>
      <c r="BN111" s="36">
        <v>97.83</v>
      </c>
      <c r="BO111" s="36">
        <v>88.89</v>
      </c>
      <c r="BP111" s="36">
        <v>69.23</v>
      </c>
      <c r="BQ111" s="36">
        <v>60.61</v>
      </c>
      <c r="BR111" s="36">
        <v>100</v>
      </c>
      <c r="BS111" s="36">
        <v>16.670000000000002</v>
      </c>
      <c r="BT111" s="36">
        <v>44.44</v>
      </c>
      <c r="BU111" s="36">
        <v>78.569999999999993</v>
      </c>
      <c r="BV111" s="36">
        <v>85.93</v>
      </c>
      <c r="BW111" s="36">
        <v>87.3</v>
      </c>
      <c r="BX111" s="36">
        <v>95.65</v>
      </c>
      <c r="BY111" s="36">
        <v>76</v>
      </c>
      <c r="BZ111" s="36">
        <v>61.9</v>
      </c>
      <c r="CA111" s="36">
        <v>88.89</v>
      </c>
      <c r="CB111" s="36">
        <v>84.91</v>
      </c>
      <c r="CC111" s="36">
        <v>94.7</v>
      </c>
      <c r="CD111" s="36">
        <v>96.82</v>
      </c>
      <c r="CE111" s="36">
        <v>98.61</v>
      </c>
      <c r="CF111" s="36">
        <v>95.29</v>
      </c>
      <c r="CG111" s="36">
        <v>54.56</v>
      </c>
      <c r="CH111" s="36">
        <v>47.5</v>
      </c>
      <c r="CI111" s="36">
        <v>63.64</v>
      </c>
      <c r="CJ111" s="36">
        <v>52.48</v>
      </c>
      <c r="CK111" s="36">
        <v>58.33</v>
      </c>
      <c r="CL111" s="36">
        <v>85.71</v>
      </c>
      <c r="CM111" s="36"/>
      <c r="CN111" s="36"/>
      <c r="CO111" s="36"/>
      <c r="CP111" s="36"/>
      <c r="CQ111" s="36">
        <v>54.95</v>
      </c>
      <c r="CR111" s="36">
        <v>64.86</v>
      </c>
      <c r="CS111" s="36">
        <v>20</v>
      </c>
      <c r="CT111" s="36">
        <v>71.430000000000007</v>
      </c>
      <c r="CU111" s="36">
        <v>74.19</v>
      </c>
      <c r="CV111" s="36">
        <v>41.67</v>
      </c>
      <c r="CW111" s="36">
        <v>96.38</v>
      </c>
      <c r="CX111" s="36">
        <v>94.74</v>
      </c>
      <c r="CY111" s="36">
        <v>97.59</v>
      </c>
      <c r="CZ111" s="36">
        <v>97.87</v>
      </c>
      <c r="DA111" s="36">
        <v>78.45</v>
      </c>
      <c r="DB111" s="36">
        <v>97.13</v>
      </c>
      <c r="DC111" s="36">
        <v>95.08</v>
      </c>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row>
    <row r="112" spans="1:135" s="34" customFormat="1" ht="13.8" x14ac:dyDescent="0.3">
      <c r="A112" s="33" t="s">
        <v>577</v>
      </c>
      <c r="B112" s="34" t="s">
        <v>157</v>
      </c>
      <c r="C112" s="34" t="s">
        <v>101</v>
      </c>
      <c r="D112" s="34" t="s">
        <v>102</v>
      </c>
      <c r="E112" s="34" t="s">
        <v>158</v>
      </c>
      <c r="F112" s="34" t="s">
        <v>108</v>
      </c>
      <c r="G112" s="34" t="s">
        <v>105</v>
      </c>
      <c r="H112" s="34" t="s">
        <v>105</v>
      </c>
      <c r="I112" s="34" t="s">
        <v>536</v>
      </c>
      <c r="J112" s="35">
        <v>1</v>
      </c>
      <c r="K112" s="34" t="s">
        <v>537</v>
      </c>
      <c r="L112" s="34" t="s">
        <v>106</v>
      </c>
      <c r="M112" s="36">
        <v>86.89</v>
      </c>
      <c r="N112" s="36">
        <v>92.86</v>
      </c>
      <c r="O112" s="36">
        <v>96.73</v>
      </c>
      <c r="P112" s="36">
        <v>86.51</v>
      </c>
      <c r="Q112" s="36">
        <v>85.89</v>
      </c>
      <c r="R112" s="36">
        <v>76.540000000000006</v>
      </c>
      <c r="S112" s="36">
        <v>88.3</v>
      </c>
      <c r="T112" s="36">
        <v>95.45</v>
      </c>
      <c r="U112" s="36"/>
      <c r="V112" s="36"/>
      <c r="W112" s="36"/>
      <c r="X112" s="36"/>
      <c r="Y112" s="36"/>
      <c r="Z112" s="36">
        <v>91.87</v>
      </c>
      <c r="AA112" s="36">
        <v>90.91</v>
      </c>
      <c r="AB112" s="36">
        <v>100</v>
      </c>
      <c r="AC112" s="36">
        <v>89.66</v>
      </c>
      <c r="AD112" s="36">
        <v>97.12</v>
      </c>
      <c r="AE112" s="36"/>
      <c r="AF112" s="36"/>
      <c r="AG112" s="36"/>
      <c r="AH112" s="36"/>
      <c r="AI112" s="36"/>
      <c r="AJ112" s="36">
        <v>99.09</v>
      </c>
      <c r="AK112" s="36">
        <v>73.77</v>
      </c>
      <c r="AL112" s="36">
        <v>66.67</v>
      </c>
      <c r="AM112" s="36">
        <v>0</v>
      </c>
      <c r="AN112" s="36">
        <v>78.430000000000007</v>
      </c>
      <c r="AO112" s="36">
        <v>86.9</v>
      </c>
      <c r="AP112" s="36">
        <v>38.1</v>
      </c>
      <c r="AQ112" s="36">
        <v>100</v>
      </c>
      <c r="AR112" s="36">
        <v>0</v>
      </c>
      <c r="AS112" s="36">
        <v>96.47</v>
      </c>
      <c r="AT112" s="36">
        <v>37.14</v>
      </c>
      <c r="AU112" s="36">
        <v>88.89</v>
      </c>
      <c r="AV112" s="36"/>
      <c r="AW112" s="36">
        <v>95.16</v>
      </c>
      <c r="AX112" s="36">
        <v>100</v>
      </c>
      <c r="AY112" s="36">
        <v>90.62</v>
      </c>
      <c r="AZ112" s="36">
        <v>100</v>
      </c>
      <c r="BA112" s="36">
        <v>84.09</v>
      </c>
      <c r="BB112" s="36">
        <v>77.78</v>
      </c>
      <c r="BC112" s="36">
        <v>95</v>
      </c>
      <c r="BD112" s="36">
        <v>100</v>
      </c>
      <c r="BE112" s="36">
        <v>75</v>
      </c>
      <c r="BF112" s="36">
        <v>75</v>
      </c>
      <c r="BG112" s="36"/>
      <c r="BH112" s="36"/>
      <c r="BI112" s="36"/>
      <c r="BJ112" s="36"/>
      <c r="BK112" s="36">
        <v>98.25</v>
      </c>
      <c r="BL112" s="36">
        <v>100</v>
      </c>
      <c r="BM112" s="36">
        <v>93.75</v>
      </c>
      <c r="BN112" s="36">
        <v>100</v>
      </c>
      <c r="BO112" s="36">
        <v>100</v>
      </c>
      <c r="BP112" s="36">
        <v>96.15</v>
      </c>
      <c r="BQ112" s="36">
        <v>66.67</v>
      </c>
      <c r="BR112" s="36">
        <v>100</v>
      </c>
      <c r="BS112" s="36">
        <v>50</v>
      </c>
      <c r="BT112" s="36">
        <v>56</v>
      </c>
      <c r="BU112" s="36">
        <v>83.33</v>
      </c>
      <c r="BV112" s="36">
        <v>96.97</v>
      </c>
      <c r="BW112" s="36">
        <v>96.83</v>
      </c>
      <c r="BX112" s="36">
        <v>95.45</v>
      </c>
      <c r="BY112" s="36">
        <v>92.31</v>
      </c>
      <c r="BZ112" s="36">
        <v>93.33</v>
      </c>
      <c r="CA112" s="36">
        <v>100</v>
      </c>
      <c r="CB112" s="36"/>
      <c r="CC112" s="36">
        <v>85.89</v>
      </c>
      <c r="CD112" s="36">
        <v>95.03</v>
      </c>
      <c r="CE112" s="36">
        <v>92</v>
      </c>
      <c r="CF112" s="36">
        <v>97.67</v>
      </c>
      <c r="CG112" s="36">
        <v>63.38</v>
      </c>
      <c r="CH112" s="36">
        <v>36.36</v>
      </c>
      <c r="CI112" s="36">
        <v>90.91</v>
      </c>
      <c r="CJ112" s="36">
        <v>72.52</v>
      </c>
      <c r="CK112" s="36">
        <v>71.97</v>
      </c>
      <c r="CL112" s="36">
        <v>85.71</v>
      </c>
      <c r="CM112" s="36">
        <v>66.77</v>
      </c>
      <c r="CN112" s="36">
        <v>78.05</v>
      </c>
      <c r="CO112" s="36">
        <v>82.5</v>
      </c>
      <c r="CP112" s="36">
        <v>58.82</v>
      </c>
      <c r="CQ112" s="36">
        <v>88.3</v>
      </c>
      <c r="CR112" s="36">
        <v>89.19</v>
      </c>
      <c r="CS112" s="36">
        <v>95.65</v>
      </c>
      <c r="CT112" s="36">
        <v>86.67</v>
      </c>
      <c r="CU112" s="36">
        <v>90.32</v>
      </c>
      <c r="CV112" s="36">
        <v>66.67</v>
      </c>
      <c r="CW112" s="36">
        <v>95.45</v>
      </c>
      <c r="CX112" s="36">
        <v>96.95</v>
      </c>
      <c r="CY112" s="36">
        <v>97.59</v>
      </c>
      <c r="CZ112" s="36">
        <v>93.75</v>
      </c>
      <c r="DA112" s="36">
        <v>82.99</v>
      </c>
      <c r="DB112" s="36">
        <v>96.47</v>
      </c>
      <c r="DC112" s="36">
        <v>95.08</v>
      </c>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row>
    <row r="113" spans="1:135" s="15" customFormat="1" ht="13.8" x14ac:dyDescent="0.3">
      <c r="A113" s="33" t="s">
        <v>577</v>
      </c>
      <c r="B113" s="34" t="s">
        <v>248</v>
      </c>
      <c r="C113" s="34" t="s">
        <v>101</v>
      </c>
      <c r="D113" s="34" t="s">
        <v>102</v>
      </c>
      <c r="E113" s="34" t="s">
        <v>227</v>
      </c>
      <c r="F113" s="34" t="s">
        <v>108</v>
      </c>
      <c r="G113" s="34" t="s">
        <v>105</v>
      </c>
      <c r="H113" s="34" t="s">
        <v>105</v>
      </c>
      <c r="I113" s="34" t="s">
        <v>536</v>
      </c>
      <c r="J113" s="35">
        <v>1</v>
      </c>
      <c r="K113" s="34" t="s">
        <v>537</v>
      </c>
      <c r="L113" s="34" t="s">
        <v>106</v>
      </c>
      <c r="M113" s="36">
        <v>90.84</v>
      </c>
      <c r="N113" s="36">
        <v>92.86</v>
      </c>
      <c r="O113" s="36">
        <v>99.34</v>
      </c>
      <c r="P113" s="36">
        <v>91.09</v>
      </c>
      <c r="Q113" s="36">
        <v>91.72</v>
      </c>
      <c r="R113" s="36">
        <v>86.3</v>
      </c>
      <c r="S113" s="36">
        <v>96.04</v>
      </c>
      <c r="T113" s="36">
        <v>94.69</v>
      </c>
      <c r="U113" s="36"/>
      <c r="V113" s="36"/>
      <c r="W113" s="36"/>
      <c r="X113" s="36"/>
      <c r="Y113" s="36"/>
      <c r="Z113" s="36">
        <v>91.87</v>
      </c>
      <c r="AA113" s="36">
        <v>96.97</v>
      </c>
      <c r="AB113" s="36">
        <v>100</v>
      </c>
      <c r="AC113" s="36">
        <v>89.66</v>
      </c>
      <c r="AD113" s="36">
        <v>99.27</v>
      </c>
      <c r="AE113" s="36"/>
      <c r="AF113" s="36"/>
      <c r="AG113" s="36"/>
      <c r="AH113" s="36"/>
      <c r="AI113" s="36"/>
      <c r="AJ113" s="36">
        <v>99.09</v>
      </c>
      <c r="AK113" s="36">
        <v>89.78</v>
      </c>
      <c r="AL113" s="36">
        <v>93.33</v>
      </c>
      <c r="AM113" s="36">
        <v>100</v>
      </c>
      <c r="AN113" s="36">
        <v>90.24</v>
      </c>
      <c r="AO113" s="36">
        <v>93.59</v>
      </c>
      <c r="AP113" s="36">
        <v>0</v>
      </c>
      <c r="AQ113" s="36">
        <v>78.75</v>
      </c>
      <c r="AR113" s="36"/>
      <c r="AS113" s="36">
        <v>94.64</v>
      </c>
      <c r="AT113" s="36">
        <v>97.14</v>
      </c>
      <c r="AU113" s="36">
        <v>100</v>
      </c>
      <c r="AV113" s="36"/>
      <c r="AW113" s="36">
        <v>91.67</v>
      </c>
      <c r="AX113" s="36">
        <v>85</v>
      </c>
      <c r="AY113" s="36">
        <v>93.33</v>
      </c>
      <c r="AZ113" s="36">
        <v>100</v>
      </c>
      <c r="BA113" s="36">
        <v>100</v>
      </c>
      <c r="BB113" s="36">
        <v>100</v>
      </c>
      <c r="BC113" s="36">
        <v>100</v>
      </c>
      <c r="BD113" s="36">
        <v>100</v>
      </c>
      <c r="BE113" s="36">
        <v>100</v>
      </c>
      <c r="BF113" s="36">
        <v>100</v>
      </c>
      <c r="BG113" s="36"/>
      <c r="BH113" s="36"/>
      <c r="BI113" s="36"/>
      <c r="BJ113" s="36"/>
      <c r="BK113" s="36">
        <v>90.27</v>
      </c>
      <c r="BL113" s="36">
        <v>97.22</v>
      </c>
      <c r="BM113" s="36">
        <v>81.25</v>
      </c>
      <c r="BN113" s="36">
        <v>97.83</v>
      </c>
      <c r="BO113" s="36">
        <v>94.44</v>
      </c>
      <c r="BP113" s="36">
        <v>80.77</v>
      </c>
      <c r="BQ113" s="36">
        <v>58.33</v>
      </c>
      <c r="BR113" s="36">
        <v>100</v>
      </c>
      <c r="BS113" s="36">
        <v>100</v>
      </c>
      <c r="BT113" s="36"/>
      <c r="BU113" s="36">
        <v>100</v>
      </c>
      <c r="BV113" s="36">
        <v>91.78</v>
      </c>
      <c r="BW113" s="36">
        <v>92.06</v>
      </c>
      <c r="BX113" s="36">
        <v>90.48</v>
      </c>
      <c r="BY113" s="36">
        <v>88</v>
      </c>
      <c r="BZ113" s="36">
        <v>68.33</v>
      </c>
      <c r="CA113" s="36">
        <v>91.67</v>
      </c>
      <c r="CB113" s="36"/>
      <c r="CC113" s="36">
        <v>91.72</v>
      </c>
      <c r="CD113" s="36">
        <v>92.26</v>
      </c>
      <c r="CE113" s="36">
        <v>85.71</v>
      </c>
      <c r="CF113" s="36">
        <v>97.65</v>
      </c>
      <c r="CG113" s="36">
        <v>77.040000000000006</v>
      </c>
      <c r="CH113" s="36">
        <v>70</v>
      </c>
      <c r="CI113" s="36">
        <v>90.91</v>
      </c>
      <c r="CJ113" s="36">
        <v>75.680000000000007</v>
      </c>
      <c r="CK113" s="36">
        <v>87.88</v>
      </c>
      <c r="CL113" s="36">
        <v>85.71</v>
      </c>
      <c r="CM113" s="36">
        <v>86.28</v>
      </c>
      <c r="CN113" s="36">
        <v>95.12</v>
      </c>
      <c r="CO113" s="36">
        <v>82.5</v>
      </c>
      <c r="CP113" s="36">
        <v>83.33</v>
      </c>
      <c r="CQ113" s="36">
        <v>96.04</v>
      </c>
      <c r="CR113" s="36">
        <v>91.89</v>
      </c>
      <c r="CS113" s="36">
        <v>100</v>
      </c>
      <c r="CT113" s="36">
        <v>97.14</v>
      </c>
      <c r="CU113" s="36">
        <v>96.88</v>
      </c>
      <c r="CV113" s="36">
        <v>91.67</v>
      </c>
      <c r="CW113" s="36">
        <v>94.69</v>
      </c>
      <c r="CX113" s="36">
        <v>96.35</v>
      </c>
      <c r="CY113" s="36">
        <v>92.77</v>
      </c>
      <c r="CZ113" s="36">
        <v>91.3</v>
      </c>
      <c r="DA113" s="36">
        <v>86.9</v>
      </c>
      <c r="DB113" s="36">
        <v>98.45</v>
      </c>
      <c r="DC113" s="36">
        <v>95.9</v>
      </c>
      <c r="DD113" s="38"/>
      <c r="DE113" s="38"/>
      <c r="DF113" s="38"/>
      <c r="DG113" s="38"/>
      <c r="DH113" s="38"/>
      <c r="DI113" s="38"/>
      <c r="DJ113" s="38"/>
      <c r="DK113" s="38"/>
      <c r="DL113" s="38"/>
      <c r="DM113" s="38"/>
      <c r="DN113" s="38"/>
      <c r="DO113" s="38"/>
      <c r="DP113" s="38"/>
      <c r="DQ113" s="38"/>
      <c r="DR113" s="38"/>
      <c r="DS113" s="38"/>
      <c r="DT113" s="38"/>
      <c r="DU113" s="38"/>
      <c r="DV113" s="38"/>
      <c r="DW113" s="38"/>
      <c r="DX113" s="38"/>
      <c r="DY113" s="38"/>
      <c r="DZ113" s="38"/>
      <c r="EA113" s="38"/>
      <c r="EB113" s="38"/>
      <c r="EC113" s="38"/>
      <c r="ED113" s="38"/>
      <c r="EE113" s="38"/>
    </row>
    <row r="114" spans="1:135" s="34" customFormat="1" ht="13.8" x14ac:dyDescent="0.3">
      <c r="A114" s="33" t="s">
        <v>577</v>
      </c>
      <c r="B114" s="34" t="s">
        <v>262</v>
      </c>
      <c r="C114" s="34" t="s">
        <v>101</v>
      </c>
      <c r="D114" s="34" t="s">
        <v>102</v>
      </c>
      <c r="E114" s="34" t="s">
        <v>227</v>
      </c>
      <c r="F114" s="34" t="s">
        <v>108</v>
      </c>
      <c r="G114" s="34" t="s">
        <v>105</v>
      </c>
      <c r="H114" s="34" t="s">
        <v>105</v>
      </c>
      <c r="I114" s="34" t="s">
        <v>536</v>
      </c>
      <c r="J114" s="35">
        <v>1</v>
      </c>
      <c r="K114" s="34" t="s">
        <v>537</v>
      </c>
      <c r="L114" s="34" t="s">
        <v>106</v>
      </c>
      <c r="M114" s="36">
        <v>80.430000000000007</v>
      </c>
      <c r="N114" s="36">
        <v>69.12</v>
      </c>
      <c r="O114" s="36">
        <v>85.62</v>
      </c>
      <c r="P114" s="36">
        <v>84.27</v>
      </c>
      <c r="Q114" s="36">
        <v>86.62</v>
      </c>
      <c r="R114" s="36">
        <v>70.290000000000006</v>
      </c>
      <c r="S114" s="36">
        <v>77.959999999999994</v>
      </c>
      <c r="T114" s="36">
        <v>87.4</v>
      </c>
      <c r="U114" s="36"/>
      <c r="V114" s="36"/>
      <c r="W114" s="36"/>
      <c r="X114" s="36"/>
      <c r="Y114" s="36"/>
      <c r="Z114" s="36">
        <v>67.23</v>
      </c>
      <c r="AA114" s="36">
        <v>57.58</v>
      </c>
      <c r="AB114" s="36">
        <v>59.38</v>
      </c>
      <c r="AC114" s="36">
        <v>71.08</v>
      </c>
      <c r="AD114" s="36">
        <v>85.61</v>
      </c>
      <c r="AE114" s="36"/>
      <c r="AF114" s="36"/>
      <c r="AG114" s="36"/>
      <c r="AH114" s="36"/>
      <c r="AI114" s="36"/>
      <c r="AJ114" s="36">
        <v>96.36</v>
      </c>
      <c r="AK114" s="36">
        <v>76.12</v>
      </c>
      <c r="AL114" s="36">
        <v>43.33</v>
      </c>
      <c r="AM114" s="36">
        <v>25</v>
      </c>
      <c r="AN114" s="36">
        <v>75</v>
      </c>
      <c r="AO114" s="36">
        <v>75.64</v>
      </c>
      <c r="AP114" s="36">
        <v>0</v>
      </c>
      <c r="AQ114" s="36">
        <v>70</v>
      </c>
      <c r="AR114" s="36"/>
      <c r="AS114" s="36">
        <v>76.88</v>
      </c>
      <c r="AT114" s="36">
        <v>88.57</v>
      </c>
      <c r="AU114" s="36">
        <v>100</v>
      </c>
      <c r="AV114" s="36"/>
      <c r="AW114" s="36">
        <v>79.17</v>
      </c>
      <c r="AX114" s="36">
        <v>85</v>
      </c>
      <c r="AY114" s="36">
        <v>80</v>
      </c>
      <c r="AZ114" s="36">
        <v>75</v>
      </c>
      <c r="BA114" s="36">
        <v>92.5</v>
      </c>
      <c r="BB114" s="36">
        <v>87.5</v>
      </c>
      <c r="BC114" s="36">
        <v>83.33</v>
      </c>
      <c r="BD114" s="36">
        <v>100</v>
      </c>
      <c r="BE114" s="36">
        <v>100</v>
      </c>
      <c r="BF114" s="36">
        <v>75</v>
      </c>
      <c r="BG114" s="36"/>
      <c r="BH114" s="36"/>
      <c r="BI114" s="36"/>
      <c r="BJ114" s="36"/>
      <c r="BK114" s="36">
        <v>85.71</v>
      </c>
      <c r="BL114" s="36">
        <v>91.67</v>
      </c>
      <c r="BM114" s="36">
        <v>50</v>
      </c>
      <c r="BN114" s="36">
        <v>97.78</v>
      </c>
      <c r="BO114" s="36">
        <v>88.89</v>
      </c>
      <c r="BP114" s="36">
        <v>73.08</v>
      </c>
      <c r="BQ114" s="36"/>
      <c r="BR114" s="36"/>
      <c r="BS114" s="36"/>
      <c r="BT114" s="36"/>
      <c r="BU114" s="36"/>
      <c r="BV114" s="36">
        <v>86.88</v>
      </c>
      <c r="BW114" s="36">
        <v>85.71</v>
      </c>
      <c r="BX114" s="36">
        <v>90.48</v>
      </c>
      <c r="BY114" s="36">
        <v>82.67</v>
      </c>
      <c r="BZ114" s="36">
        <v>75</v>
      </c>
      <c r="CA114" s="36">
        <v>87.5</v>
      </c>
      <c r="CB114" s="36"/>
      <c r="CC114" s="36">
        <v>86.62</v>
      </c>
      <c r="CD114" s="36">
        <v>71.53</v>
      </c>
      <c r="CE114" s="36">
        <v>54.29</v>
      </c>
      <c r="CF114" s="36">
        <v>86.49</v>
      </c>
      <c r="CG114" s="36">
        <v>56.57</v>
      </c>
      <c r="CH114" s="36">
        <v>39.39</v>
      </c>
      <c r="CI114" s="36">
        <v>72.73</v>
      </c>
      <c r="CJ114" s="36">
        <v>64.41</v>
      </c>
      <c r="CK114" s="36">
        <v>56.06</v>
      </c>
      <c r="CL114" s="36">
        <v>71.430000000000007</v>
      </c>
      <c r="CM114" s="36">
        <v>78.069999999999993</v>
      </c>
      <c r="CN114" s="36">
        <v>90.24</v>
      </c>
      <c r="CO114" s="36">
        <v>100</v>
      </c>
      <c r="CP114" s="36">
        <v>68.56</v>
      </c>
      <c r="CQ114" s="36">
        <v>77.959999999999994</v>
      </c>
      <c r="CR114" s="36">
        <v>83.78</v>
      </c>
      <c r="CS114" s="36">
        <v>78.260000000000005</v>
      </c>
      <c r="CT114" s="36">
        <v>73.33</v>
      </c>
      <c r="CU114" s="36">
        <v>83.33</v>
      </c>
      <c r="CV114" s="36">
        <v>75</v>
      </c>
      <c r="CW114" s="36">
        <v>87.4</v>
      </c>
      <c r="CX114" s="36">
        <v>80.150000000000006</v>
      </c>
      <c r="CY114" s="36">
        <v>96.39</v>
      </c>
      <c r="CZ114" s="36">
        <v>95.65</v>
      </c>
      <c r="DA114" s="36">
        <v>69.22</v>
      </c>
      <c r="DB114" s="36">
        <v>90.95</v>
      </c>
      <c r="DC114" s="36">
        <v>93.44</v>
      </c>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row>
    <row r="115" spans="1:135" s="15" customFormat="1" ht="13.8" x14ac:dyDescent="0.3">
      <c r="A115" s="33" t="s">
        <v>577</v>
      </c>
      <c r="B115" s="34" t="s">
        <v>156</v>
      </c>
      <c r="C115" s="34" t="s">
        <v>101</v>
      </c>
      <c r="D115" s="34" t="s">
        <v>102</v>
      </c>
      <c r="E115" s="34" t="s">
        <v>147</v>
      </c>
      <c r="F115" s="34" t="s">
        <v>110</v>
      </c>
      <c r="G115" s="34" t="s">
        <v>105</v>
      </c>
      <c r="H115" s="34" t="s">
        <v>105</v>
      </c>
      <c r="I115" s="34" t="s">
        <v>536</v>
      </c>
      <c r="J115" s="35">
        <v>1</v>
      </c>
      <c r="K115" s="34" t="s">
        <v>537</v>
      </c>
      <c r="L115" s="34" t="s">
        <v>106</v>
      </c>
      <c r="M115" s="36">
        <v>82.13</v>
      </c>
      <c r="N115" s="36">
        <v>88.96</v>
      </c>
      <c r="O115" s="36">
        <v>93.6</v>
      </c>
      <c r="P115" s="36">
        <v>78.12</v>
      </c>
      <c r="Q115" s="36">
        <v>90.88</v>
      </c>
      <c r="R115" s="36">
        <v>74.400000000000006</v>
      </c>
      <c r="S115" s="36">
        <v>72.34</v>
      </c>
      <c r="T115" s="36">
        <v>89.43</v>
      </c>
      <c r="U115" s="36">
        <v>94.48</v>
      </c>
      <c r="V115" s="36">
        <v>92.24</v>
      </c>
      <c r="W115" s="36">
        <v>90</v>
      </c>
      <c r="X115" s="36">
        <v>96.88</v>
      </c>
      <c r="Y115" s="36">
        <v>100</v>
      </c>
      <c r="Z115" s="36">
        <v>85.37</v>
      </c>
      <c r="AA115" s="36">
        <v>87.88</v>
      </c>
      <c r="AB115" s="36">
        <v>75</v>
      </c>
      <c r="AC115" s="36">
        <v>86.21</v>
      </c>
      <c r="AD115" s="36">
        <v>95.39</v>
      </c>
      <c r="AE115" s="36">
        <v>92</v>
      </c>
      <c r="AF115" s="36">
        <v>89.47</v>
      </c>
      <c r="AG115" s="36">
        <v>100</v>
      </c>
      <c r="AH115" s="36">
        <v>84.62</v>
      </c>
      <c r="AI115" s="36">
        <v>100</v>
      </c>
      <c r="AJ115" s="36">
        <v>91.8</v>
      </c>
      <c r="AK115" s="36">
        <v>69.010000000000005</v>
      </c>
      <c r="AL115" s="36">
        <v>66.67</v>
      </c>
      <c r="AM115" s="36">
        <v>0</v>
      </c>
      <c r="AN115" s="36">
        <v>85.29</v>
      </c>
      <c r="AO115" s="36">
        <v>66.03</v>
      </c>
      <c r="AP115" s="36">
        <v>0</v>
      </c>
      <c r="AQ115" s="36">
        <v>51.25</v>
      </c>
      <c r="AR115" s="36">
        <v>50</v>
      </c>
      <c r="AS115" s="36">
        <v>83.33</v>
      </c>
      <c r="AT115" s="36">
        <v>45.71</v>
      </c>
      <c r="AU115" s="36">
        <v>55.56</v>
      </c>
      <c r="AV115" s="36"/>
      <c r="AW115" s="36">
        <v>63.1</v>
      </c>
      <c r="AX115" s="36">
        <v>33.33</v>
      </c>
      <c r="AY115" s="36">
        <v>66.67</v>
      </c>
      <c r="AZ115" s="36">
        <v>100</v>
      </c>
      <c r="BA115" s="36">
        <v>84.09</v>
      </c>
      <c r="BB115" s="36">
        <v>100</v>
      </c>
      <c r="BC115" s="36">
        <v>85</v>
      </c>
      <c r="BD115" s="36">
        <v>100</v>
      </c>
      <c r="BE115" s="36">
        <v>50</v>
      </c>
      <c r="BF115" s="36">
        <v>100</v>
      </c>
      <c r="BG115" s="36"/>
      <c r="BH115" s="36"/>
      <c r="BI115" s="36"/>
      <c r="BJ115" s="36"/>
      <c r="BK115" s="36">
        <v>78.760000000000005</v>
      </c>
      <c r="BL115" s="36">
        <v>77.78</v>
      </c>
      <c r="BM115" s="36">
        <v>75</v>
      </c>
      <c r="BN115" s="36">
        <v>80.430000000000007</v>
      </c>
      <c r="BO115" s="36">
        <v>72.22</v>
      </c>
      <c r="BP115" s="36">
        <v>84.62</v>
      </c>
      <c r="BQ115" s="36">
        <v>81.819999999999993</v>
      </c>
      <c r="BR115" s="36">
        <v>100</v>
      </c>
      <c r="BS115" s="36">
        <v>100</v>
      </c>
      <c r="BT115" s="36"/>
      <c r="BU115" s="36">
        <v>100</v>
      </c>
      <c r="BV115" s="36">
        <v>86.27</v>
      </c>
      <c r="BW115" s="36">
        <v>84.13</v>
      </c>
      <c r="BX115" s="36">
        <v>63.64</v>
      </c>
      <c r="BY115" s="36">
        <v>72</v>
      </c>
      <c r="BZ115" s="36">
        <v>85.71</v>
      </c>
      <c r="CA115" s="36">
        <v>96.15</v>
      </c>
      <c r="CB115" s="36">
        <v>84.91</v>
      </c>
      <c r="CC115" s="36">
        <v>90.88</v>
      </c>
      <c r="CD115" s="36">
        <v>88</v>
      </c>
      <c r="CE115" s="36">
        <v>90</v>
      </c>
      <c r="CF115" s="36">
        <v>86.25</v>
      </c>
      <c r="CG115" s="36">
        <v>54.98</v>
      </c>
      <c r="CH115" s="36">
        <v>60</v>
      </c>
      <c r="CI115" s="36">
        <v>18.18</v>
      </c>
      <c r="CJ115" s="36">
        <v>64.650000000000006</v>
      </c>
      <c r="CK115" s="36">
        <v>25</v>
      </c>
      <c r="CL115" s="36">
        <v>85.71</v>
      </c>
      <c r="CM115" s="36"/>
      <c r="CN115" s="36"/>
      <c r="CO115" s="36"/>
      <c r="CP115" s="36"/>
      <c r="CQ115" s="36">
        <v>72.34</v>
      </c>
      <c r="CR115" s="36">
        <v>72.97</v>
      </c>
      <c r="CS115" s="36">
        <v>78.260000000000005</v>
      </c>
      <c r="CT115" s="36">
        <v>73.33</v>
      </c>
      <c r="CU115" s="36">
        <v>80</v>
      </c>
      <c r="CV115" s="36">
        <v>58.33</v>
      </c>
      <c r="CW115" s="36">
        <v>89.43</v>
      </c>
      <c r="CX115" s="36">
        <v>91.1</v>
      </c>
      <c r="CY115" s="36">
        <v>88.76</v>
      </c>
      <c r="CZ115" s="36">
        <v>82.27</v>
      </c>
      <c r="DA115" s="36">
        <v>72.64</v>
      </c>
      <c r="DB115" s="36">
        <v>92.6</v>
      </c>
      <c r="DC115" s="36">
        <v>84.56</v>
      </c>
      <c r="DD115" s="38"/>
      <c r="DE115" s="38"/>
      <c r="DF115" s="38"/>
      <c r="DG115" s="38"/>
      <c r="DH115" s="38"/>
      <c r="DI115" s="38"/>
      <c r="DJ115" s="38"/>
      <c r="DK115" s="38"/>
      <c r="DL115" s="38"/>
      <c r="DM115" s="38"/>
      <c r="DN115" s="38"/>
      <c r="DO115" s="38"/>
      <c r="DP115" s="38"/>
      <c r="DQ115" s="38"/>
      <c r="DR115" s="38"/>
      <c r="DS115" s="38"/>
      <c r="DT115" s="38"/>
      <c r="DU115" s="38"/>
      <c r="DV115" s="38"/>
      <c r="DW115" s="38"/>
      <c r="DX115" s="38"/>
      <c r="DY115" s="38"/>
      <c r="DZ115" s="38"/>
      <c r="EA115" s="38"/>
      <c r="EB115" s="38"/>
      <c r="EC115" s="38"/>
      <c r="ED115" s="38"/>
      <c r="EE115" s="38"/>
    </row>
    <row r="116" spans="1:135" s="34" customFormat="1" ht="13.8" x14ac:dyDescent="0.3">
      <c r="A116" s="33" t="s">
        <v>577</v>
      </c>
      <c r="B116" s="34" t="s">
        <v>233</v>
      </c>
      <c r="C116" s="34" t="s">
        <v>101</v>
      </c>
      <c r="D116" s="34" t="s">
        <v>102</v>
      </c>
      <c r="E116" s="34" t="s">
        <v>147</v>
      </c>
      <c r="F116" s="34" t="s">
        <v>110</v>
      </c>
      <c r="G116" s="34" t="s">
        <v>105</v>
      </c>
      <c r="H116" s="34" t="s">
        <v>105</v>
      </c>
      <c r="I116" s="34" t="s">
        <v>536</v>
      </c>
      <c r="J116" s="35">
        <v>1</v>
      </c>
      <c r="K116" s="34" t="s">
        <v>537</v>
      </c>
      <c r="L116" s="34" t="s">
        <v>106</v>
      </c>
      <c r="M116" s="36">
        <v>90.89</v>
      </c>
      <c r="N116" s="36">
        <v>92.64</v>
      </c>
      <c r="O116" s="36">
        <v>96.76</v>
      </c>
      <c r="P116" s="36">
        <v>89.85</v>
      </c>
      <c r="Q116" s="36">
        <v>92.54</v>
      </c>
      <c r="R116" s="36">
        <v>87.13</v>
      </c>
      <c r="S116" s="36">
        <v>78.33</v>
      </c>
      <c r="T116" s="36">
        <v>94.71</v>
      </c>
      <c r="U116" s="36">
        <v>94.98</v>
      </c>
      <c r="V116" s="36">
        <v>96.55</v>
      </c>
      <c r="W116" s="36">
        <v>91.67</v>
      </c>
      <c r="X116" s="36">
        <v>96.18</v>
      </c>
      <c r="Y116" s="36">
        <v>87.5</v>
      </c>
      <c r="Z116" s="36">
        <v>91.06</v>
      </c>
      <c r="AA116" s="36">
        <v>87.88</v>
      </c>
      <c r="AB116" s="36">
        <v>94.44</v>
      </c>
      <c r="AC116" s="36">
        <v>91.95</v>
      </c>
      <c r="AD116" s="36">
        <v>98.7</v>
      </c>
      <c r="AE116" s="36">
        <v>81.33</v>
      </c>
      <c r="AF116" s="36">
        <v>97.44</v>
      </c>
      <c r="AG116" s="36">
        <v>91.67</v>
      </c>
      <c r="AH116" s="36">
        <v>96.15</v>
      </c>
      <c r="AI116" s="36">
        <v>90</v>
      </c>
      <c r="AJ116" s="36">
        <v>96.09</v>
      </c>
      <c r="AK116" s="36">
        <v>80.41</v>
      </c>
      <c r="AL116" s="36">
        <v>88.89</v>
      </c>
      <c r="AM116" s="36">
        <v>87.5</v>
      </c>
      <c r="AN116" s="36">
        <v>78.05</v>
      </c>
      <c r="AO116" s="36">
        <v>84.52</v>
      </c>
      <c r="AP116" s="36">
        <v>16.670000000000002</v>
      </c>
      <c r="AQ116" s="36">
        <v>95</v>
      </c>
      <c r="AR116" s="36">
        <v>40</v>
      </c>
      <c r="AS116" s="36">
        <v>95.29</v>
      </c>
      <c r="AT116" s="36">
        <v>65.709999999999994</v>
      </c>
      <c r="AU116" s="36">
        <v>88.89</v>
      </c>
      <c r="AV116" s="36"/>
      <c r="AW116" s="36">
        <v>91.94</v>
      </c>
      <c r="AX116" s="36">
        <v>90</v>
      </c>
      <c r="AY116" s="36">
        <v>90.62</v>
      </c>
      <c r="AZ116" s="36">
        <v>100</v>
      </c>
      <c r="BA116" s="36">
        <v>97.73</v>
      </c>
      <c r="BB116" s="36">
        <v>100</v>
      </c>
      <c r="BC116" s="36">
        <v>95</v>
      </c>
      <c r="BD116" s="36">
        <v>100</v>
      </c>
      <c r="BE116" s="36">
        <v>100</v>
      </c>
      <c r="BF116" s="36">
        <v>75</v>
      </c>
      <c r="BG116" s="36"/>
      <c r="BH116" s="36"/>
      <c r="BI116" s="36"/>
      <c r="BJ116" s="36"/>
      <c r="BK116" s="36">
        <v>97.37</v>
      </c>
      <c r="BL116" s="36">
        <v>97.3</v>
      </c>
      <c r="BM116" s="36">
        <v>93.75</v>
      </c>
      <c r="BN116" s="36">
        <v>97.83</v>
      </c>
      <c r="BO116" s="36">
        <v>100</v>
      </c>
      <c r="BP116" s="36">
        <v>100</v>
      </c>
      <c r="BQ116" s="36">
        <v>82.22</v>
      </c>
      <c r="BR116" s="36">
        <v>100</v>
      </c>
      <c r="BS116" s="36">
        <v>100</v>
      </c>
      <c r="BT116" s="36">
        <v>80</v>
      </c>
      <c r="BU116" s="36">
        <v>75</v>
      </c>
      <c r="BV116" s="36">
        <v>95.91</v>
      </c>
      <c r="BW116" s="36">
        <v>93.65</v>
      </c>
      <c r="BX116" s="36">
        <v>95.65</v>
      </c>
      <c r="BY116" s="36">
        <v>96.15</v>
      </c>
      <c r="BZ116" s="36">
        <v>100</v>
      </c>
      <c r="CA116" s="36">
        <v>100</v>
      </c>
      <c r="CB116" s="36">
        <v>95.6</v>
      </c>
      <c r="CC116" s="36">
        <v>92.54</v>
      </c>
      <c r="CD116" s="36">
        <v>96.2</v>
      </c>
      <c r="CE116" s="36">
        <v>95.83</v>
      </c>
      <c r="CF116" s="36">
        <v>96.51</v>
      </c>
      <c r="CG116" s="36">
        <v>76.099999999999994</v>
      </c>
      <c r="CH116" s="36">
        <v>85</v>
      </c>
      <c r="CI116" s="36">
        <v>63.64</v>
      </c>
      <c r="CJ116" s="36">
        <v>82.66</v>
      </c>
      <c r="CK116" s="36">
        <v>37.119999999999997</v>
      </c>
      <c r="CL116" s="36">
        <v>71.430000000000007</v>
      </c>
      <c r="CM116" s="36"/>
      <c r="CN116" s="36"/>
      <c r="CO116" s="36"/>
      <c r="CP116" s="36"/>
      <c r="CQ116" s="36">
        <v>78.33</v>
      </c>
      <c r="CR116" s="36">
        <v>81.08</v>
      </c>
      <c r="CS116" s="36">
        <v>86.96</v>
      </c>
      <c r="CT116" s="36">
        <v>68.569999999999993</v>
      </c>
      <c r="CU116" s="36">
        <v>69.7</v>
      </c>
      <c r="CV116" s="36">
        <v>58.33</v>
      </c>
      <c r="CW116" s="36">
        <v>94.71</v>
      </c>
      <c r="CX116" s="36">
        <v>91.45</v>
      </c>
      <c r="CY116" s="36">
        <v>98.8</v>
      </c>
      <c r="CZ116" s="36">
        <v>97.87</v>
      </c>
      <c r="DA116" s="36">
        <v>88.57</v>
      </c>
      <c r="DB116" s="36">
        <v>94.26</v>
      </c>
      <c r="DC116" s="36">
        <v>88.52</v>
      </c>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row>
    <row r="117" spans="1:135" s="34" customFormat="1" ht="13.8" x14ac:dyDescent="0.3">
      <c r="A117" s="33" t="s">
        <v>577</v>
      </c>
      <c r="B117" s="34" t="s">
        <v>212</v>
      </c>
      <c r="C117" s="34" t="s">
        <v>101</v>
      </c>
      <c r="D117" s="34" t="s">
        <v>102</v>
      </c>
      <c r="E117" s="34" t="s">
        <v>158</v>
      </c>
      <c r="F117" s="34" t="s">
        <v>194</v>
      </c>
      <c r="G117" s="34" t="s">
        <v>105</v>
      </c>
      <c r="H117" s="34" t="s">
        <v>105</v>
      </c>
      <c r="I117" s="34" t="s">
        <v>536</v>
      </c>
      <c r="J117" s="35">
        <v>1</v>
      </c>
      <c r="K117" s="34" t="s">
        <v>537</v>
      </c>
      <c r="L117" s="34" t="s">
        <v>106</v>
      </c>
      <c r="M117" s="36">
        <v>64.599999999999994</v>
      </c>
      <c r="N117" s="36">
        <v>72.790000000000006</v>
      </c>
      <c r="O117" s="36">
        <v>75.34</v>
      </c>
      <c r="P117" s="36">
        <v>58.78</v>
      </c>
      <c r="Q117" s="36">
        <v>45.03</v>
      </c>
      <c r="R117" s="36">
        <v>58.4</v>
      </c>
      <c r="S117" s="36">
        <v>34.520000000000003</v>
      </c>
      <c r="T117" s="36">
        <v>82.03</v>
      </c>
      <c r="U117" s="36"/>
      <c r="V117" s="36"/>
      <c r="W117" s="36"/>
      <c r="X117" s="36"/>
      <c r="Y117" s="36"/>
      <c r="Z117" s="36">
        <v>71.430000000000007</v>
      </c>
      <c r="AA117" s="36">
        <v>69.7</v>
      </c>
      <c r="AB117" s="36">
        <v>62.5</v>
      </c>
      <c r="AC117" s="36">
        <v>68.67</v>
      </c>
      <c r="AD117" s="36">
        <v>72.73</v>
      </c>
      <c r="AE117" s="36"/>
      <c r="AF117" s="36"/>
      <c r="AG117" s="36"/>
      <c r="AH117" s="36"/>
      <c r="AI117" s="36"/>
      <c r="AJ117" s="36">
        <v>70.91</v>
      </c>
      <c r="AK117" s="36">
        <v>56.21</v>
      </c>
      <c r="AL117" s="36">
        <v>55.56</v>
      </c>
      <c r="AM117" s="36">
        <v>0</v>
      </c>
      <c r="AN117" s="36">
        <v>68.75</v>
      </c>
      <c r="AO117" s="36">
        <v>70.83</v>
      </c>
      <c r="AP117" s="36">
        <v>0</v>
      </c>
      <c r="AQ117" s="36">
        <v>16.670000000000002</v>
      </c>
      <c r="AR117" s="36"/>
      <c r="AS117" s="36">
        <v>71.05</v>
      </c>
      <c r="AT117" s="36">
        <v>40</v>
      </c>
      <c r="AU117" s="36">
        <v>44.44</v>
      </c>
      <c r="AV117" s="36"/>
      <c r="AW117" s="36">
        <v>62.96</v>
      </c>
      <c r="AX117" s="36">
        <v>37.5</v>
      </c>
      <c r="AY117" s="36">
        <v>64.290000000000006</v>
      </c>
      <c r="AZ117" s="36">
        <v>100</v>
      </c>
      <c r="BA117" s="36">
        <v>92.86</v>
      </c>
      <c r="BB117" s="36">
        <v>100</v>
      </c>
      <c r="BC117" s="36">
        <v>95</v>
      </c>
      <c r="BD117" s="36">
        <v>66.67</v>
      </c>
      <c r="BE117" s="36">
        <v>100</v>
      </c>
      <c r="BF117" s="36">
        <v>75</v>
      </c>
      <c r="BG117" s="36"/>
      <c r="BH117" s="36"/>
      <c r="BI117" s="36"/>
      <c r="BJ117" s="36"/>
      <c r="BK117" s="36">
        <v>60.22</v>
      </c>
      <c r="BL117" s="36">
        <v>55.56</v>
      </c>
      <c r="BM117" s="36">
        <v>57.14</v>
      </c>
      <c r="BN117" s="36">
        <v>73.17</v>
      </c>
      <c r="BO117" s="36">
        <v>43.75</v>
      </c>
      <c r="BP117" s="36">
        <v>61.11</v>
      </c>
      <c r="BQ117" s="36">
        <v>25</v>
      </c>
      <c r="BR117" s="36">
        <v>0</v>
      </c>
      <c r="BS117" s="36">
        <v>0</v>
      </c>
      <c r="BT117" s="36"/>
      <c r="BU117" s="36">
        <v>0</v>
      </c>
      <c r="BV117" s="36">
        <v>55.33</v>
      </c>
      <c r="BW117" s="36">
        <v>48.21</v>
      </c>
      <c r="BX117" s="36">
        <v>28.57</v>
      </c>
      <c r="BY117" s="36">
        <v>44.44</v>
      </c>
      <c r="BZ117" s="36">
        <v>78.33</v>
      </c>
      <c r="CA117" s="36">
        <v>50</v>
      </c>
      <c r="CB117" s="36"/>
      <c r="CC117" s="36">
        <v>45.03</v>
      </c>
      <c r="CD117" s="36">
        <v>66.77</v>
      </c>
      <c r="CE117" s="36">
        <v>61.43</v>
      </c>
      <c r="CF117" s="36">
        <v>71.180000000000007</v>
      </c>
      <c r="CG117" s="36">
        <v>80.11</v>
      </c>
      <c r="CH117" s="36">
        <v>75</v>
      </c>
      <c r="CI117" s="36">
        <v>90.91</v>
      </c>
      <c r="CJ117" s="36">
        <v>84.23</v>
      </c>
      <c r="CK117" s="36">
        <v>70.45</v>
      </c>
      <c r="CL117" s="36">
        <v>85.71</v>
      </c>
      <c r="CM117" s="36">
        <v>30.03</v>
      </c>
      <c r="CN117" s="36">
        <v>34.58</v>
      </c>
      <c r="CO117" s="36">
        <v>0</v>
      </c>
      <c r="CP117" s="36">
        <v>29.11</v>
      </c>
      <c r="CQ117" s="36">
        <v>34.520000000000003</v>
      </c>
      <c r="CR117" s="36">
        <v>40.54</v>
      </c>
      <c r="CS117" s="36">
        <v>26.67</v>
      </c>
      <c r="CT117" s="36">
        <v>20</v>
      </c>
      <c r="CU117" s="36">
        <v>28.57</v>
      </c>
      <c r="CV117" s="36">
        <v>41.67</v>
      </c>
      <c r="CW117" s="36">
        <v>82.03</v>
      </c>
      <c r="CX117" s="36">
        <v>81.3</v>
      </c>
      <c r="CY117" s="36">
        <v>83.13</v>
      </c>
      <c r="CZ117" s="36">
        <v>88.04</v>
      </c>
      <c r="DA117" s="36">
        <v>74.19</v>
      </c>
      <c r="DB117" s="36">
        <v>85.38</v>
      </c>
      <c r="DC117" s="36">
        <v>98.36</v>
      </c>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row>
    <row r="118" spans="1:135" s="34" customFormat="1" ht="13.8" x14ac:dyDescent="0.3">
      <c r="A118" s="33" t="s">
        <v>577</v>
      </c>
      <c r="B118" s="34" t="s">
        <v>229</v>
      </c>
      <c r="C118" s="34" t="s">
        <v>101</v>
      </c>
      <c r="D118" s="34" t="s">
        <v>102</v>
      </c>
      <c r="E118" s="34" t="s">
        <v>158</v>
      </c>
      <c r="F118" s="34" t="s">
        <v>110</v>
      </c>
      <c r="G118" s="34" t="s">
        <v>105</v>
      </c>
      <c r="H118" s="34" t="s">
        <v>105</v>
      </c>
      <c r="I118" s="34" t="s">
        <v>536</v>
      </c>
      <c r="J118" s="35">
        <v>1</v>
      </c>
      <c r="K118" s="34" t="s">
        <v>537</v>
      </c>
      <c r="L118" s="34" t="s">
        <v>106</v>
      </c>
      <c r="M118" s="36">
        <v>89.28</v>
      </c>
      <c r="N118" s="36">
        <v>97.86</v>
      </c>
      <c r="O118" s="36">
        <v>94.52</v>
      </c>
      <c r="P118" s="36">
        <v>78.59</v>
      </c>
      <c r="Q118" s="36">
        <v>96.89</v>
      </c>
      <c r="R118" s="36">
        <v>90.84</v>
      </c>
      <c r="S118" s="36">
        <v>98.04</v>
      </c>
      <c r="T118" s="36">
        <v>97</v>
      </c>
      <c r="U118" s="36"/>
      <c r="V118" s="36"/>
      <c r="W118" s="36"/>
      <c r="X118" s="36"/>
      <c r="Y118" s="36"/>
      <c r="Z118" s="36">
        <v>99.19</v>
      </c>
      <c r="AA118" s="36">
        <v>100</v>
      </c>
      <c r="AB118" s="36">
        <v>97.22</v>
      </c>
      <c r="AC118" s="36">
        <v>100</v>
      </c>
      <c r="AD118" s="36">
        <v>93.96</v>
      </c>
      <c r="AE118" s="36"/>
      <c r="AF118" s="36"/>
      <c r="AG118" s="36"/>
      <c r="AH118" s="36"/>
      <c r="AI118" s="36"/>
      <c r="AJ118" s="36">
        <v>93.64</v>
      </c>
      <c r="AK118" s="36">
        <v>83.26</v>
      </c>
      <c r="AL118" s="36">
        <v>80</v>
      </c>
      <c r="AM118" s="36">
        <v>100</v>
      </c>
      <c r="AN118" s="36">
        <v>92.68</v>
      </c>
      <c r="AO118" s="36">
        <v>85.71</v>
      </c>
      <c r="AP118" s="36">
        <v>0</v>
      </c>
      <c r="AQ118" s="36">
        <v>93.75</v>
      </c>
      <c r="AR118" s="36">
        <v>40</v>
      </c>
      <c r="AS118" s="36">
        <v>85.88</v>
      </c>
      <c r="AT118" s="36">
        <v>88.57</v>
      </c>
      <c r="AU118" s="36">
        <v>88.89</v>
      </c>
      <c r="AV118" s="36"/>
      <c r="AW118" s="36">
        <v>76.34</v>
      </c>
      <c r="AX118" s="36">
        <v>71.67</v>
      </c>
      <c r="AY118" s="36">
        <v>78.12</v>
      </c>
      <c r="AZ118" s="36">
        <v>85.71</v>
      </c>
      <c r="BA118" s="36">
        <v>97.62</v>
      </c>
      <c r="BB118" s="36">
        <v>100</v>
      </c>
      <c r="BC118" s="36">
        <v>95</v>
      </c>
      <c r="BD118" s="36">
        <v>100</v>
      </c>
      <c r="BE118" s="36">
        <v>100</v>
      </c>
      <c r="BF118" s="36">
        <v>75</v>
      </c>
      <c r="BG118" s="36"/>
      <c r="BH118" s="36"/>
      <c r="BI118" s="36"/>
      <c r="BJ118" s="36"/>
      <c r="BK118" s="36">
        <v>67.989999999999995</v>
      </c>
      <c r="BL118" s="36">
        <v>85.56</v>
      </c>
      <c r="BM118" s="36">
        <v>87.5</v>
      </c>
      <c r="BN118" s="36">
        <v>56.52</v>
      </c>
      <c r="BO118" s="36">
        <v>85.71</v>
      </c>
      <c r="BP118" s="36">
        <v>40</v>
      </c>
      <c r="BQ118" s="36">
        <v>40.74</v>
      </c>
      <c r="BR118" s="36">
        <v>50</v>
      </c>
      <c r="BS118" s="36">
        <v>66.67</v>
      </c>
      <c r="BT118" s="36">
        <v>37.5</v>
      </c>
      <c r="BU118" s="36">
        <v>33.33</v>
      </c>
      <c r="BV118" s="36">
        <v>74.260000000000005</v>
      </c>
      <c r="BW118" s="36">
        <v>71.430000000000007</v>
      </c>
      <c r="BX118" s="36">
        <v>53.33</v>
      </c>
      <c r="BY118" s="36">
        <v>50</v>
      </c>
      <c r="BZ118" s="36">
        <v>60</v>
      </c>
      <c r="CA118" s="36">
        <v>88</v>
      </c>
      <c r="CB118" s="36"/>
      <c r="CC118" s="36">
        <v>96.89</v>
      </c>
      <c r="CD118" s="36">
        <v>94.27</v>
      </c>
      <c r="CE118" s="36">
        <v>100</v>
      </c>
      <c r="CF118" s="36">
        <v>89.41</v>
      </c>
      <c r="CG118" s="36">
        <v>75.78</v>
      </c>
      <c r="CH118" s="36">
        <v>60</v>
      </c>
      <c r="CI118" s="36">
        <v>90.91</v>
      </c>
      <c r="CJ118" s="36">
        <v>80.7</v>
      </c>
      <c r="CK118" s="36">
        <v>85.61</v>
      </c>
      <c r="CL118" s="36">
        <v>100</v>
      </c>
      <c r="CM118" s="36">
        <v>96.95</v>
      </c>
      <c r="CN118" s="36">
        <v>100</v>
      </c>
      <c r="CO118" s="36">
        <v>100</v>
      </c>
      <c r="CP118" s="36">
        <v>95.1</v>
      </c>
      <c r="CQ118" s="36">
        <v>98.04</v>
      </c>
      <c r="CR118" s="36">
        <v>100</v>
      </c>
      <c r="CS118" s="36">
        <v>100</v>
      </c>
      <c r="CT118" s="36">
        <v>100</v>
      </c>
      <c r="CU118" s="36">
        <v>96.97</v>
      </c>
      <c r="CV118" s="36">
        <v>100</v>
      </c>
      <c r="CW118" s="36">
        <v>97</v>
      </c>
      <c r="CX118" s="36">
        <v>97.81</v>
      </c>
      <c r="CY118" s="36">
        <v>96.99</v>
      </c>
      <c r="CZ118" s="36">
        <v>89.13</v>
      </c>
      <c r="DA118" s="36">
        <v>91.19</v>
      </c>
      <c r="DB118" s="36">
        <v>98.68</v>
      </c>
      <c r="DC118" s="36">
        <v>93.44</v>
      </c>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row>
    <row r="119" spans="1:135" s="34" customFormat="1" ht="13.8" x14ac:dyDescent="0.3">
      <c r="A119" s="33" t="s">
        <v>577</v>
      </c>
      <c r="B119" s="15" t="s">
        <v>451</v>
      </c>
      <c r="C119" s="15" t="s">
        <v>101</v>
      </c>
      <c r="D119" s="15" t="s">
        <v>102</v>
      </c>
      <c r="E119" s="15" t="s">
        <v>173</v>
      </c>
      <c r="F119" s="15" t="s">
        <v>235</v>
      </c>
      <c r="G119" s="15" t="s">
        <v>105</v>
      </c>
      <c r="H119" s="15" t="s">
        <v>105</v>
      </c>
      <c r="I119" s="15" t="s">
        <v>536</v>
      </c>
      <c r="J119" s="39">
        <v>1</v>
      </c>
      <c r="K119" s="15" t="s">
        <v>542</v>
      </c>
      <c r="L119" s="15" t="s">
        <v>324</v>
      </c>
      <c r="M119" s="16"/>
      <c r="N119" s="16"/>
      <c r="O119" s="16"/>
      <c r="P119" s="16"/>
      <c r="Q119" s="16"/>
      <c r="R119" s="16"/>
      <c r="S119" s="16"/>
      <c r="T119" s="16"/>
      <c r="U119" s="16"/>
      <c r="V119" s="16"/>
      <c r="W119" s="16"/>
      <c r="X119" s="16"/>
      <c r="Y119" s="16"/>
      <c r="Z119" s="16">
        <v>67.42</v>
      </c>
      <c r="AA119" s="16">
        <v>63.33</v>
      </c>
      <c r="AB119" s="16">
        <v>53.85</v>
      </c>
      <c r="AC119" s="16">
        <v>72.13</v>
      </c>
      <c r="AD119" s="16"/>
      <c r="AE119" s="16"/>
      <c r="AF119" s="16"/>
      <c r="AG119" s="16"/>
      <c r="AH119" s="16"/>
      <c r="AI119" s="16"/>
      <c r="AJ119" s="16"/>
      <c r="AK119" s="16">
        <v>75.63</v>
      </c>
      <c r="AL119" s="16">
        <v>75</v>
      </c>
      <c r="AM119" s="16">
        <v>88.89</v>
      </c>
      <c r="AN119" s="16">
        <v>56.25</v>
      </c>
      <c r="AO119" s="16">
        <v>69.17</v>
      </c>
      <c r="AP119" s="16">
        <v>50</v>
      </c>
      <c r="AQ119" s="16">
        <v>48.75</v>
      </c>
      <c r="AR119" s="16"/>
      <c r="AS119" s="16">
        <v>84.34</v>
      </c>
      <c r="AT119" s="16">
        <v>74.290000000000006</v>
      </c>
      <c r="AU119" s="16">
        <v>88.89</v>
      </c>
      <c r="AV119" s="16"/>
      <c r="AW119" s="16"/>
      <c r="AX119" s="16"/>
      <c r="AY119" s="16"/>
      <c r="AZ119" s="16"/>
      <c r="BA119" s="16"/>
      <c r="BB119" s="16"/>
      <c r="BC119" s="16"/>
      <c r="BD119" s="16"/>
      <c r="BE119" s="16"/>
      <c r="BF119" s="16"/>
      <c r="BG119" s="16"/>
      <c r="BH119" s="16"/>
      <c r="BI119" s="16"/>
      <c r="BJ119" s="16"/>
      <c r="BK119" s="16">
        <v>83.81</v>
      </c>
      <c r="BL119" s="16">
        <v>94.29</v>
      </c>
      <c r="BM119" s="16">
        <v>68.75</v>
      </c>
      <c r="BN119" s="16">
        <v>86.67</v>
      </c>
      <c r="BO119" s="16">
        <v>94.44</v>
      </c>
      <c r="BP119" s="16">
        <v>70</v>
      </c>
      <c r="BQ119" s="16"/>
      <c r="BR119" s="16"/>
      <c r="BS119" s="16"/>
      <c r="BT119" s="16"/>
      <c r="BU119" s="16"/>
      <c r="BV119" s="16">
        <v>84.67</v>
      </c>
      <c r="BW119" s="16">
        <v>91.07</v>
      </c>
      <c r="BX119" s="16">
        <v>90.91</v>
      </c>
      <c r="BY119" s="16">
        <v>79.17</v>
      </c>
      <c r="BZ119" s="16">
        <v>100</v>
      </c>
      <c r="CA119" s="16">
        <v>81.819999999999993</v>
      </c>
      <c r="CB119" s="16">
        <v>73.47</v>
      </c>
      <c r="CC119" s="16"/>
      <c r="CD119" s="16">
        <v>78.38</v>
      </c>
      <c r="CE119" s="16">
        <v>70.150000000000006</v>
      </c>
      <c r="CF119" s="16">
        <v>85.19</v>
      </c>
      <c r="CG119" s="16">
        <v>69.42</v>
      </c>
      <c r="CH119" s="16">
        <v>80</v>
      </c>
      <c r="CI119" s="16">
        <v>72.73</v>
      </c>
      <c r="CJ119" s="16">
        <v>63.06</v>
      </c>
      <c r="CK119" s="16">
        <v>38.64</v>
      </c>
      <c r="CL119" s="16">
        <v>85.71</v>
      </c>
      <c r="CM119" s="16"/>
      <c r="CN119" s="16"/>
      <c r="CO119" s="16"/>
      <c r="CP119" s="16"/>
      <c r="CQ119" s="16"/>
      <c r="CR119" s="16"/>
      <c r="CS119" s="16"/>
      <c r="CT119" s="16"/>
      <c r="CU119" s="16"/>
      <c r="CV119" s="16"/>
      <c r="CW119" s="16">
        <v>87.5</v>
      </c>
      <c r="CX119" s="16">
        <v>70</v>
      </c>
      <c r="CY119" s="16">
        <v>100</v>
      </c>
      <c r="CZ119" s="16">
        <v>90.38</v>
      </c>
      <c r="DA119" s="16">
        <v>76.959999999999994</v>
      </c>
      <c r="DB119" s="16">
        <v>98.15</v>
      </c>
      <c r="DC119" s="16"/>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row>
    <row r="120" spans="1:135" s="34" customFormat="1" ht="13.8" x14ac:dyDescent="0.3">
      <c r="A120" s="33" t="s">
        <v>577</v>
      </c>
      <c r="B120" s="34" t="s">
        <v>174</v>
      </c>
      <c r="C120" s="34" t="s">
        <v>101</v>
      </c>
      <c r="D120" s="34" t="s">
        <v>102</v>
      </c>
      <c r="E120" s="34" t="s">
        <v>147</v>
      </c>
      <c r="F120" s="34" t="s">
        <v>122</v>
      </c>
      <c r="G120" s="34" t="s">
        <v>105</v>
      </c>
      <c r="H120" s="34" t="s">
        <v>105</v>
      </c>
      <c r="I120" s="34" t="s">
        <v>536</v>
      </c>
      <c r="J120" s="35">
        <v>1</v>
      </c>
      <c r="K120" s="34" t="s">
        <v>537</v>
      </c>
      <c r="L120" s="34" t="s">
        <v>106</v>
      </c>
      <c r="M120" s="36">
        <v>84.51</v>
      </c>
      <c r="N120" s="36">
        <v>95.16</v>
      </c>
      <c r="O120" s="36">
        <v>90.05</v>
      </c>
      <c r="P120" s="36">
        <v>83.83</v>
      </c>
      <c r="Q120" s="36">
        <v>91</v>
      </c>
      <c r="R120" s="36">
        <v>76.69</v>
      </c>
      <c r="S120" s="36">
        <v>87.06</v>
      </c>
      <c r="T120" s="36">
        <v>91.46</v>
      </c>
      <c r="U120" s="36">
        <v>95.37</v>
      </c>
      <c r="V120" s="36">
        <v>96.55</v>
      </c>
      <c r="W120" s="36">
        <v>91.67</v>
      </c>
      <c r="X120" s="36">
        <v>97.04</v>
      </c>
      <c r="Y120" s="36">
        <v>87.5</v>
      </c>
      <c r="Z120" s="36">
        <v>95.12</v>
      </c>
      <c r="AA120" s="36">
        <v>96.97</v>
      </c>
      <c r="AB120" s="36">
        <v>94.44</v>
      </c>
      <c r="AC120" s="36">
        <v>94.25</v>
      </c>
      <c r="AD120" s="36">
        <v>89.39</v>
      </c>
      <c r="AE120" s="36">
        <v>91.67</v>
      </c>
      <c r="AF120" s="36">
        <v>94.87</v>
      </c>
      <c r="AG120" s="36">
        <v>100</v>
      </c>
      <c r="AH120" s="36">
        <v>96.15</v>
      </c>
      <c r="AI120" s="36">
        <v>90</v>
      </c>
      <c r="AJ120" s="36">
        <v>92.97</v>
      </c>
      <c r="AK120" s="36">
        <v>78.87</v>
      </c>
      <c r="AL120" s="36">
        <v>100</v>
      </c>
      <c r="AM120" s="36">
        <v>59.72</v>
      </c>
      <c r="AN120" s="36">
        <v>59.8</v>
      </c>
      <c r="AO120" s="36">
        <v>83.33</v>
      </c>
      <c r="AP120" s="36">
        <v>0</v>
      </c>
      <c r="AQ120" s="36">
        <v>93.75</v>
      </c>
      <c r="AR120" s="36">
        <v>28.57</v>
      </c>
      <c r="AS120" s="36">
        <v>96.47</v>
      </c>
      <c r="AT120" s="36">
        <v>85.71</v>
      </c>
      <c r="AU120" s="36">
        <v>100</v>
      </c>
      <c r="AV120" s="36"/>
      <c r="AW120" s="36">
        <v>62.93</v>
      </c>
      <c r="AX120" s="36">
        <v>38.89</v>
      </c>
      <c r="AY120" s="36">
        <v>66.67</v>
      </c>
      <c r="AZ120" s="36">
        <v>96.43</v>
      </c>
      <c r="BA120" s="36">
        <v>100</v>
      </c>
      <c r="BB120" s="36">
        <v>100</v>
      </c>
      <c r="BC120" s="36">
        <v>100</v>
      </c>
      <c r="BD120" s="36">
        <v>100</v>
      </c>
      <c r="BE120" s="36">
        <v>100</v>
      </c>
      <c r="BF120" s="36">
        <v>100</v>
      </c>
      <c r="BG120" s="36"/>
      <c r="BH120" s="36"/>
      <c r="BI120" s="36"/>
      <c r="BJ120" s="36"/>
      <c r="BK120" s="36">
        <v>85.53</v>
      </c>
      <c r="BL120" s="36">
        <v>93.24</v>
      </c>
      <c r="BM120" s="36">
        <v>93.75</v>
      </c>
      <c r="BN120" s="36">
        <v>91.3</v>
      </c>
      <c r="BO120" s="36">
        <v>94.44</v>
      </c>
      <c r="BP120" s="36">
        <v>57.69</v>
      </c>
      <c r="BQ120" s="36">
        <v>76</v>
      </c>
      <c r="BR120" s="36">
        <v>100</v>
      </c>
      <c r="BS120" s="36">
        <v>66.67</v>
      </c>
      <c r="BT120" s="36">
        <v>73.08</v>
      </c>
      <c r="BU120" s="36">
        <v>78.569999999999993</v>
      </c>
      <c r="BV120" s="36">
        <v>91.72</v>
      </c>
      <c r="BW120" s="36">
        <v>94.44</v>
      </c>
      <c r="BX120" s="36">
        <v>91.3</v>
      </c>
      <c r="BY120" s="36">
        <v>80.77</v>
      </c>
      <c r="BZ120" s="36">
        <v>85.71</v>
      </c>
      <c r="CA120" s="36">
        <v>92.59</v>
      </c>
      <c r="CB120" s="36">
        <v>89.94</v>
      </c>
      <c r="CC120" s="36">
        <v>91</v>
      </c>
      <c r="CD120" s="36">
        <v>93.35</v>
      </c>
      <c r="CE120" s="36">
        <v>90.28</v>
      </c>
      <c r="CF120" s="36">
        <v>95.93</v>
      </c>
      <c r="CG120" s="36">
        <v>77.040000000000006</v>
      </c>
      <c r="CH120" s="36">
        <v>80</v>
      </c>
      <c r="CI120" s="36">
        <v>90.91</v>
      </c>
      <c r="CJ120" s="36">
        <v>79.28</v>
      </c>
      <c r="CK120" s="36">
        <v>39.39</v>
      </c>
      <c r="CL120" s="36">
        <v>85.71</v>
      </c>
      <c r="CM120" s="36">
        <v>60.82</v>
      </c>
      <c r="CN120" s="36">
        <v>87.8</v>
      </c>
      <c r="CO120" s="36">
        <v>20</v>
      </c>
      <c r="CP120" s="36">
        <v>57.6</v>
      </c>
      <c r="CQ120" s="36">
        <v>87.06</v>
      </c>
      <c r="CR120" s="36">
        <v>89.19</v>
      </c>
      <c r="CS120" s="36">
        <v>91.3</v>
      </c>
      <c r="CT120" s="36">
        <v>97.14</v>
      </c>
      <c r="CU120" s="36">
        <v>90.91</v>
      </c>
      <c r="CV120" s="36">
        <v>83.33</v>
      </c>
      <c r="CW120" s="36">
        <v>91.46</v>
      </c>
      <c r="CX120" s="36">
        <v>93.75</v>
      </c>
      <c r="CY120" s="36">
        <v>93.57</v>
      </c>
      <c r="CZ120" s="36">
        <v>88.65</v>
      </c>
      <c r="DA120" s="36">
        <v>85.52</v>
      </c>
      <c r="DB120" s="36">
        <v>86.07</v>
      </c>
      <c r="DC120" s="36">
        <v>83.49</v>
      </c>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row>
    <row r="121" spans="1:135" s="34" customFormat="1" ht="13.8" x14ac:dyDescent="0.3">
      <c r="A121" s="33" t="s">
        <v>577</v>
      </c>
      <c r="B121" s="34" t="s">
        <v>168</v>
      </c>
      <c r="C121" s="34" t="s">
        <v>101</v>
      </c>
      <c r="D121" s="34" t="s">
        <v>102</v>
      </c>
      <c r="E121" s="34" t="s">
        <v>147</v>
      </c>
      <c r="F121" s="34" t="s">
        <v>112</v>
      </c>
      <c r="G121" s="34" t="s">
        <v>105</v>
      </c>
      <c r="H121" s="34" t="s">
        <v>105</v>
      </c>
      <c r="I121" s="34" t="s">
        <v>536</v>
      </c>
      <c r="J121" s="35">
        <v>1</v>
      </c>
      <c r="K121" s="34" t="s">
        <v>537</v>
      </c>
      <c r="L121" s="34" t="s">
        <v>106</v>
      </c>
      <c r="M121" s="36">
        <v>78.17</v>
      </c>
      <c r="N121" s="36">
        <v>81.06</v>
      </c>
      <c r="O121" s="36">
        <v>87.41</v>
      </c>
      <c r="P121" s="36">
        <v>80.34</v>
      </c>
      <c r="Q121" s="36">
        <v>76.680000000000007</v>
      </c>
      <c r="R121" s="36">
        <v>74.400000000000006</v>
      </c>
      <c r="S121" s="36">
        <v>45.24</v>
      </c>
      <c r="T121" s="36">
        <v>84.58</v>
      </c>
      <c r="U121" s="36">
        <v>71.680000000000007</v>
      </c>
      <c r="V121" s="36">
        <v>86.21</v>
      </c>
      <c r="W121" s="36">
        <v>80</v>
      </c>
      <c r="X121" s="36">
        <v>65.97</v>
      </c>
      <c r="Y121" s="36">
        <v>37.5</v>
      </c>
      <c r="Z121" s="36">
        <v>87.8</v>
      </c>
      <c r="AA121" s="36">
        <v>96.97</v>
      </c>
      <c r="AB121" s="36">
        <v>86.11</v>
      </c>
      <c r="AC121" s="36">
        <v>86.21</v>
      </c>
      <c r="AD121" s="36">
        <v>92.49</v>
      </c>
      <c r="AE121" s="36">
        <v>54.67</v>
      </c>
      <c r="AF121" s="36">
        <v>87.18</v>
      </c>
      <c r="AG121" s="36">
        <v>100</v>
      </c>
      <c r="AH121" s="36">
        <v>84.62</v>
      </c>
      <c r="AI121" s="36">
        <v>90</v>
      </c>
      <c r="AJ121" s="36">
        <v>94.53</v>
      </c>
      <c r="AK121" s="36">
        <v>72.75</v>
      </c>
      <c r="AL121" s="36">
        <v>80.56</v>
      </c>
      <c r="AM121" s="36">
        <v>80.56</v>
      </c>
      <c r="AN121" s="36">
        <v>80.489999999999995</v>
      </c>
      <c r="AO121" s="36">
        <v>77.56</v>
      </c>
      <c r="AP121" s="36">
        <v>23.81</v>
      </c>
      <c r="AQ121" s="36">
        <v>91.25</v>
      </c>
      <c r="AR121" s="36">
        <v>7.14</v>
      </c>
      <c r="AS121" s="36">
        <v>96.47</v>
      </c>
      <c r="AT121" s="36">
        <v>37.14</v>
      </c>
      <c r="AU121" s="36">
        <v>77.78</v>
      </c>
      <c r="AV121" s="36"/>
      <c r="AW121" s="36">
        <v>75</v>
      </c>
      <c r="AX121" s="36">
        <v>66.67</v>
      </c>
      <c r="AY121" s="36">
        <v>71.88</v>
      </c>
      <c r="AZ121" s="36">
        <v>100</v>
      </c>
      <c r="BA121" s="36">
        <v>88.1</v>
      </c>
      <c r="BB121" s="36">
        <v>100</v>
      </c>
      <c r="BC121" s="36">
        <v>85</v>
      </c>
      <c r="BD121" s="36">
        <v>66.67</v>
      </c>
      <c r="BE121" s="36">
        <v>100</v>
      </c>
      <c r="BF121" s="36">
        <v>75</v>
      </c>
      <c r="BG121" s="36">
        <v>95.06</v>
      </c>
      <c r="BH121" s="36">
        <v>100</v>
      </c>
      <c r="BI121" s="36">
        <v>95.97</v>
      </c>
      <c r="BJ121" s="36">
        <v>92</v>
      </c>
      <c r="BK121" s="36">
        <v>72.81</v>
      </c>
      <c r="BL121" s="36">
        <v>78.38</v>
      </c>
      <c r="BM121" s="36">
        <v>62.5</v>
      </c>
      <c r="BN121" s="36">
        <v>80.430000000000007</v>
      </c>
      <c r="BO121" s="36">
        <v>66.67</v>
      </c>
      <c r="BP121" s="36">
        <v>53.85</v>
      </c>
      <c r="BQ121" s="36">
        <v>44</v>
      </c>
      <c r="BR121" s="36">
        <v>100</v>
      </c>
      <c r="BS121" s="36">
        <v>16.670000000000002</v>
      </c>
      <c r="BT121" s="36">
        <v>42.31</v>
      </c>
      <c r="BU121" s="36">
        <v>35.71</v>
      </c>
      <c r="BV121" s="36">
        <v>90.38</v>
      </c>
      <c r="BW121" s="36">
        <v>84.13</v>
      </c>
      <c r="BX121" s="36">
        <v>91.3</v>
      </c>
      <c r="BY121" s="36">
        <v>96.15</v>
      </c>
      <c r="BZ121" s="36">
        <v>100</v>
      </c>
      <c r="CA121" s="36">
        <v>85.19</v>
      </c>
      <c r="CB121" s="36">
        <v>98.15</v>
      </c>
      <c r="CC121" s="36">
        <v>76.680000000000007</v>
      </c>
      <c r="CD121" s="36">
        <v>97.19</v>
      </c>
      <c r="CE121" s="36">
        <v>98.67</v>
      </c>
      <c r="CF121" s="36">
        <v>97.06</v>
      </c>
      <c r="CG121" s="36">
        <v>82.63</v>
      </c>
      <c r="CH121" s="36">
        <v>62.5</v>
      </c>
      <c r="CI121" s="36">
        <v>90.91</v>
      </c>
      <c r="CJ121" s="36">
        <v>95.83</v>
      </c>
      <c r="CK121" s="36">
        <v>90.91</v>
      </c>
      <c r="CL121" s="36">
        <v>100</v>
      </c>
      <c r="CM121" s="36">
        <v>47.26</v>
      </c>
      <c r="CN121" s="36">
        <v>62.2</v>
      </c>
      <c r="CO121" s="36">
        <v>45</v>
      </c>
      <c r="CP121" s="36">
        <v>41.18</v>
      </c>
      <c r="CQ121" s="36">
        <v>45.24</v>
      </c>
      <c r="CR121" s="36">
        <v>45.95</v>
      </c>
      <c r="CS121" s="36">
        <v>39.130000000000003</v>
      </c>
      <c r="CT121" s="36">
        <v>45.71</v>
      </c>
      <c r="CU121" s="36">
        <v>45.45</v>
      </c>
      <c r="CV121" s="36">
        <v>50</v>
      </c>
      <c r="CW121" s="36">
        <v>84.58</v>
      </c>
      <c r="CX121" s="36">
        <v>78.95</v>
      </c>
      <c r="CY121" s="36">
        <v>90.36</v>
      </c>
      <c r="CZ121" s="36">
        <v>89.8</v>
      </c>
      <c r="DA121" s="36">
        <v>93</v>
      </c>
      <c r="DB121" s="36">
        <v>82.84</v>
      </c>
      <c r="DC121" s="36">
        <v>76.23</v>
      </c>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row>
    <row r="122" spans="1:135" s="15" customFormat="1" ht="13.8" x14ac:dyDescent="0.3">
      <c r="A122" s="33" t="s">
        <v>577</v>
      </c>
      <c r="B122" s="34" t="s">
        <v>236</v>
      </c>
      <c r="C122" s="34" t="s">
        <v>101</v>
      </c>
      <c r="D122" s="34" t="s">
        <v>102</v>
      </c>
      <c r="E122" s="34" t="s">
        <v>147</v>
      </c>
      <c r="F122" s="34" t="s">
        <v>122</v>
      </c>
      <c r="G122" s="34" t="s">
        <v>105</v>
      </c>
      <c r="H122" s="34" t="s">
        <v>105</v>
      </c>
      <c r="I122" s="34" t="s">
        <v>536</v>
      </c>
      <c r="J122" s="35">
        <v>1</v>
      </c>
      <c r="K122" s="34" t="s">
        <v>537</v>
      </c>
      <c r="L122" s="34" t="s">
        <v>106</v>
      </c>
      <c r="M122" s="36">
        <v>85.47</v>
      </c>
      <c r="N122" s="36">
        <v>75.75</v>
      </c>
      <c r="O122" s="36">
        <v>92.28</v>
      </c>
      <c r="P122" s="36">
        <v>87.8</v>
      </c>
      <c r="Q122" s="36">
        <v>93.62</v>
      </c>
      <c r="R122" s="36">
        <v>82.86</v>
      </c>
      <c r="S122" s="36">
        <v>74.44</v>
      </c>
      <c r="T122" s="36">
        <v>89.55</v>
      </c>
      <c r="U122" s="36">
        <v>72.34</v>
      </c>
      <c r="V122" s="36">
        <v>65.52</v>
      </c>
      <c r="W122" s="36">
        <v>68.33</v>
      </c>
      <c r="X122" s="36">
        <v>76.09</v>
      </c>
      <c r="Y122" s="36">
        <v>62.5</v>
      </c>
      <c r="Z122" s="36">
        <v>78.05</v>
      </c>
      <c r="AA122" s="36">
        <v>72.73</v>
      </c>
      <c r="AB122" s="36">
        <v>88.89</v>
      </c>
      <c r="AC122" s="36">
        <v>75.86</v>
      </c>
      <c r="AD122" s="36">
        <v>95.15</v>
      </c>
      <c r="AE122" s="36">
        <v>77.33</v>
      </c>
      <c r="AF122" s="36">
        <v>92.11</v>
      </c>
      <c r="AG122" s="36">
        <v>100</v>
      </c>
      <c r="AH122" s="36">
        <v>88.46</v>
      </c>
      <c r="AI122" s="36">
        <v>100</v>
      </c>
      <c r="AJ122" s="36">
        <v>97.66</v>
      </c>
      <c r="AK122" s="36">
        <v>77.94</v>
      </c>
      <c r="AL122" s="36">
        <v>83.33</v>
      </c>
      <c r="AM122" s="36">
        <v>80.56</v>
      </c>
      <c r="AN122" s="36">
        <v>90.24</v>
      </c>
      <c r="AO122" s="36">
        <v>62.82</v>
      </c>
      <c r="AP122" s="36">
        <v>0</v>
      </c>
      <c r="AQ122" s="36">
        <v>97.5</v>
      </c>
      <c r="AR122" s="36">
        <v>40</v>
      </c>
      <c r="AS122" s="36">
        <v>88.24</v>
      </c>
      <c r="AT122" s="36">
        <v>62.86</v>
      </c>
      <c r="AU122" s="36">
        <v>100</v>
      </c>
      <c r="AV122" s="36"/>
      <c r="AW122" s="36">
        <v>82.5</v>
      </c>
      <c r="AX122" s="36">
        <v>80</v>
      </c>
      <c r="AY122" s="36">
        <v>86.67</v>
      </c>
      <c r="AZ122" s="36">
        <v>82.14</v>
      </c>
      <c r="BA122" s="36">
        <v>90.48</v>
      </c>
      <c r="BB122" s="36">
        <v>100</v>
      </c>
      <c r="BC122" s="36">
        <v>80</v>
      </c>
      <c r="BD122" s="36">
        <v>100</v>
      </c>
      <c r="BE122" s="36">
        <v>100</v>
      </c>
      <c r="BF122" s="36">
        <v>100</v>
      </c>
      <c r="BG122" s="36"/>
      <c r="BH122" s="36"/>
      <c r="BI122" s="36"/>
      <c r="BJ122" s="36"/>
      <c r="BK122" s="36">
        <v>92.98</v>
      </c>
      <c r="BL122" s="36">
        <v>100</v>
      </c>
      <c r="BM122" s="36">
        <v>93.75</v>
      </c>
      <c r="BN122" s="36">
        <v>93.48</v>
      </c>
      <c r="BO122" s="36">
        <v>100</v>
      </c>
      <c r="BP122" s="36">
        <v>84.62</v>
      </c>
      <c r="BQ122" s="36">
        <v>86.67</v>
      </c>
      <c r="BR122" s="36">
        <v>100</v>
      </c>
      <c r="BS122" s="36">
        <v>100</v>
      </c>
      <c r="BT122" s="36">
        <v>80</v>
      </c>
      <c r="BU122" s="36">
        <v>91.67</v>
      </c>
      <c r="BV122" s="36">
        <v>96.13</v>
      </c>
      <c r="BW122" s="36">
        <v>95.24</v>
      </c>
      <c r="BX122" s="36">
        <v>95.65</v>
      </c>
      <c r="BY122" s="36">
        <v>92.31</v>
      </c>
      <c r="BZ122" s="36">
        <v>100</v>
      </c>
      <c r="CA122" s="36">
        <v>100</v>
      </c>
      <c r="CB122" s="36">
        <v>96.23</v>
      </c>
      <c r="CC122" s="36">
        <v>93.62</v>
      </c>
      <c r="CD122" s="36">
        <v>93.67</v>
      </c>
      <c r="CE122" s="36">
        <v>95.83</v>
      </c>
      <c r="CF122" s="36">
        <v>91.86</v>
      </c>
      <c r="CG122" s="36">
        <v>77.36</v>
      </c>
      <c r="CH122" s="36">
        <v>82.5</v>
      </c>
      <c r="CI122" s="36">
        <v>90.91</v>
      </c>
      <c r="CJ122" s="36">
        <v>77.930000000000007</v>
      </c>
      <c r="CK122" s="36">
        <v>65.150000000000006</v>
      </c>
      <c r="CL122" s="36">
        <v>42.86</v>
      </c>
      <c r="CM122" s="36">
        <v>76.319999999999993</v>
      </c>
      <c r="CN122" s="36">
        <v>82.11</v>
      </c>
      <c r="CO122" s="36">
        <v>80</v>
      </c>
      <c r="CP122" s="36">
        <v>73.040000000000006</v>
      </c>
      <c r="CQ122" s="36">
        <v>74.44</v>
      </c>
      <c r="CR122" s="36">
        <v>75.680000000000007</v>
      </c>
      <c r="CS122" s="36">
        <v>73.91</v>
      </c>
      <c r="CT122" s="36">
        <v>88.57</v>
      </c>
      <c r="CU122" s="36">
        <v>90.91</v>
      </c>
      <c r="CV122" s="36">
        <v>50</v>
      </c>
      <c r="CW122" s="36">
        <v>89.55</v>
      </c>
      <c r="CX122" s="36">
        <v>83.22</v>
      </c>
      <c r="CY122" s="36">
        <v>91.57</v>
      </c>
      <c r="CZ122" s="36">
        <v>93.09</v>
      </c>
      <c r="DA122" s="36">
        <v>84.81</v>
      </c>
      <c r="DB122" s="36">
        <v>92.6</v>
      </c>
      <c r="DC122" s="36">
        <v>84.15</v>
      </c>
      <c r="DD122" s="38"/>
      <c r="DE122" s="38"/>
      <c r="DF122" s="38"/>
      <c r="DG122" s="38"/>
      <c r="DH122" s="38"/>
      <c r="DI122" s="38"/>
      <c r="DJ122" s="38"/>
      <c r="DK122" s="38"/>
      <c r="DL122" s="38"/>
      <c r="DM122" s="38"/>
      <c r="DN122" s="38"/>
      <c r="DO122" s="38"/>
      <c r="DP122" s="38"/>
      <c r="DQ122" s="38"/>
      <c r="DR122" s="38"/>
      <c r="DS122" s="38"/>
      <c r="DT122" s="38"/>
      <c r="DU122" s="38"/>
      <c r="DV122" s="38"/>
      <c r="DW122" s="38"/>
      <c r="DX122" s="38"/>
      <c r="DY122" s="38"/>
      <c r="DZ122" s="38"/>
      <c r="EA122" s="38"/>
      <c r="EB122" s="38"/>
      <c r="EC122" s="38"/>
      <c r="ED122" s="38"/>
      <c r="EE122" s="38"/>
    </row>
    <row r="123" spans="1:135" s="34" customFormat="1" ht="13.8" x14ac:dyDescent="0.3">
      <c r="A123" s="33" t="s">
        <v>577</v>
      </c>
      <c r="B123" s="34" t="s">
        <v>169</v>
      </c>
      <c r="C123" s="34" t="s">
        <v>101</v>
      </c>
      <c r="D123" s="34" t="s">
        <v>102</v>
      </c>
      <c r="E123" s="34" t="s">
        <v>147</v>
      </c>
      <c r="F123" s="34" t="s">
        <v>538</v>
      </c>
      <c r="G123" s="34" t="s">
        <v>105</v>
      </c>
      <c r="H123" s="34" t="s">
        <v>105</v>
      </c>
      <c r="I123" s="34" t="s">
        <v>536</v>
      </c>
      <c r="J123" s="35">
        <v>1</v>
      </c>
      <c r="K123" s="34" t="s">
        <v>537</v>
      </c>
      <c r="L123" s="34" t="s">
        <v>106</v>
      </c>
      <c r="M123" s="36">
        <v>91.19</v>
      </c>
      <c r="N123" s="36">
        <v>95.15</v>
      </c>
      <c r="O123" s="36">
        <v>94.57</v>
      </c>
      <c r="P123" s="36">
        <v>91.77</v>
      </c>
      <c r="Q123" s="36">
        <v>91.46</v>
      </c>
      <c r="R123" s="36">
        <v>84.11</v>
      </c>
      <c r="S123" s="36">
        <v>92.46</v>
      </c>
      <c r="T123" s="36">
        <v>98.12</v>
      </c>
      <c r="U123" s="36">
        <v>92.11</v>
      </c>
      <c r="V123" s="36">
        <v>93.1</v>
      </c>
      <c r="W123" s="36">
        <v>60</v>
      </c>
      <c r="X123" s="36">
        <v>97.22</v>
      </c>
      <c r="Y123" s="36">
        <v>100</v>
      </c>
      <c r="Z123" s="36">
        <v>97.56</v>
      </c>
      <c r="AA123" s="36">
        <v>96.97</v>
      </c>
      <c r="AB123" s="36">
        <v>94.44</v>
      </c>
      <c r="AC123" s="36">
        <v>98.85</v>
      </c>
      <c r="AD123" s="36">
        <v>97.4</v>
      </c>
      <c r="AE123" s="36">
        <v>77.33</v>
      </c>
      <c r="AF123" s="36">
        <v>94.74</v>
      </c>
      <c r="AG123" s="36">
        <v>100</v>
      </c>
      <c r="AH123" s="36">
        <v>92.31</v>
      </c>
      <c r="AI123" s="36">
        <v>100</v>
      </c>
      <c r="AJ123" s="36">
        <v>97.66</v>
      </c>
      <c r="AK123" s="36">
        <v>82.23</v>
      </c>
      <c r="AL123" s="36">
        <v>50</v>
      </c>
      <c r="AM123" s="36">
        <v>51.39</v>
      </c>
      <c r="AN123" s="36">
        <v>73.17</v>
      </c>
      <c r="AO123" s="36">
        <v>92.86</v>
      </c>
      <c r="AP123" s="36">
        <v>47.62</v>
      </c>
      <c r="AQ123" s="36">
        <v>62.5</v>
      </c>
      <c r="AR123" s="36">
        <v>21.43</v>
      </c>
      <c r="AS123" s="36">
        <v>98.82</v>
      </c>
      <c r="AT123" s="36">
        <v>97.14</v>
      </c>
      <c r="AU123" s="36">
        <v>88.89</v>
      </c>
      <c r="AV123" s="36"/>
      <c r="AW123" s="36">
        <v>90.86</v>
      </c>
      <c r="AX123" s="36">
        <v>76.67</v>
      </c>
      <c r="AY123" s="36">
        <v>96.88</v>
      </c>
      <c r="AZ123" s="36">
        <v>100</v>
      </c>
      <c r="BA123" s="36">
        <v>100</v>
      </c>
      <c r="BB123" s="36">
        <v>100</v>
      </c>
      <c r="BC123" s="36">
        <v>100</v>
      </c>
      <c r="BD123" s="36">
        <v>100</v>
      </c>
      <c r="BE123" s="36">
        <v>100</v>
      </c>
      <c r="BF123" s="36">
        <v>100</v>
      </c>
      <c r="BG123" s="36">
        <v>96.11</v>
      </c>
      <c r="BH123" s="36">
        <v>92.86</v>
      </c>
      <c r="BI123" s="36">
        <v>95.31</v>
      </c>
      <c r="BJ123" s="36">
        <v>99.41</v>
      </c>
      <c r="BK123" s="36">
        <v>93.46</v>
      </c>
      <c r="BL123" s="36">
        <v>90</v>
      </c>
      <c r="BM123" s="36">
        <v>100</v>
      </c>
      <c r="BN123" s="36">
        <v>97.83</v>
      </c>
      <c r="BO123" s="36">
        <v>100</v>
      </c>
      <c r="BP123" s="36">
        <v>88.46</v>
      </c>
      <c r="BQ123" s="36">
        <v>76.67</v>
      </c>
      <c r="BR123" s="36">
        <v>100</v>
      </c>
      <c r="BS123" s="36">
        <v>50</v>
      </c>
      <c r="BT123" s="36">
        <v>82.05</v>
      </c>
      <c r="BU123" s="36">
        <v>71.430000000000007</v>
      </c>
      <c r="BV123" s="36">
        <v>98.66</v>
      </c>
      <c r="BW123" s="36">
        <v>98.21</v>
      </c>
      <c r="BX123" s="36">
        <v>100</v>
      </c>
      <c r="BY123" s="36">
        <v>100</v>
      </c>
      <c r="BZ123" s="36">
        <v>100</v>
      </c>
      <c r="CA123" s="36">
        <v>96.3</v>
      </c>
      <c r="CB123" s="36">
        <v>100</v>
      </c>
      <c r="CC123" s="36">
        <v>91.46</v>
      </c>
      <c r="CD123" s="36">
        <v>92.55</v>
      </c>
      <c r="CE123" s="36">
        <v>84</v>
      </c>
      <c r="CF123" s="36">
        <v>100</v>
      </c>
      <c r="CG123" s="36">
        <v>64.8</v>
      </c>
      <c r="CH123" s="36">
        <v>75</v>
      </c>
      <c r="CI123" s="36">
        <v>54.55</v>
      </c>
      <c r="CJ123" s="36">
        <v>66.67</v>
      </c>
      <c r="CK123" s="36">
        <v>18.18</v>
      </c>
      <c r="CL123" s="36">
        <v>85.71</v>
      </c>
      <c r="CM123" s="36">
        <v>88.72</v>
      </c>
      <c r="CN123" s="36">
        <v>95.12</v>
      </c>
      <c r="CO123" s="36">
        <v>85</v>
      </c>
      <c r="CP123" s="36">
        <v>86.76</v>
      </c>
      <c r="CQ123" s="36">
        <v>92.46</v>
      </c>
      <c r="CR123" s="36">
        <v>97.3</v>
      </c>
      <c r="CS123" s="36">
        <v>82.61</v>
      </c>
      <c r="CT123" s="36">
        <v>100</v>
      </c>
      <c r="CU123" s="36">
        <v>100</v>
      </c>
      <c r="CV123" s="36">
        <v>91.67</v>
      </c>
      <c r="CW123" s="36">
        <v>98.12</v>
      </c>
      <c r="CX123" s="36">
        <v>97.37</v>
      </c>
      <c r="CY123" s="36">
        <v>97.59</v>
      </c>
      <c r="CZ123" s="36">
        <v>93.88</v>
      </c>
      <c r="DA123" s="36">
        <v>83.71</v>
      </c>
      <c r="DB123" s="36">
        <v>99.34</v>
      </c>
      <c r="DC123" s="36">
        <v>96.72</v>
      </c>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row>
    <row r="124" spans="1:135" s="34" customFormat="1" ht="13.8" x14ac:dyDescent="0.3">
      <c r="A124" s="33" t="s">
        <v>577</v>
      </c>
      <c r="B124" s="34" t="s">
        <v>183</v>
      </c>
      <c r="C124" s="34" t="s">
        <v>101</v>
      </c>
      <c r="D124" s="34" t="s">
        <v>102</v>
      </c>
      <c r="E124" s="34" t="s">
        <v>176</v>
      </c>
      <c r="F124" s="34" t="s">
        <v>108</v>
      </c>
      <c r="G124" s="34" t="s">
        <v>105</v>
      </c>
      <c r="H124" s="34" t="s">
        <v>105</v>
      </c>
      <c r="I124" s="34" t="s">
        <v>536</v>
      </c>
      <c r="J124" s="35">
        <v>1</v>
      </c>
      <c r="K124" s="34" t="s">
        <v>537</v>
      </c>
      <c r="L124" s="34" t="s">
        <v>106</v>
      </c>
      <c r="M124" s="36">
        <v>93.87</v>
      </c>
      <c r="N124" s="36">
        <v>90.69</v>
      </c>
      <c r="O124" s="36">
        <v>98.55</v>
      </c>
      <c r="P124" s="36">
        <v>92.01</v>
      </c>
      <c r="Q124" s="36">
        <v>97.74</v>
      </c>
      <c r="R124" s="36">
        <v>93.65</v>
      </c>
      <c r="S124" s="36">
        <v>97.14</v>
      </c>
      <c r="T124" s="36">
        <v>95.5</v>
      </c>
      <c r="U124" s="36">
        <v>87.28</v>
      </c>
      <c r="V124" s="36">
        <v>79.31</v>
      </c>
      <c r="W124" s="36">
        <v>81.67</v>
      </c>
      <c r="X124" s="36">
        <v>89.58</v>
      </c>
      <c r="Y124" s="36">
        <v>100</v>
      </c>
      <c r="Z124" s="36">
        <v>92.68</v>
      </c>
      <c r="AA124" s="36">
        <v>93.94</v>
      </c>
      <c r="AB124" s="36">
        <v>91.67</v>
      </c>
      <c r="AC124" s="36">
        <v>89.66</v>
      </c>
      <c r="AD124" s="36">
        <v>98.43</v>
      </c>
      <c r="AE124" s="36"/>
      <c r="AF124" s="36"/>
      <c r="AG124" s="36"/>
      <c r="AH124" s="36"/>
      <c r="AI124" s="36"/>
      <c r="AJ124" s="36">
        <v>94.53</v>
      </c>
      <c r="AK124" s="36">
        <v>87.27</v>
      </c>
      <c r="AL124" s="36">
        <v>100</v>
      </c>
      <c r="AM124" s="36">
        <v>91.67</v>
      </c>
      <c r="AN124" s="36">
        <v>85.37</v>
      </c>
      <c r="AO124" s="36">
        <v>94.87</v>
      </c>
      <c r="AP124" s="36">
        <v>23.81</v>
      </c>
      <c r="AQ124" s="36">
        <v>56.25</v>
      </c>
      <c r="AR124" s="36">
        <v>92.86</v>
      </c>
      <c r="AS124" s="36">
        <v>94.12</v>
      </c>
      <c r="AT124" s="36">
        <v>88.57</v>
      </c>
      <c r="AU124" s="36">
        <v>100</v>
      </c>
      <c r="AV124" s="36"/>
      <c r="AW124" s="36">
        <v>95</v>
      </c>
      <c r="AX124" s="36">
        <v>85</v>
      </c>
      <c r="AY124" s="36">
        <v>100</v>
      </c>
      <c r="AZ124" s="36">
        <v>100</v>
      </c>
      <c r="BA124" s="36">
        <v>100</v>
      </c>
      <c r="BB124" s="36">
        <v>100</v>
      </c>
      <c r="BC124" s="36">
        <v>100</v>
      </c>
      <c r="BD124" s="36">
        <v>100</v>
      </c>
      <c r="BE124" s="36">
        <v>100</v>
      </c>
      <c r="BF124" s="36">
        <v>100</v>
      </c>
      <c r="BG124" s="36"/>
      <c r="BH124" s="36"/>
      <c r="BI124" s="36"/>
      <c r="BJ124" s="36"/>
      <c r="BK124" s="36">
        <v>92.11</v>
      </c>
      <c r="BL124" s="36">
        <v>91.89</v>
      </c>
      <c r="BM124" s="36">
        <v>100</v>
      </c>
      <c r="BN124" s="36">
        <v>93.48</v>
      </c>
      <c r="BO124" s="36">
        <v>88.89</v>
      </c>
      <c r="BP124" s="36">
        <v>92.31</v>
      </c>
      <c r="BQ124" s="36">
        <v>90</v>
      </c>
      <c r="BR124" s="36">
        <v>100</v>
      </c>
      <c r="BS124" s="36">
        <v>100</v>
      </c>
      <c r="BT124" s="36">
        <v>80.77</v>
      </c>
      <c r="BU124" s="36">
        <v>100</v>
      </c>
      <c r="BV124" s="36">
        <v>97.42</v>
      </c>
      <c r="BW124" s="36">
        <v>96.83</v>
      </c>
      <c r="BX124" s="36">
        <v>95.65</v>
      </c>
      <c r="BY124" s="36">
        <v>96.15</v>
      </c>
      <c r="BZ124" s="36">
        <v>100</v>
      </c>
      <c r="CA124" s="36">
        <v>100</v>
      </c>
      <c r="CB124" s="36">
        <v>96.23</v>
      </c>
      <c r="CC124" s="36">
        <v>97.74</v>
      </c>
      <c r="CD124" s="36">
        <v>98.73</v>
      </c>
      <c r="CE124" s="36">
        <v>97.22</v>
      </c>
      <c r="CF124" s="36">
        <v>100</v>
      </c>
      <c r="CG124" s="36">
        <v>86.95</v>
      </c>
      <c r="CH124" s="36">
        <v>82.5</v>
      </c>
      <c r="CI124" s="36">
        <v>90.91</v>
      </c>
      <c r="CJ124" s="36">
        <v>91.89</v>
      </c>
      <c r="CK124" s="36">
        <v>83.33</v>
      </c>
      <c r="CL124" s="36">
        <v>85.71</v>
      </c>
      <c r="CM124" s="36">
        <v>93.19</v>
      </c>
      <c r="CN124" s="36">
        <v>93.5</v>
      </c>
      <c r="CO124" s="36">
        <v>87.5</v>
      </c>
      <c r="CP124" s="36">
        <v>94.12</v>
      </c>
      <c r="CQ124" s="36">
        <v>97.14</v>
      </c>
      <c r="CR124" s="36">
        <v>100</v>
      </c>
      <c r="CS124" s="36">
        <v>100</v>
      </c>
      <c r="CT124" s="36">
        <v>100</v>
      </c>
      <c r="CU124" s="36">
        <v>100</v>
      </c>
      <c r="CV124" s="36">
        <v>83.33</v>
      </c>
      <c r="CW124" s="36">
        <v>95.5</v>
      </c>
      <c r="CX124" s="36">
        <v>90.79</v>
      </c>
      <c r="CY124" s="36">
        <v>92.77</v>
      </c>
      <c r="CZ124" s="36">
        <v>100</v>
      </c>
      <c r="DA124" s="36">
        <v>95.71</v>
      </c>
      <c r="DB124" s="36">
        <v>99.56</v>
      </c>
      <c r="DC124" s="36">
        <v>90.98</v>
      </c>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row>
    <row r="125" spans="1:135" s="34" customFormat="1" ht="13.8" x14ac:dyDescent="0.3">
      <c r="A125" s="33" t="s">
        <v>577</v>
      </c>
      <c r="B125" s="34" t="s">
        <v>175</v>
      </c>
      <c r="C125" s="34" t="s">
        <v>101</v>
      </c>
      <c r="D125" s="34" t="s">
        <v>102</v>
      </c>
      <c r="E125" s="34" t="s">
        <v>176</v>
      </c>
      <c r="F125" s="34" t="s">
        <v>116</v>
      </c>
      <c r="G125" s="34" t="s">
        <v>105</v>
      </c>
      <c r="H125" s="34" t="s">
        <v>105</v>
      </c>
      <c r="I125" s="34" t="s">
        <v>536</v>
      </c>
      <c r="J125" s="35">
        <v>1</v>
      </c>
      <c r="K125" s="34" t="s">
        <v>537</v>
      </c>
      <c r="L125" s="34" t="s">
        <v>106</v>
      </c>
      <c r="M125" s="36">
        <v>92.02</v>
      </c>
      <c r="N125" s="36">
        <v>97.73</v>
      </c>
      <c r="O125" s="36">
        <v>97.99</v>
      </c>
      <c r="P125" s="36">
        <v>90.19</v>
      </c>
      <c r="Q125" s="36">
        <v>93</v>
      </c>
      <c r="R125" s="36">
        <v>87.27</v>
      </c>
      <c r="S125" s="36">
        <v>99.05</v>
      </c>
      <c r="T125" s="36">
        <v>97.6</v>
      </c>
      <c r="U125" s="36">
        <v>96.95</v>
      </c>
      <c r="V125" s="36">
        <v>100</v>
      </c>
      <c r="W125" s="36">
        <v>96.67</v>
      </c>
      <c r="X125" s="36">
        <v>96.88</v>
      </c>
      <c r="Y125" s="36">
        <v>87.5</v>
      </c>
      <c r="Z125" s="36">
        <v>98.37</v>
      </c>
      <c r="AA125" s="36">
        <v>96.97</v>
      </c>
      <c r="AB125" s="36">
        <v>100</v>
      </c>
      <c r="AC125" s="36">
        <v>100</v>
      </c>
      <c r="AD125" s="36">
        <v>97.81</v>
      </c>
      <c r="AE125" s="36"/>
      <c r="AF125" s="36"/>
      <c r="AG125" s="36"/>
      <c r="AH125" s="36"/>
      <c r="AI125" s="36"/>
      <c r="AJ125" s="36">
        <v>97.66</v>
      </c>
      <c r="AK125" s="36">
        <v>88.31</v>
      </c>
      <c r="AL125" s="36">
        <v>83.33</v>
      </c>
      <c r="AM125" s="36">
        <v>86.11</v>
      </c>
      <c r="AN125" s="36">
        <v>100</v>
      </c>
      <c r="AO125" s="36">
        <v>78.569999999999993</v>
      </c>
      <c r="AP125" s="36">
        <v>14.29</v>
      </c>
      <c r="AQ125" s="36">
        <v>62.5</v>
      </c>
      <c r="AR125" s="36">
        <v>50</v>
      </c>
      <c r="AS125" s="36">
        <v>97.65</v>
      </c>
      <c r="AT125" s="36">
        <v>97.14</v>
      </c>
      <c r="AU125" s="36">
        <v>100</v>
      </c>
      <c r="AV125" s="36"/>
      <c r="AW125" s="36">
        <v>87.63</v>
      </c>
      <c r="AX125" s="36">
        <v>80</v>
      </c>
      <c r="AY125" s="36">
        <v>90.62</v>
      </c>
      <c r="AZ125" s="36">
        <v>95.24</v>
      </c>
      <c r="BA125" s="36">
        <v>95.24</v>
      </c>
      <c r="BB125" s="36">
        <v>88.89</v>
      </c>
      <c r="BC125" s="36">
        <v>100</v>
      </c>
      <c r="BD125" s="36">
        <v>100</v>
      </c>
      <c r="BE125" s="36">
        <v>100</v>
      </c>
      <c r="BF125" s="36">
        <v>100</v>
      </c>
      <c r="BG125" s="36">
        <v>68.73</v>
      </c>
      <c r="BH125" s="36">
        <v>52.94</v>
      </c>
      <c r="BI125" s="36">
        <v>65.739999999999995</v>
      </c>
      <c r="BJ125" s="36">
        <v>92.5</v>
      </c>
      <c r="BK125" s="36">
        <v>95.61</v>
      </c>
      <c r="BL125" s="36">
        <v>94.59</v>
      </c>
      <c r="BM125" s="36">
        <v>100</v>
      </c>
      <c r="BN125" s="36">
        <v>95.65</v>
      </c>
      <c r="BO125" s="36">
        <v>100</v>
      </c>
      <c r="BP125" s="36">
        <v>96.15</v>
      </c>
      <c r="BQ125" s="36">
        <v>78</v>
      </c>
      <c r="BR125" s="36">
        <v>100</v>
      </c>
      <c r="BS125" s="36">
        <v>66.67</v>
      </c>
      <c r="BT125" s="36">
        <v>76.92</v>
      </c>
      <c r="BU125" s="36">
        <v>78.569999999999993</v>
      </c>
      <c r="BV125" s="36">
        <v>95.27</v>
      </c>
      <c r="BW125" s="36">
        <v>96.83</v>
      </c>
      <c r="BX125" s="36">
        <v>95.65</v>
      </c>
      <c r="BY125" s="36">
        <v>92.31</v>
      </c>
      <c r="BZ125" s="36">
        <v>85.71</v>
      </c>
      <c r="CA125" s="36">
        <v>96.3</v>
      </c>
      <c r="CB125" s="36">
        <v>89.94</v>
      </c>
      <c r="CC125" s="36">
        <v>93</v>
      </c>
      <c r="CD125" s="36">
        <v>91.93</v>
      </c>
      <c r="CE125" s="36">
        <v>83.33</v>
      </c>
      <c r="CF125" s="36">
        <v>99.13</v>
      </c>
      <c r="CG125" s="36">
        <v>83.65</v>
      </c>
      <c r="CH125" s="36">
        <v>92.5</v>
      </c>
      <c r="CI125" s="36">
        <v>72.73</v>
      </c>
      <c r="CJ125" s="36">
        <v>91.89</v>
      </c>
      <c r="CK125" s="36">
        <v>69.7</v>
      </c>
      <c r="CL125" s="36">
        <v>28.57</v>
      </c>
      <c r="CM125" s="36">
        <v>85.37</v>
      </c>
      <c r="CN125" s="36">
        <v>97.56</v>
      </c>
      <c r="CO125" s="36">
        <v>77.5</v>
      </c>
      <c r="CP125" s="36">
        <v>81.86</v>
      </c>
      <c r="CQ125" s="36">
        <v>99.05</v>
      </c>
      <c r="CR125" s="36">
        <v>100</v>
      </c>
      <c r="CS125" s="36">
        <v>100</v>
      </c>
      <c r="CT125" s="36">
        <v>100</v>
      </c>
      <c r="CU125" s="36">
        <v>100</v>
      </c>
      <c r="CV125" s="36">
        <v>100</v>
      </c>
      <c r="CW125" s="36">
        <v>97.6</v>
      </c>
      <c r="CX125" s="36">
        <v>99.34</v>
      </c>
      <c r="CY125" s="36">
        <v>95.18</v>
      </c>
      <c r="CZ125" s="36">
        <v>97.83</v>
      </c>
      <c r="DA125" s="36">
        <v>91.1</v>
      </c>
      <c r="DB125" s="36">
        <v>98.01</v>
      </c>
      <c r="DC125" s="36">
        <v>97.54</v>
      </c>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row>
    <row r="126" spans="1:135" s="15" customFormat="1" ht="13.8" x14ac:dyDescent="0.3">
      <c r="A126" s="33" t="s">
        <v>577</v>
      </c>
      <c r="B126" s="34" t="s">
        <v>228</v>
      </c>
      <c r="C126" s="34" t="s">
        <v>101</v>
      </c>
      <c r="D126" s="34" t="s">
        <v>102</v>
      </c>
      <c r="E126" s="34" t="s">
        <v>147</v>
      </c>
      <c r="F126" s="34" t="s">
        <v>110</v>
      </c>
      <c r="G126" s="34" t="s">
        <v>105</v>
      </c>
      <c r="H126" s="34" t="s">
        <v>105</v>
      </c>
      <c r="I126" s="34" t="s">
        <v>536</v>
      </c>
      <c r="J126" s="35">
        <v>1</v>
      </c>
      <c r="K126" s="34" t="s">
        <v>537</v>
      </c>
      <c r="L126" s="34" t="s">
        <v>106</v>
      </c>
      <c r="M126" s="36">
        <v>71.52</v>
      </c>
      <c r="N126" s="36">
        <v>88.61</v>
      </c>
      <c r="O126" s="36">
        <v>80.08</v>
      </c>
      <c r="P126" s="36">
        <v>60.38</v>
      </c>
      <c r="Q126" s="36">
        <v>71.819999999999993</v>
      </c>
      <c r="R126" s="36">
        <v>66.180000000000007</v>
      </c>
      <c r="S126" s="36">
        <v>64.58</v>
      </c>
      <c r="T126" s="36">
        <v>84.35</v>
      </c>
      <c r="U126" s="36">
        <v>94.54</v>
      </c>
      <c r="V126" s="36">
        <v>99.14</v>
      </c>
      <c r="W126" s="36">
        <v>95.83</v>
      </c>
      <c r="X126" s="36">
        <v>90.78</v>
      </c>
      <c r="Y126" s="36">
        <v>100</v>
      </c>
      <c r="Z126" s="36">
        <v>84.55</v>
      </c>
      <c r="AA126" s="36">
        <v>90.91</v>
      </c>
      <c r="AB126" s="36">
        <v>88.89</v>
      </c>
      <c r="AC126" s="36">
        <v>83.91</v>
      </c>
      <c r="AD126" s="36">
        <v>86.24</v>
      </c>
      <c r="AE126" s="36">
        <v>62.67</v>
      </c>
      <c r="AF126" s="36">
        <v>65.790000000000006</v>
      </c>
      <c r="AG126" s="36">
        <v>83.33</v>
      </c>
      <c r="AH126" s="36">
        <v>57.69</v>
      </c>
      <c r="AI126" s="36">
        <v>66.67</v>
      </c>
      <c r="AJ126" s="36">
        <v>93.36</v>
      </c>
      <c r="AK126" s="36">
        <v>50.2</v>
      </c>
      <c r="AL126" s="36">
        <v>41.67</v>
      </c>
      <c r="AM126" s="36">
        <v>0</v>
      </c>
      <c r="AN126" s="36">
        <v>34.78</v>
      </c>
      <c r="AO126" s="36">
        <v>71.430000000000007</v>
      </c>
      <c r="AP126" s="36">
        <v>0</v>
      </c>
      <c r="AQ126" s="36">
        <v>58.75</v>
      </c>
      <c r="AR126" s="36"/>
      <c r="AS126" s="36">
        <v>77.92</v>
      </c>
      <c r="AT126" s="36">
        <v>16.670000000000002</v>
      </c>
      <c r="AU126" s="36"/>
      <c r="AV126" s="36"/>
      <c r="AW126" s="36">
        <v>57.78</v>
      </c>
      <c r="AX126" s="36">
        <v>64.81</v>
      </c>
      <c r="AY126" s="36">
        <v>40.619999999999997</v>
      </c>
      <c r="AZ126" s="36">
        <v>100</v>
      </c>
      <c r="BA126" s="36">
        <v>92.86</v>
      </c>
      <c r="BB126" s="36">
        <v>100</v>
      </c>
      <c r="BC126" s="36">
        <v>95</v>
      </c>
      <c r="BD126" s="36">
        <v>66.67</v>
      </c>
      <c r="BE126" s="36">
        <v>100</v>
      </c>
      <c r="BF126" s="36">
        <v>75</v>
      </c>
      <c r="BG126" s="36"/>
      <c r="BH126" s="36"/>
      <c r="BI126" s="36"/>
      <c r="BJ126" s="36"/>
      <c r="BK126" s="36">
        <v>59.57</v>
      </c>
      <c r="BL126" s="36">
        <v>62.07</v>
      </c>
      <c r="BM126" s="36">
        <v>60</v>
      </c>
      <c r="BN126" s="36">
        <v>62.86</v>
      </c>
      <c r="BO126" s="36">
        <v>61.54</v>
      </c>
      <c r="BP126" s="36">
        <v>48</v>
      </c>
      <c r="BQ126" s="36">
        <v>36.36</v>
      </c>
      <c r="BR126" s="36">
        <v>100</v>
      </c>
      <c r="BS126" s="36"/>
      <c r="BT126" s="36">
        <v>33.33</v>
      </c>
      <c r="BU126" s="36">
        <v>28.57</v>
      </c>
      <c r="BV126" s="36">
        <v>63.06</v>
      </c>
      <c r="BW126" s="36">
        <v>71.430000000000007</v>
      </c>
      <c r="BX126" s="36">
        <v>43.75</v>
      </c>
      <c r="BY126" s="36">
        <v>29.49</v>
      </c>
      <c r="BZ126" s="36">
        <v>32.14</v>
      </c>
      <c r="CA126" s="36">
        <v>66.67</v>
      </c>
      <c r="CB126" s="36">
        <v>65.41</v>
      </c>
      <c r="CC126" s="36">
        <v>71.819999999999993</v>
      </c>
      <c r="CD126" s="36">
        <v>82.8</v>
      </c>
      <c r="CE126" s="36">
        <v>87.5</v>
      </c>
      <c r="CF126" s="36">
        <v>78.819999999999993</v>
      </c>
      <c r="CG126" s="36">
        <v>44.1</v>
      </c>
      <c r="CH126" s="36">
        <v>45</v>
      </c>
      <c r="CI126" s="36">
        <v>72.73</v>
      </c>
      <c r="CJ126" s="36">
        <v>35.14</v>
      </c>
      <c r="CK126" s="36">
        <v>70.45</v>
      </c>
      <c r="CL126" s="36">
        <v>0</v>
      </c>
      <c r="CM126" s="36"/>
      <c r="CN126" s="36"/>
      <c r="CO126" s="36"/>
      <c r="CP126" s="36"/>
      <c r="CQ126" s="36">
        <v>64.58</v>
      </c>
      <c r="CR126" s="36">
        <v>72.97</v>
      </c>
      <c r="CS126" s="36">
        <v>60.87</v>
      </c>
      <c r="CT126" s="36">
        <v>66.67</v>
      </c>
      <c r="CU126" s="36">
        <v>58.06</v>
      </c>
      <c r="CV126" s="36">
        <v>41.67</v>
      </c>
      <c r="CW126" s="36">
        <v>84.35</v>
      </c>
      <c r="CX126" s="36">
        <v>85.62</v>
      </c>
      <c r="CY126" s="36">
        <v>88.76</v>
      </c>
      <c r="CZ126" s="36">
        <v>82.27</v>
      </c>
      <c r="DA126" s="36">
        <v>65.900000000000006</v>
      </c>
      <c r="DB126" s="36">
        <v>82.99</v>
      </c>
      <c r="DC126" s="36">
        <v>76.27</v>
      </c>
      <c r="DD126" s="38"/>
      <c r="DE126" s="38"/>
      <c r="DF126" s="38"/>
      <c r="DG126" s="38"/>
      <c r="DH126" s="38"/>
      <c r="DI126" s="38"/>
      <c r="DJ126" s="38"/>
      <c r="DK126" s="38"/>
      <c r="DL126" s="38"/>
      <c r="DM126" s="38"/>
      <c r="DN126" s="38"/>
      <c r="DO126" s="38"/>
      <c r="DP126" s="38"/>
      <c r="DQ126" s="38"/>
      <c r="DR126" s="38"/>
      <c r="DS126" s="38"/>
      <c r="DT126" s="38"/>
      <c r="DU126" s="38"/>
      <c r="DV126" s="38"/>
      <c r="DW126" s="38"/>
      <c r="DX126" s="38"/>
      <c r="DY126" s="38"/>
      <c r="DZ126" s="38"/>
      <c r="EA126" s="38"/>
      <c r="EB126" s="38"/>
      <c r="EC126" s="38"/>
      <c r="ED126" s="38"/>
      <c r="EE126" s="38"/>
    </row>
    <row r="127" spans="1:135" s="34" customFormat="1" ht="13.8" x14ac:dyDescent="0.3">
      <c r="A127" s="33" t="s">
        <v>577</v>
      </c>
      <c r="B127" s="15" t="s">
        <v>455</v>
      </c>
      <c r="C127" s="15" t="s">
        <v>101</v>
      </c>
      <c r="D127" s="15" t="s">
        <v>322</v>
      </c>
      <c r="E127" s="15" t="s">
        <v>456</v>
      </c>
      <c r="F127" s="15" t="s">
        <v>322</v>
      </c>
      <c r="G127" s="15" t="s">
        <v>105</v>
      </c>
      <c r="H127" s="15" t="s">
        <v>105</v>
      </c>
      <c r="I127" s="15" t="s">
        <v>536</v>
      </c>
      <c r="J127" s="39">
        <v>1</v>
      </c>
      <c r="K127" s="15" t="s">
        <v>542</v>
      </c>
      <c r="L127" s="15" t="s">
        <v>324</v>
      </c>
      <c r="M127" s="16"/>
      <c r="N127" s="16"/>
      <c r="O127" s="16"/>
      <c r="P127" s="16"/>
      <c r="Q127" s="16"/>
      <c r="R127" s="16"/>
      <c r="S127" s="16"/>
      <c r="T127" s="16"/>
      <c r="U127" s="16"/>
      <c r="V127" s="16"/>
      <c r="W127" s="16"/>
      <c r="X127" s="16"/>
      <c r="Y127" s="16"/>
      <c r="Z127" s="16">
        <v>78.489999999999995</v>
      </c>
      <c r="AA127" s="16">
        <v>73.33</v>
      </c>
      <c r="AB127" s="16">
        <v>80</v>
      </c>
      <c r="AC127" s="16">
        <v>83.08</v>
      </c>
      <c r="AD127" s="16"/>
      <c r="AE127" s="16">
        <v>85.71</v>
      </c>
      <c r="AF127" s="16">
        <v>75.680000000000007</v>
      </c>
      <c r="AG127" s="16">
        <v>80</v>
      </c>
      <c r="AH127" s="16">
        <v>72</v>
      </c>
      <c r="AI127" s="16">
        <v>77.78</v>
      </c>
      <c r="AJ127" s="16"/>
      <c r="AK127" s="16">
        <v>76.42</v>
      </c>
      <c r="AL127" s="16"/>
      <c r="AM127" s="16"/>
      <c r="AN127" s="16">
        <v>81.819999999999993</v>
      </c>
      <c r="AO127" s="16">
        <v>43.33</v>
      </c>
      <c r="AP127" s="16">
        <v>50</v>
      </c>
      <c r="AQ127" s="16"/>
      <c r="AR127" s="16"/>
      <c r="AS127" s="16">
        <v>91.67</v>
      </c>
      <c r="AT127" s="16">
        <v>45.71</v>
      </c>
      <c r="AU127" s="16"/>
      <c r="AV127" s="16"/>
      <c r="AW127" s="16"/>
      <c r="AX127" s="16"/>
      <c r="AY127" s="16"/>
      <c r="AZ127" s="16"/>
      <c r="BA127" s="16"/>
      <c r="BB127" s="16"/>
      <c r="BC127" s="16"/>
      <c r="BD127" s="16"/>
      <c r="BE127" s="16"/>
      <c r="BF127" s="16"/>
      <c r="BG127" s="16"/>
      <c r="BH127" s="16"/>
      <c r="BI127" s="16"/>
      <c r="BJ127" s="16"/>
      <c r="BK127" s="16">
        <v>99.07</v>
      </c>
      <c r="BL127" s="16">
        <v>100</v>
      </c>
      <c r="BM127" s="16">
        <v>100</v>
      </c>
      <c r="BN127" s="16">
        <v>100</v>
      </c>
      <c r="BO127" s="16">
        <v>100</v>
      </c>
      <c r="BP127" s="16">
        <v>96.15</v>
      </c>
      <c r="BQ127" s="16"/>
      <c r="BR127" s="16"/>
      <c r="BS127" s="16"/>
      <c r="BT127" s="16"/>
      <c r="BU127" s="16"/>
      <c r="BV127" s="16"/>
      <c r="BW127" s="16"/>
      <c r="BX127" s="16"/>
      <c r="BY127" s="16"/>
      <c r="BZ127" s="16"/>
      <c r="CA127" s="16"/>
      <c r="CB127" s="16"/>
      <c r="CC127" s="16"/>
      <c r="CD127" s="16">
        <v>92.62</v>
      </c>
      <c r="CE127" s="16">
        <v>83.58</v>
      </c>
      <c r="CF127" s="16">
        <v>100</v>
      </c>
      <c r="CG127" s="16">
        <v>48.97</v>
      </c>
      <c r="CH127" s="16">
        <v>47.5</v>
      </c>
      <c r="CI127" s="16">
        <v>63.64</v>
      </c>
      <c r="CJ127" s="16">
        <v>48.65</v>
      </c>
      <c r="CK127" s="16">
        <v>31.06</v>
      </c>
      <c r="CL127" s="16">
        <v>66.67</v>
      </c>
      <c r="CM127" s="16"/>
      <c r="CN127" s="16"/>
      <c r="CO127" s="16"/>
      <c r="CP127" s="16"/>
      <c r="CQ127" s="16"/>
      <c r="CR127" s="16"/>
      <c r="CS127" s="16"/>
      <c r="CT127" s="16"/>
      <c r="CU127" s="16"/>
      <c r="CV127" s="16"/>
      <c r="CW127" s="16">
        <v>92.09</v>
      </c>
      <c r="CX127" s="16">
        <v>85</v>
      </c>
      <c r="CY127" s="16">
        <v>100</v>
      </c>
      <c r="CZ127" s="16">
        <v>94.44</v>
      </c>
      <c r="DA127" s="16">
        <v>69.239999999999995</v>
      </c>
      <c r="DB127" s="16">
        <v>94.91</v>
      </c>
      <c r="DC127" s="16"/>
      <c r="DD127" s="37"/>
      <c r="DE127" s="37"/>
      <c r="DF127" s="37"/>
      <c r="DG127" s="37"/>
      <c r="DH127" s="37"/>
      <c r="DI127" s="37"/>
      <c r="DJ127" s="37"/>
      <c r="DK127" s="37"/>
      <c r="DL127" s="37"/>
      <c r="DM127" s="37"/>
      <c r="DN127" s="37"/>
      <c r="DO127" s="37"/>
      <c r="DP127" s="37"/>
      <c r="DQ127" s="37"/>
      <c r="DR127" s="37"/>
      <c r="DS127" s="37"/>
      <c r="DT127" s="37"/>
      <c r="DU127" s="37"/>
      <c r="DV127" s="37"/>
      <c r="DW127" s="37"/>
      <c r="DX127" s="37"/>
      <c r="DY127" s="37"/>
      <c r="DZ127" s="37"/>
      <c r="EA127" s="37"/>
      <c r="EB127" s="37"/>
      <c r="EC127" s="37"/>
      <c r="ED127" s="37"/>
      <c r="EE127" s="37"/>
    </row>
    <row r="128" spans="1:135" s="34" customFormat="1" ht="13.8" x14ac:dyDescent="0.3">
      <c r="A128" s="33" t="s">
        <v>577</v>
      </c>
      <c r="B128" s="34" t="s">
        <v>234</v>
      </c>
      <c r="C128" s="34" t="s">
        <v>101</v>
      </c>
      <c r="D128" s="34" t="s">
        <v>102</v>
      </c>
      <c r="E128" s="34" t="s">
        <v>147</v>
      </c>
      <c r="F128" s="34" t="s">
        <v>235</v>
      </c>
      <c r="G128" s="34" t="s">
        <v>105</v>
      </c>
      <c r="H128" s="34" t="s">
        <v>105</v>
      </c>
      <c r="I128" s="34" t="s">
        <v>536</v>
      </c>
      <c r="J128" s="35">
        <v>1</v>
      </c>
      <c r="K128" s="34" t="s">
        <v>537</v>
      </c>
      <c r="L128" s="34" t="s">
        <v>106</v>
      </c>
      <c r="M128" s="36">
        <v>81.83</v>
      </c>
      <c r="N128" s="36">
        <v>87.25</v>
      </c>
      <c r="O128" s="36">
        <v>89.27</v>
      </c>
      <c r="P128" s="36">
        <v>75.19</v>
      </c>
      <c r="Q128" s="36">
        <v>87.13</v>
      </c>
      <c r="R128" s="36">
        <v>86.33</v>
      </c>
      <c r="S128" s="36">
        <v>74.08</v>
      </c>
      <c r="T128" s="36">
        <v>86.18</v>
      </c>
      <c r="U128" s="36">
        <v>91.22</v>
      </c>
      <c r="V128" s="36">
        <v>89.66</v>
      </c>
      <c r="W128" s="36">
        <v>86.67</v>
      </c>
      <c r="X128" s="36">
        <v>92.01</v>
      </c>
      <c r="Y128" s="36">
        <v>100</v>
      </c>
      <c r="Z128" s="36">
        <v>84.55</v>
      </c>
      <c r="AA128" s="36">
        <v>84.85</v>
      </c>
      <c r="AB128" s="36">
        <v>91.67</v>
      </c>
      <c r="AC128" s="36">
        <v>81.61</v>
      </c>
      <c r="AD128" s="36">
        <v>90.61</v>
      </c>
      <c r="AE128" s="36">
        <v>69.33</v>
      </c>
      <c r="AF128" s="36">
        <v>100</v>
      </c>
      <c r="AG128" s="36">
        <v>100</v>
      </c>
      <c r="AH128" s="36">
        <v>100</v>
      </c>
      <c r="AI128" s="36">
        <v>100</v>
      </c>
      <c r="AJ128" s="36">
        <v>92.97</v>
      </c>
      <c r="AK128" s="36">
        <v>74.45</v>
      </c>
      <c r="AL128" s="36">
        <v>44.44</v>
      </c>
      <c r="AM128" s="36">
        <v>70.83</v>
      </c>
      <c r="AN128" s="36">
        <v>65.849999999999994</v>
      </c>
      <c r="AO128" s="36">
        <v>58.33</v>
      </c>
      <c r="AP128" s="36"/>
      <c r="AQ128" s="36">
        <v>91.25</v>
      </c>
      <c r="AR128" s="36">
        <v>42.86</v>
      </c>
      <c r="AS128" s="36">
        <v>85.88</v>
      </c>
      <c r="AT128" s="36">
        <v>97.14</v>
      </c>
      <c r="AU128" s="36">
        <v>66.67</v>
      </c>
      <c r="AV128" s="36"/>
      <c r="AW128" s="36">
        <v>63.22</v>
      </c>
      <c r="AX128" s="36">
        <v>37.04</v>
      </c>
      <c r="AY128" s="36">
        <v>75</v>
      </c>
      <c r="AZ128" s="36">
        <v>66.67</v>
      </c>
      <c r="BA128" s="36">
        <v>100</v>
      </c>
      <c r="BB128" s="36">
        <v>100</v>
      </c>
      <c r="BC128" s="36">
        <v>100</v>
      </c>
      <c r="BD128" s="36">
        <v>100</v>
      </c>
      <c r="BE128" s="36">
        <v>100</v>
      </c>
      <c r="BF128" s="36">
        <v>100</v>
      </c>
      <c r="BG128" s="36"/>
      <c r="BH128" s="36"/>
      <c r="BI128" s="36"/>
      <c r="BJ128" s="36"/>
      <c r="BK128" s="36">
        <v>73.209999999999994</v>
      </c>
      <c r="BL128" s="36">
        <v>81.11</v>
      </c>
      <c r="BM128" s="36">
        <v>75</v>
      </c>
      <c r="BN128" s="36">
        <v>71.739999999999995</v>
      </c>
      <c r="BO128" s="36">
        <v>73.81</v>
      </c>
      <c r="BP128" s="36">
        <v>65.38</v>
      </c>
      <c r="BQ128" s="36">
        <v>48</v>
      </c>
      <c r="BR128" s="36">
        <v>100</v>
      </c>
      <c r="BS128" s="36">
        <v>50</v>
      </c>
      <c r="BT128" s="36">
        <v>30.77</v>
      </c>
      <c r="BU128" s="36">
        <v>71.430000000000007</v>
      </c>
      <c r="BV128" s="36">
        <v>75.73</v>
      </c>
      <c r="BW128" s="36">
        <v>73.209999999999994</v>
      </c>
      <c r="BX128" s="36">
        <v>56.25</v>
      </c>
      <c r="BY128" s="36">
        <v>64.099999999999994</v>
      </c>
      <c r="BZ128" s="36">
        <v>39.29</v>
      </c>
      <c r="CA128" s="36">
        <v>92.59</v>
      </c>
      <c r="CB128" s="36">
        <v>77.989999999999995</v>
      </c>
      <c r="CC128" s="36">
        <v>87.13</v>
      </c>
      <c r="CD128" s="36">
        <v>81.33</v>
      </c>
      <c r="CE128" s="36">
        <v>87.5</v>
      </c>
      <c r="CF128" s="36">
        <v>76.16</v>
      </c>
      <c r="CG128" s="36">
        <v>94.94</v>
      </c>
      <c r="CH128" s="36">
        <v>97.5</v>
      </c>
      <c r="CI128" s="36">
        <v>90.91</v>
      </c>
      <c r="CJ128" s="36">
        <v>93.2</v>
      </c>
      <c r="CK128" s="36">
        <v>92.42</v>
      </c>
      <c r="CL128" s="36">
        <v>100</v>
      </c>
      <c r="CM128" s="36">
        <v>85.78</v>
      </c>
      <c r="CN128" s="36">
        <v>87.8</v>
      </c>
      <c r="CO128" s="36">
        <v>77.5</v>
      </c>
      <c r="CP128" s="36">
        <v>86.48</v>
      </c>
      <c r="CQ128" s="36">
        <v>74.08</v>
      </c>
      <c r="CR128" s="36">
        <v>64.86</v>
      </c>
      <c r="CS128" s="36">
        <v>82.61</v>
      </c>
      <c r="CT128" s="36">
        <v>80</v>
      </c>
      <c r="CU128" s="36">
        <v>77.42</v>
      </c>
      <c r="CV128" s="36">
        <v>91.67</v>
      </c>
      <c r="CW128" s="36">
        <v>86.18</v>
      </c>
      <c r="CX128" s="36">
        <v>87.67</v>
      </c>
      <c r="CY128" s="36">
        <v>79.52</v>
      </c>
      <c r="CZ128" s="36">
        <v>84.78</v>
      </c>
      <c r="DA128" s="36">
        <v>82.48</v>
      </c>
      <c r="DB128" s="36">
        <v>90.95</v>
      </c>
      <c r="DC128" s="36">
        <v>89.34</v>
      </c>
      <c r="DD128" s="37"/>
      <c r="DE128" s="37"/>
      <c r="DF128" s="37"/>
      <c r="DG128" s="37"/>
      <c r="DH128" s="37"/>
      <c r="DI128" s="37"/>
      <c r="DJ128" s="37"/>
      <c r="DK128" s="37"/>
      <c r="DL128" s="37"/>
      <c r="DM128" s="37"/>
      <c r="DN128" s="37"/>
      <c r="DO128" s="37"/>
      <c r="DP128" s="37"/>
      <c r="DQ128" s="37"/>
      <c r="DR128" s="37"/>
      <c r="DS128" s="37"/>
      <c r="DT128" s="37"/>
      <c r="DU128" s="37"/>
      <c r="DV128" s="37"/>
      <c r="DW128" s="37"/>
      <c r="DX128" s="37"/>
      <c r="DY128" s="37"/>
      <c r="DZ128" s="37"/>
      <c r="EA128" s="37"/>
      <c r="EB128" s="37"/>
      <c r="EC128" s="37"/>
      <c r="ED128" s="37"/>
      <c r="EE128" s="37"/>
    </row>
    <row r="129" spans="1:135" s="34" customFormat="1" ht="13.8" x14ac:dyDescent="0.3">
      <c r="A129" s="33" t="s">
        <v>577</v>
      </c>
      <c r="B129" s="15" t="s">
        <v>448</v>
      </c>
      <c r="C129" s="15" t="s">
        <v>101</v>
      </c>
      <c r="D129" s="15" t="s">
        <v>102</v>
      </c>
      <c r="E129" s="15" t="s">
        <v>173</v>
      </c>
      <c r="F129" s="15" t="s">
        <v>235</v>
      </c>
      <c r="G129" s="15" t="s">
        <v>105</v>
      </c>
      <c r="H129" s="15" t="s">
        <v>105</v>
      </c>
      <c r="I129" s="15" t="s">
        <v>536</v>
      </c>
      <c r="J129" s="39">
        <v>1</v>
      </c>
      <c r="K129" s="15" t="s">
        <v>542</v>
      </c>
      <c r="L129" s="15" t="s">
        <v>324</v>
      </c>
      <c r="M129" s="16"/>
      <c r="N129" s="16"/>
      <c r="O129" s="16"/>
      <c r="P129" s="16"/>
      <c r="Q129" s="16"/>
      <c r="R129" s="16"/>
      <c r="S129" s="16"/>
      <c r="T129" s="16"/>
      <c r="U129" s="16"/>
      <c r="V129" s="16"/>
      <c r="W129" s="16"/>
      <c r="X129" s="16"/>
      <c r="Y129" s="16"/>
      <c r="Z129" s="16">
        <v>30.99</v>
      </c>
      <c r="AA129" s="16">
        <v>12</v>
      </c>
      <c r="AB129" s="16">
        <v>26.32</v>
      </c>
      <c r="AC129" s="16">
        <v>40.380000000000003</v>
      </c>
      <c r="AD129" s="16"/>
      <c r="AE129" s="16"/>
      <c r="AF129" s="16"/>
      <c r="AG129" s="16"/>
      <c r="AH129" s="16"/>
      <c r="AI129" s="16"/>
      <c r="AJ129" s="16"/>
      <c r="AK129" s="16">
        <v>42.93</v>
      </c>
      <c r="AL129" s="16">
        <v>25</v>
      </c>
      <c r="AM129" s="16">
        <v>0</v>
      </c>
      <c r="AN129" s="16">
        <v>16.670000000000002</v>
      </c>
      <c r="AO129" s="16">
        <v>42.5</v>
      </c>
      <c r="AP129" s="16">
        <v>0</v>
      </c>
      <c r="AQ129" s="16">
        <v>16.670000000000002</v>
      </c>
      <c r="AR129" s="16"/>
      <c r="AS129" s="16">
        <v>58.67</v>
      </c>
      <c r="AT129" s="16">
        <v>26.67</v>
      </c>
      <c r="AU129" s="16"/>
      <c r="AV129" s="16"/>
      <c r="AW129" s="16"/>
      <c r="AX129" s="16"/>
      <c r="AY129" s="16"/>
      <c r="AZ129" s="16"/>
      <c r="BA129" s="16"/>
      <c r="BB129" s="16"/>
      <c r="BC129" s="16"/>
      <c r="BD129" s="16"/>
      <c r="BE129" s="16"/>
      <c r="BF129" s="16"/>
      <c r="BG129" s="16"/>
      <c r="BH129" s="16"/>
      <c r="BI129" s="16"/>
      <c r="BJ129" s="16"/>
      <c r="BK129" s="16">
        <v>59.09</v>
      </c>
      <c r="BL129" s="16">
        <v>23.08</v>
      </c>
      <c r="BM129" s="16">
        <v>0</v>
      </c>
      <c r="BN129" s="16">
        <v>74.19</v>
      </c>
      <c r="BO129" s="16">
        <v>66.67</v>
      </c>
      <c r="BP129" s="16">
        <v>62.5</v>
      </c>
      <c r="BQ129" s="16"/>
      <c r="BR129" s="16"/>
      <c r="BS129" s="16"/>
      <c r="BT129" s="16"/>
      <c r="BU129" s="16"/>
      <c r="BV129" s="16">
        <v>39.15</v>
      </c>
      <c r="BW129" s="16">
        <v>30</v>
      </c>
      <c r="BX129" s="16">
        <v>27.27</v>
      </c>
      <c r="BY129" s="16">
        <v>37.04</v>
      </c>
      <c r="BZ129" s="16">
        <v>50</v>
      </c>
      <c r="CA129" s="16">
        <v>18.18</v>
      </c>
      <c r="CB129" s="16">
        <v>34.17</v>
      </c>
      <c r="CC129" s="16"/>
      <c r="CD129" s="16">
        <v>61.69</v>
      </c>
      <c r="CE129" s="16">
        <v>44</v>
      </c>
      <c r="CF129" s="16">
        <v>73.650000000000006</v>
      </c>
      <c r="CG129" s="16">
        <v>34.01</v>
      </c>
      <c r="CH129" s="16">
        <v>15.15</v>
      </c>
      <c r="CI129" s="16">
        <v>36.36</v>
      </c>
      <c r="CJ129" s="16">
        <v>41.22</v>
      </c>
      <c r="CK129" s="16">
        <v>49.24</v>
      </c>
      <c r="CL129" s="16">
        <v>57.14</v>
      </c>
      <c r="CM129" s="16"/>
      <c r="CN129" s="16"/>
      <c r="CO129" s="16"/>
      <c r="CP129" s="16"/>
      <c r="CQ129" s="16"/>
      <c r="CR129" s="16"/>
      <c r="CS129" s="16"/>
      <c r="CT129" s="16"/>
      <c r="CU129" s="16"/>
      <c r="CV129" s="16"/>
      <c r="CW129" s="16">
        <v>70.81</v>
      </c>
      <c r="CX129" s="16">
        <v>37.25</v>
      </c>
      <c r="CY129" s="16">
        <v>84.21</v>
      </c>
      <c r="CZ129" s="16">
        <v>76.92</v>
      </c>
      <c r="DA129" s="16">
        <v>53.9</v>
      </c>
      <c r="DB129" s="16">
        <v>88.89</v>
      </c>
      <c r="DC129" s="16"/>
      <c r="DD129" s="37"/>
      <c r="DE129" s="37"/>
      <c r="DF129" s="37"/>
      <c r="DG129" s="37"/>
      <c r="DH129" s="37"/>
      <c r="DI129" s="37"/>
      <c r="DJ129" s="37"/>
      <c r="DK129" s="37"/>
      <c r="DL129" s="37"/>
      <c r="DM129" s="37"/>
      <c r="DN129" s="37"/>
      <c r="DO129" s="37"/>
      <c r="DP129" s="37"/>
      <c r="DQ129" s="37"/>
      <c r="DR129" s="37"/>
      <c r="DS129" s="37"/>
      <c r="DT129" s="37"/>
      <c r="DU129" s="37"/>
      <c r="DV129" s="37"/>
      <c r="DW129" s="37"/>
      <c r="DX129" s="37"/>
      <c r="DY129" s="37"/>
      <c r="DZ129" s="37"/>
      <c r="EA129" s="37"/>
      <c r="EB129" s="37"/>
      <c r="EC129" s="37"/>
      <c r="ED129" s="37"/>
      <c r="EE129" s="37"/>
    </row>
    <row r="130" spans="1:135" s="34" customFormat="1" ht="13.8" x14ac:dyDescent="0.3">
      <c r="A130" s="33" t="s">
        <v>577</v>
      </c>
      <c r="B130" s="15" t="s">
        <v>449</v>
      </c>
      <c r="C130" s="15" t="s">
        <v>101</v>
      </c>
      <c r="D130" s="15" t="s">
        <v>102</v>
      </c>
      <c r="E130" s="15" t="s">
        <v>173</v>
      </c>
      <c r="F130" s="15" t="s">
        <v>235</v>
      </c>
      <c r="G130" s="15" t="s">
        <v>330</v>
      </c>
      <c r="H130" s="15" t="s">
        <v>331</v>
      </c>
      <c r="I130" s="15" t="s">
        <v>536</v>
      </c>
      <c r="J130" s="39">
        <v>1</v>
      </c>
      <c r="K130" s="15" t="s">
        <v>542</v>
      </c>
      <c r="L130" s="15" t="s">
        <v>324</v>
      </c>
      <c r="M130" s="16"/>
      <c r="N130" s="16"/>
      <c r="O130" s="16"/>
      <c r="P130" s="16"/>
      <c r="Q130" s="16"/>
      <c r="R130" s="16"/>
      <c r="S130" s="16"/>
      <c r="T130" s="16"/>
      <c r="U130" s="16"/>
      <c r="V130" s="16"/>
      <c r="W130" s="16"/>
      <c r="X130" s="16"/>
      <c r="Y130" s="16"/>
      <c r="Z130" s="16">
        <v>69.77</v>
      </c>
      <c r="AA130" s="16">
        <v>55.56</v>
      </c>
      <c r="AB130" s="16">
        <v>65.38</v>
      </c>
      <c r="AC130" s="16">
        <v>72.13</v>
      </c>
      <c r="AD130" s="16"/>
      <c r="AE130" s="16"/>
      <c r="AF130" s="16"/>
      <c r="AG130" s="16"/>
      <c r="AH130" s="16"/>
      <c r="AI130" s="16"/>
      <c r="AJ130" s="16"/>
      <c r="AK130" s="16">
        <v>56.63</v>
      </c>
      <c r="AL130" s="16">
        <v>50</v>
      </c>
      <c r="AM130" s="16">
        <v>0</v>
      </c>
      <c r="AN130" s="16">
        <v>28.57</v>
      </c>
      <c r="AO130" s="16">
        <v>27.5</v>
      </c>
      <c r="AP130" s="16">
        <v>0</v>
      </c>
      <c r="AQ130" s="16">
        <v>33.75</v>
      </c>
      <c r="AR130" s="16"/>
      <c r="AS130" s="16">
        <v>70.83</v>
      </c>
      <c r="AT130" s="16">
        <v>53.33</v>
      </c>
      <c r="AU130" s="16"/>
      <c r="AV130" s="16"/>
      <c r="AW130" s="16"/>
      <c r="AX130" s="16"/>
      <c r="AY130" s="16"/>
      <c r="AZ130" s="16"/>
      <c r="BA130" s="16"/>
      <c r="BB130" s="16"/>
      <c r="BC130" s="16"/>
      <c r="BD130" s="16"/>
      <c r="BE130" s="16"/>
      <c r="BF130" s="16"/>
      <c r="BG130" s="16"/>
      <c r="BH130" s="16"/>
      <c r="BI130" s="16"/>
      <c r="BJ130" s="16"/>
      <c r="BK130" s="16">
        <v>88.5</v>
      </c>
      <c r="BL130" s="16">
        <v>83.33</v>
      </c>
      <c r="BM130" s="16">
        <v>87.5</v>
      </c>
      <c r="BN130" s="16">
        <v>97.83</v>
      </c>
      <c r="BO130" s="16">
        <v>77.78</v>
      </c>
      <c r="BP130" s="16">
        <v>80.77</v>
      </c>
      <c r="BQ130" s="16"/>
      <c r="BR130" s="16"/>
      <c r="BS130" s="16"/>
      <c r="BT130" s="16"/>
      <c r="BU130" s="16"/>
      <c r="BV130" s="16">
        <v>93.24</v>
      </c>
      <c r="BW130" s="16">
        <v>92.98</v>
      </c>
      <c r="BX130" s="16">
        <v>81.819999999999993</v>
      </c>
      <c r="BY130" s="16">
        <v>91.67</v>
      </c>
      <c r="BZ130" s="16">
        <v>85.71</v>
      </c>
      <c r="CA130" s="16">
        <v>100</v>
      </c>
      <c r="CB130" s="16">
        <v>91.16</v>
      </c>
      <c r="CC130" s="16"/>
      <c r="CD130" s="16">
        <v>91.11</v>
      </c>
      <c r="CE130" s="16">
        <v>80.599999999999994</v>
      </c>
      <c r="CF130" s="16">
        <v>99.7</v>
      </c>
      <c r="CG130" s="16">
        <v>77.180000000000007</v>
      </c>
      <c r="CH130" s="16">
        <v>55</v>
      </c>
      <c r="CI130" s="16">
        <v>90.91</v>
      </c>
      <c r="CJ130" s="16">
        <v>89.91</v>
      </c>
      <c r="CK130" s="16">
        <v>85.61</v>
      </c>
      <c r="CL130" s="16">
        <v>100</v>
      </c>
      <c r="CM130" s="16"/>
      <c r="CN130" s="16"/>
      <c r="CO130" s="16"/>
      <c r="CP130" s="16"/>
      <c r="CQ130" s="16"/>
      <c r="CR130" s="16"/>
      <c r="CS130" s="16"/>
      <c r="CT130" s="16"/>
      <c r="CU130" s="16"/>
      <c r="CV130" s="16"/>
      <c r="CW130" s="16">
        <v>83.94</v>
      </c>
      <c r="CX130" s="16">
        <v>71.67</v>
      </c>
      <c r="CY130" s="16">
        <v>68.42</v>
      </c>
      <c r="CZ130" s="16">
        <v>89.42</v>
      </c>
      <c r="DA130" s="16">
        <v>92.66</v>
      </c>
      <c r="DB130" s="16">
        <v>94.68</v>
      </c>
      <c r="DC130" s="16"/>
      <c r="DD130" s="37"/>
      <c r="DE130" s="37"/>
      <c r="DF130" s="37"/>
      <c r="DG130" s="37"/>
      <c r="DH130" s="37"/>
      <c r="DI130" s="37"/>
      <c r="DJ130" s="37"/>
      <c r="DK130" s="37"/>
      <c r="DL130" s="37"/>
      <c r="DM130" s="37"/>
      <c r="DN130" s="37"/>
      <c r="DO130" s="37"/>
      <c r="DP130" s="37"/>
      <c r="DQ130" s="37"/>
      <c r="DR130" s="37"/>
      <c r="DS130" s="37"/>
      <c r="DT130" s="37"/>
      <c r="DU130" s="37"/>
      <c r="DV130" s="37"/>
      <c r="DW130" s="37"/>
      <c r="DX130" s="37"/>
      <c r="DY130" s="37"/>
      <c r="DZ130" s="37"/>
      <c r="EA130" s="37"/>
      <c r="EB130" s="37"/>
      <c r="EC130" s="37"/>
      <c r="ED130" s="37"/>
      <c r="EE130" s="37"/>
    </row>
    <row r="131" spans="1:135" s="34" customFormat="1" ht="13.8" x14ac:dyDescent="0.3">
      <c r="A131" s="33" t="s">
        <v>577</v>
      </c>
      <c r="B131" s="15" t="s">
        <v>450</v>
      </c>
      <c r="C131" s="15" t="s">
        <v>101</v>
      </c>
      <c r="D131" s="15" t="s">
        <v>102</v>
      </c>
      <c r="E131" s="15" t="s">
        <v>173</v>
      </c>
      <c r="F131" s="15" t="s">
        <v>235</v>
      </c>
      <c r="G131" s="15" t="s">
        <v>345</v>
      </c>
      <c r="H131" s="15" t="s">
        <v>346</v>
      </c>
      <c r="I131" s="15" t="s">
        <v>539</v>
      </c>
      <c r="J131" s="39">
        <v>1</v>
      </c>
      <c r="K131" s="15" t="s">
        <v>542</v>
      </c>
      <c r="L131" s="15" t="s">
        <v>324</v>
      </c>
      <c r="M131" s="16"/>
      <c r="N131" s="16"/>
      <c r="O131" s="16"/>
      <c r="P131" s="16"/>
      <c r="Q131" s="16"/>
      <c r="R131" s="16"/>
      <c r="S131" s="16"/>
      <c r="T131" s="16"/>
      <c r="U131" s="16"/>
      <c r="V131" s="16"/>
      <c r="W131" s="16"/>
      <c r="X131" s="16"/>
      <c r="Y131" s="16"/>
      <c r="Z131" s="16">
        <v>82.8</v>
      </c>
      <c r="AA131" s="16">
        <v>80</v>
      </c>
      <c r="AB131" s="16">
        <v>83.33</v>
      </c>
      <c r="AC131" s="16">
        <v>81.540000000000006</v>
      </c>
      <c r="AD131" s="16"/>
      <c r="AE131" s="16"/>
      <c r="AF131" s="16"/>
      <c r="AG131" s="16"/>
      <c r="AH131" s="16"/>
      <c r="AI131" s="16"/>
      <c r="AJ131" s="16"/>
      <c r="AK131" s="16">
        <v>74.11</v>
      </c>
      <c r="AL131" s="16">
        <v>33.33</v>
      </c>
      <c r="AM131" s="16">
        <v>0</v>
      </c>
      <c r="AN131" s="16">
        <v>33.33</v>
      </c>
      <c r="AO131" s="16">
        <v>86.67</v>
      </c>
      <c r="AP131" s="16"/>
      <c r="AQ131" s="16">
        <v>38.75</v>
      </c>
      <c r="AR131" s="16"/>
      <c r="AS131" s="16">
        <v>96.43</v>
      </c>
      <c r="AT131" s="16">
        <v>80</v>
      </c>
      <c r="AU131" s="16"/>
      <c r="AV131" s="16"/>
      <c r="AW131" s="16"/>
      <c r="AX131" s="16"/>
      <c r="AY131" s="16"/>
      <c r="AZ131" s="16"/>
      <c r="BA131" s="16"/>
      <c r="BB131" s="16"/>
      <c r="BC131" s="16"/>
      <c r="BD131" s="16"/>
      <c r="BE131" s="16"/>
      <c r="BF131" s="16"/>
      <c r="BG131" s="16"/>
      <c r="BH131" s="16"/>
      <c r="BI131" s="16"/>
      <c r="BJ131" s="16"/>
      <c r="BK131" s="16">
        <v>91.59</v>
      </c>
      <c r="BL131" s="16">
        <v>95.83</v>
      </c>
      <c r="BM131" s="16">
        <v>81.25</v>
      </c>
      <c r="BN131" s="16">
        <v>95.65</v>
      </c>
      <c r="BO131" s="16">
        <v>94.44</v>
      </c>
      <c r="BP131" s="16">
        <v>88.46</v>
      </c>
      <c r="BQ131" s="16">
        <v>63.64</v>
      </c>
      <c r="BR131" s="16">
        <v>100</v>
      </c>
      <c r="BS131" s="16">
        <v>50</v>
      </c>
      <c r="BT131" s="16"/>
      <c r="BU131" s="16">
        <v>50</v>
      </c>
      <c r="BV131" s="16">
        <v>87.8</v>
      </c>
      <c r="BW131" s="16">
        <v>86.26</v>
      </c>
      <c r="BX131" s="16">
        <v>86.36</v>
      </c>
      <c r="BY131" s="16">
        <v>83.33</v>
      </c>
      <c r="BZ131" s="16">
        <v>100</v>
      </c>
      <c r="CA131" s="16">
        <v>81.819999999999993</v>
      </c>
      <c r="CB131" s="16">
        <v>87.76</v>
      </c>
      <c r="CC131" s="16"/>
      <c r="CD131" s="16">
        <v>84.57</v>
      </c>
      <c r="CE131" s="16">
        <v>75.62</v>
      </c>
      <c r="CF131" s="16">
        <v>91.98</v>
      </c>
      <c r="CG131" s="16">
        <v>65.17</v>
      </c>
      <c r="CH131" s="16">
        <v>55</v>
      </c>
      <c r="CI131" s="16">
        <v>72.73</v>
      </c>
      <c r="CJ131" s="16">
        <v>69.37</v>
      </c>
      <c r="CK131" s="16">
        <v>76.52</v>
      </c>
      <c r="CL131" s="16">
        <v>71.430000000000007</v>
      </c>
      <c r="CM131" s="16"/>
      <c r="CN131" s="16"/>
      <c r="CO131" s="16"/>
      <c r="CP131" s="16"/>
      <c r="CQ131" s="16"/>
      <c r="CR131" s="16"/>
      <c r="CS131" s="16"/>
      <c r="CT131" s="16"/>
      <c r="CU131" s="16"/>
      <c r="CV131" s="16"/>
      <c r="CW131" s="16">
        <v>93.52</v>
      </c>
      <c r="CX131" s="16">
        <v>88.33</v>
      </c>
      <c r="CY131" s="16">
        <v>100</v>
      </c>
      <c r="CZ131" s="16">
        <v>88.46</v>
      </c>
      <c r="DA131" s="16">
        <v>80.540000000000006</v>
      </c>
      <c r="DB131" s="16">
        <v>98.15</v>
      </c>
      <c r="DC131" s="16"/>
      <c r="DD131" s="37"/>
      <c r="DE131" s="37"/>
      <c r="DF131" s="37"/>
      <c r="DG131" s="37"/>
      <c r="DH131" s="37"/>
      <c r="DI131" s="37"/>
      <c r="DJ131" s="37"/>
      <c r="DK131" s="37"/>
      <c r="DL131" s="37"/>
      <c r="DM131" s="37"/>
      <c r="DN131" s="37"/>
      <c r="DO131" s="37"/>
      <c r="DP131" s="37"/>
      <c r="DQ131" s="37"/>
      <c r="DR131" s="37"/>
      <c r="DS131" s="37"/>
      <c r="DT131" s="37"/>
      <c r="DU131" s="37"/>
      <c r="DV131" s="37"/>
      <c r="DW131" s="37"/>
      <c r="DX131" s="37"/>
      <c r="DY131" s="37"/>
      <c r="DZ131" s="37"/>
      <c r="EA131" s="37"/>
      <c r="EB131" s="37"/>
      <c r="EC131" s="37"/>
      <c r="ED131" s="37"/>
      <c r="EE131" s="37"/>
    </row>
    <row r="132" spans="1:135" s="34" customFormat="1" ht="13.8" x14ac:dyDescent="0.3">
      <c r="A132" s="33" t="s">
        <v>577</v>
      </c>
      <c r="B132" s="34" t="s">
        <v>223</v>
      </c>
      <c r="C132" s="34" t="s">
        <v>101</v>
      </c>
      <c r="D132" s="34" t="s">
        <v>102</v>
      </c>
      <c r="E132" s="34" t="s">
        <v>147</v>
      </c>
      <c r="F132" s="34" t="s">
        <v>114</v>
      </c>
      <c r="G132" s="34" t="s">
        <v>105</v>
      </c>
      <c r="H132" s="34" t="s">
        <v>105</v>
      </c>
      <c r="I132" s="34" t="s">
        <v>536</v>
      </c>
      <c r="J132" s="35">
        <v>1</v>
      </c>
      <c r="K132" s="34" t="s">
        <v>537</v>
      </c>
      <c r="L132" s="34" t="s">
        <v>106</v>
      </c>
      <c r="M132" s="36">
        <v>73.59</v>
      </c>
      <c r="N132" s="36">
        <v>80.650000000000006</v>
      </c>
      <c r="O132" s="36">
        <v>85.24</v>
      </c>
      <c r="P132" s="36">
        <v>61.45</v>
      </c>
      <c r="Q132" s="36">
        <v>76.23</v>
      </c>
      <c r="R132" s="36">
        <v>69.930000000000007</v>
      </c>
      <c r="S132" s="36">
        <v>79.41</v>
      </c>
      <c r="T132" s="36">
        <v>85.33</v>
      </c>
      <c r="U132" s="36">
        <v>90.98</v>
      </c>
      <c r="V132" s="36">
        <v>86.21</v>
      </c>
      <c r="W132" s="36">
        <v>96.67</v>
      </c>
      <c r="X132" s="36">
        <v>91.67</v>
      </c>
      <c r="Y132" s="36">
        <v>100</v>
      </c>
      <c r="Z132" s="36">
        <v>73.17</v>
      </c>
      <c r="AA132" s="36">
        <v>78.790000000000006</v>
      </c>
      <c r="AB132" s="36">
        <v>77.78</v>
      </c>
      <c r="AC132" s="36">
        <v>67.819999999999993</v>
      </c>
      <c r="AD132" s="36">
        <v>86.45</v>
      </c>
      <c r="AE132" s="36">
        <v>69.33</v>
      </c>
      <c r="AF132" s="36">
        <v>89.74</v>
      </c>
      <c r="AG132" s="36">
        <v>83.33</v>
      </c>
      <c r="AH132" s="36">
        <v>88.46</v>
      </c>
      <c r="AI132" s="36">
        <v>90</v>
      </c>
      <c r="AJ132" s="36">
        <v>89.06</v>
      </c>
      <c r="AK132" s="36">
        <v>49.73</v>
      </c>
      <c r="AL132" s="36">
        <v>25</v>
      </c>
      <c r="AM132" s="36">
        <v>0</v>
      </c>
      <c r="AN132" s="36">
        <v>41.03</v>
      </c>
      <c r="AO132" s="36">
        <v>56.41</v>
      </c>
      <c r="AP132" s="36"/>
      <c r="AQ132" s="36">
        <v>0</v>
      </c>
      <c r="AR132" s="36"/>
      <c r="AS132" s="36">
        <v>64.709999999999994</v>
      </c>
      <c r="AT132" s="36">
        <v>56.67</v>
      </c>
      <c r="AU132" s="36">
        <v>33.33</v>
      </c>
      <c r="AV132" s="36"/>
      <c r="AW132" s="36">
        <v>84.17</v>
      </c>
      <c r="AX132" s="36">
        <v>80</v>
      </c>
      <c r="AY132" s="36">
        <v>93.33</v>
      </c>
      <c r="AZ132" s="36">
        <v>75</v>
      </c>
      <c r="BA132" s="36">
        <v>95.24</v>
      </c>
      <c r="BB132" s="36">
        <v>100</v>
      </c>
      <c r="BC132" s="36">
        <v>90</v>
      </c>
      <c r="BD132" s="36">
        <v>100</v>
      </c>
      <c r="BE132" s="36">
        <v>100</v>
      </c>
      <c r="BF132" s="36">
        <v>100</v>
      </c>
      <c r="BG132" s="36">
        <v>17.78</v>
      </c>
      <c r="BH132" s="36">
        <v>15.79</v>
      </c>
      <c r="BI132" s="36">
        <v>14.29</v>
      </c>
      <c r="BJ132" s="36">
        <v>33.33</v>
      </c>
      <c r="BK132" s="36">
        <v>55.14</v>
      </c>
      <c r="BL132" s="36">
        <v>60</v>
      </c>
      <c r="BM132" s="36">
        <v>50</v>
      </c>
      <c r="BN132" s="36">
        <v>56.52</v>
      </c>
      <c r="BO132" s="36">
        <v>64.290000000000006</v>
      </c>
      <c r="BP132" s="36">
        <v>42.31</v>
      </c>
      <c r="BQ132" s="36">
        <v>28.57</v>
      </c>
      <c r="BR132" s="36">
        <v>0</v>
      </c>
      <c r="BS132" s="36">
        <v>0</v>
      </c>
      <c r="BT132" s="36">
        <v>37.5</v>
      </c>
      <c r="BU132" s="36">
        <v>16.670000000000002</v>
      </c>
      <c r="BV132" s="36">
        <v>76.58</v>
      </c>
      <c r="BW132" s="36">
        <v>64.290000000000006</v>
      </c>
      <c r="BX132" s="36">
        <v>93.75</v>
      </c>
      <c r="BY132" s="36">
        <v>92.31</v>
      </c>
      <c r="BZ132" s="36">
        <v>76.19</v>
      </c>
      <c r="CA132" s="36">
        <v>55.56</v>
      </c>
      <c r="CB132" s="36">
        <v>88.68</v>
      </c>
      <c r="CC132" s="36">
        <v>76.23</v>
      </c>
      <c r="CD132" s="36">
        <v>84.49</v>
      </c>
      <c r="CE132" s="36">
        <v>75</v>
      </c>
      <c r="CF132" s="36">
        <v>92.44</v>
      </c>
      <c r="CG132" s="36">
        <v>56.93</v>
      </c>
      <c r="CH132" s="36">
        <v>37.5</v>
      </c>
      <c r="CI132" s="36">
        <v>81.819999999999993</v>
      </c>
      <c r="CJ132" s="36">
        <v>66.89</v>
      </c>
      <c r="CK132" s="36">
        <v>50</v>
      </c>
      <c r="CL132" s="36">
        <v>85.71</v>
      </c>
      <c r="CM132" s="36">
        <v>64.78</v>
      </c>
      <c r="CN132" s="36">
        <v>70.73</v>
      </c>
      <c r="CO132" s="36">
        <v>95</v>
      </c>
      <c r="CP132" s="36">
        <v>55.67</v>
      </c>
      <c r="CQ132" s="36">
        <v>79.41</v>
      </c>
      <c r="CR132" s="36">
        <v>86.49</v>
      </c>
      <c r="CS132" s="36">
        <v>78.260000000000005</v>
      </c>
      <c r="CT132" s="36">
        <v>77.14</v>
      </c>
      <c r="CU132" s="36">
        <v>72.73</v>
      </c>
      <c r="CV132" s="36">
        <v>58.33</v>
      </c>
      <c r="CW132" s="36">
        <v>85.33</v>
      </c>
      <c r="CX132" s="36">
        <v>78.95</v>
      </c>
      <c r="CY132" s="36">
        <v>84.34</v>
      </c>
      <c r="CZ132" s="36">
        <v>96.81</v>
      </c>
      <c r="DA132" s="36">
        <v>77.41</v>
      </c>
      <c r="DB132" s="36">
        <v>92.6</v>
      </c>
      <c r="DC132" s="36">
        <v>86.48</v>
      </c>
      <c r="DD132" s="37"/>
      <c r="DE132" s="37"/>
      <c r="DF132" s="37"/>
      <c r="DG132" s="37"/>
      <c r="DH132" s="37"/>
      <c r="DI132" s="37"/>
      <c r="DJ132" s="37"/>
      <c r="DK132" s="37"/>
      <c r="DL132" s="37"/>
      <c r="DM132" s="37"/>
      <c r="DN132" s="37"/>
      <c r="DO132" s="37"/>
      <c r="DP132" s="37"/>
      <c r="DQ132" s="37"/>
      <c r="DR132" s="37"/>
      <c r="DS132" s="37"/>
      <c r="DT132" s="37"/>
      <c r="DU132" s="37"/>
      <c r="DV132" s="37"/>
      <c r="DW132" s="37"/>
      <c r="DX132" s="37"/>
      <c r="DY132" s="37"/>
      <c r="DZ132" s="37"/>
      <c r="EA132" s="37"/>
      <c r="EB132" s="37"/>
      <c r="EC132" s="37"/>
      <c r="ED132" s="37"/>
      <c r="EE132" s="37"/>
    </row>
    <row r="133" spans="1:135" s="34" customFormat="1" ht="13.8" x14ac:dyDescent="0.3">
      <c r="A133" s="33" t="s">
        <v>577</v>
      </c>
      <c r="B133" s="34" t="s">
        <v>167</v>
      </c>
      <c r="C133" s="34" t="s">
        <v>101</v>
      </c>
      <c r="D133" s="34" t="s">
        <v>102</v>
      </c>
      <c r="E133" s="34" t="s">
        <v>147</v>
      </c>
      <c r="F133" s="34" t="s">
        <v>127</v>
      </c>
      <c r="G133" s="34" t="s">
        <v>105</v>
      </c>
      <c r="H133" s="34" t="s">
        <v>105</v>
      </c>
      <c r="I133" s="34" t="s">
        <v>536</v>
      </c>
      <c r="J133" s="35">
        <v>1</v>
      </c>
      <c r="K133" s="34" t="s">
        <v>537</v>
      </c>
      <c r="L133" s="34" t="s">
        <v>106</v>
      </c>
      <c r="M133" s="36">
        <v>87.87</v>
      </c>
      <c r="N133" s="36">
        <v>88.97</v>
      </c>
      <c r="O133" s="36">
        <v>94.1</v>
      </c>
      <c r="P133" s="36">
        <v>85.78</v>
      </c>
      <c r="Q133" s="36">
        <v>90.12</v>
      </c>
      <c r="R133" s="36">
        <v>86.82</v>
      </c>
      <c r="S133" s="36">
        <v>94.29</v>
      </c>
      <c r="T133" s="36">
        <v>91.35</v>
      </c>
      <c r="U133" s="36">
        <v>97.31</v>
      </c>
      <c r="V133" s="36">
        <v>100</v>
      </c>
      <c r="W133" s="36">
        <v>83.33</v>
      </c>
      <c r="X133" s="36">
        <v>98.26</v>
      </c>
      <c r="Y133" s="36">
        <v>100</v>
      </c>
      <c r="Z133" s="36">
        <v>82.93</v>
      </c>
      <c r="AA133" s="36">
        <v>87.88</v>
      </c>
      <c r="AB133" s="36">
        <v>75</v>
      </c>
      <c r="AC133" s="36">
        <v>82.76</v>
      </c>
      <c r="AD133" s="36">
        <v>96.24</v>
      </c>
      <c r="AE133" s="36">
        <v>72.22</v>
      </c>
      <c r="AF133" s="36">
        <v>97.37</v>
      </c>
      <c r="AG133" s="36">
        <v>91.67</v>
      </c>
      <c r="AH133" s="36">
        <v>96.15</v>
      </c>
      <c r="AI133" s="36">
        <v>88.89</v>
      </c>
      <c r="AJ133" s="36">
        <v>97.66</v>
      </c>
      <c r="AK133" s="36">
        <v>75.27</v>
      </c>
      <c r="AL133" s="36">
        <v>72.22</v>
      </c>
      <c r="AM133" s="36">
        <v>100</v>
      </c>
      <c r="AN133" s="36">
        <v>49.59</v>
      </c>
      <c r="AO133" s="36">
        <v>65.28</v>
      </c>
      <c r="AP133" s="36">
        <v>50</v>
      </c>
      <c r="AQ133" s="36">
        <v>51.25</v>
      </c>
      <c r="AR133" s="36">
        <v>42.86</v>
      </c>
      <c r="AS133" s="36">
        <v>97.65</v>
      </c>
      <c r="AT133" s="36">
        <v>77.14</v>
      </c>
      <c r="AU133" s="36">
        <v>100</v>
      </c>
      <c r="AV133" s="36"/>
      <c r="AW133" s="36">
        <v>60.71</v>
      </c>
      <c r="AX133" s="36">
        <v>31.25</v>
      </c>
      <c r="AY133" s="36">
        <v>63.33</v>
      </c>
      <c r="AZ133" s="36">
        <v>100</v>
      </c>
      <c r="BA133" s="36">
        <v>97.73</v>
      </c>
      <c r="BB133" s="36">
        <v>100</v>
      </c>
      <c r="BC133" s="36">
        <v>95</v>
      </c>
      <c r="BD133" s="36">
        <v>100</v>
      </c>
      <c r="BE133" s="36">
        <v>100</v>
      </c>
      <c r="BF133" s="36">
        <v>100</v>
      </c>
      <c r="BG133" s="36">
        <v>98.21</v>
      </c>
      <c r="BH133" s="36">
        <v>96.43</v>
      </c>
      <c r="BI133" s="36">
        <v>98.44</v>
      </c>
      <c r="BJ133" s="36">
        <v>99.41</v>
      </c>
      <c r="BK133" s="36">
        <v>85.09</v>
      </c>
      <c r="BL133" s="36">
        <v>86.49</v>
      </c>
      <c r="BM133" s="36">
        <v>93.75</v>
      </c>
      <c r="BN133" s="36">
        <v>86.96</v>
      </c>
      <c r="BO133" s="36">
        <v>83.33</v>
      </c>
      <c r="BP133" s="36">
        <v>76.92</v>
      </c>
      <c r="BQ133" s="36">
        <v>84</v>
      </c>
      <c r="BR133" s="36">
        <v>100</v>
      </c>
      <c r="BS133" s="36">
        <v>66.67</v>
      </c>
      <c r="BT133" s="36">
        <v>88.46</v>
      </c>
      <c r="BU133" s="36">
        <v>78.569999999999993</v>
      </c>
      <c r="BV133" s="36">
        <v>90.38</v>
      </c>
      <c r="BW133" s="36">
        <v>87.3</v>
      </c>
      <c r="BX133" s="36">
        <v>82.61</v>
      </c>
      <c r="BY133" s="36">
        <v>92.31</v>
      </c>
      <c r="BZ133" s="36">
        <v>85.71</v>
      </c>
      <c r="CA133" s="36">
        <v>88.89</v>
      </c>
      <c r="CB133" s="36">
        <v>92.59</v>
      </c>
      <c r="CC133" s="36">
        <v>90.12</v>
      </c>
      <c r="CD133" s="36">
        <v>91.3</v>
      </c>
      <c r="CE133" s="36">
        <v>84.72</v>
      </c>
      <c r="CF133" s="36">
        <v>96.8</v>
      </c>
      <c r="CG133" s="36">
        <v>74.38</v>
      </c>
      <c r="CH133" s="36">
        <v>57.5</v>
      </c>
      <c r="CI133" s="36">
        <v>81.819999999999993</v>
      </c>
      <c r="CJ133" s="36">
        <v>84.65</v>
      </c>
      <c r="CK133" s="36">
        <v>76.52</v>
      </c>
      <c r="CL133" s="36">
        <v>100</v>
      </c>
      <c r="CM133" s="36">
        <v>90.85</v>
      </c>
      <c r="CN133" s="36">
        <v>92.68</v>
      </c>
      <c r="CO133" s="36">
        <v>80</v>
      </c>
      <c r="CP133" s="36">
        <v>92.16</v>
      </c>
      <c r="CQ133" s="36">
        <v>94.29</v>
      </c>
      <c r="CR133" s="36">
        <v>86.49</v>
      </c>
      <c r="CS133" s="36">
        <v>100</v>
      </c>
      <c r="CT133" s="36">
        <v>100</v>
      </c>
      <c r="CU133" s="36">
        <v>100</v>
      </c>
      <c r="CV133" s="36">
        <v>91.67</v>
      </c>
      <c r="CW133" s="36">
        <v>91.35</v>
      </c>
      <c r="CX133" s="36">
        <v>88.82</v>
      </c>
      <c r="CY133" s="36">
        <v>85.54</v>
      </c>
      <c r="CZ133" s="36">
        <v>88.3</v>
      </c>
      <c r="DA133" s="36">
        <v>90.67</v>
      </c>
      <c r="DB133" s="36">
        <v>95.13</v>
      </c>
      <c r="DC133" s="36">
        <v>78.5</v>
      </c>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37"/>
      <c r="EA133" s="37"/>
      <c r="EB133" s="37"/>
      <c r="EC133" s="37"/>
      <c r="ED133" s="37"/>
      <c r="EE133" s="37"/>
    </row>
    <row r="134" spans="1:135" s="34" customFormat="1" ht="13.8" x14ac:dyDescent="0.3">
      <c r="A134" s="33" t="s">
        <v>577</v>
      </c>
      <c r="B134" s="34" t="s">
        <v>171</v>
      </c>
      <c r="C134" s="34" t="s">
        <v>101</v>
      </c>
      <c r="D134" s="34" t="s">
        <v>102</v>
      </c>
      <c r="E134" s="34" t="s">
        <v>161</v>
      </c>
      <c r="F134" s="34" t="s">
        <v>138</v>
      </c>
      <c r="G134" s="34" t="s">
        <v>105</v>
      </c>
      <c r="H134" s="34" t="s">
        <v>105</v>
      </c>
      <c r="I134" s="34" t="s">
        <v>536</v>
      </c>
      <c r="J134" s="35">
        <v>1</v>
      </c>
      <c r="K134" s="34" t="s">
        <v>537</v>
      </c>
      <c r="L134" s="34" t="s">
        <v>106</v>
      </c>
      <c r="M134" s="36">
        <v>86.46</v>
      </c>
      <c r="N134" s="36">
        <v>77.069999999999993</v>
      </c>
      <c r="O134" s="36">
        <v>93.06</v>
      </c>
      <c r="P134" s="36">
        <v>86.68</v>
      </c>
      <c r="Q134" s="36">
        <v>95.52</v>
      </c>
      <c r="R134" s="36">
        <v>81.760000000000005</v>
      </c>
      <c r="S134" s="36">
        <v>84.52</v>
      </c>
      <c r="T134" s="36">
        <v>93.13</v>
      </c>
      <c r="U134" s="36">
        <v>89.07</v>
      </c>
      <c r="V134" s="36">
        <v>96.55</v>
      </c>
      <c r="W134" s="36">
        <v>71.67</v>
      </c>
      <c r="X134" s="36">
        <v>90.97</v>
      </c>
      <c r="Y134" s="36">
        <v>62.5</v>
      </c>
      <c r="Z134" s="36">
        <v>67.290000000000006</v>
      </c>
      <c r="AA134" s="36">
        <v>50</v>
      </c>
      <c r="AB134" s="36">
        <v>60</v>
      </c>
      <c r="AC134" s="36">
        <v>73.680000000000007</v>
      </c>
      <c r="AD134" s="36">
        <v>92.45</v>
      </c>
      <c r="AE134" s="36"/>
      <c r="AF134" s="36"/>
      <c r="AG134" s="36"/>
      <c r="AH134" s="36"/>
      <c r="AI134" s="36"/>
      <c r="AJ134" s="36">
        <v>94.53</v>
      </c>
      <c r="AK134" s="36">
        <v>85.34</v>
      </c>
      <c r="AL134" s="36">
        <v>66.67</v>
      </c>
      <c r="AM134" s="36">
        <v>95.83</v>
      </c>
      <c r="AN134" s="36">
        <v>97.56</v>
      </c>
      <c r="AO134" s="36">
        <v>90.48</v>
      </c>
      <c r="AP134" s="36">
        <v>22.22</v>
      </c>
      <c r="AQ134" s="36">
        <v>100</v>
      </c>
      <c r="AR134" s="36">
        <v>35.71</v>
      </c>
      <c r="AS134" s="36">
        <v>94.12</v>
      </c>
      <c r="AT134" s="36">
        <v>80</v>
      </c>
      <c r="AU134" s="36">
        <v>100</v>
      </c>
      <c r="AV134" s="36"/>
      <c r="AW134" s="36">
        <v>90.32</v>
      </c>
      <c r="AX134" s="36">
        <v>100</v>
      </c>
      <c r="AY134" s="36">
        <v>81.25</v>
      </c>
      <c r="AZ134" s="36">
        <v>100</v>
      </c>
      <c r="BA134" s="36">
        <v>90.48</v>
      </c>
      <c r="BB134" s="36">
        <v>100</v>
      </c>
      <c r="BC134" s="36">
        <v>100</v>
      </c>
      <c r="BD134" s="36">
        <v>100</v>
      </c>
      <c r="BE134" s="36">
        <v>66.67</v>
      </c>
      <c r="BF134" s="36">
        <v>50</v>
      </c>
      <c r="BG134" s="36"/>
      <c r="BH134" s="36"/>
      <c r="BI134" s="36"/>
      <c r="BJ134" s="36"/>
      <c r="BK134" s="36">
        <v>88.6</v>
      </c>
      <c r="BL134" s="36">
        <v>94.59</v>
      </c>
      <c r="BM134" s="36">
        <v>37.5</v>
      </c>
      <c r="BN134" s="36">
        <v>100</v>
      </c>
      <c r="BO134" s="36">
        <v>94.44</v>
      </c>
      <c r="BP134" s="36">
        <v>92.31</v>
      </c>
      <c r="BQ134" s="36">
        <v>54.04</v>
      </c>
      <c r="BR134" s="36">
        <v>100</v>
      </c>
      <c r="BS134" s="36">
        <v>16.670000000000002</v>
      </c>
      <c r="BT134" s="36">
        <v>70.37</v>
      </c>
      <c r="BU134" s="36">
        <v>32.14</v>
      </c>
      <c r="BV134" s="36">
        <v>85.59</v>
      </c>
      <c r="BW134" s="36">
        <v>85.71</v>
      </c>
      <c r="BX134" s="36">
        <v>82.61</v>
      </c>
      <c r="BY134" s="36">
        <v>65.38</v>
      </c>
      <c r="BZ134" s="36">
        <v>85.71</v>
      </c>
      <c r="CA134" s="36">
        <v>92.59</v>
      </c>
      <c r="CB134" s="36">
        <v>91.82</v>
      </c>
      <c r="CC134" s="36">
        <v>95.52</v>
      </c>
      <c r="CD134" s="36">
        <v>91.95</v>
      </c>
      <c r="CE134" s="36">
        <v>85.71</v>
      </c>
      <c r="CF134" s="36">
        <v>96.51</v>
      </c>
      <c r="CG134" s="36">
        <v>74.37</v>
      </c>
      <c r="CH134" s="36">
        <v>75</v>
      </c>
      <c r="CI134" s="36">
        <v>45.45</v>
      </c>
      <c r="CJ134" s="36">
        <v>79.5</v>
      </c>
      <c r="CK134" s="36">
        <v>94.7</v>
      </c>
      <c r="CL134" s="36">
        <v>57.14</v>
      </c>
      <c r="CM134" s="36">
        <v>77.5</v>
      </c>
      <c r="CN134" s="36">
        <v>78.05</v>
      </c>
      <c r="CO134" s="36">
        <v>85</v>
      </c>
      <c r="CP134" s="36">
        <v>75.510000000000005</v>
      </c>
      <c r="CQ134" s="36">
        <v>84.52</v>
      </c>
      <c r="CR134" s="36">
        <v>91.89</v>
      </c>
      <c r="CS134" s="36">
        <v>91.3</v>
      </c>
      <c r="CT134" s="36">
        <v>82.86</v>
      </c>
      <c r="CU134" s="36">
        <v>84.85</v>
      </c>
      <c r="CV134" s="36">
        <v>66.67</v>
      </c>
      <c r="CW134" s="36">
        <v>93.13</v>
      </c>
      <c r="CX134" s="36">
        <v>82.52</v>
      </c>
      <c r="CY134" s="36">
        <v>98.8</v>
      </c>
      <c r="CZ134" s="36">
        <v>95.65</v>
      </c>
      <c r="DA134" s="36">
        <v>87.14</v>
      </c>
      <c r="DB134" s="36">
        <v>98.95</v>
      </c>
      <c r="DC134" s="36">
        <v>97.54</v>
      </c>
      <c r="DD134" s="37"/>
      <c r="DE134" s="37"/>
      <c r="DF134" s="37"/>
      <c r="DG134" s="37"/>
      <c r="DH134" s="37"/>
      <c r="DI134" s="37"/>
      <c r="DJ134" s="37"/>
      <c r="DK134" s="37"/>
      <c r="DL134" s="37"/>
      <c r="DM134" s="37"/>
      <c r="DN134" s="37"/>
      <c r="DO134" s="37"/>
      <c r="DP134" s="37"/>
      <c r="DQ134" s="37"/>
      <c r="DR134" s="37"/>
      <c r="DS134" s="37"/>
      <c r="DT134" s="37"/>
      <c r="DU134" s="37"/>
      <c r="DV134" s="37"/>
      <c r="DW134" s="37"/>
      <c r="DX134" s="37"/>
      <c r="DY134" s="37"/>
      <c r="DZ134" s="37"/>
      <c r="EA134" s="37"/>
      <c r="EB134" s="37"/>
      <c r="EC134" s="37"/>
      <c r="ED134" s="37"/>
      <c r="EE134" s="37"/>
    </row>
    <row r="135" spans="1:135" s="34" customFormat="1" ht="13.8" x14ac:dyDescent="0.3">
      <c r="A135" s="33" t="s">
        <v>577</v>
      </c>
      <c r="B135" s="34" t="s">
        <v>197</v>
      </c>
      <c r="C135" s="34" t="s">
        <v>101</v>
      </c>
      <c r="D135" s="34" t="s">
        <v>102</v>
      </c>
      <c r="E135" s="34" t="s">
        <v>147</v>
      </c>
      <c r="F135" s="34" t="s">
        <v>116</v>
      </c>
      <c r="G135" s="34" t="s">
        <v>198</v>
      </c>
      <c r="H135" s="34" t="s">
        <v>199</v>
      </c>
      <c r="I135" s="34" t="s">
        <v>539</v>
      </c>
      <c r="J135" s="35">
        <v>0</v>
      </c>
      <c r="K135" s="34" t="s">
        <v>537</v>
      </c>
      <c r="L135" s="34" t="s">
        <v>106</v>
      </c>
      <c r="M135" s="36">
        <v>91.74</v>
      </c>
      <c r="N135" s="36">
        <v>95.34</v>
      </c>
      <c r="O135" s="36">
        <v>94.31</v>
      </c>
      <c r="P135" s="36">
        <v>89.78</v>
      </c>
      <c r="Q135" s="36">
        <v>89.47</v>
      </c>
      <c r="R135" s="36">
        <v>91.57</v>
      </c>
      <c r="S135" s="36">
        <v>96.83</v>
      </c>
      <c r="T135" s="36">
        <v>95.65</v>
      </c>
      <c r="U135" s="36">
        <v>96.86</v>
      </c>
      <c r="V135" s="36">
        <v>99.14</v>
      </c>
      <c r="W135" s="36">
        <v>91.67</v>
      </c>
      <c r="X135" s="36">
        <v>96.18</v>
      </c>
      <c r="Y135" s="36">
        <v>100</v>
      </c>
      <c r="Z135" s="36">
        <v>94.31</v>
      </c>
      <c r="AA135" s="36">
        <v>90.91</v>
      </c>
      <c r="AB135" s="36">
        <v>94.44</v>
      </c>
      <c r="AC135" s="36">
        <v>93.1</v>
      </c>
      <c r="AD135" s="36">
        <v>99.35</v>
      </c>
      <c r="AE135" s="36">
        <v>73.33</v>
      </c>
      <c r="AF135" s="36">
        <v>89.47</v>
      </c>
      <c r="AG135" s="36">
        <v>100</v>
      </c>
      <c r="AH135" s="36">
        <v>84</v>
      </c>
      <c r="AI135" s="36">
        <v>80</v>
      </c>
      <c r="AJ135" s="36">
        <v>83.2</v>
      </c>
      <c r="AK135" s="36">
        <v>88.56</v>
      </c>
      <c r="AL135" s="36">
        <v>66.67</v>
      </c>
      <c r="AM135" s="36">
        <v>94.44</v>
      </c>
      <c r="AN135" s="36">
        <v>87.8</v>
      </c>
      <c r="AO135" s="36">
        <v>88.46</v>
      </c>
      <c r="AP135" s="36">
        <v>23.81</v>
      </c>
      <c r="AQ135" s="36">
        <v>100</v>
      </c>
      <c r="AR135" s="36">
        <v>42.86</v>
      </c>
      <c r="AS135" s="36">
        <v>100</v>
      </c>
      <c r="AT135" s="36">
        <v>97.14</v>
      </c>
      <c r="AU135" s="36">
        <v>100</v>
      </c>
      <c r="AV135" s="36"/>
      <c r="AW135" s="36">
        <v>81.67</v>
      </c>
      <c r="AX135" s="36">
        <v>60</v>
      </c>
      <c r="AY135" s="36">
        <v>96.67</v>
      </c>
      <c r="AZ135" s="36">
        <v>85.71</v>
      </c>
      <c r="BA135" s="36">
        <v>90.48</v>
      </c>
      <c r="BB135" s="36">
        <v>88.89</v>
      </c>
      <c r="BC135" s="36">
        <v>100</v>
      </c>
      <c r="BD135" s="36">
        <v>66.67</v>
      </c>
      <c r="BE135" s="36">
        <v>100</v>
      </c>
      <c r="BF135" s="36">
        <v>100</v>
      </c>
      <c r="BG135" s="36"/>
      <c r="BH135" s="36"/>
      <c r="BI135" s="36"/>
      <c r="BJ135" s="36"/>
      <c r="BK135" s="36">
        <v>90.35</v>
      </c>
      <c r="BL135" s="36">
        <v>100</v>
      </c>
      <c r="BM135" s="36">
        <v>100</v>
      </c>
      <c r="BN135" s="36">
        <v>89.13</v>
      </c>
      <c r="BO135" s="36">
        <v>100</v>
      </c>
      <c r="BP135" s="36">
        <v>76.92</v>
      </c>
      <c r="BQ135" s="36">
        <v>74</v>
      </c>
      <c r="BR135" s="36">
        <v>100</v>
      </c>
      <c r="BS135" s="36">
        <v>66.67</v>
      </c>
      <c r="BT135" s="36">
        <v>65.38</v>
      </c>
      <c r="BU135" s="36">
        <v>85.71</v>
      </c>
      <c r="BV135" s="36">
        <v>100</v>
      </c>
      <c r="BW135" s="36">
        <v>100</v>
      </c>
      <c r="BX135" s="36">
        <v>100</v>
      </c>
      <c r="BY135" s="36">
        <v>100</v>
      </c>
      <c r="BZ135" s="36">
        <v>100</v>
      </c>
      <c r="CA135" s="36">
        <v>100</v>
      </c>
      <c r="CB135" s="36">
        <v>100</v>
      </c>
      <c r="CC135" s="36">
        <v>89.47</v>
      </c>
      <c r="CD135" s="36">
        <v>89.87</v>
      </c>
      <c r="CE135" s="36">
        <v>77.78</v>
      </c>
      <c r="CF135" s="36">
        <v>100</v>
      </c>
      <c r="CG135" s="36">
        <v>89.41</v>
      </c>
      <c r="CH135" s="36">
        <v>85</v>
      </c>
      <c r="CI135" s="36">
        <v>72.73</v>
      </c>
      <c r="CJ135" s="36">
        <v>94.74</v>
      </c>
      <c r="CK135" s="36">
        <v>96.97</v>
      </c>
      <c r="CL135" s="36">
        <v>100</v>
      </c>
      <c r="CM135" s="36"/>
      <c r="CN135" s="36"/>
      <c r="CO135" s="36"/>
      <c r="CP135" s="36"/>
      <c r="CQ135" s="36">
        <v>96.83</v>
      </c>
      <c r="CR135" s="36">
        <v>97.3</v>
      </c>
      <c r="CS135" s="36">
        <v>95.65</v>
      </c>
      <c r="CT135" s="36">
        <v>100</v>
      </c>
      <c r="CU135" s="36">
        <v>100</v>
      </c>
      <c r="CV135" s="36">
        <v>91.67</v>
      </c>
      <c r="CW135" s="36">
        <v>95.65</v>
      </c>
      <c r="CX135" s="36">
        <v>98.03</v>
      </c>
      <c r="CY135" s="36">
        <v>89.16</v>
      </c>
      <c r="CZ135" s="36">
        <v>89.36</v>
      </c>
      <c r="DA135" s="36">
        <v>97.54</v>
      </c>
      <c r="DB135" s="36">
        <v>97.35</v>
      </c>
      <c r="DC135" s="36">
        <v>98.36</v>
      </c>
      <c r="DD135" s="37"/>
      <c r="DE135" s="37"/>
      <c r="DF135" s="37"/>
      <c r="DG135" s="37"/>
      <c r="DH135" s="37"/>
      <c r="DI135" s="37"/>
      <c r="DJ135" s="37"/>
      <c r="DK135" s="37"/>
      <c r="DL135" s="37"/>
      <c r="DM135" s="37"/>
      <c r="DN135" s="37"/>
      <c r="DO135" s="37"/>
      <c r="DP135" s="37"/>
      <c r="DQ135" s="37"/>
      <c r="DR135" s="37"/>
      <c r="DS135" s="37"/>
      <c r="DT135" s="37"/>
      <c r="DU135" s="37"/>
      <c r="DV135" s="37"/>
      <c r="DW135" s="37"/>
      <c r="DX135" s="37"/>
      <c r="DY135" s="37"/>
      <c r="DZ135" s="37"/>
      <c r="EA135" s="37"/>
      <c r="EB135" s="37"/>
      <c r="EC135" s="37"/>
      <c r="ED135" s="37"/>
      <c r="EE135" s="37"/>
    </row>
    <row r="136" spans="1:135" s="34" customFormat="1" ht="13.8" x14ac:dyDescent="0.3">
      <c r="A136" s="33" t="s">
        <v>577</v>
      </c>
      <c r="B136" s="34" t="s">
        <v>187</v>
      </c>
      <c r="C136" s="34" t="s">
        <v>101</v>
      </c>
      <c r="D136" s="34" t="s">
        <v>102</v>
      </c>
      <c r="E136" s="34" t="s">
        <v>147</v>
      </c>
      <c r="F136" s="34" t="s">
        <v>116</v>
      </c>
      <c r="G136" s="34" t="s">
        <v>188</v>
      </c>
      <c r="H136" s="34" t="s">
        <v>189</v>
      </c>
      <c r="I136" s="34" t="s">
        <v>536</v>
      </c>
      <c r="J136" s="35">
        <v>1</v>
      </c>
      <c r="K136" s="34" t="s">
        <v>537</v>
      </c>
      <c r="L136" s="34" t="s">
        <v>106</v>
      </c>
      <c r="M136" s="36">
        <v>87.84</v>
      </c>
      <c r="N136" s="36">
        <v>81.22</v>
      </c>
      <c r="O136" s="36">
        <v>93.58</v>
      </c>
      <c r="P136" s="36">
        <v>89.59</v>
      </c>
      <c r="Q136" s="36">
        <v>92.54</v>
      </c>
      <c r="R136" s="36">
        <v>86.12</v>
      </c>
      <c r="S136" s="36">
        <v>85.71</v>
      </c>
      <c r="T136" s="36">
        <v>90.65</v>
      </c>
      <c r="U136" s="36">
        <v>89.25</v>
      </c>
      <c r="V136" s="36">
        <v>96.55</v>
      </c>
      <c r="W136" s="36">
        <v>78.33</v>
      </c>
      <c r="X136" s="36">
        <v>85.76</v>
      </c>
      <c r="Y136" s="36">
        <v>87.5</v>
      </c>
      <c r="Z136" s="36">
        <v>75.61</v>
      </c>
      <c r="AA136" s="36">
        <v>78.790000000000006</v>
      </c>
      <c r="AB136" s="36">
        <v>75</v>
      </c>
      <c r="AC136" s="36">
        <v>70.11</v>
      </c>
      <c r="AD136" s="36">
        <v>98.38</v>
      </c>
      <c r="AE136" s="36">
        <v>77.33</v>
      </c>
      <c r="AF136" s="36">
        <v>84.21</v>
      </c>
      <c r="AG136" s="36">
        <v>91.67</v>
      </c>
      <c r="AH136" s="36">
        <v>76</v>
      </c>
      <c r="AI136" s="36">
        <v>88.89</v>
      </c>
      <c r="AJ136" s="36">
        <v>96.88</v>
      </c>
      <c r="AK136" s="36">
        <v>79.83</v>
      </c>
      <c r="AL136" s="36">
        <v>100</v>
      </c>
      <c r="AM136" s="36">
        <v>100</v>
      </c>
      <c r="AN136" s="36">
        <v>70.709999999999994</v>
      </c>
      <c r="AO136" s="36">
        <v>72.02</v>
      </c>
      <c r="AP136" s="36"/>
      <c r="AQ136" s="36">
        <v>43.75</v>
      </c>
      <c r="AR136" s="36">
        <v>35.71</v>
      </c>
      <c r="AS136" s="36">
        <v>97.65</v>
      </c>
      <c r="AT136" s="36">
        <v>85.71</v>
      </c>
      <c r="AU136" s="36">
        <v>77.78</v>
      </c>
      <c r="AV136" s="36"/>
      <c r="AW136" s="36">
        <v>86.83</v>
      </c>
      <c r="AX136" s="36">
        <v>86.67</v>
      </c>
      <c r="AY136" s="36">
        <v>87.5</v>
      </c>
      <c r="AZ136" s="36">
        <v>89.29</v>
      </c>
      <c r="BA136" s="36">
        <v>95.24</v>
      </c>
      <c r="BB136" s="36">
        <v>100</v>
      </c>
      <c r="BC136" s="36">
        <v>100</v>
      </c>
      <c r="BD136" s="36">
        <v>100</v>
      </c>
      <c r="BE136" s="36">
        <v>100</v>
      </c>
      <c r="BF136" s="36">
        <v>50</v>
      </c>
      <c r="BG136" s="36"/>
      <c r="BH136" s="36"/>
      <c r="BI136" s="36"/>
      <c r="BJ136" s="36"/>
      <c r="BK136" s="36">
        <v>96.49</v>
      </c>
      <c r="BL136" s="36">
        <v>97.3</v>
      </c>
      <c r="BM136" s="36">
        <v>87.5</v>
      </c>
      <c r="BN136" s="36">
        <v>97.83</v>
      </c>
      <c r="BO136" s="36">
        <v>100</v>
      </c>
      <c r="BP136" s="36">
        <v>100</v>
      </c>
      <c r="BQ136" s="36">
        <v>57.58</v>
      </c>
      <c r="BR136" s="36">
        <v>100</v>
      </c>
      <c r="BS136" s="36">
        <v>33.33</v>
      </c>
      <c r="BT136" s="36">
        <v>22.22</v>
      </c>
      <c r="BU136" s="36">
        <v>78.569999999999993</v>
      </c>
      <c r="BV136" s="36">
        <v>97.85</v>
      </c>
      <c r="BW136" s="36">
        <v>95.24</v>
      </c>
      <c r="BX136" s="36">
        <v>95.65</v>
      </c>
      <c r="BY136" s="36">
        <v>100</v>
      </c>
      <c r="BZ136" s="36">
        <v>100</v>
      </c>
      <c r="CA136" s="36">
        <v>100</v>
      </c>
      <c r="CB136" s="36">
        <v>99.37</v>
      </c>
      <c r="CC136" s="36">
        <v>92.54</v>
      </c>
      <c r="CD136" s="36">
        <v>92.41</v>
      </c>
      <c r="CE136" s="36">
        <v>90.28</v>
      </c>
      <c r="CF136" s="36">
        <v>94.19</v>
      </c>
      <c r="CG136" s="36">
        <v>72.72</v>
      </c>
      <c r="CH136" s="36">
        <v>67.5</v>
      </c>
      <c r="CI136" s="36">
        <v>81.819999999999993</v>
      </c>
      <c r="CJ136" s="36">
        <v>78.83</v>
      </c>
      <c r="CK136" s="36">
        <v>44.7</v>
      </c>
      <c r="CL136" s="36">
        <v>100</v>
      </c>
      <c r="CM136" s="36"/>
      <c r="CN136" s="36"/>
      <c r="CO136" s="36"/>
      <c r="CP136" s="36"/>
      <c r="CQ136" s="36">
        <v>85.71</v>
      </c>
      <c r="CR136" s="36">
        <v>100</v>
      </c>
      <c r="CS136" s="36">
        <v>100</v>
      </c>
      <c r="CT136" s="36">
        <v>85.71</v>
      </c>
      <c r="CU136" s="36">
        <v>96.97</v>
      </c>
      <c r="CV136" s="36">
        <v>25</v>
      </c>
      <c r="CW136" s="36">
        <v>90.65</v>
      </c>
      <c r="CX136" s="36">
        <v>86.84</v>
      </c>
      <c r="CY136" s="36">
        <v>95.18</v>
      </c>
      <c r="CZ136" s="36">
        <v>97.87</v>
      </c>
      <c r="DA136" s="36">
        <v>87.67</v>
      </c>
      <c r="DB136" s="36">
        <v>89.62</v>
      </c>
      <c r="DC136" s="36">
        <v>82.79</v>
      </c>
      <c r="DD136" s="37"/>
      <c r="DE136" s="37"/>
      <c r="DF136" s="37"/>
      <c r="DG136" s="37"/>
      <c r="DH136" s="37"/>
      <c r="DI136" s="37"/>
      <c r="DJ136" s="37"/>
      <c r="DK136" s="37"/>
      <c r="DL136" s="37"/>
      <c r="DM136" s="37"/>
      <c r="DN136" s="37"/>
      <c r="DO136" s="37"/>
      <c r="DP136" s="37"/>
      <c r="DQ136" s="37"/>
      <c r="DR136" s="37"/>
      <c r="DS136" s="37"/>
      <c r="DT136" s="37"/>
      <c r="DU136" s="37"/>
      <c r="DV136" s="37"/>
      <c r="DW136" s="37"/>
      <c r="DX136" s="37"/>
      <c r="DY136" s="37"/>
      <c r="DZ136" s="37"/>
      <c r="EA136" s="37"/>
      <c r="EB136" s="37"/>
      <c r="EC136" s="37"/>
      <c r="ED136" s="37"/>
      <c r="EE136" s="37"/>
    </row>
    <row r="137" spans="1:135" s="34" customFormat="1" ht="13.8" x14ac:dyDescent="0.3">
      <c r="A137" s="33" t="s">
        <v>577</v>
      </c>
      <c r="B137" s="15" t="s">
        <v>446</v>
      </c>
      <c r="C137" s="15" t="s">
        <v>101</v>
      </c>
      <c r="D137" s="15" t="s">
        <v>444</v>
      </c>
      <c r="E137" s="15" t="s">
        <v>147</v>
      </c>
      <c r="F137" s="15" t="s">
        <v>322</v>
      </c>
      <c r="G137" s="15" t="s">
        <v>105</v>
      </c>
      <c r="H137" s="15" t="s">
        <v>105</v>
      </c>
      <c r="I137" s="15" t="s">
        <v>536</v>
      </c>
      <c r="J137" s="39">
        <v>1</v>
      </c>
      <c r="K137" s="15" t="s">
        <v>542</v>
      </c>
      <c r="L137" s="15" t="s">
        <v>324</v>
      </c>
      <c r="M137" s="16"/>
      <c r="N137" s="16"/>
      <c r="O137" s="16"/>
      <c r="P137" s="16"/>
      <c r="Q137" s="16"/>
      <c r="R137" s="16"/>
      <c r="S137" s="16"/>
      <c r="T137" s="16"/>
      <c r="U137" s="16"/>
      <c r="V137" s="16"/>
      <c r="W137" s="16"/>
      <c r="X137" s="16"/>
      <c r="Y137" s="16"/>
      <c r="Z137" s="16">
        <v>91.4</v>
      </c>
      <c r="AA137" s="16">
        <v>86.67</v>
      </c>
      <c r="AB137" s="16">
        <v>96.67</v>
      </c>
      <c r="AC137" s="16">
        <v>92.31</v>
      </c>
      <c r="AD137" s="16"/>
      <c r="AE137" s="16">
        <v>68.25</v>
      </c>
      <c r="AF137" s="16">
        <v>94.59</v>
      </c>
      <c r="AG137" s="16">
        <v>100</v>
      </c>
      <c r="AH137" s="16">
        <v>100</v>
      </c>
      <c r="AI137" s="16">
        <v>77.78</v>
      </c>
      <c r="AJ137" s="16"/>
      <c r="AK137" s="16">
        <v>83.06</v>
      </c>
      <c r="AL137" s="16"/>
      <c r="AM137" s="16"/>
      <c r="AN137" s="16">
        <v>65.22</v>
      </c>
      <c r="AO137" s="16">
        <v>89.17</v>
      </c>
      <c r="AP137" s="16">
        <v>100</v>
      </c>
      <c r="AQ137" s="16"/>
      <c r="AR137" s="16"/>
      <c r="AS137" s="16">
        <v>90.48</v>
      </c>
      <c r="AT137" s="16">
        <v>74.290000000000006</v>
      </c>
      <c r="AU137" s="16"/>
      <c r="AV137" s="16"/>
      <c r="AW137" s="16"/>
      <c r="AX137" s="16"/>
      <c r="AY137" s="16"/>
      <c r="AZ137" s="16"/>
      <c r="BA137" s="16"/>
      <c r="BB137" s="16"/>
      <c r="BC137" s="16"/>
      <c r="BD137" s="16"/>
      <c r="BE137" s="16"/>
      <c r="BF137" s="16"/>
      <c r="BG137" s="16"/>
      <c r="BH137" s="16"/>
      <c r="BI137" s="16"/>
      <c r="BJ137" s="16"/>
      <c r="BK137" s="16">
        <v>87.85</v>
      </c>
      <c r="BL137" s="16">
        <v>76.67</v>
      </c>
      <c r="BM137" s="16">
        <v>87.5</v>
      </c>
      <c r="BN137" s="16">
        <v>97.83</v>
      </c>
      <c r="BO137" s="16">
        <v>72.22</v>
      </c>
      <c r="BP137" s="16">
        <v>88.46</v>
      </c>
      <c r="BQ137" s="16"/>
      <c r="BR137" s="16"/>
      <c r="BS137" s="16"/>
      <c r="BT137" s="16"/>
      <c r="BU137" s="16"/>
      <c r="BV137" s="16">
        <v>89.22</v>
      </c>
      <c r="BW137" s="16">
        <v>79.25</v>
      </c>
      <c r="BX137" s="16">
        <v>66.67</v>
      </c>
      <c r="BY137" s="16">
        <v>91.67</v>
      </c>
      <c r="BZ137" s="16">
        <v>100</v>
      </c>
      <c r="CA137" s="16">
        <v>100</v>
      </c>
      <c r="CB137" s="16">
        <v>95.24</v>
      </c>
      <c r="CC137" s="16"/>
      <c r="CD137" s="16">
        <v>90.46</v>
      </c>
      <c r="CE137" s="16">
        <v>80</v>
      </c>
      <c r="CF137" s="16">
        <v>99.39</v>
      </c>
      <c r="CG137" s="16">
        <v>52.91</v>
      </c>
      <c r="CH137" s="16">
        <v>45</v>
      </c>
      <c r="CI137" s="16">
        <v>54.55</v>
      </c>
      <c r="CJ137" s="16">
        <v>54.95</v>
      </c>
      <c r="CK137" s="16">
        <v>61.36</v>
      </c>
      <c r="CL137" s="16">
        <v>71.430000000000007</v>
      </c>
      <c r="CM137" s="16"/>
      <c r="CN137" s="16"/>
      <c r="CO137" s="16"/>
      <c r="CP137" s="16"/>
      <c r="CQ137" s="16"/>
      <c r="CR137" s="16"/>
      <c r="CS137" s="16"/>
      <c r="CT137" s="16"/>
      <c r="CU137" s="16"/>
      <c r="CV137" s="16"/>
      <c r="CW137" s="16">
        <v>95.22</v>
      </c>
      <c r="CX137" s="16">
        <v>93.33</v>
      </c>
      <c r="CY137" s="16">
        <v>100</v>
      </c>
      <c r="CZ137" s="16">
        <v>92.24</v>
      </c>
      <c r="DA137" s="16">
        <v>74.11</v>
      </c>
      <c r="DB137" s="16">
        <v>97.45</v>
      </c>
      <c r="DC137" s="16"/>
      <c r="DD137" s="37"/>
      <c r="DE137" s="37"/>
      <c r="DF137" s="37"/>
      <c r="DG137" s="37"/>
      <c r="DH137" s="37"/>
      <c r="DI137" s="37"/>
      <c r="DJ137" s="37"/>
      <c r="DK137" s="37"/>
      <c r="DL137" s="37"/>
      <c r="DM137" s="37"/>
      <c r="DN137" s="37"/>
      <c r="DO137" s="37"/>
      <c r="DP137" s="37"/>
      <c r="DQ137" s="37"/>
      <c r="DR137" s="37"/>
      <c r="DS137" s="37"/>
      <c r="DT137" s="37"/>
      <c r="DU137" s="37"/>
      <c r="DV137" s="37"/>
      <c r="DW137" s="37"/>
      <c r="DX137" s="37"/>
      <c r="DY137" s="37"/>
      <c r="DZ137" s="37"/>
      <c r="EA137" s="37"/>
      <c r="EB137" s="37"/>
      <c r="EC137" s="37"/>
      <c r="ED137" s="37"/>
      <c r="EE137" s="37"/>
    </row>
    <row r="138" spans="1:135" s="34" customFormat="1" ht="13.8" x14ac:dyDescent="0.3">
      <c r="A138" s="33" t="s">
        <v>577</v>
      </c>
      <c r="B138" s="34" t="s">
        <v>296</v>
      </c>
      <c r="C138" s="34" t="s">
        <v>101</v>
      </c>
      <c r="D138" s="34" t="s">
        <v>102</v>
      </c>
      <c r="E138" s="34" t="s">
        <v>143</v>
      </c>
      <c r="F138" s="34" t="s">
        <v>140</v>
      </c>
      <c r="G138" s="34" t="s">
        <v>105</v>
      </c>
      <c r="H138" s="34" t="s">
        <v>105</v>
      </c>
      <c r="I138" s="34" t="s">
        <v>536</v>
      </c>
      <c r="J138" s="35">
        <v>1</v>
      </c>
      <c r="K138" s="34" t="s">
        <v>537</v>
      </c>
      <c r="L138" s="34" t="s">
        <v>106</v>
      </c>
      <c r="M138" s="36">
        <v>84.05</v>
      </c>
      <c r="N138" s="36">
        <v>80.56</v>
      </c>
      <c r="O138" s="36">
        <v>90.18</v>
      </c>
      <c r="P138" s="36">
        <v>86.01</v>
      </c>
      <c r="Q138" s="36">
        <v>87.04</v>
      </c>
      <c r="R138" s="36">
        <v>78.14</v>
      </c>
      <c r="S138" s="36">
        <v>81.900000000000006</v>
      </c>
      <c r="T138" s="36">
        <v>92.32</v>
      </c>
      <c r="U138" s="36">
        <v>83.06</v>
      </c>
      <c r="V138" s="36">
        <v>85.34</v>
      </c>
      <c r="W138" s="36">
        <v>50</v>
      </c>
      <c r="X138" s="36">
        <v>88.04</v>
      </c>
      <c r="Y138" s="36">
        <v>87.5</v>
      </c>
      <c r="Z138" s="36">
        <v>79.17</v>
      </c>
      <c r="AA138" s="36">
        <v>70</v>
      </c>
      <c r="AB138" s="36">
        <v>88.89</v>
      </c>
      <c r="AC138" s="36">
        <v>79.31</v>
      </c>
      <c r="AD138" s="36">
        <v>91.98</v>
      </c>
      <c r="AE138" s="36">
        <v>76</v>
      </c>
      <c r="AF138" s="36">
        <v>100</v>
      </c>
      <c r="AG138" s="36">
        <v>100</v>
      </c>
      <c r="AH138" s="36">
        <v>100</v>
      </c>
      <c r="AI138" s="36">
        <v>100</v>
      </c>
      <c r="AJ138" s="36">
        <v>83.59</v>
      </c>
      <c r="AK138" s="36">
        <v>81.75</v>
      </c>
      <c r="AL138" s="36">
        <v>94.44</v>
      </c>
      <c r="AM138" s="36">
        <v>94.44</v>
      </c>
      <c r="AN138" s="36">
        <v>78.790000000000006</v>
      </c>
      <c r="AO138" s="36">
        <v>76.92</v>
      </c>
      <c r="AP138" s="36">
        <v>20</v>
      </c>
      <c r="AQ138" s="36">
        <v>55</v>
      </c>
      <c r="AR138" s="36">
        <v>10</v>
      </c>
      <c r="AS138" s="36">
        <v>98.82</v>
      </c>
      <c r="AT138" s="36">
        <v>80</v>
      </c>
      <c r="AU138" s="36">
        <v>88.89</v>
      </c>
      <c r="AV138" s="36"/>
      <c r="AW138" s="36">
        <v>75</v>
      </c>
      <c r="AX138" s="36">
        <v>65</v>
      </c>
      <c r="AY138" s="36">
        <v>73.33</v>
      </c>
      <c r="AZ138" s="36">
        <v>100</v>
      </c>
      <c r="BA138" s="36">
        <v>100</v>
      </c>
      <c r="BB138" s="36">
        <v>100</v>
      </c>
      <c r="BC138" s="36">
        <v>100</v>
      </c>
      <c r="BD138" s="36">
        <v>100</v>
      </c>
      <c r="BE138" s="36">
        <v>100</v>
      </c>
      <c r="BF138" s="36">
        <v>100</v>
      </c>
      <c r="BG138" s="36"/>
      <c r="BH138" s="36"/>
      <c r="BI138" s="36"/>
      <c r="BJ138" s="36"/>
      <c r="BK138" s="36">
        <v>91.74</v>
      </c>
      <c r="BL138" s="36">
        <v>97.3</v>
      </c>
      <c r="BM138" s="36">
        <v>87.5</v>
      </c>
      <c r="BN138" s="36">
        <v>95.12</v>
      </c>
      <c r="BO138" s="36">
        <v>94.12</v>
      </c>
      <c r="BP138" s="36">
        <v>80.77</v>
      </c>
      <c r="BQ138" s="36">
        <v>50</v>
      </c>
      <c r="BR138" s="36">
        <v>100</v>
      </c>
      <c r="BS138" s="36">
        <v>25</v>
      </c>
      <c r="BT138" s="36">
        <v>12.5</v>
      </c>
      <c r="BU138" s="36">
        <v>66.67</v>
      </c>
      <c r="BV138" s="36">
        <v>95.48</v>
      </c>
      <c r="BW138" s="36">
        <v>96.83</v>
      </c>
      <c r="BX138" s="36">
        <v>86.96</v>
      </c>
      <c r="BY138" s="36">
        <v>84.62</v>
      </c>
      <c r="BZ138" s="36">
        <v>100</v>
      </c>
      <c r="CA138" s="36">
        <v>96.3</v>
      </c>
      <c r="CB138" s="36">
        <v>98.11</v>
      </c>
      <c r="CC138" s="36">
        <v>87.04</v>
      </c>
      <c r="CD138" s="36">
        <v>85.44</v>
      </c>
      <c r="CE138" s="36">
        <v>75</v>
      </c>
      <c r="CF138" s="36">
        <v>94.19</v>
      </c>
      <c r="CG138" s="36">
        <v>80.349999999999994</v>
      </c>
      <c r="CH138" s="36">
        <v>90</v>
      </c>
      <c r="CI138" s="36">
        <v>90.91</v>
      </c>
      <c r="CJ138" s="36">
        <v>85.81</v>
      </c>
      <c r="CK138" s="36">
        <v>49.24</v>
      </c>
      <c r="CL138" s="36">
        <v>28.57</v>
      </c>
      <c r="CM138" s="36">
        <v>69.33</v>
      </c>
      <c r="CN138" s="36">
        <v>92.68</v>
      </c>
      <c r="CO138" s="36">
        <v>0</v>
      </c>
      <c r="CP138" s="36">
        <v>63.73</v>
      </c>
      <c r="CQ138" s="36">
        <v>81.900000000000006</v>
      </c>
      <c r="CR138" s="36">
        <v>83.78</v>
      </c>
      <c r="CS138" s="36">
        <v>91.3</v>
      </c>
      <c r="CT138" s="36">
        <v>80</v>
      </c>
      <c r="CU138" s="36">
        <v>87.88</v>
      </c>
      <c r="CV138" s="36">
        <v>83.33</v>
      </c>
      <c r="CW138" s="36">
        <v>92.32</v>
      </c>
      <c r="CX138" s="36">
        <v>89.47</v>
      </c>
      <c r="CY138" s="36">
        <v>92.37</v>
      </c>
      <c r="CZ138" s="36">
        <v>92.91</v>
      </c>
      <c r="DA138" s="36">
        <v>85.24</v>
      </c>
      <c r="DB138" s="36">
        <v>96.03</v>
      </c>
      <c r="DC138" s="36">
        <v>100</v>
      </c>
      <c r="DD138" s="37"/>
      <c r="DE138" s="37"/>
      <c r="DF138" s="37"/>
      <c r="DG138" s="37"/>
      <c r="DH138" s="37"/>
      <c r="DI138" s="37"/>
      <c r="DJ138" s="37"/>
      <c r="DK138" s="37"/>
      <c r="DL138" s="37"/>
      <c r="DM138" s="37"/>
      <c r="DN138" s="37"/>
      <c r="DO138" s="37"/>
      <c r="DP138" s="37"/>
      <c r="DQ138" s="37"/>
      <c r="DR138" s="37"/>
      <c r="DS138" s="37"/>
      <c r="DT138" s="37"/>
      <c r="DU138" s="37"/>
      <c r="DV138" s="37"/>
      <c r="DW138" s="37"/>
      <c r="DX138" s="37"/>
      <c r="DY138" s="37"/>
      <c r="DZ138" s="37"/>
      <c r="EA138" s="37"/>
      <c r="EB138" s="37"/>
      <c r="EC138" s="37"/>
      <c r="ED138" s="37"/>
      <c r="EE138" s="37"/>
    </row>
    <row r="139" spans="1:135" s="34" customFormat="1" ht="13.8" x14ac:dyDescent="0.3">
      <c r="A139" s="33" t="s">
        <v>577</v>
      </c>
      <c r="B139" s="34" t="s">
        <v>172</v>
      </c>
      <c r="C139" s="34" t="s">
        <v>101</v>
      </c>
      <c r="D139" s="34" t="s">
        <v>102</v>
      </c>
      <c r="E139" s="34" t="s">
        <v>173</v>
      </c>
      <c r="F139" s="34" t="s">
        <v>138</v>
      </c>
      <c r="G139" s="34" t="s">
        <v>105</v>
      </c>
      <c r="H139" s="34" t="s">
        <v>105</v>
      </c>
      <c r="I139" s="34" t="s">
        <v>536</v>
      </c>
      <c r="J139" s="35">
        <v>1</v>
      </c>
      <c r="K139" s="34" t="s">
        <v>537</v>
      </c>
      <c r="L139" s="34" t="s">
        <v>106</v>
      </c>
      <c r="M139" s="36">
        <v>88.51</v>
      </c>
      <c r="N139" s="36">
        <v>91.14</v>
      </c>
      <c r="O139" s="36">
        <v>93.9</v>
      </c>
      <c r="P139" s="36">
        <v>90.55</v>
      </c>
      <c r="Q139" s="36">
        <v>89.66</v>
      </c>
      <c r="R139" s="36">
        <v>80.819999999999993</v>
      </c>
      <c r="S139" s="36">
        <v>86.39</v>
      </c>
      <c r="T139" s="36">
        <v>94.93</v>
      </c>
      <c r="U139" s="36">
        <v>96.22</v>
      </c>
      <c r="V139" s="36">
        <v>95.69</v>
      </c>
      <c r="W139" s="36">
        <v>91.67</v>
      </c>
      <c r="X139" s="36">
        <v>97.57</v>
      </c>
      <c r="Y139" s="36">
        <v>100</v>
      </c>
      <c r="Z139" s="36">
        <v>87.8</v>
      </c>
      <c r="AA139" s="36">
        <v>84.85</v>
      </c>
      <c r="AB139" s="36">
        <v>97.22</v>
      </c>
      <c r="AC139" s="36">
        <v>88.51</v>
      </c>
      <c r="AD139" s="36">
        <v>96.06</v>
      </c>
      <c r="AE139" s="36">
        <v>81.33</v>
      </c>
      <c r="AF139" s="36">
        <v>92.11</v>
      </c>
      <c r="AG139" s="36">
        <v>91.67</v>
      </c>
      <c r="AH139" s="36">
        <v>92.31</v>
      </c>
      <c r="AI139" s="36">
        <v>100</v>
      </c>
      <c r="AJ139" s="36">
        <v>97.27</v>
      </c>
      <c r="AK139" s="36">
        <v>88.48</v>
      </c>
      <c r="AL139" s="36">
        <v>72.22</v>
      </c>
      <c r="AM139" s="36">
        <v>88.89</v>
      </c>
      <c r="AN139" s="36">
        <v>92.68</v>
      </c>
      <c r="AO139" s="36">
        <v>94.87</v>
      </c>
      <c r="AP139" s="36">
        <v>23.81</v>
      </c>
      <c r="AQ139" s="36">
        <v>100</v>
      </c>
      <c r="AR139" s="36">
        <v>78.569999999999993</v>
      </c>
      <c r="AS139" s="36">
        <v>95.29</v>
      </c>
      <c r="AT139" s="36">
        <v>85.71</v>
      </c>
      <c r="AU139" s="36">
        <v>100</v>
      </c>
      <c r="AV139" s="36"/>
      <c r="AW139" s="36">
        <v>81.67</v>
      </c>
      <c r="AX139" s="36">
        <v>85</v>
      </c>
      <c r="AY139" s="36">
        <v>73.33</v>
      </c>
      <c r="AZ139" s="36">
        <v>100</v>
      </c>
      <c r="BA139" s="36">
        <v>95.45</v>
      </c>
      <c r="BB139" s="36">
        <v>100</v>
      </c>
      <c r="BC139" s="36">
        <v>100</v>
      </c>
      <c r="BD139" s="36">
        <v>66.67</v>
      </c>
      <c r="BE139" s="36">
        <v>100</v>
      </c>
      <c r="BF139" s="36">
        <v>100</v>
      </c>
      <c r="BG139" s="36"/>
      <c r="BH139" s="36"/>
      <c r="BI139" s="36"/>
      <c r="BJ139" s="36"/>
      <c r="BK139" s="36">
        <v>98.25</v>
      </c>
      <c r="BL139" s="36">
        <v>97.3</v>
      </c>
      <c r="BM139" s="36">
        <v>93.75</v>
      </c>
      <c r="BN139" s="36">
        <v>100</v>
      </c>
      <c r="BO139" s="36">
        <v>94.44</v>
      </c>
      <c r="BP139" s="36">
        <v>100</v>
      </c>
      <c r="BQ139" s="36">
        <v>75.760000000000005</v>
      </c>
      <c r="BR139" s="36">
        <v>100</v>
      </c>
      <c r="BS139" s="36">
        <v>83.33</v>
      </c>
      <c r="BT139" s="36">
        <v>55.56</v>
      </c>
      <c r="BU139" s="36">
        <v>78.569999999999993</v>
      </c>
      <c r="BV139" s="36">
        <v>90.32</v>
      </c>
      <c r="BW139" s="36">
        <v>95.24</v>
      </c>
      <c r="BX139" s="36">
        <v>95.65</v>
      </c>
      <c r="BY139" s="36">
        <v>76.92</v>
      </c>
      <c r="BZ139" s="36">
        <v>85.71</v>
      </c>
      <c r="CA139" s="36">
        <v>92.59</v>
      </c>
      <c r="CB139" s="36">
        <v>84.91</v>
      </c>
      <c r="CC139" s="36">
        <v>89.66</v>
      </c>
      <c r="CD139" s="36">
        <v>89.24</v>
      </c>
      <c r="CE139" s="36">
        <v>87.5</v>
      </c>
      <c r="CF139" s="36">
        <v>90.7</v>
      </c>
      <c r="CG139" s="36">
        <v>61.4</v>
      </c>
      <c r="CH139" s="36">
        <v>42.5</v>
      </c>
      <c r="CI139" s="36">
        <v>72.73</v>
      </c>
      <c r="CJ139" s="36">
        <v>77.48</v>
      </c>
      <c r="CK139" s="36">
        <v>58.33</v>
      </c>
      <c r="CL139" s="36">
        <v>71.430000000000007</v>
      </c>
      <c r="CM139" s="36">
        <v>85.73</v>
      </c>
      <c r="CN139" s="36">
        <v>89.43</v>
      </c>
      <c r="CO139" s="36">
        <v>47.5</v>
      </c>
      <c r="CP139" s="36">
        <v>91.84</v>
      </c>
      <c r="CQ139" s="36">
        <v>86.39</v>
      </c>
      <c r="CR139" s="36">
        <v>86.49</v>
      </c>
      <c r="CS139" s="36">
        <v>100</v>
      </c>
      <c r="CT139" s="36">
        <v>76.67</v>
      </c>
      <c r="CU139" s="36">
        <v>80.650000000000006</v>
      </c>
      <c r="CV139" s="36">
        <v>83.33</v>
      </c>
      <c r="CW139" s="36">
        <v>94.93</v>
      </c>
      <c r="CX139" s="36">
        <v>95.21</v>
      </c>
      <c r="CY139" s="36">
        <v>91.57</v>
      </c>
      <c r="CZ139" s="36">
        <v>100</v>
      </c>
      <c r="DA139" s="36">
        <v>80.81</v>
      </c>
      <c r="DB139" s="36">
        <v>98.23</v>
      </c>
      <c r="DC139" s="36">
        <v>98.36</v>
      </c>
      <c r="DD139" s="37"/>
      <c r="DE139" s="37"/>
      <c r="DF139" s="37"/>
      <c r="DG139" s="37"/>
      <c r="DH139" s="37"/>
      <c r="DI139" s="37"/>
      <c r="DJ139" s="37"/>
      <c r="DK139" s="37"/>
      <c r="DL139" s="37"/>
      <c r="DM139" s="37"/>
      <c r="DN139" s="37"/>
      <c r="DO139" s="37"/>
      <c r="DP139" s="37"/>
      <c r="DQ139" s="37"/>
      <c r="DR139" s="37"/>
      <c r="DS139" s="37"/>
      <c r="DT139" s="37"/>
      <c r="DU139" s="37"/>
      <c r="DV139" s="37"/>
      <c r="DW139" s="37"/>
      <c r="DX139" s="37"/>
      <c r="DY139" s="37"/>
      <c r="DZ139" s="37"/>
      <c r="EA139" s="37"/>
      <c r="EB139" s="37"/>
      <c r="EC139" s="37"/>
      <c r="ED139" s="37"/>
      <c r="EE139" s="37"/>
    </row>
    <row r="140" spans="1:135" s="34" customFormat="1" ht="13.8" x14ac:dyDescent="0.3">
      <c r="A140" s="33" t="s">
        <v>577</v>
      </c>
      <c r="B140" s="34" t="s">
        <v>191</v>
      </c>
      <c r="C140" s="34" t="s">
        <v>101</v>
      </c>
      <c r="D140" s="34" t="s">
        <v>102</v>
      </c>
      <c r="E140" s="34" t="s">
        <v>147</v>
      </c>
      <c r="F140" s="34" t="s">
        <v>120</v>
      </c>
      <c r="G140" s="34" t="s">
        <v>105</v>
      </c>
      <c r="H140" s="34" t="s">
        <v>105</v>
      </c>
      <c r="I140" s="34" t="s">
        <v>536</v>
      </c>
      <c r="J140" s="35">
        <v>1</v>
      </c>
      <c r="K140" s="34" t="s">
        <v>537</v>
      </c>
      <c r="L140" s="34" t="s">
        <v>106</v>
      </c>
      <c r="M140" s="36">
        <v>82.3</v>
      </c>
      <c r="N140" s="36">
        <v>78.790000000000006</v>
      </c>
      <c r="O140" s="36">
        <v>94.3</v>
      </c>
      <c r="P140" s="36">
        <v>79.5</v>
      </c>
      <c r="Q140" s="36">
        <v>89.02</v>
      </c>
      <c r="R140" s="36">
        <v>79.63</v>
      </c>
      <c r="S140" s="36">
        <v>81</v>
      </c>
      <c r="T140" s="36">
        <v>90.92</v>
      </c>
      <c r="U140" s="36">
        <v>86.92</v>
      </c>
      <c r="V140" s="36">
        <v>89.66</v>
      </c>
      <c r="W140" s="36">
        <v>86.67</v>
      </c>
      <c r="X140" s="36">
        <v>92.01</v>
      </c>
      <c r="Y140" s="36">
        <v>37.5</v>
      </c>
      <c r="Z140" s="36">
        <v>72.36</v>
      </c>
      <c r="AA140" s="36">
        <v>78.790000000000006</v>
      </c>
      <c r="AB140" s="36">
        <v>63.89</v>
      </c>
      <c r="AC140" s="36">
        <v>72.41</v>
      </c>
      <c r="AD140" s="36">
        <v>95.66</v>
      </c>
      <c r="AE140" s="36">
        <v>78.67</v>
      </c>
      <c r="AF140" s="36">
        <v>100</v>
      </c>
      <c r="AG140" s="36">
        <v>100</v>
      </c>
      <c r="AH140" s="36">
        <v>100</v>
      </c>
      <c r="AI140" s="36">
        <v>100</v>
      </c>
      <c r="AJ140" s="36">
        <v>93.86</v>
      </c>
      <c r="AK140" s="36">
        <v>77.41</v>
      </c>
      <c r="AL140" s="36">
        <v>83.33</v>
      </c>
      <c r="AM140" s="36">
        <v>100</v>
      </c>
      <c r="AN140" s="36">
        <v>73.98</v>
      </c>
      <c r="AO140" s="36">
        <v>43.06</v>
      </c>
      <c r="AP140" s="36">
        <v>27.78</v>
      </c>
      <c r="AQ140" s="36">
        <v>93.75</v>
      </c>
      <c r="AR140" s="36">
        <v>10</v>
      </c>
      <c r="AS140" s="36">
        <v>94.12</v>
      </c>
      <c r="AT140" s="36">
        <v>77.14</v>
      </c>
      <c r="AU140" s="36">
        <v>66.67</v>
      </c>
      <c r="AV140" s="36"/>
      <c r="AW140" s="36">
        <v>60.92</v>
      </c>
      <c r="AX140" s="36">
        <v>46.3</v>
      </c>
      <c r="AY140" s="36">
        <v>65.62</v>
      </c>
      <c r="AZ140" s="36">
        <v>83.33</v>
      </c>
      <c r="BA140" s="36">
        <v>90.91</v>
      </c>
      <c r="BB140" s="36">
        <v>94.44</v>
      </c>
      <c r="BC140" s="36">
        <v>90</v>
      </c>
      <c r="BD140" s="36">
        <v>100</v>
      </c>
      <c r="BE140" s="36">
        <v>100</v>
      </c>
      <c r="BF140" s="36">
        <v>50</v>
      </c>
      <c r="BG140" s="36">
        <v>52.06</v>
      </c>
      <c r="BH140" s="36">
        <v>46.15</v>
      </c>
      <c r="BI140" s="36">
        <v>58.93</v>
      </c>
      <c r="BJ140" s="36">
        <v>55.62</v>
      </c>
      <c r="BK140" s="36">
        <v>92.11</v>
      </c>
      <c r="BL140" s="36">
        <v>91.89</v>
      </c>
      <c r="BM140" s="36">
        <v>93.75</v>
      </c>
      <c r="BN140" s="36">
        <v>91.3</v>
      </c>
      <c r="BO140" s="36">
        <v>77.78</v>
      </c>
      <c r="BP140" s="36">
        <v>100</v>
      </c>
      <c r="BQ140" s="36">
        <v>37.78</v>
      </c>
      <c r="BR140" s="36">
        <v>100</v>
      </c>
      <c r="BS140" s="36">
        <v>25</v>
      </c>
      <c r="BT140" s="36">
        <v>32</v>
      </c>
      <c r="BU140" s="36">
        <v>25</v>
      </c>
      <c r="BV140" s="36">
        <v>92.95</v>
      </c>
      <c r="BW140" s="36">
        <v>92.06</v>
      </c>
      <c r="BX140" s="36">
        <v>91.3</v>
      </c>
      <c r="BY140" s="36">
        <v>84.62</v>
      </c>
      <c r="BZ140" s="36">
        <v>100</v>
      </c>
      <c r="CA140" s="36">
        <v>96.3</v>
      </c>
      <c r="CB140" s="36">
        <v>90.74</v>
      </c>
      <c r="CC140" s="36">
        <v>89.02</v>
      </c>
      <c r="CD140" s="36">
        <v>89.13</v>
      </c>
      <c r="CE140" s="36">
        <v>81.33</v>
      </c>
      <c r="CF140" s="36">
        <v>95.93</v>
      </c>
      <c r="CG140" s="36">
        <v>62.81</v>
      </c>
      <c r="CH140" s="36">
        <v>57.5</v>
      </c>
      <c r="CI140" s="36">
        <v>90.91</v>
      </c>
      <c r="CJ140" s="36">
        <v>63.51</v>
      </c>
      <c r="CK140" s="36">
        <v>82.58</v>
      </c>
      <c r="CL140" s="36">
        <v>14.29</v>
      </c>
      <c r="CM140" s="36">
        <v>81.55</v>
      </c>
      <c r="CN140" s="36">
        <v>92.68</v>
      </c>
      <c r="CO140" s="36">
        <v>80</v>
      </c>
      <c r="CP140" s="36">
        <v>77.209999999999994</v>
      </c>
      <c r="CQ140" s="36">
        <v>81</v>
      </c>
      <c r="CR140" s="36">
        <v>86.49</v>
      </c>
      <c r="CS140" s="36">
        <v>91.3</v>
      </c>
      <c r="CT140" s="36">
        <v>73.33</v>
      </c>
      <c r="CU140" s="36">
        <v>70.97</v>
      </c>
      <c r="CV140" s="36">
        <v>75</v>
      </c>
      <c r="CW140" s="36">
        <v>90.92</v>
      </c>
      <c r="CX140" s="36">
        <v>86.3</v>
      </c>
      <c r="CY140" s="36">
        <v>91.57</v>
      </c>
      <c r="CZ140" s="36">
        <v>83.33</v>
      </c>
      <c r="DA140" s="36">
        <v>78.88</v>
      </c>
      <c r="DB140" s="36">
        <v>98.45</v>
      </c>
      <c r="DC140" s="36">
        <v>86.89</v>
      </c>
      <c r="DD140" s="37"/>
      <c r="DE140" s="37"/>
      <c r="DF140" s="37"/>
      <c r="DG140" s="37"/>
      <c r="DH140" s="37"/>
      <c r="DI140" s="37"/>
      <c r="DJ140" s="37"/>
      <c r="DK140" s="37"/>
      <c r="DL140" s="37"/>
      <c r="DM140" s="37"/>
      <c r="DN140" s="37"/>
      <c r="DO140" s="37"/>
      <c r="DP140" s="37"/>
      <c r="DQ140" s="37"/>
      <c r="DR140" s="37"/>
      <c r="DS140" s="37"/>
      <c r="DT140" s="37"/>
      <c r="DU140" s="37"/>
      <c r="DV140" s="37"/>
      <c r="DW140" s="37"/>
      <c r="DX140" s="37"/>
      <c r="DY140" s="37"/>
      <c r="DZ140" s="37"/>
      <c r="EA140" s="37"/>
      <c r="EB140" s="37"/>
      <c r="EC140" s="37"/>
      <c r="ED140" s="37"/>
      <c r="EE140" s="37"/>
    </row>
    <row r="141" spans="1:135" s="34" customFormat="1" ht="13.8" x14ac:dyDescent="0.3">
      <c r="A141" s="33" t="s">
        <v>577</v>
      </c>
      <c r="B141" s="34" t="s">
        <v>146</v>
      </c>
      <c r="C141" s="34" t="s">
        <v>101</v>
      </c>
      <c r="D141" s="34" t="s">
        <v>102</v>
      </c>
      <c r="E141" s="34" t="s">
        <v>147</v>
      </c>
      <c r="F141" s="34" t="s">
        <v>138</v>
      </c>
      <c r="G141" s="34" t="s">
        <v>105</v>
      </c>
      <c r="H141" s="34" t="s">
        <v>105</v>
      </c>
      <c r="I141" s="34" t="s">
        <v>536</v>
      </c>
      <c r="J141" s="35">
        <v>1</v>
      </c>
      <c r="K141" s="34" t="s">
        <v>537</v>
      </c>
      <c r="L141" s="34" t="s">
        <v>106</v>
      </c>
      <c r="M141" s="36">
        <v>90.3</v>
      </c>
      <c r="N141" s="36">
        <v>93.24</v>
      </c>
      <c r="O141" s="36">
        <v>96.43</v>
      </c>
      <c r="P141" s="36">
        <v>91.46</v>
      </c>
      <c r="Q141" s="36">
        <v>97.74</v>
      </c>
      <c r="R141" s="36">
        <v>84.69</v>
      </c>
      <c r="S141" s="36">
        <v>80.319999999999993</v>
      </c>
      <c r="T141" s="36">
        <v>95.36</v>
      </c>
      <c r="U141" s="36">
        <v>95.29</v>
      </c>
      <c r="V141" s="36">
        <v>93.1</v>
      </c>
      <c r="W141" s="36">
        <v>81.67</v>
      </c>
      <c r="X141" s="36">
        <v>98.94</v>
      </c>
      <c r="Y141" s="36">
        <v>100</v>
      </c>
      <c r="Z141" s="36">
        <v>91.87</v>
      </c>
      <c r="AA141" s="36">
        <v>87.88</v>
      </c>
      <c r="AB141" s="36">
        <v>91.67</v>
      </c>
      <c r="AC141" s="36">
        <v>89.66</v>
      </c>
      <c r="AD141" s="36">
        <v>98.27</v>
      </c>
      <c r="AE141" s="36">
        <v>88</v>
      </c>
      <c r="AF141" s="36">
        <v>94.74</v>
      </c>
      <c r="AG141" s="36">
        <v>100</v>
      </c>
      <c r="AH141" s="36">
        <v>92.31</v>
      </c>
      <c r="AI141" s="36">
        <v>100</v>
      </c>
      <c r="AJ141" s="36">
        <v>96.09</v>
      </c>
      <c r="AK141" s="36">
        <v>83.18</v>
      </c>
      <c r="AL141" s="36">
        <v>100</v>
      </c>
      <c r="AM141" s="36">
        <v>77.78</v>
      </c>
      <c r="AN141" s="36">
        <v>80.489999999999995</v>
      </c>
      <c r="AO141" s="36">
        <v>91.03</v>
      </c>
      <c r="AP141" s="36">
        <v>0</v>
      </c>
      <c r="AQ141" s="36">
        <v>56.25</v>
      </c>
      <c r="AR141" s="36">
        <v>60</v>
      </c>
      <c r="AS141" s="36">
        <v>96.47</v>
      </c>
      <c r="AT141" s="36">
        <v>77.14</v>
      </c>
      <c r="AU141" s="36">
        <v>100</v>
      </c>
      <c r="AV141" s="36"/>
      <c r="AW141" s="36">
        <v>92.22</v>
      </c>
      <c r="AX141" s="36">
        <v>81.67</v>
      </c>
      <c r="AY141" s="36">
        <v>96.67</v>
      </c>
      <c r="AZ141" s="36">
        <v>100</v>
      </c>
      <c r="BA141" s="36">
        <v>92.86</v>
      </c>
      <c r="BB141" s="36">
        <v>88.89</v>
      </c>
      <c r="BC141" s="36">
        <v>95</v>
      </c>
      <c r="BD141" s="36">
        <v>100</v>
      </c>
      <c r="BE141" s="36">
        <v>100</v>
      </c>
      <c r="BF141" s="36">
        <v>75</v>
      </c>
      <c r="BG141" s="36">
        <v>96.16</v>
      </c>
      <c r="BH141" s="36">
        <v>92.86</v>
      </c>
      <c r="BI141" s="36">
        <v>99.22</v>
      </c>
      <c r="BJ141" s="36">
        <v>98.82</v>
      </c>
      <c r="BK141" s="36">
        <v>96.93</v>
      </c>
      <c r="BL141" s="36">
        <v>98.65</v>
      </c>
      <c r="BM141" s="36">
        <v>100</v>
      </c>
      <c r="BN141" s="36">
        <v>100</v>
      </c>
      <c r="BO141" s="36">
        <v>100</v>
      </c>
      <c r="BP141" s="36">
        <v>88.46</v>
      </c>
      <c r="BQ141" s="36">
        <v>84.44</v>
      </c>
      <c r="BR141" s="36">
        <v>100</v>
      </c>
      <c r="BS141" s="36">
        <v>100</v>
      </c>
      <c r="BT141" s="36">
        <v>72</v>
      </c>
      <c r="BU141" s="36">
        <v>100</v>
      </c>
      <c r="BV141" s="36">
        <v>97.76</v>
      </c>
      <c r="BW141" s="36">
        <v>99.21</v>
      </c>
      <c r="BX141" s="36">
        <v>100</v>
      </c>
      <c r="BY141" s="36">
        <v>92.31</v>
      </c>
      <c r="BZ141" s="36">
        <v>85.71</v>
      </c>
      <c r="CA141" s="36">
        <v>100</v>
      </c>
      <c r="CB141" s="36">
        <v>96.3</v>
      </c>
      <c r="CC141" s="36">
        <v>97.74</v>
      </c>
      <c r="CD141" s="36">
        <v>98.73</v>
      </c>
      <c r="CE141" s="36">
        <v>98.61</v>
      </c>
      <c r="CF141" s="36">
        <v>98.84</v>
      </c>
      <c r="CG141" s="36">
        <v>82.15</v>
      </c>
      <c r="CH141" s="36">
        <v>100</v>
      </c>
      <c r="CI141" s="36">
        <v>81.819999999999993</v>
      </c>
      <c r="CJ141" s="36">
        <v>69.819999999999993</v>
      </c>
      <c r="CK141" s="36">
        <v>56.82</v>
      </c>
      <c r="CL141" s="36">
        <v>85.71</v>
      </c>
      <c r="CM141" s="36">
        <v>73.069999999999993</v>
      </c>
      <c r="CN141" s="36">
        <v>83.74</v>
      </c>
      <c r="CO141" s="36">
        <v>92.5</v>
      </c>
      <c r="CP141" s="36">
        <v>64.709999999999994</v>
      </c>
      <c r="CQ141" s="36">
        <v>80.319999999999993</v>
      </c>
      <c r="CR141" s="36">
        <v>83.78</v>
      </c>
      <c r="CS141" s="36">
        <v>86.96</v>
      </c>
      <c r="CT141" s="36">
        <v>85.71</v>
      </c>
      <c r="CU141" s="36">
        <v>90.91</v>
      </c>
      <c r="CV141" s="36">
        <v>58.33</v>
      </c>
      <c r="CW141" s="36">
        <v>95.36</v>
      </c>
      <c r="CX141" s="36">
        <v>94.08</v>
      </c>
      <c r="CY141" s="36">
        <v>100</v>
      </c>
      <c r="CZ141" s="36">
        <v>95.74</v>
      </c>
      <c r="DA141" s="36">
        <v>85.95</v>
      </c>
      <c r="DB141" s="36">
        <v>94.26</v>
      </c>
      <c r="DC141" s="36">
        <v>89.34</v>
      </c>
      <c r="DD141" s="37"/>
      <c r="DE141" s="37"/>
      <c r="DF141" s="37"/>
      <c r="DG141" s="37"/>
      <c r="DH141" s="37"/>
      <c r="DI141" s="37"/>
      <c r="DJ141" s="37"/>
      <c r="DK141" s="37"/>
      <c r="DL141" s="37"/>
      <c r="DM141" s="37"/>
      <c r="DN141" s="37"/>
      <c r="DO141" s="37"/>
      <c r="DP141" s="37"/>
      <c r="DQ141" s="37"/>
      <c r="DR141" s="37"/>
      <c r="DS141" s="37"/>
      <c r="DT141" s="37"/>
      <c r="DU141" s="37"/>
      <c r="DV141" s="37"/>
      <c r="DW141" s="37"/>
      <c r="DX141" s="37"/>
      <c r="DY141" s="37"/>
      <c r="DZ141" s="37"/>
      <c r="EA141" s="37"/>
      <c r="EB141" s="37"/>
      <c r="EC141" s="37"/>
      <c r="ED141" s="37"/>
      <c r="EE141" s="37"/>
    </row>
    <row r="142" spans="1:135" s="34" customFormat="1" ht="13.8" x14ac:dyDescent="0.3">
      <c r="A142" s="33" t="s">
        <v>577</v>
      </c>
      <c r="B142" s="34" t="s">
        <v>177</v>
      </c>
      <c r="C142" s="34" t="s">
        <v>101</v>
      </c>
      <c r="D142" s="34" t="s">
        <v>102</v>
      </c>
      <c r="E142" s="34" t="s">
        <v>147</v>
      </c>
      <c r="F142" s="34" t="s">
        <v>538</v>
      </c>
      <c r="G142" s="34" t="s">
        <v>105</v>
      </c>
      <c r="H142" s="34" t="s">
        <v>105</v>
      </c>
      <c r="I142" s="34" t="s">
        <v>536</v>
      </c>
      <c r="J142" s="35">
        <v>1</v>
      </c>
      <c r="K142" s="34" t="s">
        <v>537</v>
      </c>
      <c r="L142" s="34" t="s">
        <v>106</v>
      </c>
      <c r="M142" s="36">
        <v>81.260000000000005</v>
      </c>
      <c r="N142" s="36">
        <v>73.16</v>
      </c>
      <c r="O142" s="36">
        <v>90.5</v>
      </c>
      <c r="P142" s="36">
        <v>85.01</v>
      </c>
      <c r="Q142" s="36">
        <v>91.77</v>
      </c>
      <c r="R142" s="36">
        <v>80.06</v>
      </c>
      <c r="S142" s="36">
        <v>79.81</v>
      </c>
      <c r="T142" s="36">
        <v>77.739999999999995</v>
      </c>
      <c r="U142" s="36">
        <v>84.8</v>
      </c>
      <c r="V142" s="36">
        <v>82.76</v>
      </c>
      <c r="W142" s="36">
        <v>76.67</v>
      </c>
      <c r="X142" s="36">
        <v>90.22</v>
      </c>
      <c r="Y142" s="36">
        <v>75</v>
      </c>
      <c r="Z142" s="36">
        <v>65</v>
      </c>
      <c r="AA142" s="36">
        <v>66.67</v>
      </c>
      <c r="AB142" s="36">
        <v>66.67</v>
      </c>
      <c r="AC142" s="36">
        <v>59.77</v>
      </c>
      <c r="AD142" s="36">
        <v>92.02</v>
      </c>
      <c r="AE142" s="36">
        <v>78.67</v>
      </c>
      <c r="AF142" s="36">
        <v>89.47</v>
      </c>
      <c r="AG142" s="36">
        <v>83.33</v>
      </c>
      <c r="AH142" s="36">
        <v>88.46</v>
      </c>
      <c r="AI142" s="36">
        <v>88.89</v>
      </c>
      <c r="AJ142" s="36">
        <v>81.25</v>
      </c>
      <c r="AK142" s="36">
        <v>81.23</v>
      </c>
      <c r="AL142" s="36">
        <v>100</v>
      </c>
      <c r="AM142" s="36">
        <v>75</v>
      </c>
      <c r="AN142" s="36">
        <v>87.8</v>
      </c>
      <c r="AO142" s="36">
        <v>78.849999999999994</v>
      </c>
      <c r="AP142" s="36">
        <v>0</v>
      </c>
      <c r="AQ142" s="36">
        <v>93.75</v>
      </c>
      <c r="AR142" s="36"/>
      <c r="AS142" s="36">
        <v>92.86</v>
      </c>
      <c r="AT142" s="36">
        <v>62.86</v>
      </c>
      <c r="AU142" s="36">
        <v>77.78</v>
      </c>
      <c r="AV142" s="36"/>
      <c r="AW142" s="36">
        <v>86.67</v>
      </c>
      <c r="AX142" s="36">
        <v>66.67</v>
      </c>
      <c r="AY142" s="36">
        <v>93.75</v>
      </c>
      <c r="AZ142" s="36">
        <v>100</v>
      </c>
      <c r="BA142" s="36">
        <v>95</v>
      </c>
      <c r="BB142" s="36">
        <v>100</v>
      </c>
      <c r="BC142" s="36">
        <v>100</v>
      </c>
      <c r="BD142" s="36">
        <v>66.67</v>
      </c>
      <c r="BE142" s="36">
        <v>100</v>
      </c>
      <c r="BF142" s="36">
        <v>100</v>
      </c>
      <c r="BG142" s="36"/>
      <c r="BH142" s="36"/>
      <c r="BI142" s="36"/>
      <c r="BJ142" s="36"/>
      <c r="BK142" s="36">
        <v>88.43</v>
      </c>
      <c r="BL142" s="36">
        <v>98.61</v>
      </c>
      <c r="BM142" s="36">
        <v>68.75</v>
      </c>
      <c r="BN142" s="36">
        <v>92.68</v>
      </c>
      <c r="BO142" s="36">
        <v>94.12</v>
      </c>
      <c r="BP142" s="36">
        <v>80.77</v>
      </c>
      <c r="BQ142" s="36">
        <v>72.41</v>
      </c>
      <c r="BR142" s="36">
        <v>100</v>
      </c>
      <c r="BS142" s="36">
        <v>100</v>
      </c>
      <c r="BT142" s="36">
        <v>66.67</v>
      </c>
      <c r="BU142" s="36">
        <v>50</v>
      </c>
      <c r="BV142" s="36">
        <v>93.14</v>
      </c>
      <c r="BW142" s="36">
        <v>91.27</v>
      </c>
      <c r="BX142" s="36">
        <v>100</v>
      </c>
      <c r="BY142" s="36">
        <v>96</v>
      </c>
      <c r="BZ142" s="36">
        <v>100</v>
      </c>
      <c r="CA142" s="36">
        <v>88.46</v>
      </c>
      <c r="CB142" s="36">
        <v>92.45</v>
      </c>
      <c r="CC142" s="36">
        <v>91.77</v>
      </c>
      <c r="CD142" s="36">
        <v>93.87</v>
      </c>
      <c r="CE142" s="36">
        <v>87.14</v>
      </c>
      <c r="CF142" s="36">
        <v>99.41</v>
      </c>
      <c r="CG142" s="36">
        <v>81.92</v>
      </c>
      <c r="CH142" s="36">
        <v>92.5</v>
      </c>
      <c r="CI142" s="36">
        <v>90.91</v>
      </c>
      <c r="CJ142" s="36">
        <v>79.28</v>
      </c>
      <c r="CK142" s="36">
        <v>59.09</v>
      </c>
      <c r="CL142" s="36">
        <v>57.14</v>
      </c>
      <c r="CM142" s="36">
        <v>66.16</v>
      </c>
      <c r="CN142" s="36">
        <v>80.489999999999995</v>
      </c>
      <c r="CO142" s="36">
        <v>47.5</v>
      </c>
      <c r="CP142" s="36">
        <v>63.73</v>
      </c>
      <c r="CQ142" s="36">
        <v>79.81</v>
      </c>
      <c r="CR142" s="36">
        <v>78.38</v>
      </c>
      <c r="CS142" s="36">
        <v>91.3</v>
      </c>
      <c r="CT142" s="36">
        <v>91.43</v>
      </c>
      <c r="CU142" s="36">
        <v>93.75</v>
      </c>
      <c r="CV142" s="36">
        <v>58.33</v>
      </c>
      <c r="CW142" s="36">
        <v>77.739999999999995</v>
      </c>
      <c r="CX142" s="36">
        <v>72.7</v>
      </c>
      <c r="CY142" s="36">
        <v>88.55</v>
      </c>
      <c r="CZ142" s="36">
        <v>95.74</v>
      </c>
      <c r="DA142" s="36">
        <v>87.33</v>
      </c>
      <c r="DB142" s="36">
        <v>67.8</v>
      </c>
      <c r="DC142" s="36">
        <v>50.56</v>
      </c>
      <c r="DD142" s="37"/>
      <c r="DE142" s="37"/>
      <c r="DF142" s="37"/>
      <c r="DG142" s="37"/>
      <c r="DH142" s="37"/>
      <c r="DI142" s="37"/>
      <c r="DJ142" s="37"/>
      <c r="DK142" s="37"/>
      <c r="DL142" s="37"/>
      <c r="DM142" s="37"/>
      <c r="DN142" s="37"/>
      <c r="DO142" s="37"/>
      <c r="DP142" s="37"/>
      <c r="DQ142" s="37"/>
      <c r="DR142" s="37"/>
      <c r="DS142" s="37"/>
      <c r="DT142" s="37"/>
      <c r="DU142" s="37"/>
      <c r="DV142" s="37"/>
      <c r="DW142" s="37"/>
      <c r="DX142" s="37"/>
      <c r="DY142" s="37"/>
      <c r="DZ142" s="37"/>
      <c r="EA142" s="37"/>
      <c r="EB142" s="37"/>
      <c r="EC142" s="37"/>
      <c r="ED142" s="37"/>
      <c r="EE142" s="37"/>
    </row>
    <row r="143" spans="1:135" s="34" customFormat="1" ht="13.8" x14ac:dyDescent="0.3">
      <c r="A143" s="33" t="s">
        <v>577</v>
      </c>
      <c r="B143" s="34" t="s">
        <v>178</v>
      </c>
      <c r="C143" s="34" t="s">
        <v>101</v>
      </c>
      <c r="D143" s="34" t="s">
        <v>102</v>
      </c>
      <c r="E143" s="34" t="s">
        <v>147</v>
      </c>
      <c r="F143" s="34" t="s">
        <v>538</v>
      </c>
      <c r="G143" s="34" t="s">
        <v>105</v>
      </c>
      <c r="H143" s="34" t="s">
        <v>105</v>
      </c>
      <c r="I143" s="34" t="s">
        <v>536</v>
      </c>
      <c r="J143" s="35">
        <v>1</v>
      </c>
      <c r="K143" s="34" t="s">
        <v>537</v>
      </c>
      <c r="L143" s="34" t="s">
        <v>106</v>
      </c>
      <c r="M143" s="36">
        <v>87.97</v>
      </c>
      <c r="N143" s="36">
        <v>94.42</v>
      </c>
      <c r="O143" s="36">
        <v>96.3</v>
      </c>
      <c r="P143" s="36">
        <v>89.6</v>
      </c>
      <c r="Q143" s="36">
        <v>96.91</v>
      </c>
      <c r="R143" s="36">
        <v>80.06</v>
      </c>
      <c r="S143" s="36">
        <v>82.54</v>
      </c>
      <c r="T143" s="36">
        <v>95.72</v>
      </c>
      <c r="U143" s="36">
        <v>96.92</v>
      </c>
      <c r="V143" s="36">
        <v>96.55</v>
      </c>
      <c r="W143" s="36">
        <v>95</v>
      </c>
      <c r="X143" s="36">
        <v>97.16</v>
      </c>
      <c r="Y143" s="36">
        <v>100</v>
      </c>
      <c r="Z143" s="36">
        <v>92.68</v>
      </c>
      <c r="AA143" s="36">
        <v>96.97</v>
      </c>
      <c r="AB143" s="36">
        <v>94.44</v>
      </c>
      <c r="AC143" s="36">
        <v>91.95</v>
      </c>
      <c r="AD143" s="36">
        <v>100</v>
      </c>
      <c r="AE143" s="36">
        <v>84</v>
      </c>
      <c r="AF143" s="36">
        <v>89.47</v>
      </c>
      <c r="AG143" s="36">
        <v>100</v>
      </c>
      <c r="AH143" s="36">
        <v>84.62</v>
      </c>
      <c r="AI143" s="36">
        <v>100</v>
      </c>
      <c r="AJ143" s="36">
        <v>92.19</v>
      </c>
      <c r="AK143" s="36">
        <v>81.58</v>
      </c>
      <c r="AL143" s="36">
        <v>83.33</v>
      </c>
      <c r="AM143" s="36">
        <v>77.78</v>
      </c>
      <c r="AN143" s="36">
        <v>97.56</v>
      </c>
      <c r="AO143" s="36">
        <v>92.31</v>
      </c>
      <c r="AP143" s="36">
        <v>0</v>
      </c>
      <c r="AQ143" s="36">
        <v>100</v>
      </c>
      <c r="AR143" s="36">
        <v>64.290000000000006</v>
      </c>
      <c r="AS143" s="36">
        <v>83.53</v>
      </c>
      <c r="AT143" s="36">
        <v>82.86</v>
      </c>
      <c r="AU143" s="36"/>
      <c r="AV143" s="36"/>
      <c r="AW143" s="36">
        <v>100</v>
      </c>
      <c r="AX143" s="36">
        <v>100</v>
      </c>
      <c r="AY143" s="36">
        <v>100</v>
      </c>
      <c r="AZ143" s="36">
        <v>100</v>
      </c>
      <c r="BA143" s="36">
        <v>100</v>
      </c>
      <c r="BB143" s="36">
        <v>100</v>
      </c>
      <c r="BC143" s="36">
        <v>100</v>
      </c>
      <c r="BD143" s="36">
        <v>100</v>
      </c>
      <c r="BE143" s="36">
        <v>100</v>
      </c>
      <c r="BF143" s="36">
        <v>100</v>
      </c>
      <c r="BG143" s="36"/>
      <c r="BH143" s="36"/>
      <c r="BI143" s="36"/>
      <c r="BJ143" s="36"/>
      <c r="BK143" s="36">
        <v>98.25</v>
      </c>
      <c r="BL143" s="36">
        <v>100</v>
      </c>
      <c r="BM143" s="36">
        <v>93.75</v>
      </c>
      <c r="BN143" s="36">
        <v>97.83</v>
      </c>
      <c r="BO143" s="36">
        <v>100</v>
      </c>
      <c r="BP143" s="36">
        <v>100</v>
      </c>
      <c r="BQ143" s="36">
        <v>74</v>
      </c>
      <c r="BR143" s="36">
        <v>100</v>
      </c>
      <c r="BS143" s="36">
        <v>100</v>
      </c>
      <c r="BT143" s="36">
        <v>57.69</v>
      </c>
      <c r="BU143" s="36">
        <v>85.71</v>
      </c>
      <c r="BV143" s="36">
        <v>96.77</v>
      </c>
      <c r="BW143" s="36">
        <v>98.41</v>
      </c>
      <c r="BX143" s="36">
        <v>100</v>
      </c>
      <c r="BY143" s="36">
        <v>92.31</v>
      </c>
      <c r="BZ143" s="36">
        <v>85.71</v>
      </c>
      <c r="CA143" s="36">
        <v>96.3</v>
      </c>
      <c r="CB143" s="36">
        <v>96.23</v>
      </c>
      <c r="CC143" s="36">
        <v>96.91</v>
      </c>
      <c r="CD143" s="36">
        <v>100</v>
      </c>
      <c r="CE143" s="36">
        <v>100</v>
      </c>
      <c r="CF143" s="36">
        <v>100</v>
      </c>
      <c r="CG143" s="36">
        <v>71.930000000000007</v>
      </c>
      <c r="CH143" s="36">
        <v>82.5</v>
      </c>
      <c r="CI143" s="36">
        <v>81.819999999999993</v>
      </c>
      <c r="CJ143" s="36">
        <v>63.74</v>
      </c>
      <c r="CK143" s="36">
        <v>51.52</v>
      </c>
      <c r="CL143" s="36">
        <v>71.430000000000007</v>
      </c>
      <c r="CM143" s="36">
        <v>66.459999999999994</v>
      </c>
      <c r="CN143" s="36">
        <v>87.8</v>
      </c>
      <c r="CO143" s="36">
        <v>30</v>
      </c>
      <c r="CP143" s="36">
        <v>64.709999999999994</v>
      </c>
      <c r="CQ143" s="36">
        <v>82.54</v>
      </c>
      <c r="CR143" s="36">
        <v>86.49</v>
      </c>
      <c r="CS143" s="36">
        <v>82.61</v>
      </c>
      <c r="CT143" s="36">
        <v>82.86</v>
      </c>
      <c r="CU143" s="36">
        <v>87.88</v>
      </c>
      <c r="CV143" s="36">
        <v>75</v>
      </c>
      <c r="CW143" s="36">
        <v>95.72</v>
      </c>
      <c r="CX143" s="36">
        <v>98.03</v>
      </c>
      <c r="CY143" s="36">
        <v>86.75</v>
      </c>
      <c r="CZ143" s="36">
        <v>100</v>
      </c>
      <c r="DA143" s="36">
        <v>85.86</v>
      </c>
      <c r="DB143" s="36">
        <v>96.69</v>
      </c>
      <c r="DC143" s="36">
        <v>95.08</v>
      </c>
      <c r="DD143" s="37"/>
      <c r="DE143" s="37"/>
      <c r="DF143" s="37"/>
      <c r="DG143" s="37"/>
      <c r="DH143" s="37"/>
      <c r="DI143" s="37"/>
      <c r="DJ143" s="37"/>
      <c r="DK143" s="37"/>
      <c r="DL143" s="37"/>
      <c r="DM143" s="37"/>
      <c r="DN143" s="37"/>
      <c r="DO143" s="37"/>
      <c r="DP143" s="37"/>
      <c r="DQ143" s="37"/>
      <c r="DR143" s="37"/>
      <c r="DS143" s="37"/>
      <c r="DT143" s="37"/>
      <c r="DU143" s="37"/>
      <c r="DV143" s="37"/>
      <c r="DW143" s="37"/>
      <c r="DX143" s="37"/>
      <c r="DY143" s="37"/>
      <c r="DZ143" s="37"/>
      <c r="EA143" s="37"/>
      <c r="EB143" s="37"/>
      <c r="EC143" s="37"/>
      <c r="ED143" s="37"/>
      <c r="EE143" s="37"/>
    </row>
    <row r="144" spans="1:135" s="15" customFormat="1" ht="13.8" x14ac:dyDescent="0.3">
      <c r="A144" s="33" t="s">
        <v>577</v>
      </c>
      <c r="B144" s="34" t="s">
        <v>244</v>
      </c>
      <c r="C144" s="34" t="s">
        <v>101</v>
      </c>
      <c r="D144" s="34" t="s">
        <v>102</v>
      </c>
      <c r="E144" s="34" t="s">
        <v>147</v>
      </c>
      <c r="F144" s="34" t="s">
        <v>134</v>
      </c>
      <c r="G144" s="34" t="s">
        <v>105</v>
      </c>
      <c r="H144" s="34" t="s">
        <v>105</v>
      </c>
      <c r="I144" s="34" t="s">
        <v>536</v>
      </c>
      <c r="J144" s="35">
        <v>1</v>
      </c>
      <c r="K144" s="34" t="s">
        <v>537</v>
      </c>
      <c r="L144" s="34" t="s">
        <v>106</v>
      </c>
      <c r="M144" s="36">
        <v>81.66</v>
      </c>
      <c r="N144" s="36">
        <v>86.27</v>
      </c>
      <c r="O144" s="36">
        <v>88.36</v>
      </c>
      <c r="P144" s="36">
        <v>80.97</v>
      </c>
      <c r="Q144" s="36">
        <v>89.43</v>
      </c>
      <c r="R144" s="36">
        <v>81.31</v>
      </c>
      <c r="S144" s="36">
        <v>80.95</v>
      </c>
      <c r="T144" s="36">
        <v>81.13</v>
      </c>
      <c r="U144" s="36">
        <v>84.68</v>
      </c>
      <c r="V144" s="36">
        <v>88.79</v>
      </c>
      <c r="W144" s="36">
        <v>78.33</v>
      </c>
      <c r="X144" s="36">
        <v>83.68</v>
      </c>
      <c r="Y144" s="36">
        <v>87.5</v>
      </c>
      <c r="Z144" s="36">
        <v>87.8</v>
      </c>
      <c r="AA144" s="36">
        <v>93.94</v>
      </c>
      <c r="AB144" s="36">
        <v>80.56</v>
      </c>
      <c r="AC144" s="36">
        <v>85.06</v>
      </c>
      <c r="AD144" s="36">
        <v>91.36</v>
      </c>
      <c r="AE144" s="36">
        <v>72</v>
      </c>
      <c r="AF144" s="36">
        <v>82.05</v>
      </c>
      <c r="AG144" s="36">
        <v>66.67</v>
      </c>
      <c r="AH144" s="36">
        <v>84.62</v>
      </c>
      <c r="AI144" s="36">
        <v>70</v>
      </c>
      <c r="AJ144" s="36">
        <v>78.12</v>
      </c>
      <c r="AK144" s="36">
        <v>77.930000000000007</v>
      </c>
      <c r="AL144" s="36">
        <v>100</v>
      </c>
      <c r="AM144" s="36">
        <v>94.44</v>
      </c>
      <c r="AN144" s="36">
        <v>60.98</v>
      </c>
      <c r="AO144" s="36">
        <v>69.23</v>
      </c>
      <c r="AP144" s="36">
        <v>0</v>
      </c>
      <c r="AQ144" s="36">
        <v>100</v>
      </c>
      <c r="AR144" s="36">
        <v>57.14</v>
      </c>
      <c r="AS144" s="36">
        <v>97.65</v>
      </c>
      <c r="AT144" s="36">
        <v>65.709999999999994</v>
      </c>
      <c r="AU144" s="36">
        <v>100</v>
      </c>
      <c r="AV144" s="36"/>
      <c r="AW144" s="36">
        <v>65.33</v>
      </c>
      <c r="AX144" s="36">
        <v>59.26</v>
      </c>
      <c r="AY144" s="36">
        <v>63.64</v>
      </c>
      <c r="AZ144" s="36">
        <v>85.71</v>
      </c>
      <c r="BA144" s="36">
        <v>97.73</v>
      </c>
      <c r="BB144" s="36">
        <v>100</v>
      </c>
      <c r="BC144" s="36">
        <v>100</v>
      </c>
      <c r="BD144" s="36">
        <v>83.33</v>
      </c>
      <c r="BE144" s="36">
        <v>100</v>
      </c>
      <c r="BF144" s="36">
        <v>100</v>
      </c>
      <c r="BG144" s="36"/>
      <c r="BH144" s="36"/>
      <c r="BI144" s="36"/>
      <c r="BJ144" s="36"/>
      <c r="BK144" s="36">
        <v>78.7</v>
      </c>
      <c r="BL144" s="36">
        <v>70.27</v>
      </c>
      <c r="BM144" s="36">
        <v>87.5</v>
      </c>
      <c r="BN144" s="36">
        <v>93.48</v>
      </c>
      <c r="BO144" s="36">
        <v>66.67</v>
      </c>
      <c r="BP144" s="36">
        <v>65</v>
      </c>
      <c r="BQ144" s="36">
        <v>80</v>
      </c>
      <c r="BR144" s="36">
        <v>100</v>
      </c>
      <c r="BS144" s="36">
        <v>66.67</v>
      </c>
      <c r="BT144" s="36">
        <v>76.92</v>
      </c>
      <c r="BU144" s="36">
        <v>85.71</v>
      </c>
      <c r="BV144" s="36">
        <v>83.66</v>
      </c>
      <c r="BW144" s="36">
        <v>76.19</v>
      </c>
      <c r="BX144" s="36">
        <v>52.17</v>
      </c>
      <c r="BY144" s="36">
        <v>76.92</v>
      </c>
      <c r="BZ144" s="36">
        <v>85.71</v>
      </c>
      <c r="CA144" s="36">
        <v>85.19</v>
      </c>
      <c r="CB144" s="36">
        <v>99.37</v>
      </c>
      <c r="CC144" s="36">
        <v>89.43</v>
      </c>
      <c r="CD144" s="36">
        <v>95.03</v>
      </c>
      <c r="CE144" s="36">
        <v>90.67</v>
      </c>
      <c r="CF144" s="36">
        <v>98.84</v>
      </c>
      <c r="CG144" s="36">
        <v>79.48</v>
      </c>
      <c r="CH144" s="36">
        <v>77.5</v>
      </c>
      <c r="CI144" s="36">
        <v>90.91</v>
      </c>
      <c r="CJ144" s="36">
        <v>81.31</v>
      </c>
      <c r="CK144" s="36">
        <v>92.42</v>
      </c>
      <c r="CL144" s="36">
        <v>42.86</v>
      </c>
      <c r="CM144" s="36">
        <v>69.36</v>
      </c>
      <c r="CN144" s="36">
        <v>73.17</v>
      </c>
      <c r="CO144" s="36">
        <v>72.5</v>
      </c>
      <c r="CP144" s="36">
        <v>66.91</v>
      </c>
      <c r="CQ144" s="36">
        <v>80.95</v>
      </c>
      <c r="CR144" s="36">
        <v>81.08</v>
      </c>
      <c r="CS144" s="36">
        <v>82.61</v>
      </c>
      <c r="CT144" s="36">
        <v>82.86</v>
      </c>
      <c r="CU144" s="36">
        <v>90.91</v>
      </c>
      <c r="CV144" s="36">
        <v>75</v>
      </c>
      <c r="CW144" s="36">
        <v>81.13</v>
      </c>
      <c r="CX144" s="36">
        <v>80.92</v>
      </c>
      <c r="CY144" s="36">
        <v>91.57</v>
      </c>
      <c r="CZ144" s="36">
        <v>75.510000000000005</v>
      </c>
      <c r="DA144" s="36">
        <v>78.709999999999994</v>
      </c>
      <c r="DB144" s="36">
        <v>83.44</v>
      </c>
      <c r="DC144" s="36">
        <v>76.64</v>
      </c>
      <c r="DD144" s="38"/>
      <c r="DE144" s="38"/>
      <c r="DF144" s="38"/>
      <c r="DG144" s="38"/>
      <c r="DH144" s="38"/>
      <c r="DI144" s="38"/>
      <c r="DJ144" s="38"/>
      <c r="DK144" s="38"/>
      <c r="DL144" s="38"/>
      <c r="DM144" s="38"/>
      <c r="DN144" s="38"/>
      <c r="DO144" s="38"/>
      <c r="DP144" s="38"/>
      <c r="DQ144" s="38"/>
      <c r="DR144" s="38"/>
      <c r="DS144" s="38"/>
      <c r="DT144" s="38"/>
      <c r="DU144" s="38"/>
      <c r="DV144" s="38"/>
      <c r="DW144" s="38"/>
      <c r="DX144" s="38"/>
      <c r="DY144" s="38"/>
      <c r="DZ144" s="38"/>
      <c r="EA144" s="38"/>
      <c r="EB144" s="38"/>
      <c r="EC144" s="38"/>
      <c r="ED144" s="38"/>
      <c r="EE144" s="38"/>
    </row>
    <row r="145" spans="1:135" s="15" customFormat="1" ht="13.8" x14ac:dyDescent="0.3">
      <c r="A145" s="33" t="s">
        <v>577</v>
      </c>
      <c r="B145" s="34" t="s">
        <v>200</v>
      </c>
      <c r="C145" s="34" t="s">
        <v>101</v>
      </c>
      <c r="D145" s="34" t="s">
        <v>102</v>
      </c>
      <c r="E145" s="34" t="s">
        <v>147</v>
      </c>
      <c r="F145" s="34" t="s">
        <v>116</v>
      </c>
      <c r="G145" s="34" t="s">
        <v>201</v>
      </c>
      <c r="H145" s="34" t="s">
        <v>202</v>
      </c>
      <c r="I145" s="34" t="s">
        <v>536</v>
      </c>
      <c r="J145" s="35">
        <v>1</v>
      </c>
      <c r="K145" s="34" t="s">
        <v>537</v>
      </c>
      <c r="L145" s="34" t="s">
        <v>106</v>
      </c>
      <c r="M145" s="36">
        <v>89.44</v>
      </c>
      <c r="N145" s="36">
        <v>87.48</v>
      </c>
      <c r="O145" s="36">
        <v>97.73</v>
      </c>
      <c r="P145" s="36">
        <v>87.71</v>
      </c>
      <c r="Q145" s="36">
        <v>94.52</v>
      </c>
      <c r="R145" s="36">
        <v>84.35</v>
      </c>
      <c r="S145" s="36">
        <v>91</v>
      </c>
      <c r="T145" s="36">
        <v>95.34</v>
      </c>
      <c r="U145" s="36">
        <v>92.83</v>
      </c>
      <c r="V145" s="36">
        <v>96.55</v>
      </c>
      <c r="W145" s="36">
        <v>86.67</v>
      </c>
      <c r="X145" s="36">
        <v>90.97</v>
      </c>
      <c r="Y145" s="36">
        <v>87.5</v>
      </c>
      <c r="Z145" s="36">
        <v>83.74</v>
      </c>
      <c r="AA145" s="36">
        <v>78.790000000000006</v>
      </c>
      <c r="AB145" s="36">
        <v>69.44</v>
      </c>
      <c r="AC145" s="36">
        <v>81.61</v>
      </c>
      <c r="AD145" s="36">
        <v>99.35</v>
      </c>
      <c r="AE145" s="36">
        <v>89.33</v>
      </c>
      <c r="AF145" s="36">
        <v>97.44</v>
      </c>
      <c r="AG145" s="36">
        <v>100</v>
      </c>
      <c r="AH145" s="36">
        <v>96.15</v>
      </c>
      <c r="AI145" s="36">
        <v>100</v>
      </c>
      <c r="AJ145" s="36">
        <v>97.66</v>
      </c>
      <c r="AK145" s="36">
        <v>77.97</v>
      </c>
      <c r="AL145" s="36">
        <v>83.33</v>
      </c>
      <c r="AM145" s="36">
        <v>100</v>
      </c>
      <c r="AN145" s="36">
        <v>58.97</v>
      </c>
      <c r="AO145" s="36">
        <v>65.38</v>
      </c>
      <c r="AP145" s="36">
        <v>28.57</v>
      </c>
      <c r="AQ145" s="36">
        <v>100</v>
      </c>
      <c r="AR145" s="36">
        <v>42.86</v>
      </c>
      <c r="AS145" s="36">
        <v>92.94</v>
      </c>
      <c r="AT145" s="36">
        <v>77.14</v>
      </c>
      <c r="AU145" s="36">
        <v>100</v>
      </c>
      <c r="AV145" s="36"/>
      <c r="AW145" s="36">
        <v>77.59</v>
      </c>
      <c r="AX145" s="36">
        <v>61.11</v>
      </c>
      <c r="AY145" s="36">
        <v>86.67</v>
      </c>
      <c r="AZ145" s="36">
        <v>85.71</v>
      </c>
      <c r="BA145" s="36">
        <v>85</v>
      </c>
      <c r="BB145" s="36">
        <v>87.5</v>
      </c>
      <c r="BC145" s="36">
        <v>77.78</v>
      </c>
      <c r="BD145" s="36">
        <v>100</v>
      </c>
      <c r="BE145" s="36">
        <v>100</v>
      </c>
      <c r="BF145" s="36">
        <v>100</v>
      </c>
      <c r="BG145" s="36"/>
      <c r="BH145" s="36"/>
      <c r="BI145" s="36"/>
      <c r="BJ145" s="36"/>
      <c r="BK145" s="36">
        <v>92.11</v>
      </c>
      <c r="BL145" s="36">
        <v>97.3</v>
      </c>
      <c r="BM145" s="36">
        <v>93.75</v>
      </c>
      <c r="BN145" s="36">
        <v>91.3</v>
      </c>
      <c r="BO145" s="36">
        <v>94.44</v>
      </c>
      <c r="BP145" s="36">
        <v>80.77</v>
      </c>
      <c r="BQ145" s="36">
        <v>76</v>
      </c>
      <c r="BR145" s="36">
        <v>100</v>
      </c>
      <c r="BS145" s="36">
        <v>66.67</v>
      </c>
      <c r="BT145" s="36">
        <v>73.08</v>
      </c>
      <c r="BU145" s="36">
        <v>78.569999999999993</v>
      </c>
      <c r="BV145" s="36">
        <v>99.14</v>
      </c>
      <c r="BW145" s="36">
        <v>98.41</v>
      </c>
      <c r="BX145" s="36">
        <v>100</v>
      </c>
      <c r="BY145" s="36">
        <v>100</v>
      </c>
      <c r="BZ145" s="36">
        <v>100</v>
      </c>
      <c r="CA145" s="36">
        <v>100</v>
      </c>
      <c r="CB145" s="36">
        <v>99.37</v>
      </c>
      <c r="CC145" s="36">
        <v>94.52</v>
      </c>
      <c r="CD145" s="36">
        <v>94.27</v>
      </c>
      <c r="CE145" s="36">
        <v>88.89</v>
      </c>
      <c r="CF145" s="36">
        <v>98.82</v>
      </c>
      <c r="CG145" s="36">
        <v>67.61</v>
      </c>
      <c r="CH145" s="36">
        <v>55</v>
      </c>
      <c r="CI145" s="36">
        <v>63.64</v>
      </c>
      <c r="CJ145" s="36">
        <v>80.180000000000007</v>
      </c>
      <c r="CK145" s="36">
        <v>72.73</v>
      </c>
      <c r="CL145" s="36">
        <v>71.430000000000007</v>
      </c>
      <c r="CM145" s="36"/>
      <c r="CN145" s="36"/>
      <c r="CO145" s="36"/>
      <c r="CP145" s="36"/>
      <c r="CQ145" s="36">
        <v>91</v>
      </c>
      <c r="CR145" s="36">
        <v>94.59</v>
      </c>
      <c r="CS145" s="36">
        <v>100</v>
      </c>
      <c r="CT145" s="36">
        <v>83.33</v>
      </c>
      <c r="CU145" s="36">
        <v>96.77</v>
      </c>
      <c r="CV145" s="36">
        <v>83.33</v>
      </c>
      <c r="CW145" s="36">
        <v>95.34</v>
      </c>
      <c r="CX145" s="36">
        <v>94.52</v>
      </c>
      <c r="CY145" s="36">
        <v>97.59</v>
      </c>
      <c r="CZ145" s="36">
        <v>97.87</v>
      </c>
      <c r="DA145" s="36">
        <v>88.31</v>
      </c>
      <c r="DB145" s="36">
        <v>93.49</v>
      </c>
      <c r="DC145" s="36">
        <v>91.94</v>
      </c>
      <c r="DD145" s="38"/>
      <c r="DE145" s="38"/>
      <c r="DF145" s="38"/>
      <c r="DG145" s="38"/>
      <c r="DH145" s="38"/>
      <c r="DI145" s="38"/>
      <c r="DJ145" s="38"/>
      <c r="DK145" s="38"/>
      <c r="DL145" s="38"/>
      <c r="DM145" s="38"/>
      <c r="DN145" s="38"/>
      <c r="DO145" s="38"/>
      <c r="DP145" s="38"/>
      <c r="DQ145" s="38"/>
      <c r="DR145" s="38"/>
      <c r="DS145" s="38"/>
      <c r="DT145" s="38"/>
      <c r="DU145" s="38"/>
      <c r="DV145" s="38"/>
      <c r="DW145" s="38"/>
      <c r="DX145" s="38"/>
      <c r="DY145" s="38"/>
      <c r="DZ145" s="38"/>
      <c r="EA145" s="38"/>
      <c r="EB145" s="38"/>
      <c r="EC145" s="38"/>
      <c r="ED145" s="38"/>
      <c r="EE145" s="38"/>
    </row>
    <row r="146" spans="1:135" s="15" customFormat="1" ht="13.8" x14ac:dyDescent="0.3">
      <c r="A146" s="33" t="s">
        <v>577</v>
      </c>
      <c r="B146" s="34" t="s">
        <v>184</v>
      </c>
      <c r="C146" s="34" t="s">
        <v>101</v>
      </c>
      <c r="D146" s="34" t="s">
        <v>102</v>
      </c>
      <c r="E146" s="34" t="s">
        <v>147</v>
      </c>
      <c r="F146" s="34" t="s">
        <v>116</v>
      </c>
      <c r="G146" s="34" t="s">
        <v>185</v>
      </c>
      <c r="H146" s="34" t="s">
        <v>186</v>
      </c>
      <c r="I146" s="34" t="s">
        <v>536</v>
      </c>
      <c r="J146" s="35">
        <v>0</v>
      </c>
      <c r="K146" s="34" t="s">
        <v>537</v>
      </c>
      <c r="L146" s="34" t="s">
        <v>106</v>
      </c>
      <c r="M146" s="36">
        <v>95.39</v>
      </c>
      <c r="N146" s="36">
        <v>97.72</v>
      </c>
      <c r="O146" s="36">
        <v>96.12</v>
      </c>
      <c r="P146" s="36">
        <v>94.27</v>
      </c>
      <c r="Q146" s="36">
        <v>97.37</v>
      </c>
      <c r="R146" s="36">
        <v>91.92</v>
      </c>
      <c r="S146" s="36">
        <v>97.14</v>
      </c>
      <c r="T146" s="36">
        <v>98.62</v>
      </c>
      <c r="U146" s="36">
        <v>98.01</v>
      </c>
      <c r="V146" s="36">
        <v>96.55</v>
      </c>
      <c r="W146" s="36">
        <v>96.67</v>
      </c>
      <c r="X146" s="36">
        <v>98.94</v>
      </c>
      <c r="Y146" s="36">
        <v>100</v>
      </c>
      <c r="Z146" s="36">
        <v>97.56</v>
      </c>
      <c r="AA146" s="36">
        <v>90.91</v>
      </c>
      <c r="AB146" s="36">
        <v>100</v>
      </c>
      <c r="AC146" s="36">
        <v>97.7</v>
      </c>
      <c r="AD146" s="36">
        <v>100</v>
      </c>
      <c r="AE146" s="36">
        <v>76</v>
      </c>
      <c r="AF146" s="36">
        <v>94.87</v>
      </c>
      <c r="AG146" s="36">
        <v>100</v>
      </c>
      <c r="AH146" s="36">
        <v>96.15</v>
      </c>
      <c r="AI146" s="36">
        <v>80</v>
      </c>
      <c r="AJ146" s="36">
        <v>96.09</v>
      </c>
      <c r="AK146" s="36">
        <v>87.64</v>
      </c>
      <c r="AL146" s="36">
        <v>55.56</v>
      </c>
      <c r="AM146" s="36">
        <v>100</v>
      </c>
      <c r="AN146" s="36">
        <v>83.33</v>
      </c>
      <c r="AO146" s="36">
        <v>97.44</v>
      </c>
      <c r="AP146" s="36">
        <v>42.86</v>
      </c>
      <c r="AQ146" s="36">
        <v>100</v>
      </c>
      <c r="AR146" s="36">
        <v>57.14</v>
      </c>
      <c r="AS146" s="36">
        <v>100</v>
      </c>
      <c r="AT146" s="36">
        <v>82.86</v>
      </c>
      <c r="AU146" s="36">
        <v>100</v>
      </c>
      <c r="AV146" s="36"/>
      <c r="AW146" s="36">
        <v>93.33</v>
      </c>
      <c r="AX146" s="36">
        <v>90</v>
      </c>
      <c r="AY146" s="36">
        <v>93.33</v>
      </c>
      <c r="AZ146" s="36">
        <v>100</v>
      </c>
      <c r="BA146" s="36">
        <v>97.62</v>
      </c>
      <c r="BB146" s="36">
        <v>100</v>
      </c>
      <c r="BC146" s="36">
        <v>95</v>
      </c>
      <c r="BD146" s="36">
        <v>100</v>
      </c>
      <c r="BE146" s="36">
        <v>100</v>
      </c>
      <c r="BF146" s="36">
        <v>75</v>
      </c>
      <c r="BG146" s="36"/>
      <c r="BH146" s="36"/>
      <c r="BI146" s="36"/>
      <c r="BJ146" s="36"/>
      <c r="BK146" s="36">
        <v>99.12</v>
      </c>
      <c r="BL146" s="36">
        <v>100</v>
      </c>
      <c r="BM146" s="36">
        <v>100</v>
      </c>
      <c r="BN146" s="36">
        <v>100</v>
      </c>
      <c r="BO146" s="36">
        <v>100</v>
      </c>
      <c r="BP146" s="36">
        <v>96.15</v>
      </c>
      <c r="BQ146" s="36">
        <v>84</v>
      </c>
      <c r="BR146" s="36">
        <v>100</v>
      </c>
      <c r="BS146" s="36">
        <v>66.67</v>
      </c>
      <c r="BT146" s="36">
        <v>84.62</v>
      </c>
      <c r="BU146" s="36">
        <v>85.71</v>
      </c>
      <c r="BV146" s="36">
        <v>100</v>
      </c>
      <c r="BW146" s="36">
        <v>100</v>
      </c>
      <c r="BX146" s="36">
        <v>100</v>
      </c>
      <c r="BY146" s="36">
        <v>100</v>
      </c>
      <c r="BZ146" s="36">
        <v>100</v>
      </c>
      <c r="CA146" s="36">
        <v>100</v>
      </c>
      <c r="CB146" s="36">
        <v>100</v>
      </c>
      <c r="CC146" s="36">
        <v>97.37</v>
      </c>
      <c r="CD146" s="36">
        <v>98.42</v>
      </c>
      <c r="CE146" s="36">
        <v>97.22</v>
      </c>
      <c r="CF146" s="36">
        <v>99.42</v>
      </c>
      <c r="CG146" s="36">
        <v>82.09</v>
      </c>
      <c r="CH146" s="36">
        <v>70</v>
      </c>
      <c r="CI146" s="36">
        <v>90.91</v>
      </c>
      <c r="CJ146" s="36">
        <v>88.6</v>
      </c>
      <c r="CK146" s="36">
        <v>92.42</v>
      </c>
      <c r="CL146" s="36">
        <v>85.71</v>
      </c>
      <c r="CM146" s="36"/>
      <c r="CN146" s="36"/>
      <c r="CO146" s="36"/>
      <c r="CP146" s="36"/>
      <c r="CQ146" s="36">
        <v>97.14</v>
      </c>
      <c r="CR146" s="36">
        <v>100</v>
      </c>
      <c r="CS146" s="36">
        <v>100</v>
      </c>
      <c r="CT146" s="36">
        <v>100</v>
      </c>
      <c r="CU146" s="36">
        <v>100</v>
      </c>
      <c r="CV146" s="36">
        <v>75</v>
      </c>
      <c r="CW146" s="36">
        <v>98.62</v>
      </c>
      <c r="CX146" s="36">
        <v>98.03</v>
      </c>
      <c r="CY146" s="36">
        <v>96.79</v>
      </c>
      <c r="CZ146" s="36">
        <v>98.58</v>
      </c>
      <c r="DA146" s="36">
        <v>94.89</v>
      </c>
      <c r="DB146" s="36">
        <v>99.78</v>
      </c>
      <c r="DC146" s="36">
        <v>99.18</v>
      </c>
      <c r="DD146" s="38"/>
      <c r="DE146" s="38"/>
      <c r="DF146" s="38"/>
      <c r="DG146" s="38"/>
      <c r="DH146" s="38"/>
      <c r="DI146" s="38"/>
      <c r="DJ146" s="38"/>
      <c r="DK146" s="38"/>
      <c r="DL146" s="38"/>
      <c r="DM146" s="38"/>
      <c r="DN146" s="38"/>
      <c r="DO146" s="38"/>
      <c r="DP146" s="38"/>
      <c r="DQ146" s="38"/>
      <c r="DR146" s="38"/>
      <c r="DS146" s="38"/>
      <c r="DT146" s="38"/>
      <c r="DU146" s="38"/>
      <c r="DV146" s="38"/>
      <c r="DW146" s="38"/>
      <c r="DX146" s="38"/>
      <c r="DY146" s="38"/>
      <c r="DZ146" s="38"/>
      <c r="EA146" s="38"/>
      <c r="EB146" s="38"/>
      <c r="EC146" s="38"/>
      <c r="ED146" s="38"/>
      <c r="EE146" s="38"/>
    </row>
    <row r="147" spans="1:135" s="15" customFormat="1" ht="13.8" x14ac:dyDescent="0.3">
      <c r="A147" s="33" t="s">
        <v>577</v>
      </c>
      <c r="B147" s="15" t="s">
        <v>457</v>
      </c>
      <c r="C147" s="15" t="s">
        <v>101</v>
      </c>
      <c r="D147" s="15" t="s">
        <v>543</v>
      </c>
      <c r="E147" s="15" t="s">
        <v>176</v>
      </c>
      <c r="F147" s="15" t="s">
        <v>322</v>
      </c>
      <c r="G147" s="15" t="s">
        <v>105</v>
      </c>
      <c r="H147" s="15" t="s">
        <v>105</v>
      </c>
      <c r="I147" s="15" t="s">
        <v>536</v>
      </c>
      <c r="J147" s="39">
        <v>1</v>
      </c>
      <c r="K147" s="15" t="s">
        <v>542</v>
      </c>
      <c r="L147" s="15" t="s">
        <v>324</v>
      </c>
      <c r="M147" s="16"/>
      <c r="N147" s="16"/>
      <c r="O147" s="16"/>
      <c r="P147" s="16"/>
      <c r="Q147" s="16"/>
      <c r="R147" s="16"/>
      <c r="S147" s="16"/>
      <c r="T147" s="16"/>
      <c r="U147" s="16"/>
      <c r="V147" s="16"/>
      <c r="W147" s="16"/>
      <c r="X147" s="16"/>
      <c r="Y147" s="16"/>
      <c r="Z147" s="16">
        <v>63.33</v>
      </c>
      <c r="AA147" s="16">
        <v>55.56</v>
      </c>
      <c r="AB147" s="16">
        <v>80</v>
      </c>
      <c r="AC147" s="16">
        <v>63.08</v>
      </c>
      <c r="AD147" s="16"/>
      <c r="AE147" s="16">
        <v>71.430000000000007</v>
      </c>
      <c r="AF147" s="16"/>
      <c r="AG147" s="16"/>
      <c r="AH147" s="16"/>
      <c r="AI147" s="16"/>
      <c r="AJ147" s="16"/>
      <c r="AK147" s="16">
        <v>72.86</v>
      </c>
      <c r="AL147" s="16"/>
      <c r="AM147" s="16"/>
      <c r="AN147" s="16">
        <v>52.56</v>
      </c>
      <c r="AO147" s="16">
        <v>70.83</v>
      </c>
      <c r="AP147" s="16">
        <v>50</v>
      </c>
      <c r="AQ147" s="16"/>
      <c r="AR147" s="16"/>
      <c r="AS147" s="16">
        <v>94.05</v>
      </c>
      <c r="AT147" s="16">
        <v>33.33</v>
      </c>
      <c r="AU147" s="16"/>
      <c r="AV147" s="16"/>
      <c r="AW147" s="16"/>
      <c r="AX147" s="16"/>
      <c r="AY147" s="16"/>
      <c r="AZ147" s="16"/>
      <c r="BA147" s="16"/>
      <c r="BB147" s="16"/>
      <c r="BC147" s="16"/>
      <c r="BD147" s="16"/>
      <c r="BE147" s="16"/>
      <c r="BF147" s="16"/>
      <c r="BG147" s="16"/>
      <c r="BH147" s="16"/>
      <c r="BI147" s="16"/>
      <c r="BJ147" s="16"/>
      <c r="BK147" s="16">
        <v>83.64</v>
      </c>
      <c r="BL147" s="16">
        <v>88.33</v>
      </c>
      <c r="BM147" s="16">
        <v>62.5</v>
      </c>
      <c r="BN147" s="16">
        <v>91.3</v>
      </c>
      <c r="BO147" s="16">
        <v>88.89</v>
      </c>
      <c r="BP147" s="16">
        <v>76.92</v>
      </c>
      <c r="BQ147" s="16"/>
      <c r="BR147" s="16"/>
      <c r="BS147" s="16"/>
      <c r="BT147" s="16"/>
      <c r="BU147" s="16"/>
      <c r="BV147" s="16">
        <v>81.58</v>
      </c>
      <c r="BW147" s="16">
        <v>70.13</v>
      </c>
      <c r="BX147" s="16">
        <v>85.71</v>
      </c>
      <c r="BY147" s="16">
        <v>87.5</v>
      </c>
      <c r="BZ147" s="16">
        <v>85.71</v>
      </c>
      <c r="CA147" s="16">
        <v>80.95</v>
      </c>
      <c r="CB147" s="16">
        <v>94.56</v>
      </c>
      <c r="CC147" s="16"/>
      <c r="CD147" s="16">
        <v>76.959999999999994</v>
      </c>
      <c r="CE147" s="16">
        <v>53.98</v>
      </c>
      <c r="CF147" s="16">
        <v>95.73</v>
      </c>
      <c r="CG147" s="16">
        <v>74.290000000000006</v>
      </c>
      <c r="CH147" s="16">
        <v>67.5</v>
      </c>
      <c r="CI147" s="16">
        <v>90.91</v>
      </c>
      <c r="CJ147" s="16">
        <v>83.11</v>
      </c>
      <c r="CK147" s="16">
        <v>72.73</v>
      </c>
      <c r="CL147" s="16">
        <v>42.86</v>
      </c>
      <c r="CM147" s="16"/>
      <c r="CN147" s="16"/>
      <c r="CO147" s="16"/>
      <c r="CP147" s="16"/>
      <c r="CQ147" s="16"/>
      <c r="CR147" s="16"/>
      <c r="CS147" s="16"/>
      <c r="CT147" s="16"/>
      <c r="CU147" s="16"/>
      <c r="CV147" s="16"/>
      <c r="CW147" s="16">
        <v>77.55</v>
      </c>
      <c r="CX147" s="16">
        <v>58.33</v>
      </c>
      <c r="CY147" s="16">
        <v>89.47</v>
      </c>
      <c r="CZ147" s="16">
        <v>87.5</v>
      </c>
      <c r="DA147" s="16">
        <v>83.22</v>
      </c>
      <c r="DB147" s="16">
        <v>86.57</v>
      </c>
      <c r="DC147" s="16"/>
      <c r="DD147" s="38"/>
      <c r="DE147" s="38"/>
      <c r="DF147" s="38"/>
      <c r="DG147" s="38"/>
      <c r="DH147" s="38"/>
      <c r="DI147" s="38"/>
      <c r="DJ147" s="38"/>
      <c r="DK147" s="38"/>
      <c r="DL147" s="38"/>
      <c r="DM147" s="38"/>
      <c r="DN147" s="38"/>
      <c r="DO147" s="38"/>
      <c r="DP147" s="38"/>
      <c r="DQ147" s="38"/>
      <c r="DR147" s="38"/>
      <c r="DS147" s="38"/>
      <c r="DT147" s="38"/>
      <c r="DU147" s="38"/>
      <c r="DV147" s="38"/>
      <c r="DW147" s="38"/>
      <c r="DX147" s="38"/>
      <c r="DY147" s="38"/>
      <c r="DZ147" s="38"/>
      <c r="EA147" s="38"/>
      <c r="EB147" s="38"/>
      <c r="EC147" s="38"/>
      <c r="ED147" s="38"/>
      <c r="EE147" s="38"/>
    </row>
    <row r="148" spans="1:135" s="34" customFormat="1" ht="13.8" x14ac:dyDescent="0.3">
      <c r="A148" s="33" t="s">
        <v>577</v>
      </c>
      <c r="B148" s="34" t="s">
        <v>240</v>
      </c>
      <c r="C148" s="34" t="s">
        <v>101</v>
      </c>
      <c r="D148" s="34" t="s">
        <v>102</v>
      </c>
      <c r="E148" s="34" t="s">
        <v>227</v>
      </c>
      <c r="F148" s="34" t="s">
        <v>108</v>
      </c>
      <c r="G148" s="34" t="s">
        <v>105</v>
      </c>
      <c r="H148" s="34" t="s">
        <v>105</v>
      </c>
      <c r="I148" s="34" t="s">
        <v>536</v>
      </c>
      <c r="J148" s="35">
        <v>1</v>
      </c>
      <c r="K148" s="34" t="s">
        <v>537</v>
      </c>
      <c r="L148" s="34" t="s">
        <v>106</v>
      </c>
      <c r="M148" s="36">
        <v>85.13</v>
      </c>
      <c r="N148" s="36">
        <v>93.57</v>
      </c>
      <c r="O148" s="36">
        <v>91.39</v>
      </c>
      <c r="P148" s="36">
        <v>89.32</v>
      </c>
      <c r="Q148" s="36">
        <v>85.84</v>
      </c>
      <c r="R148" s="36">
        <v>68.44</v>
      </c>
      <c r="S148" s="36">
        <v>90.1</v>
      </c>
      <c r="T148" s="36">
        <v>96.1</v>
      </c>
      <c r="U148" s="36"/>
      <c r="V148" s="36"/>
      <c r="W148" s="36"/>
      <c r="X148" s="36"/>
      <c r="Y148" s="36"/>
      <c r="Z148" s="36">
        <v>93.5</v>
      </c>
      <c r="AA148" s="36">
        <v>96.97</v>
      </c>
      <c r="AB148" s="36">
        <v>97.22</v>
      </c>
      <c r="AC148" s="36">
        <v>90.8</v>
      </c>
      <c r="AD148" s="36">
        <v>91.24</v>
      </c>
      <c r="AE148" s="36"/>
      <c r="AF148" s="36"/>
      <c r="AG148" s="36"/>
      <c r="AH148" s="36"/>
      <c r="AI148" s="36"/>
      <c r="AJ148" s="36">
        <v>97.27</v>
      </c>
      <c r="AK148" s="36">
        <v>86.85</v>
      </c>
      <c r="AL148" s="36">
        <v>93.33</v>
      </c>
      <c r="AM148" s="36">
        <v>94.44</v>
      </c>
      <c r="AN148" s="36">
        <v>100</v>
      </c>
      <c r="AO148" s="36">
        <v>91.67</v>
      </c>
      <c r="AP148" s="36">
        <v>0</v>
      </c>
      <c r="AQ148" s="36">
        <v>60</v>
      </c>
      <c r="AR148" s="36"/>
      <c r="AS148" s="36">
        <v>93.98</v>
      </c>
      <c r="AT148" s="36">
        <v>62.86</v>
      </c>
      <c r="AU148" s="36">
        <v>100</v>
      </c>
      <c r="AV148" s="36"/>
      <c r="AW148" s="36">
        <v>98.39</v>
      </c>
      <c r="AX148" s="36">
        <v>100</v>
      </c>
      <c r="AY148" s="36">
        <v>96.88</v>
      </c>
      <c r="AZ148" s="36">
        <v>100</v>
      </c>
      <c r="BA148" s="36">
        <v>88.64</v>
      </c>
      <c r="BB148" s="36">
        <v>88.89</v>
      </c>
      <c r="BC148" s="36">
        <v>95</v>
      </c>
      <c r="BD148" s="36">
        <v>100</v>
      </c>
      <c r="BE148" s="36">
        <v>75</v>
      </c>
      <c r="BF148" s="36">
        <v>75</v>
      </c>
      <c r="BG148" s="36"/>
      <c r="BH148" s="36"/>
      <c r="BI148" s="36"/>
      <c r="BJ148" s="36"/>
      <c r="BK148" s="36">
        <v>89.29</v>
      </c>
      <c r="BL148" s="36">
        <v>91.67</v>
      </c>
      <c r="BM148" s="36">
        <v>93.75</v>
      </c>
      <c r="BN148" s="36">
        <v>93.33</v>
      </c>
      <c r="BO148" s="36">
        <v>100</v>
      </c>
      <c r="BP148" s="36">
        <v>73.08</v>
      </c>
      <c r="BQ148" s="36"/>
      <c r="BR148" s="36"/>
      <c r="BS148" s="36"/>
      <c r="BT148" s="36"/>
      <c r="BU148" s="36"/>
      <c r="BV148" s="36">
        <v>90.07</v>
      </c>
      <c r="BW148" s="36">
        <v>90.48</v>
      </c>
      <c r="BX148" s="36">
        <v>76.19</v>
      </c>
      <c r="BY148" s="36">
        <v>80</v>
      </c>
      <c r="BZ148" s="36">
        <v>100</v>
      </c>
      <c r="CA148" s="36">
        <v>91.67</v>
      </c>
      <c r="CB148" s="36"/>
      <c r="CC148" s="36">
        <v>85.84</v>
      </c>
      <c r="CD148" s="36">
        <v>91.72</v>
      </c>
      <c r="CE148" s="36">
        <v>87.14</v>
      </c>
      <c r="CF148" s="36">
        <v>95.54</v>
      </c>
      <c r="CG148" s="36">
        <v>54.48</v>
      </c>
      <c r="CH148" s="36">
        <v>40</v>
      </c>
      <c r="CI148" s="36">
        <v>72.73</v>
      </c>
      <c r="CJ148" s="36">
        <v>57.66</v>
      </c>
      <c r="CK148" s="36">
        <v>67.42</v>
      </c>
      <c r="CL148" s="36">
        <v>71.430000000000007</v>
      </c>
      <c r="CM148" s="36">
        <v>54.68</v>
      </c>
      <c r="CN148" s="36">
        <v>76.42</v>
      </c>
      <c r="CO148" s="36">
        <v>0</v>
      </c>
      <c r="CP148" s="36">
        <v>48.47</v>
      </c>
      <c r="CQ148" s="36">
        <v>90.1</v>
      </c>
      <c r="CR148" s="36">
        <v>97.3</v>
      </c>
      <c r="CS148" s="36">
        <v>82.61</v>
      </c>
      <c r="CT148" s="36">
        <v>91.43</v>
      </c>
      <c r="CU148" s="36">
        <v>84.38</v>
      </c>
      <c r="CV148" s="36">
        <v>83.33</v>
      </c>
      <c r="CW148" s="36">
        <v>96.1</v>
      </c>
      <c r="CX148" s="36">
        <v>96.35</v>
      </c>
      <c r="CY148" s="36">
        <v>97.59</v>
      </c>
      <c r="CZ148" s="36">
        <v>95.65</v>
      </c>
      <c r="DA148" s="36">
        <v>79.209999999999994</v>
      </c>
      <c r="DB148" s="36">
        <v>96.25</v>
      </c>
      <c r="DC148" s="36">
        <v>95.08</v>
      </c>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row>
    <row r="149" spans="1:135" s="15" customFormat="1" ht="13.8" x14ac:dyDescent="0.3">
      <c r="A149" s="33" t="s">
        <v>577</v>
      </c>
      <c r="B149" s="34" t="s">
        <v>111</v>
      </c>
      <c r="C149" s="34" t="s">
        <v>101</v>
      </c>
      <c r="D149" s="34" t="s">
        <v>102</v>
      </c>
      <c r="E149" s="34" t="s">
        <v>103</v>
      </c>
      <c r="F149" s="34" t="s">
        <v>112</v>
      </c>
      <c r="G149" s="34" t="s">
        <v>105</v>
      </c>
      <c r="H149" s="34" t="s">
        <v>105</v>
      </c>
      <c r="I149" s="34" t="s">
        <v>536</v>
      </c>
      <c r="J149" s="35">
        <v>1</v>
      </c>
      <c r="K149" s="34" t="s">
        <v>537</v>
      </c>
      <c r="L149" s="34" t="s">
        <v>106</v>
      </c>
      <c r="M149" s="36">
        <v>75.13</v>
      </c>
      <c r="N149" s="36">
        <v>71.38</v>
      </c>
      <c r="O149" s="36">
        <v>80.67</v>
      </c>
      <c r="P149" s="36">
        <v>77.66</v>
      </c>
      <c r="Q149" s="36">
        <v>87.61</v>
      </c>
      <c r="R149" s="36">
        <v>74.08</v>
      </c>
      <c r="S149" s="36">
        <v>46.5</v>
      </c>
      <c r="T149" s="36">
        <v>80.3</v>
      </c>
      <c r="U149" s="36">
        <v>75.36</v>
      </c>
      <c r="V149" s="36">
        <v>75.86</v>
      </c>
      <c r="W149" s="36">
        <v>61.67</v>
      </c>
      <c r="X149" s="36">
        <v>81.209999999999994</v>
      </c>
      <c r="Y149" s="36">
        <v>37.5</v>
      </c>
      <c r="Z149" s="36">
        <v>67.48</v>
      </c>
      <c r="AA149" s="36">
        <v>81.819999999999993</v>
      </c>
      <c r="AB149" s="36">
        <v>55.56</v>
      </c>
      <c r="AC149" s="36">
        <v>67.819999999999993</v>
      </c>
      <c r="AD149" s="36">
        <v>82.95</v>
      </c>
      <c r="AE149" s="36">
        <v>56</v>
      </c>
      <c r="AF149" s="36">
        <v>89.74</v>
      </c>
      <c r="AG149" s="36">
        <v>91.67</v>
      </c>
      <c r="AH149" s="36">
        <v>92.31</v>
      </c>
      <c r="AI149" s="36">
        <v>70</v>
      </c>
      <c r="AJ149" s="36">
        <v>88.28</v>
      </c>
      <c r="AK149" s="36">
        <v>80.67</v>
      </c>
      <c r="AL149" s="36">
        <v>61.11</v>
      </c>
      <c r="AM149" s="36">
        <v>77.78</v>
      </c>
      <c r="AN149" s="36">
        <v>85.29</v>
      </c>
      <c r="AO149" s="36">
        <v>96.15</v>
      </c>
      <c r="AP149" s="36">
        <v>27.78</v>
      </c>
      <c r="AQ149" s="36">
        <v>91.25</v>
      </c>
      <c r="AR149" s="36">
        <v>60</v>
      </c>
      <c r="AS149" s="36">
        <v>77.650000000000006</v>
      </c>
      <c r="AT149" s="36">
        <v>97.14</v>
      </c>
      <c r="AU149" s="36">
        <v>100</v>
      </c>
      <c r="AV149" s="36"/>
      <c r="AW149" s="36">
        <v>95</v>
      </c>
      <c r="AX149" s="36">
        <v>85</v>
      </c>
      <c r="AY149" s="36">
        <v>100</v>
      </c>
      <c r="AZ149" s="36">
        <v>100</v>
      </c>
      <c r="BA149" s="36">
        <v>100</v>
      </c>
      <c r="BB149" s="36">
        <v>100</v>
      </c>
      <c r="BC149" s="36">
        <v>100</v>
      </c>
      <c r="BD149" s="36">
        <v>100</v>
      </c>
      <c r="BE149" s="36">
        <v>100</v>
      </c>
      <c r="BF149" s="36">
        <v>100</v>
      </c>
      <c r="BG149" s="36">
        <v>79.14</v>
      </c>
      <c r="BH149" s="36">
        <v>78.569999999999993</v>
      </c>
      <c r="BI149" s="36">
        <v>88.71</v>
      </c>
      <c r="BJ149" s="36">
        <v>73</v>
      </c>
      <c r="BK149" s="36">
        <v>68.06</v>
      </c>
      <c r="BL149" s="36">
        <v>71.62</v>
      </c>
      <c r="BM149" s="36">
        <v>43.75</v>
      </c>
      <c r="BN149" s="36">
        <v>80.430000000000007</v>
      </c>
      <c r="BO149" s="36">
        <v>61.11</v>
      </c>
      <c r="BP149" s="36">
        <v>55</v>
      </c>
      <c r="BQ149" s="36">
        <v>39.29</v>
      </c>
      <c r="BR149" s="36">
        <v>50</v>
      </c>
      <c r="BS149" s="36">
        <v>50</v>
      </c>
      <c r="BT149" s="36">
        <v>12.5</v>
      </c>
      <c r="BU149" s="36">
        <v>33.33</v>
      </c>
      <c r="BV149" s="36">
        <v>72.17</v>
      </c>
      <c r="BW149" s="36">
        <v>69.05</v>
      </c>
      <c r="BX149" s="36">
        <v>47.83</v>
      </c>
      <c r="BY149" s="36">
        <v>75.64</v>
      </c>
      <c r="BZ149" s="36">
        <v>39.29</v>
      </c>
      <c r="CA149" s="36">
        <v>70.37</v>
      </c>
      <c r="CB149" s="36">
        <v>82.1</v>
      </c>
      <c r="CC149" s="36">
        <v>87.61</v>
      </c>
      <c r="CD149" s="36">
        <v>82.28</v>
      </c>
      <c r="CE149" s="36">
        <v>80.56</v>
      </c>
      <c r="CF149" s="36">
        <v>84.88</v>
      </c>
      <c r="CG149" s="36">
        <v>51.42</v>
      </c>
      <c r="CH149" s="36">
        <v>67.5</v>
      </c>
      <c r="CI149" s="36">
        <v>63.64</v>
      </c>
      <c r="CJ149" s="36">
        <v>38.96</v>
      </c>
      <c r="CK149" s="36">
        <v>28.03</v>
      </c>
      <c r="CL149" s="36">
        <v>42.86</v>
      </c>
      <c r="CM149" s="36">
        <v>81.510000000000005</v>
      </c>
      <c r="CN149" s="36">
        <v>78.05</v>
      </c>
      <c r="CO149" s="36">
        <v>33.33</v>
      </c>
      <c r="CP149" s="36">
        <v>85.71</v>
      </c>
      <c r="CQ149" s="36">
        <v>46.5</v>
      </c>
      <c r="CR149" s="36">
        <v>35.14</v>
      </c>
      <c r="CS149" s="36">
        <v>56.52</v>
      </c>
      <c r="CT149" s="36">
        <v>36.67</v>
      </c>
      <c r="CU149" s="36">
        <v>48.39</v>
      </c>
      <c r="CV149" s="36">
        <v>58.33</v>
      </c>
      <c r="CW149" s="36">
        <v>80.3</v>
      </c>
      <c r="CX149" s="36">
        <v>65.75</v>
      </c>
      <c r="CY149" s="36">
        <v>85.54</v>
      </c>
      <c r="CZ149" s="36">
        <v>90.96</v>
      </c>
      <c r="DA149" s="36">
        <v>63.81</v>
      </c>
      <c r="DB149" s="36">
        <v>90.56</v>
      </c>
      <c r="DC149" s="36">
        <v>84.43</v>
      </c>
      <c r="DD149" s="38"/>
      <c r="DE149" s="38"/>
      <c r="DF149" s="38"/>
      <c r="DG149" s="38"/>
      <c r="DH149" s="38"/>
      <c r="DI149" s="38"/>
      <c r="DJ149" s="38"/>
      <c r="DK149" s="38"/>
      <c r="DL149" s="38"/>
      <c r="DM149" s="38"/>
      <c r="DN149" s="38"/>
      <c r="DO149" s="38"/>
      <c r="DP149" s="38"/>
      <c r="DQ149" s="38"/>
      <c r="DR149" s="38"/>
      <c r="DS149" s="38"/>
      <c r="DT149" s="38"/>
      <c r="DU149" s="38"/>
      <c r="DV149" s="38"/>
      <c r="DW149" s="38"/>
      <c r="DX149" s="38"/>
      <c r="DY149" s="38"/>
      <c r="DZ149" s="38"/>
      <c r="EA149" s="38"/>
      <c r="EB149" s="38"/>
      <c r="EC149" s="38"/>
      <c r="ED149" s="38"/>
      <c r="EE149" s="38"/>
    </row>
    <row r="150" spans="1:135" s="34" customFormat="1" ht="13.8" x14ac:dyDescent="0.3">
      <c r="A150" s="33" t="s">
        <v>577</v>
      </c>
      <c r="B150" s="34" t="s">
        <v>268</v>
      </c>
      <c r="C150" s="34" t="s">
        <v>101</v>
      </c>
      <c r="D150" s="34" t="s">
        <v>102</v>
      </c>
      <c r="E150" s="34" t="s">
        <v>103</v>
      </c>
      <c r="F150" s="34" t="s">
        <v>235</v>
      </c>
      <c r="G150" s="34" t="s">
        <v>105</v>
      </c>
      <c r="H150" s="34" t="s">
        <v>105</v>
      </c>
      <c r="I150" s="34" t="s">
        <v>536</v>
      </c>
      <c r="J150" s="35">
        <v>1</v>
      </c>
      <c r="K150" s="34" t="s">
        <v>537</v>
      </c>
      <c r="L150" s="34" t="s">
        <v>106</v>
      </c>
      <c r="M150" s="36">
        <v>92</v>
      </c>
      <c r="N150" s="36">
        <v>96.18</v>
      </c>
      <c r="O150" s="36">
        <v>95.39</v>
      </c>
      <c r="P150" s="36">
        <v>88.88</v>
      </c>
      <c r="Q150" s="36">
        <v>97.84</v>
      </c>
      <c r="R150" s="36">
        <v>91.35</v>
      </c>
      <c r="S150" s="36">
        <v>98.06</v>
      </c>
      <c r="T150" s="36">
        <v>97.03</v>
      </c>
      <c r="U150" s="36">
        <v>96.67</v>
      </c>
      <c r="V150" s="36">
        <v>96.55</v>
      </c>
      <c r="W150" s="36">
        <v>96.67</v>
      </c>
      <c r="X150" s="36">
        <v>96.81</v>
      </c>
      <c r="Y150" s="36">
        <v>100</v>
      </c>
      <c r="Z150" s="36">
        <v>95.93</v>
      </c>
      <c r="AA150" s="36">
        <v>93.94</v>
      </c>
      <c r="AB150" s="36">
        <v>100</v>
      </c>
      <c r="AC150" s="36">
        <v>94.25</v>
      </c>
      <c r="AD150" s="36">
        <v>98.84</v>
      </c>
      <c r="AE150" s="36">
        <v>70.67</v>
      </c>
      <c r="AF150" s="36">
        <v>92.11</v>
      </c>
      <c r="AG150" s="36">
        <v>100</v>
      </c>
      <c r="AH150" s="36">
        <v>96.15</v>
      </c>
      <c r="AI150" s="36">
        <v>77.78</v>
      </c>
      <c r="AJ150" s="36">
        <v>96.09</v>
      </c>
      <c r="AK150" s="36">
        <v>83.16</v>
      </c>
      <c r="AL150" s="36">
        <v>77.78</v>
      </c>
      <c r="AM150" s="36">
        <v>83.33</v>
      </c>
      <c r="AN150" s="36">
        <v>92.68</v>
      </c>
      <c r="AO150" s="36">
        <v>97.22</v>
      </c>
      <c r="AP150" s="36">
        <v>40</v>
      </c>
      <c r="AQ150" s="36">
        <v>47.5</v>
      </c>
      <c r="AR150" s="36">
        <v>60</v>
      </c>
      <c r="AS150" s="36">
        <v>91.76</v>
      </c>
      <c r="AT150" s="36">
        <v>80</v>
      </c>
      <c r="AU150" s="36"/>
      <c r="AV150" s="36"/>
      <c r="AW150" s="36">
        <v>79.31</v>
      </c>
      <c r="AX150" s="36">
        <v>66.67</v>
      </c>
      <c r="AY150" s="36">
        <v>93.33</v>
      </c>
      <c r="AZ150" s="36">
        <v>71.430000000000007</v>
      </c>
      <c r="BA150" s="36">
        <v>92.86</v>
      </c>
      <c r="BB150" s="36">
        <v>100</v>
      </c>
      <c r="BC150" s="36">
        <v>90</v>
      </c>
      <c r="BD150" s="36">
        <v>83.33</v>
      </c>
      <c r="BE150" s="36">
        <v>100</v>
      </c>
      <c r="BF150" s="36">
        <v>100</v>
      </c>
      <c r="BG150" s="36">
        <v>91.64</v>
      </c>
      <c r="BH150" s="36">
        <v>100</v>
      </c>
      <c r="BI150" s="36">
        <v>87.5</v>
      </c>
      <c r="BJ150" s="36">
        <v>84.5</v>
      </c>
      <c r="BK150" s="36">
        <v>95.37</v>
      </c>
      <c r="BL150" s="36">
        <v>100</v>
      </c>
      <c r="BM150" s="36">
        <v>93.75</v>
      </c>
      <c r="BN150" s="36">
        <v>95.65</v>
      </c>
      <c r="BO150" s="36">
        <v>100</v>
      </c>
      <c r="BP150" s="36">
        <v>90</v>
      </c>
      <c r="BQ150" s="36">
        <v>70</v>
      </c>
      <c r="BR150" s="36">
        <v>100</v>
      </c>
      <c r="BS150" s="36">
        <v>75</v>
      </c>
      <c r="BT150" s="36">
        <v>76</v>
      </c>
      <c r="BU150" s="36">
        <v>37.5</v>
      </c>
      <c r="BV150" s="36">
        <v>97.44</v>
      </c>
      <c r="BW150" s="36">
        <v>96.83</v>
      </c>
      <c r="BX150" s="36">
        <v>95.65</v>
      </c>
      <c r="BY150" s="36">
        <v>96.15</v>
      </c>
      <c r="BZ150" s="36">
        <v>100</v>
      </c>
      <c r="CA150" s="36">
        <v>96.3</v>
      </c>
      <c r="CB150" s="36">
        <v>100</v>
      </c>
      <c r="CC150" s="36">
        <v>97.84</v>
      </c>
      <c r="CD150" s="36">
        <v>99.05</v>
      </c>
      <c r="CE150" s="36">
        <v>100</v>
      </c>
      <c r="CF150" s="36">
        <v>98.26</v>
      </c>
      <c r="CG150" s="36">
        <v>88.47</v>
      </c>
      <c r="CH150" s="36">
        <v>100</v>
      </c>
      <c r="CI150" s="36">
        <v>81.819999999999993</v>
      </c>
      <c r="CJ150" s="36">
        <v>83.99</v>
      </c>
      <c r="CK150" s="36">
        <v>70.45</v>
      </c>
      <c r="CL150" s="36">
        <v>85.71</v>
      </c>
      <c r="CM150" s="36">
        <v>85.98</v>
      </c>
      <c r="CN150" s="36">
        <v>97.56</v>
      </c>
      <c r="CO150" s="36">
        <v>80</v>
      </c>
      <c r="CP150" s="36">
        <v>82.35</v>
      </c>
      <c r="CQ150" s="36">
        <v>98.06</v>
      </c>
      <c r="CR150" s="36">
        <v>97.3</v>
      </c>
      <c r="CS150" s="36">
        <v>100</v>
      </c>
      <c r="CT150" s="36">
        <v>100</v>
      </c>
      <c r="CU150" s="36">
        <v>96.97</v>
      </c>
      <c r="CV150" s="36">
        <v>100</v>
      </c>
      <c r="CW150" s="36">
        <v>97.03</v>
      </c>
      <c r="CX150" s="36">
        <v>96.71</v>
      </c>
      <c r="CY150" s="36">
        <v>96.39</v>
      </c>
      <c r="CZ150" s="36">
        <v>95.74</v>
      </c>
      <c r="DA150" s="36">
        <v>92.23</v>
      </c>
      <c r="DB150" s="36">
        <v>97.79</v>
      </c>
      <c r="DC150" s="36">
        <v>95.9</v>
      </c>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row>
    <row r="151" spans="1:135" s="15" customFormat="1" ht="13.8" x14ac:dyDescent="0.3">
      <c r="A151" s="33" t="s">
        <v>577</v>
      </c>
      <c r="B151" s="34" t="s">
        <v>242</v>
      </c>
      <c r="C151" s="34" t="s">
        <v>101</v>
      </c>
      <c r="D151" s="34" t="s">
        <v>102</v>
      </c>
      <c r="E151" s="34" t="s">
        <v>103</v>
      </c>
      <c r="F151" s="34" t="s">
        <v>243</v>
      </c>
      <c r="G151" s="34" t="s">
        <v>105</v>
      </c>
      <c r="H151" s="34" t="s">
        <v>105</v>
      </c>
      <c r="I151" s="34" t="s">
        <v>536</v>
      </c>
      <c r="J151" s="35">
        <v>1</v>
      </c>
      <c r="K151" s="34" t="s">
        <v>537</v>
      </c>
      <c r="L151" s="34" t="s">
        <v>106</v>
      </c>
      <c r="M151" s="36">
        <v>92.33</v>
      </c>
      <c r="N151" s="36">
        <v>91.16</v>
      </c>
      <c r="O151" s="36">
        <v>94.42</v>
      </c>
      <c r="P151" s="36">
        <v>91.21</v>
      </c>
      <c r="Q151" s="36">
        <v>97.12</v>
      </c>
      <c r="R151" s="36">
        <v>92.08</v>
      </c>
      <c r="S151" s="36">
        <v>97.14</v>
      </c>
      <c r="T151" s="36">
        <v>93.12</v>
      </c>
      <c r="U151" s="36">
        <v>92.65</v>
      </c>
      <c r="V151" s="36">
        <v>89.66</v>
      </c>
      <c r="W151" s="36">
        <v>100</v>
      </c>
      <c r="X151" s="36">
        <v>89.93</v>
      </c>
      <c r="Y151" s="36">
        <v>100</v>
      </c>
      <c r="Z151" s="36">
        <v>89.43</v>
      </c>
      <c r="AA151" s="36">
        <v>96.97</v>
      </c>
      <c r="AB151" s="36">
        <v>86.11</v>
      </c>
      <c r="AC151" s="36">
        <v>86.21</v>
      </c>
      <c r="AD151" s="36">
        <v>97.98</v>
      </c>
      <c r="AE151" s="36">
        <v>76</v>
      </c>
      <c r="AF151" s="36">
        <v>92.11</v>
      </c>
      <c r="AG151" s="36">
        <v>100</v>
      </c>
      <c r="AH151" s="36">
        <v>88.46</v>
      </c>
      <c r="AI151" s="36">
        <v>100</v>
      </c>
      <c r="AJ151" s="36">
        <v>97.66</v>
      </c>
      <c r="AK151" s="36">
        <v>84.62</v>
      </c>
      <c r="AL151" s="36">
        <v>100</v>
      </c>
      <c r="AM151" s="36">
        <v>88.89</v>
      </c>
      <c r="AN151" s="36">
        <v>92.68</v>
      </c>
      <c r="AO151" s="36">
        <v>79.760000000000005</v>
      </c>
      <c r="AP151" s="36">
        <v>0</v>
      </c>
      <c r="AQ151" s="36">
        <v>100</v>
      </c>
      <c r="AR151" s="36">
        <v>71.430000000000007</v>
      </c>
      <c r="AS151" s="36">
        <v>96.47</v>
      </c>
      <c r="AT151" s="36">
        <v>65.709999999999994</v>
      </c>
      <c r="AU151" s="36">
        <v>88.89</v>
      </c>
      <c r="AV151" s="36"/>
      <c r="AW151" s="36">
        <v>87.1</v>
      </c>
      <c r="AX151" s="36">
        <v>80</v>
      </c>
      <c r="AY151" s="36">
        <v>87.5</v>
      </c>
      <c r="AZ151" s="36">
        <v>100</v>
      </c>
      <c r="BA151" s="36">
        <v>100</v>
      </c>
      <c r="BB151" s="36">
        <v>100</v>
      </c>
      <c r="BC151" s="36">
        <v>100</v>
      </c>
      <c r="BD151" s="36">
        <v>100</v>
      </c>
      <c r="BE151" s="36">
        <v>100</v>
      </c>
      <c r="BF151" s="36">
        <v>100</v>
      </c>
      <c r="BG151" s="36">
        <v>92.85</v>
      </c>
      <c r="BH151" s="36">
        <v>100</v>
      </c>
      <c r="BI151" s="36">
        <v>99.19</v>
      </c>
      <c r="BJ151" s="36">
        <v>84.4</v>
      </c>
      <c r="BK151" s="36">
        <v>93.98</v>
      </c>
      <c r="BL151" s="36">
        <v>98.65</v>
      </c>
      <c r="BM151" s="36">
        <v>87.5</v>
      </c>
      <c r="BN151" s="36">
        <v>95.65</v>
      </c>
      <c r="BO151" s="36">
        <v>94.44</v>
      </c>
      <c r="BP151" s="36">
        <v>85</v>
      </c>
      <c r="BQ151" s="36">
        <v>75.760000000000005</v>
      </c>
      <c r="BR151" s="36">
        <v>100</v>
      </c>
      <c r="BS151" s="36">
        <v>83.33</v>
      </c>
      <c r="BT151" s="36">
        <v>55.56</v>
      </c>
      <c r="BU151" s="36">
        <v>78.569999999999993</v>
      </c>
      <c r="BV151" s="36">
        <v>97.12</v>
      </c>
      <c r="BW151" s="36">
        <v>96.03</v>
      </c>
      <c r="BX151" s="36">
        <v>100</v>
      </c>
      <c r="BY151" s="36">
        <v>96.15</v>
      </c>
      <c r="BZ151" s="36">
        <v>100</v>
      </c>
      <c r="CA151" s="36">
        <v>100</v>
      </c>
      <c r="CB151" s="36">
        <v>96.3</v>
      </c>
      <c r="CC151" s="36">
        <v>97.12</v>
      </c>
      <c r="CD151" s="36">
        <v>98.73</v>
      </c>
      <c r="CE151" s="36">
        <v>98.61</v>
      </c>
      <c r="CF151" s="36">
        <v>98.84</v>
      </c>
      <c r="CG151" s="36">
        <v>87.31</v>
      </c>
      <c r="CH151" s="36">
        <v>85</v>
      </c>
      <c r="CI151" s="36">
        <v>90.91</v>
      </c>
      <c r="CJ151" s="36">
        <v>88.6</v>
      </c>
      <c r="CK151" s="36">
        <v>79.55</v>
      </c>
      <c r="CL151" s="36">
        <v>100</v>
      </c>
      <c r="CM151" s="36">
        <v>88.92</v>
      </c>
      <c r="CN151" s="36">
        <v>93.5</v>
      </c>
      <c r="CO151" s="36">
        <v>82.5</v>
      </c>
      <c r="CP151" s="36">
        <v>88.24</v>
      </c>
      <c r="CQ151" s="36">
        <v>97.14</v>
      </c>
      <c r="CR151" s="36">
        <v>100</v>
      </c>
      <c r="CS151" s="36">
        <v>100</v>
      </c>
      <c r="CT151" s="36">
        <v>100</v>
      </c>
      <c r="CU151" s="36">
        <v>100</v>
      </c>
      <c r="CV151" s="36">
        <v>83.33</v>
      </c>
      <c r="CW151" s="36">
        <v>93.12</v>
      </c>
      <c r="CX151" s="36">
        <v>90.13</v>
      </c>
      <c r="CY151" s="36">
        <v>96.39</v>
      </c>
      <c r="CZ151" s="36">
        <v>100</v>
      </c>
      <c r="DA151" s="36">
        <v>94.37</v>
      </c>
      <c r="DB151" s="36">
        <v>91.83</v>
      </c>
      <c r="DC151" s="36">
        <v>86.07</v>
      </c>
      <c r="DD151" s="38"/>
      <c r="DE151" s="38"/>
      <c r="DF151" s="38"/>
      <c r="DG151" s="38"/>
      <c r="DH151" s="38"/>
      <c r="DI151" s="38"/>
      <c r="DJ151" s="38"/>
      <c r="DK151" s="38"/>
      <c r="DL151" s="38"/>
      <c r="DM151" s="38"/>
      <c r="DN151" s="38"/>
      <c r="DO151" s="38"/>
      <c r="DP151" s="38"/>
      <c r="DQ151" s="38"/>
      <c r="DR151" s="38"/>
      <c r="DS151" s="38"/>
      <c r="DT151" s="38"/>
      <c r="DU151" s="38"/>
      <c r="DV151" s="38"/>
      <c r="DW151" s="38"/>
      <c r="DX151" s="38"/>
      <c r="DY151" s="38"/>
      <c r="DZ151" s="38"/>
      <c r="EA151" s="38"/>
      <c r="EB151" s="38"/>
      <c r="EC151" s="38"/>
      <c r="ED151" s="38"/>
      <c r="EE151" s="38"/>
    </row>
    <row r="152" spans="1:135" s="15" customFormat="1" ht="13.8" x14ac:dyDescent="0.3">
      <c r="A152" s="33" t="s">
        <v>577</v>
      </c>
      <c r="B152" s="34" t="s">
        <v>216</v>
      </c>
      <c r="C152" s="34" t="s">
        <v>101</v>
      </c>
      <c r="D152" s="34" t="s">
        <v>102</v>
      </c>
      <c r="E152" s="34" t="s">
        <v>103</v>
      </c>
      <c r="F152" s="34" t="s">
        <v>140</v>
      </c>
      <c r="G152" s="34" t="s">
        <v>105</v>
      </c>
      <c r="H152" s="34" t="s">
        <v>105</v>
      </c>
      <c r="I152" s="34" t="s">
        <v>536</v>
      </c>
      <c r="J152" s="35">
        <v>1</v>
      </c>
      <c r="K152" s="34" t="s">
        <v>537</v>
      </c>
      <c r="L152" s="34" t="s">
        <v>106</v>
      </c>
      <c r="M152" s="36">
        <v>90.76</v>
      </c>
      <c r="N152" s="36">
        <v>97.03</v>
      </c>
      <c r="O152" s="36">
        <v>93.01</v>
      </c>
      <c r="P152" s="36">
        <v>90.94</v>
      </c>
      <c r="Q152" s="36">
        <v>92.59</v>
      </c>
      <c r="R152" s="36">
        <v>88.81</v>
      </c>
      <c r="S152" s="36">
        <v>77.459999999999994</v>
      </c>
      <c r="T152" s="36">
        <v>95.87</v>
      </c>
      <c r="U152" s="36">
        <v>95.34</v>
      </c>
      <c r="V152" s="36">
        <v>100</v>
      </c>
      <c r="W152" s="36">
        <v>75</v>
      </c>
      <c r="X152" s="36">
        <v>98.26</v>
      </c>
      <c r="Y152" s="36">
        <v>87.5</v>
      </c>
      <c r="Z152" s="36">
        <v>98.37</v>
      </c>
      <c r="AA152" s="36">
        <v>96.97</v>
      </c>
      <c r="AB152" s="36">
        <v>100</v>
      </c>
      <c r="AC152" s="36">
        <v>97.7</v>
      </c>
      <c r="AD152" s="36">
        <v>97.11</v>
      </c>
      <c r="AE152" s="36">
        <v>73.33</v>
      </c>
      <c r="AF152" s="36">
        <v>89.47</v>
      </c>
      <c r="AG152" s="36">
        <v>100</v>
      </c>
      <c r="AH152" s="36">
        <v>84.62</v>
      </c>
      <c r="AI152" s="36">
        <v>100</v>
      </c>
      <c r="AJ152" s="36">
        <v>85.16</v>
      </c>
      <c r="AK152" s="36">
        <v>86.39</v>
      </c>
      <c r="AL152" s="36">
        <v>100</v>
      </c>
      <c r="AM152" s="36">
        <v>72.22</v>
      </c>
      <c r="AN152" s="36">
        <v>95.12</v>
      </c>
      <c r="AO152" s="36">
        <v>91.03</v>
      </c>
      <c r="AP152" s="36">
        <v>14.29</v>
      </c>
      <c r="AQ152" s="36">
        <v>55</v>
      </c>
      <c r="AR152" s="36">
        <v>57.14</v>
      </c>
      <c r="AS152" s="36">
        <v>97.06</v>
      </c>
      <c r="AT152" s="36">
        <v>85.71</v>
      </c>
      <c r="AU152" s="36">
        <v>100</v>
      </c>
      <c r="AV152" s="36"/>
      <c r="AW152" s="36">
        <v>98.33</v>
      </c>
      <c r="AX152" s="36">
        <v>95</v>
      </c>
      <c r="AY152" s="36">
        <v>100</v>
      </c>
      <c r="AZ152" s="36">
        <v>100</v>
      </c>
      <c r="BA152" s="36">
        <v>100</v>
      </c>
      <c r="BB152" s="36">
        <v>100</v>
      </c>
      <c r="BC152" s="36">
        <v>100</v>
      </c>
      <c r="BD152" s="36">
        <v>100</v>
      </c>
      <c r="BE152" s="36">
        <v>100</v>
      </c>
      <c r="BF152" s="36">
        <v>100</v>
      </c>
      <c r="BG152" s="36">
        <v>94.63</v>
      </c>
      <c r="BH152" s="36">
        <v>92.86</v>
      </c>
      <c r="BI152" s="36">
        <v>95.97</v>
      </c>
      <c r="BJ152" s="36">
        <v>94.5</v>
      </c>
      <c r="BK152" s="36">
        <v>96.49</v>
      </c>
      <c r="BL152" s="36">
        <v>97.3</v>
      </c>
      <c r="BM152" s="36">
        <v>100</v>
      </c>
      <c r="BN152" s="36">
        <v>100</v>
      </c>
      <c r="BO152" s="36">
        <v>100</v>
      </c>
      <c r="BP152" s="36">
        <v>88.46</v>
      </c>
      <c r="BQ152" s="36">
        <v>72</v>
      </c>
      <c r="BR152" s="36">
        <v>100</v>
      </c>
      <c r="BS152" s="36">
        <v>66.67</v>
      </c>
      <c r="BT152" s="36">
        <v>65.38</v>
      </c>
      <c r="BU152" s="36">
        <v>78.569999999999993</v>
      </c>
      <c r="BV152" s="36">
        <v>95.51</v>
      </c>
      <c r="BW152" s="36">
        <v>96.83</v>
      </c>
      <c r="BX152" s="36">
        <v>95.65</v>
      </c>
      <c r="BY152" s="36">
        <v>100</v>
      </c>
      <c r="BZ152" s="36">
        <v>100</v>
      </c>
      <c r="CA152" s="36">
        <v>85.19</v>
      </c>
      <c r="CB152" s="36">
        <v>94.44</v>
      </c>
      <c r="CC152" s="36">
        <v>92.59</v>
      </c>
      <c r="CD152" s="36">
        <v>94.62</v>
      </c>
      <c r="CE152" s="36">
        <v>90.28</v>
      </c>
      <c r="CF152" s="36">
        <v>98.26</v>
      </c>
      <c r="CG152" s="36">
        <v>87.69</v>
      </c>
      <c r="CH152" s="36">
        <v>82.5</v>
      </c>
      <c r="CI152" s="36">
        <v>90.91</v>
      </c>
      <c r="CJ152" s="36">
        <v>90.57</v>
      </c>
      <c r="CK152" s="36">
        <v>94.7</v>
      </c>
      <c r="CL152" s="36">
        <v>85.71</v>
      </c>
      <c r="CM152" s="36">
        <v>84.15</v>
      </c>
      <c r="CN152" s="36">
        <v>95.12</v>
      </c>
      <c r="CO152" s="36">
        <v>75</v>
      </c>
      <c r="CP152" s="36">
        <v>81.37</v>
      </c>
      <c r="CQ152" s="36">
        <v>77.459999999999994</v>
      </c>
      <c r="CR152" s="36">
        <v>72.97</v>
      </c>
      <c r="CS152" s="36">
        <v>86.96</v>
      </c>
      <c r="CT152" s="36">
        <v>68.569999999999993</v>
      </c>
      <c r="CU152" s="36">
        <v>81.819999999999993</v>
      </c>
      <c r="CV152" s="36">
        <v>83.33</v>
      </c>
      <c r="CW152" s="36">
        <v>95.87</v>
      </c>
      <c r="CX152" s="36">
        <v>96.71</v>
      </c>
      <c r="CY152" s="36">
        <v>91.57</v>
      </c>
      <c r="CZ152" s="36">
        <v>91.49</v>
      </c>
      <c r="DA152" s="36">
        <v>96.12</v>
      </c>
      <c r="DB152" s="36">
        <v>98.23</v>
      </c>
      <c r="DC152" s="36">
        <v>100</v>
      </c>
      <c r="DD152" s="38"/>
      <c r="DE152" s="38"/>
      <c r="DF152" s="38"/>
      <c r="DG152" s="38"/>
      <c r="DH152" s="38"/>
      <c r="DI152" s="38"/>
      <c r="DJ152" s="38"/>
      <c r="DK152" s="38"/>
      <c r="DL152" s="38"/>
      <c r="DM152" s="38"/>
      <c r="DN152" s="38"/>
      <c r="DO152" s="38"/>
      <c r="DP152" s="38"/>
      <c r="DQ152" s="38"/>
      <c r="DR152" s="38"/>
      <c r="DS152" s="38"/>
      <c r="DT152" s="38"/>
      <c r="DU152" s="38"/>
      <c r="DV152" s="38"/>
      <c r="DW152" s="38"/>
      <c r="DX152" s="38"/>
      <c r="DY152" s="38"/>
      <c r="DZ152" s="38"/>
      <c r="EA152" s="38"/>
      <c r="EB152" s="38"/>
      <c r="EC152" s="38"/>
      <c r="ED152" s="38"/>
      <c r="EE152" s="38"/>
    </row>
    <row r="153" spans="1:135" s="15" customFormat="1" ht="13.8" x14ac:dyDescent="0.3">
      <c r="A153" s="33" t="s">
        <v>577</v>
      </c>
      <c r="B153" s="34" t="s">
        <v>121</v>
      </c>
      <c r="C153" s="34" t="s">
        <v>101</v>
      </c>
      <c r="D153" s="34" t="s">
        <v>102</v>
      </c>
      <c r="E153" s="34" t="s">
        <v>103</v>
      </c>
      <c r="F153" s="34" t="s">
        <v>122</v>
      </c>
      <c r="G153" s="34" t="s">
        <v>105</v>
      </c>
      <c r="H153" s="34" t="s">
        <v>105</v>
      </c>
      <c r="I153" s="34" t="s">
        <v>536</v>
      </c>
      <c r="J153" s="35">
        <v>1</v>
      </c>
      <c r="K153" s="34" t="s">
        <v>537</v>
      </c>
      <c r="L153" s="34" t="s">
        <v>106</v>
      </c>
      <c r="M153" s="36">
        <v>95.86</v>
      </c>
      <c r="N153" s="36">
        <v>94.44</v>
      </c>
      <c r="O153" s="36">
        <v>97.41</v>
      </c>
      <c r="P153" s="36">
        <v>94.41</v>
      </c>
      <c r="Q153" s="36">
        <v>98.48</v>
      </c>
      <c r="R153" s="36">
        <v>96.74</v>
      </c>
      <c r="S153" s="36">
        <v>99.05</v>
      </c>
      <c r="T153" s="36">
        <v>97.66</v>
      </c>
      <c r="U153" s="36">
        <v>99.1</v>
      </c>
      <c r="V153" s="36">
        <v>100</v>
      </c>
      <c r="W153" s="36">
        <v>95</v>
      </c>
      <c r="X153" s="36">
        <v>99.31</v>
      </c>
      <c r="Y153" s="36">
        <v>100</v>
      </c>
      <c r="Z153" s="36">
        <v>91.06</v>
      </c>
      <c r="AA153" s="36">
        <v>96.97</v>
      </c>
      <c r="AB153" s="36">
        <v>88.89</v>
      </c>
      <c r="AC153" s="36">
        <v>88.51</v>
      </c>
      <c r="AD153" s="36">
        <v>99.13</v>
      </c>
      <c r="AE153" s="36">
        <v>82.67</v>
      </c>
      <c r="AF153" s="36">
        <v>100</v>
      </c>
      <c r="AG153" s="36">
        <v>100</v>
      </c>
      <c r="AH153" s="36">
        <v>100</v>
      </c>
      <c r="AI153" s="36">
        <v>100</v>
      </c>
      <c r="AJ153" s="36">
        <v>96.88</v>
      </c>
      <c r="AK153" s="36">
        <v>87.5</v>
      </c>
      <c r="AL153" s="36">
        <v>83.33</v>
      </c>
      <c r="AM153" s="36">
        <v>91.67</v>
      </c>
      <c r="AN153" s="36">
        <v>78.86</v>
      </c>
      <c r="AO153" s="36">
        <v>90.48</v>
      </c>
      <c r="AP153" s="36">
        <v>16.670000000000002</v>
      </c>
      <c r="AQ153" s="36">
        <v>100</v>
      </c>
      <c r="AR153" s="36">
        <v>35.71</v>
      </c>
      <c r="AS153" s="36">
        <v>100</v>
      </c>
      <c r="AT153" s="36">
        <v>100</v>
      </c>
      <c r="AU153" s="36">
        <v>100</v>
      </c>
      <c r="AV153" s="36"/>
      <c r="AW153" s="36">
        <v>91.94</v>
      </c>
      <c r="AX153" s="36">
        <v>85</v>
      </c>
      <c r="AY153" s="36">
        <v>93.75</v>
      </c>
      <c r="AZ153" s="36">
        <v>100</v>
      </c>
      <c r="BA153" s="36">
        <v>95.24</v>
      </c>
      <c r="BB153" s="36">
        <v>88.89</v>
      </c>
      <c r="BC153" s="36">
        <v>100</v>
      </c>
      <c r="BD153" s="36">
        <v>100</v>
      </c>
      <c r="BE153" s="36">
        <v>100</v>
      </c>
      <c r="BF153" s="36">
        <v>100</v>
      </c>
      <c r="BG153" s="36">
        <v>97.79</v>
      </c>
      <c r="BH153" s="36">
        <v>100</v>
      </c>
      <c r="BI153" s="36">
        <v>95.16</v>
      </c>
      <c r="BJ153" s="36">
        <v>98.4</v>
      </c>
      <c r="BK153" s="36">
        <v>98.25</v>
      </c>
      <c r="BL153" s="36">
        <v>100</v>
      </c>
      <c r="BM153" s="36">
        <v>100</v>
      </c>
      <c r="BN153" s="36">
        <v>97.83</v>
      </c>
      <c r="BO153" s="36">
        <v>100</v>
      </c>
      <c r="BP153" s="36">
        <v>96.15</v>
      </c>
      <c r="BQ153" s="36">
        <v>82</v>
      </c>
      <c r="BR153" s="36">
        <v>100</v>
      </c>
      <c r="BS153" s="36">
        <v>66.67</v>
      </c>
      <c r="BT153" s="36">
        <v>80.77</v>
      </c>
      <c r="BU153" s="36">
        <v>85.71</v>
      </c>
      <c r="BV153" s="36">
        <v>100</v>
      </c>
      <c r="BW153" s="36">
        <v>100</v>
      </c>
      <c r="BX153" s="36">
        <v>100</v>
      </c>
      <c r="BY153" s="36">
        <v>100</v>
      </c>
      <c r="BZ153" s="36">
        <v>100</v>
      </c>
      <c r="CA153" s="36">
        <v>100</v>
      </c>
      <c r="CB153" s="36">
        <v>100</v>
      </c>
      <c r="CC153" s="36">
        <v>98.48</v>
      </c>
      <c r="CD153" s="36">
        <v>98.76</v>
      </c>
      <c r="CE153" s="36">
        <v>97.33</v>
      </c>
      <c r="CF153" s="36">
        <v>100</v>
      </c>
      <c r="CG153" s="36">
        <v>95.33</v>
      </c>
      <c r="CH153" s="36">
        <v>95</v>
      </c>
      <c r="CI153" s="36">
        <v>90.91</v>
      </c>
      <c r="CJ153" s="36">
        <v>94.74</v>
      </c>
      <c r="CK153" s="36">
        <v>100</v>
      </c>
      <c r="CL153" s="36">
        <v>100</v>
      </c>
      <c r="CM153" s="36">
        <v>95.73</v>
      </c>
      <c r="CN153" s="36">
        <v>100</v>
      </c>
      <c r="CO153" s="36">
        <v>100</v>
      </c>
      <c r="CP153" s="36">
        <v>93.14</v>
      </c>
      <c r="CQ153" s="36">
        <v>99.05</v>
      </c>
      <c r="CR153" s="36">
        <v>100</v>
      </c>
      <c r="CS153" s="36">
        <v>100</v>
      </c>
      <c r="CT153" s="36">
        <v>100</v>
      </c>
      <c r="CU153" s="36">
        <v>100</v>
      </c>
      <c r="CV153" s="36">
        <v>100</v>
      </c>
      <c r="CW153" s="36">
        <v>97.66</v>
      </c>
      <c r="CX153" s="36">
        <v>96.71</v>
      </c>
      <c r="CY153" s="36">
        <v>97.59</v>
      </c>
      <c r="CZ153" s="36">
        <v>95.92</v>
      </c>
      <c r="DA153" s="36">
        <v>98.11</v>
      </c>
      <c r="DB153" s="36">
        <v>98.79</v>
      </c>
      <c r="DC153" s="36">
        <v>92.62</v>
      </c>
      <c r="DD153" s="38"/>
      <c r="DE153" s="38"/>
      <c r="DF153" s="38"/>
      <c r="DG153" s="38"/>
      <c r="DH153" s="38"/>
      <c r="DI153" s="38"/>
      <c r="DJ153" s="38"/>
      <c r="DK153" s="38"/>
      <c r="DL153" s="38"/>
      <c r="DM153" s="38"/>
      <c r="DN153" s="38"/>
      <c r="DO153" s="38"/>
      <c r="DP153" s="38"/>
      <c r="DQ153" s="38"/>
      <c r="DR153" s="38"/>
      <c r="DS153" s="38"/>
      <c r="DT153" s="38"/>
      <c r="DU153" s="38"/>
      <c r="DV153" s="38"/>
      <c r="DW153" s="38"/>
      <c r="DX153" s="38"/>
      <c r="DY153" s="38"/>
      <c r="DZ153" s="38"/>
      <c r="EA153" s="38"/>
      <c r="EB153" s="38"/>
      <c r="EC153" s="38"/>
      <c r="ED153" s="38"/>
      <c r="EE153" s="38"/>
    </row>
    <row r="154" spans="1:135" s="15" customFormat="1" ht="13.8" x14ac:dyDescent="0.3">
      <c r="A154" s="33" t="s">
        <v>577</v>
      </c>
      <c r="B154" s="34" t="s">
        <v>109</v>
      </c>
      <c r="C154" s="34" t="s">
        <v>101</v>
      </c>
      <c r="D154" s="34" t="s">
        <v>102</v>
      </c>
      <c r="E154" s="34" t="s">
        <v>103</v>
      </c>
      <c r="F154" s="34" t="s">
        <v>110</v>
      </c>
      <c r="G154" s="34" t="s">
        <v>105</v>
      </c>
      <c r="H154" s="34" t="s">
        <v>105</v>
      </c>
      <c r="I154" s="34" t="s">
        <v>536</v>
      </c>
      <c r="J154" s="35">
        <v>1</v>
      </c>
      <c r="K154" s="34" t="s">
        <v>537</v>
      </c>
      <c r="L154" s="34" t="s">
        <v>106</v>
      </c>
      <c r="M154" s="36">
        <v>81.31</v>
      </c>
      <c r="N154" s="36">
        <v>76.599999999999994</v>
      </c>
      <c r="O154" s="36">
        <v>89.29</v>
      </c>
      <c r="P154" s="36">
        <v>82.85</v>
      </c>
      <c r="Q154" s="36">
        <v>93.83</v>
      </c>
      <c r="R154" s="36">
        <v>79.61</v>
      </c>
      <c r="S154" s="36">
        <v>78.42</v>
      </c>
      <c r="T154" s="36">
        <v>78.92</v>
      </c>
      <c r="U154" s="36">
        <v>84.23</v>
      </c>
      <c r="V154" s="36">
        <v>100</v>
      </c>
      <c r="W154" s="36">
        <v>71.67</v>
      </c>
      <c r="X154" s="36">
        <v>79.510000000000005</v>
      </c>
      <c r="Y154" s="36">
        <v>75</v>
      </c>
      <c r="Z154" s="36">
        <v>70.34</v>
      </c>
      <c r="AA154" s="36">
        <v>77.42</v>
      </c>
      <c r="AB154" s="36">
        <v>75</v>
      </c>
      <c r="AC154" s="36">
        <v>67.06</v>
      </c>
      <c r="AD154" s="36">
        <v>93.64</v>
      </c>
      <c r="AE154" s="36">
        <v>64</v>
      </c>
      <c r="AF154" s="36">
        <v>84.21</v>
      </c>
      <c r="AG154" s="36">
        <v>100</v>
      </c>
      <c r="AH154" s="36">
        <v>84.62</v>
      </c>
      <c r="AI154" s="36">
        <v>77.78</v>
      </c>
      <c r="AJ154" s="36">
        <v>92.97</v>
      </c>
      <c r="AK154" s="36">
        <v>69.42</v>
      </c>
      <c r="AL154" s="36">
        <v>55.56</v>
      </c>
      <c r="AM154" s="36">
        <v>68.06</v>
      </c>
      <c r="AN154" s="36">
        <v>56.1</v>
      </c>
      <c r="AO154" s="36">
        <v>85.71</v>
      </c>
      <c r="AP154" s="36">
        <v>16.670000000000002</v>
      </c>
      <c r="AQ154" s="36">
        <v>60</v>
      </c>
      <c r="AR154" s="36">
        <v>14.29</v>
      </c>
      <c r="AS154" s="36">
        <v>90</v>
      </c>
      <c r="AT154" s="36">
        <v>71.430000000000007</v>
      </c>
      <c r="AU154" s="36">
        <v>33.33</v>
      </c>
      <c r="AV154" s="36"/>
      <c r="AW154" s="36">
        <v>74.73</v>
      </c>
      <c r="AX154" s="36">
        <v>61.67</v>
      </c>
      <c r="AY154" s="36">
        <v>75</v>
      </c>
      <c r="AZ154" s="36">
        <v>100</v>
      </c>
      <c r="BA154" s="36">
        <v>93.18</v>
      </c>
      <c r="BB154" s="36">
        <v>100</v>
      </c>
      <c r="BC154" s="36">
        <v>95</v>
      </c>
      <c r="BD154" s="36">
        <v>66.67</v>
      </c>
      <c r="BE154" s="36">
        <v>100</v>
      </c>
      <c r="BF154" s="36">
        <v>75</v>
      </c>
      <c r="BG154" s="36">
        <v>86.45</v>
      </c>
      <c r="BH154" s="36">
        <v>85.71</v>
      </c>
      <c r="BI154" s="36">
        <v>83.06</v>
      </c>
      <c r="BJ154" s="36">
        <v>90.4</v>
      </c>
      <c r="BK154" s="36">
        <v>94.74</v>
      </c>
      <c r="BL154" s="36">
        <v>97.3</v>
      </c>
      <c r="BM154" s="36">
        <v>93.75</v>
      </c>
      <c r="BN154" s="36">
        <v>93.48</v>
      </c>
      <c r="BO154" s="36">
        <v>100</v>
      </c>
      <c r="BP154" s="36">
        <v>92.31</v>
      </c>
      <c r="BQ154" s="36">
        <v>54</v>
      </c>
      <c r="BR154" s="36">
        <v>100</v>
      </c>
      <c r="BS154" s="36">
        <v>33.33</v>
      </c>
      <c r="BT154" s="36">
        <v>57.69</v>
      </c>
      <c r="BU154" s="36">
        <v>42.86</v>
      </c>
      <c r="BV154" s="36">
        <v>95.51</v>
      </c>
      <c r="BW154" s="36">
        <v>96.83</v>
      </c>
      <c r="BX154" s="36">
        <v>100</v>
      </c>
      <c r="BY154" s="36">
        <v>96.15</v>
      </c>
      <c r="BZ154" s="36">
        <v>100</v>
      </c>
      <c r="CA154" s="36">
        <v>88.89</v>
      </c>
      <c r="CB154" s="36">
        <v>98.15</v>
      </c>
      <c r="CC154" s="36">
        <v>93.83</v>
      </c>
      <c r="CD154" s="36">
        <v>91.14</v>
      </c>
      <c r="CE154" s="36">
        <v>84.72</v>
      </c>
      <c r="CF154" s="36">
        <v>96.51</v>
      </c>
      <c r="CG154" s="36">
        <v>56.45</v>
      </c>
      <c r="CH154" s="36">
        <v>55</v>
      </c>
      <c r="CI154" s="36">
        <v>45.45</v>
      </c>
      <c r="CJ154" s="36">
        <v>52.25</v>
      </c>
      <c r="CK154" s="36">
        <v>95.45</v>
      </c>
      <c r="CL154" s="36">
        <v>42.86</v>
      </c>
      <c r="CM154" s="36">
        <v>83.84</v>
      </c>
      <c r="CN154" s="36">
        <v>78.05</v>
      </c>
      <c r="CO154" s="36">
        <v>62.5</v>
      </c>
      <c r="CP154" s="36">
        <v>90.2</v>
      </c>
      <c r="CQ154" s="36">
        <v>78.42</v>
      </c>
      <c r="CR154" s="36">
        <v>78.38</v>
      </c>
      <c r="CS154" s="36">
        <v>91.3</v>
      </c>
      <c r="CT154" s="36">
        <v>80</v>
      </c>
      <c r="CU154" s="36">
        <v>87.1</v>
      </c>
      <c r="CV154" s="36">
        <v>66.67</v>
      </c>
      <c r="CW154" s="36">
        <v>78.92</v>
      </c>
      <c r="CX154" s="36">
        <v>68.09</v>
      </c>
      <c r="CY154" s="36">
        <v>84.34</v>
      </c>
      <c r="CZ154" s="36">
        <v>79.790000000000006</v>
      </c>
      <c r="DA154" s="36">
        <v>75.62</v>
      </c>
      <c r="DB154" s="36">
        <v>80.459999999999994</v>
      </c>
      <c r="DC154" s="36">
        <v>82.38</v>
      </c>
      <c r="DD154" s="38"/>
      <c r="DE154" s="38"/>
      <c r="DF154" s="38"/>
      <c r="DG154" s="38"/>
      <c r="DH154" s="38"/>
      <c r="DI154" s="38"/>
      <c r="DJ154" s="38"/>
      <c r="DK154" s="38"/>
      <c r="DL154" s="38"/>
      <c r="DM154" s="38"/>
      <c r="DN154" s="38"/>
      <c r="DO154" s="38"/>
      <c r="DP154" s="38"/>
      <c r="DQ154" s="38"/>
      <c r="DR154" s="38"/>
      <c r="DS154" s="38"/>
      <c r="DT154" s="38"/>
      <c r="DU154" s="38"/>
      <c r="DV154" s="38"/>
      <c r="DW154" s="38"/>
      <c r="DX154" s="38"/>
      <c r="DY154" s="38"/>
      <c r="DZ154" s="38"/>
      <c r="EA154" s="38"/>
      <c r="EB154" s="38"/>
      <c r="EC154" s="38"/>
      <c r="ED154" s="38"/>
      <c r="EE154" s="38"/>
    </row>
    <row r="155" spans="1:135" s="34" customFormat="1" ht="13.8" x14ac:dyDescent="0.3">
      <c r="A155" s="33" t="s">
        <v>577</v>
      </c>
      <c r="B155" s="34" t="s">
        <v>115</v>
      </c>
      <c r="C155" s="34" t="s">
        <v>101</v>
      </c>
      <c r="D155" s="34" t="s">
        <v>102</v>
      </c>
      <c r="E155" s="34" t="s">
        <v>103</v>
      </c>
      <c r="F155" s="34" t="s">
        <v>116</v>
      </c>
      <c r="G155" s="34" t="s">
        <v>105</v>
      </c>
      <c r="H155" s="34" t="s">
        <v>105</v>
      </c>
      <c r="I155" s="34" t="s">
        <v>536</v>
      </c>
      <c r="J155" s="35">
        <v>1</v>
      </c>
      <c r="K155" s="34" t="s">
        <v>537</v>
      </c>
      <c r="L155" s="34" t="s">
        <v>106</v>
      </c>
      <c r="M155" s="36">
        <v>96.24</v>
      </c>
      <c r="N155" s="36">
        <v>97.81</v>
      </c>
      <c r="O155" s="36">
        <v>96.28</v>
      </c>
      <c r="P155" s="36">
        <v>96.25</v>
      </c>
      <c r="Q155" s="36">
        <v>98.86</v>
      </c>
      <c r="R155" s="36">
        <v>96.1</v>
      </c>
      <c r="S155" s="36">
        <v>95.24</v>
      </c>
      <c r="T155" s="36">
        <v>97.97</v>
      </c>
      <c r="U155" s="36">
        <v>99.28</v>
      </c>
      <c r="V155" s="36">
        <v>100</v>
      </c>
      <c r="W155" s="36">
        <v>96.67</v>
      </c>
      <c r="X155" s="36">
        <v>99.31</v>
      </c>
      <c r="Y155" s="36">
        <v>100</v>
      </c>
      <c r="Z155" s="36">
        <v>96.75</v>
      </c>
      <c r="AA155" s="36">
        <v>93.94</v>
      </c>
      <c r="AB155" s="36">
        <v>97.22</v>
      </c>
      <c r="AC155" s="36">
        <v>98.85</v>
      </c>
      <c r="AD155" s="36">
        <v>99.42</v>
      </c>
      <c r="AE155" s="36">
        <v>82.67</v>
      </c>
      <c r="AF155" s="36">
        <v>92.11</v>
      </c>
      <c r="AG155" s="36">
        <v>100</v>
      </c>
      <c r="AH155" s="36">
        <v>88.46</v>
      </c>
      <c r="AI155" s="36">
        <v>100</v>
      </c>
      <c r="AJ155" s="36">
        <v>97.66</v>
      </c>
      <c r="AK155" s="36">
        <v>92.61</v>
      </c>
      <c r="AL155" s="36">
        <v>94.44</v>
      </c>
      <c r="AM155" s="36">
        <v>100</v>
      </c>
      <c r="AN155" s="36">
        <v>100</v>
      </c>
      <c r="AO155" s="36">
        <v>97.44</v>
      </c>
      <c r="AP155" s="36">
        <v>29.17</v>
      </c>
      <c r="AQ155" s="36">
        <v>100</v>
      </c>
      <c r="AR155" s="36">
        <v>57.14</v>
      </c>
      <c r="AS155" s="36">
        <v>97.65</v>
      </c>
      <c r="AT155" s="36">
        <v>100</v>
      </c>
      <c r="AU155" s="36">
        <v>100</v>
      </c>
      <c r="AV155" s="36"/>
      <c r="AW155" s="36">
        <v>86.67</v>
      </c>
      <c r="AX155" s="36">
        <v>90</v>
      </c>
      <c r="AY155" s="36">
        <v>86.67</v>
      </c>
      <c r="AZ155" s="36">
        <v>85.71</v>
      </c>
      <c r="BA155" s="36">
        <v>100</v>
      </c>
      <c r="BB155" s="36">
        <v>100</v>
      </c>
      <c r="BC155" s="36">
        <v>100</v>
      </c>
      <c r="BD155" s="36">
        <v>100</v>
      </c>
      <c r="BE155" s="36">
        <v>100</v>
      </c>
      <c r="BF155" s="36">
        <v>100</v>
      </c>
      <c r="BG155" s="36">
        <v>99.32</v>
      </c>
      <c r="BH155" s="36">
        <v>100</v>
      </c>
      <c r="BI155" s="36">
        <v>99.22</v>
      </c>
      <c r="BJ155" s="36">
        <v>98.82</v>
      </c>
      <c r="BK155" s="36">
        <v>99.12</v>
      </c>
      <c r="BL155" s="36">
        <v>100</v>
      </c>
      <c r="BM155" s="36">
        <v>100</v>
      </c>
      <c r="BN155" s="36">
        <v>100</v>
      </c>
      <c r="BO155" s="36">
        <v>100</v>
      </c>
      <c r="BP155" s="36">
        <v>96.15</v>
      </c>
      <c r="BQ155" s="36">
        <v>88.67</v>
      </c>
      <c r="BR155" s="36">
        <v>100</v>
      </c>
      <c r="BS155" s="36">
        <v>83.33</v>
      </c>
      <c r="BT155" s="36">
        <v>85.9</v>
      </c>
      <c r="BU155" s="36">
        <v>92.86</v>
      </c>
      <c r="BV155" s="36">
        <v>99.36</v>
      </c>
      <c r="BW155" s="36">
        <v>100</v>
      </c>
      <c r="BX155" s="36">
        <v>100</v>
      </c>
      <c r="BY155" s="36">
        <v>96.15</v>
      </c>
      <c r="BZ155" s="36">
        <v>100</v>
      </c>
      <c r="CA155" s="36">
        <v>100</v>
      </c>
      <c r="CB155" s="36">
        <v>100</v>
      </c>
      <c r="CC155" s="36">
        <v>98.86</v>
      </c>
      <c r="CD155" s="36">
        <v>98.42</v>
      </c>
      <c r="CE155" s="36">
        <v>97.22</v>
      </c>
      <c r="CF155" s="36">
        <v>99.42</v>
      </c>
      <c r="CG155" s="36">
        <v>88.44</v>
      </c>
      <c r="CH155" s="36">
        <v>87.5</v>
      </c>
      <c r="CI155" s="36">
        <v>81.819999999999993</v>
      </c>
      <c r="CJ155" s="36">
        <v>94.59</v>
      </c>
      <c r="CK155" s="36">
        <v>97.73</v>
      </c>
      <c r="CL155" s="36">
        <v>57.14</v>
      </c>
      <c r="CM155" s="36">
        <v>98.88</v>
      </c>
      <c r="CN155" s="36">
        <v>99.19</v>
      </c>
      <c r="CO155" s="36">
        <v>100</v>
      </c>
      <c r="CP155" s="36">
        <v>98.53</v>
      </c>
      <c r="CQ155" s="36">
        <v>95.24</v>
      </c>
      <c r="CR155" s="36">
        <v>97.3</v>
      </c>
      <c r="CS155" s="36">
        <v>91.3</v>
      </c>
      <c r="CT155" s="36">
        <v>94.29</v>
      </c>
      <c r="CU155" s="36">
        <v>96.97</v>
      </c>
      <c r="CV155" s="36">
        <v>100</v>
      </c>
      <c r="CW155" s="36">
        <v>97.97</v>
      </c>
      <c r="CX155" s="36">
        <v>97.7</v>
      </c>
      <c r="CY155" s="36">
        <v>100</v>
      </c>
      <c r="CZ155" s="36">
        <v>100</v>
      </c>
      <c r="DA155" s="36">
        <v>93.38</v>
      </c>
      <c r="DB155" s="36">
        <v>98.45</v>
      </c>
      <c r="DC155" s="36">
        <v>98.36</v>
      </c>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row>
    <row r="156" spans="1:135" s="34" customFormat="1" ht="13.8" x14ac:dyDescent="0.3">
      <c r="A156" s="33" t="s">
        <v>577</v>
      </c>
      <c r="B156" s="34" t="s">
        <v>107</v>
      </c>
      <c r="C156" s="34" t="s">
        <v>101</v>
      </c>
      <c r="D156" s="34" t="s">
        <v>102</v>
      </c>
      <c r="E156" s="34" t="s">
        <v>103</v>
      </c>
      <c r="F156" s="34" t="s">
        <v>108</v>
      </c>
      <c r="G156" s="34" t="s">
        <v>105</v>
      </c>
      <c r="H156" s="34" t="s">
        <v>105</v>
      </c>
      <c r="I156" s="34" t="s">
        <v>536</v>
      </c>
      <c r="J156" s="35">
        <v>1</v>
      </c>
      <c r="K156" s="34" t="s">
        <v>537</v>
      </c>
      <c r="L156" s="34" t="s">
        <v>106</v>
      </c>
      <c r="M156" s="36">
        <v>88.31</v>
      </c>
      <c r="N156" s="36">
        <v>94.21</v>
      </c>
      <c r="O156" s="36">
        <v>95.83</v>
      </c>
      <c r="P156" s="36">
        <v>88.83</v>
      </c>
      <c r="Q156" s="36">
        <v>93.83</v>
      </c>
      <c r="R156" s="36">
        <v>79.819999999999993</v>
      </c>
      <c r="S156" s="36">
        <v>91.35</v>
      </c>
      <c r="T156" s="36">
        <v>94.89</v>
      </c>
      <c r="U156" s="36">
        <v>96.42</v>
      </c>
      <c r="V156" s="36">
        <v>100</v>
      </c>
      <c r="W156" s="36">
        <v>85</v>
      </c>
      <c r="X156" s="36">
        <v>96.18</v>
      </c>
      <c r="Y156" s="36">
        <v>100</v>
      </c>
      <c r="Z156" s="36">
        <v>92.68</v>
      </c>
      <c r="AA156" s="36">
        <v>90.91</v>
      </c>
      <c r="AB156" s="36">
        <v>97.22</v>
      </c>
      <c r="AC156" s="36">
        <v>94.25</v>
      </c>
      <c r="AD156" s="36">
        <v>97.11</v>
      </c>
      <c r="AE156" s="36">
        <v>90.67</v>
      </c>
      <c r="AF156" s="36">
        <v>94.74</v>
      </c>
      <c r="AG156" s="36">
        <v>100</v>
      </c>
      <c r="AH156" s="36">
        <v>92.31</v>
      </c>
      <c r="AI156" s="36">
        <v>100</v>
      </c>
      <c r="AJ156" s="36">
        <v>93.75</v>
      </c>
      <c r="AK156" s="36">
        <v>87.19</v>
      </c>
      <c r="AL156" s="36">
        <v>94.44</v>
      </c>
      <c r="AM156" s="36">
        <v>62.5</v>
      </c>
      <c r="AN156" s="36">
        <v>92.68</v>
      </c>
      <c r="AO156" s="36">
        <v>87.82</v>
      </c>
      <c r="AP156" s="36">
        <v>23.81</v>
      </c>
      <c r="AQ156" s="36">
        <v>93.75</v>
      </c>
      <c r="AR156" s="36">
        <v>50</v>
      </c>
      <c r="AS156" s="36">
        <v>97.65</v>
      </c>
      <c r="AT156" s="36">
        <v>88.57</v>
      </c>
      <c r="AU156" s="36">
        <v>44.44</v>
      </c>
      <c r="AV156" s="36"/>
      <c r="AW156" s="36">
        <v>96.67</v>
      </c>
      <c r="AX156" s="36">
        <v>90</v>
      </c>
      <c r="AY156" s="36">
        <v>100</v>
      </c>
      <c r="AZ156" s="36">
        <v>100</v>
      </c>
      <c r="BA156" s="36">
        <v>100</v>
      </c>
      <c r="BB156" s="36">
        <v>100</v>
      </c>
      <c r="BC156" s="36">
        <v>100</v>
      </c>
      <c r="BD156" s="36">
        <v>100</v>
      </c>
      <c r="BE156" s="36">
        <v>100</v>
      </c>
      <c r="BF156" s="36">
        <v>100</v>
      </c>
      <c r="BG156" s="36">
        <v>96.98</v>
      </c>
      <c r="BH156" s="36">
        <v>100</v>
      </c>
      <c r="BI156" s="36">
        <v>95.97</v>
      </c>
      <c r="BJ156" s="36">
        <v>94</v>
      </c>
      <c r="BK156" s="36">
        <v>75.23</v>
      </c>
      <c r="BL156" s="36">
        <v>72.97</v>
      </c>
      <c r="BM156" s="36">
        <v>50</v>
      </c>
      <c r="BN156" s="36">
        <v>82.93</v>
      </c>
      <c r="BO156" s="36">
        <v>64.709999999999994</v>
      </c>
      <c r="BP156" s="36">
        <v>84.62</v>
      </c>
      <c r="BQ156" s="36">
        <v>88.89</v>
      </c>
      <c r="BR156" s="36">
        <v>100</v>
      </c>
      <c r="BS156" s="36">
        <v>75</v>
      </c>
      <c r="BT156" s="36">
        <v>84</v>
      </c>
      <c r="BU156" s="36">
        <v>100</v>
      </c>
      <c r="BV156" s="36">
        <v>85.9</v>
      </c>
      <c r="BW156" s="36">
        <v>79.37</v>
      </c>
      <c r="BX156" s="36">
        <v>82.61</v>
      </c>
      <c r="BY156" s="36">
        <v>92.31</v>
      </c>
      <c r="BZ156" s="36">
        <v>57.14</v>
      </c>
      <c r="CA156" s="36">
        <v>85.19</v>
      </c>
      <c r="CB156" s="36">
        <v>90.74</v>
      </c>
      <c r="CC156" s="36">
        <v>93.83</v>
      </c>
      <c r="CD156" s="36">
        <v>98.1</v>
      </c>
      <c r="CE156" s="36">
        <v>97.22</v>
      </c>
      <c r="CF156" s="36">
        <v>98.84</v>
      </c>
      <c r="CG156" s="36">
        <v>64.39</v>
      </c>
      <c r="CH156" s="36">
        <v>65</v>
      </c>
      <c r="CI156" s="36">
        <v>72.73</v>
      </c>
      <c r="CJ156" s="36">
        <v>62.39</v>
      </c>
      <c r="CK156" s="36">
        <v>56.06</v>
      </c>
      <c r="CL156" s="36">
        <v>71.430000000000007</v>
      </c>
      <c r="CM156" s="36">
        <v>72.56</v>
      </c>
      <c r="CN156" s="36">
        <v>90.24</v>
      </c>
      <c r="CO156" s="36">
        <v>60</v>
      </c>
      <c r="CP156" s="36">
        <v>67.650000000000006</v>
      </c>
      <c r="CQ156" s="36">
        <v>91.35</v>
      </c>
      <c r="CR156" s="36">
        <v>91.89</v>
      </c>
      <c r="CS156" s="36">
        <v>91.3</v>
      </c>
      <c r="CT156" s="36">
        <v>94.29</v>
      </c>
      <c r="CU156" s="36">
        <v>90.91</v>
      </c>
      <c r="CV156" s="36">
        <v>91.67</v>
      </c>
      <c r="CW156" s="36">
        <v>94.89</v>
      </c>
      <c r="CX156" s="36">
        <v>94.08</v>
      </c>
      <c r="CY156" s="36">
        <v>93.98</v>
      </c>
      <c r="CZ156" s="36">
        <v>96.81</v>
      </c>
      <c r="DA156" s="36">
        <v>83.1</v>
      </c>
      <c r="DB156" s="36">
        <v>97.13</v>
      </c>
      <c r="DC156" s="36">
        <v>95.9</v>
      </c>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row>
    <row r="157" spans="1:135" s="34" customFormat="1" ht="13.8" x14ac:dyDescent="0.3">
      <c r="A157" s="33" t="s">
        <v>577</v>
      </c>
      <c r="B157" s="34" t="s">
        <v>270</v>
      </c>
      <c r="C157" s="34" t="s">
        <v>101</v>
      </c>
      <c r="D157" s="34" t="s">
        <v>102</v>
      </c>
      <c r="E157" s="34" t="s">
        <v>103</v>
      </c>
      <c r="F157" s="34" t="s">
        <v>134</v>
      </c>
      <c r="G157" s="34" t="s">
        <v>105</v>
      </c>
      <c r="H157" s="34" t="s">
        <v>105</v>
      </c>
      <c r="I157" s="34" t="s">
        <v>536</v>
      </c>
      <c r="J157" s="35">
        <v>1</v>
      </c>
      <c r="K157" s="34" t="s">
        <v>537</v>
      </c>
      <c r="L157" s="34" t="s">
        <v>106</v>
      </c>
      <c r="M157" s="36">
        <v>94</v>
      </c>
      <c r="N157" s="36">
        <v>94.76</v>
      </c>
      <c r="O157" s="36">
        <v>94.12</v>
      </c>
      <c r="P157" s="36">
        <v>93.73</v>
      </c>
      <c r="Q157" s="36">
        <v>98.66</v>
      </c>
      <c r="R157" s="36">
        <v>92.47</v>
      </c>
      <c r="S157" s="36">
        <v>98.1</v>
      </c>
      <c r="T157" s="36">
        <v>97.14</v>
      </c>
      <c r="U157" s="36">
        <v>96.59</v>
      </c>
      <c r="V157" s="36">
        <v>100</v>
      </c>
      <c r="W157" s="36">
        <v>86.67</v>
      </c>
      <c r="X157" s="36">
        <v>98.26</v>
      </c>
      <c r="Y157" s="36">
        <v>87.5</v>
      </c>
      <c r="Z157" s="36">
        <v>93.5</v>
      </c>
      <c r="AA157" s="36">
        <v>90.91</v>
      </c>
      <c r="AB157" s="36">
        <v>100</v>
      </c>
      <c r="AC157" s="36">
        <v>93.1</v>
      </c>
      <c r="AD157" s="36">
        <v>96.82</v>
      </c>
      <c r="AE157" s="36">
        <v>77.33</v>
      </c>
      <c r="AF157" s="36">
        <v>94.74</v>
      </c>
      <c r="AG157" s="36">
        <v>100</v>
      </c>
      <c r="AH157" s="36">
        <v>92.31</v>
      </c>
      <c r="AI157" s="36">
        <v>100</v>
      </c>
      <c r="AJ157" s="36">
        <v>99.22</v>
      </c>
      <c r="AK157" s="36">
        <v>93.18</v>
      </c>
      <c r="AL157" s="36">
        <v>83.33</v>
      </c>
      <c r="AM157" s="36">
        <v>100</v>
      </c>
      <c r="AN157" s="36">
        <v>92.68</v>
      </c>
      <c r="AO157" s="36">
        <v>93.59</v>
      </c>
      <c r="AP157" s="36">
        <v>44.44</v>
      </c>
      <c r="AQ157" s="36">
        <v>100</v>
      </c>
      <c r="AR157" s="36">
        <v>80</v>
      </c>
      <c r="AS157" s="36">
        <v>97.06</v>
      </c>
      <c r="AT157" s="36">
        <v>100</v>
      </c>
      <c r="AU157" s="36">
        <v>100</v>
      </c>
      <c r="AV157" s="36"/>
      <c r="AW157" s="36">
        <v>93.33</v>
      </c>
      <c r="AX157" s="36">
        <v>80</v>
      </c>
      <c r="AY157" s="36">
        <v>100</v>
      </c>
      <c r="AZ157" s="36">
        <v>100</v>
      </c>
      <c r="BA157" s="36">
        <v>97.73</v>
      </c>
      <c r="BB157" s="36">
        <v>100</v>
      </c>
      <c r="BC157" s="36">
        <v>95</v>
      </c>
      <c r="BD157" s="36">
        <v>100</v>
      </c>
      <c r="BE157" s="36">
        <v>100</v>
      </c>
      <c r="BF157" s="36">
        <v>75</v>
      </c>
      <c r="BG157" s="36">
        <v>88.6</v>
      </c>
      <c r="BH157" s="36">
        <v>85.71</v>
      </c>
      <c r="BI157" s="36">
        <v>95.16</v>
      </c>
      <c r="BJ157" s="36">
        <v>90.8</v>
      </c>
      <c r="BK157" s="36">
        <v>93.42</v>
      </c>
      <c r="BL157" s="36">
        <v>98.65</v>
      </c>
      <c r="BM157" s="36">
        <v>93.75</v>
      </c>
      <c r="BN157" s="36">
        <v>93.48</v>
      </c>
      <c r="BO157" s="36">
        <v>100</v>
      </c>
      <c r="BP157" s="36">
        <v>84.62</v>
      </c>
      <c r="BQ157" s="36">
        <v>87.78</v>
      </c>
      <c r="BR157" s="36">
        <v>100</v>
      </c>
      <c r="BS157" s="36">
        <v>100</v>
      </c>
      <c r="BT157" s="36">
        <v>84</v>
      </c>
      <c r="BU157" s="36">
        <v>87.5</v>
      </c>
      <c r="BV157" s="36">
        <v>97.12</v>
      </c>
      <c r="BW157" s="36">
        <v>97.62</v>
      </c>
      <c r="BX157" s="36">
        <v>100</v>
      </c>
      <c r="BY157" s="36">
        <v>92.31</v>
      </c>
      <c r="BZ157" s="36">
        <v>100</v>
      </c>
      <c r="CA157" s="36">
        <v>96.3</v>
      </c>
      <c r="CB157" s="36">
        <v>98.15</v>
      </c>
      <c r="CC157" s="36">
        <v>98.66</v>
      </c>
      <c r="CD157" s="36">
        <v>95.25</v>
      </c>
      <c r="CE157" s="36">
        <v>96.53</v>
      </c>
      <c r="CF157" s="36">
        <v>94.19</v>
      </c>
      <c r="CG157" s="36">
        <v>86.06</v>
      </c>
      <c r="CH157" s="36">
        <v>90</v>
      </c>
      <c r="CI157" s="36">
        <v>90.91</v>
      </c>
      <c r="CJ157" s="36">
        <v>83.33</v>
      </c>
      <c r="CK157" s="36">
        <v>85.61</v>
      </c>
      <c r="CL157" s="36">
        <v>71.430000000000007</v>
      </c>
      <c r="CM157" s="36">
        <v>94.11</v>
      </c>
      <c r="CN157" s="36">
        <v>93.5</v>
      </c>
      <c r="CO157" s="36">
        <v>92.5</v>
      </c>
      <c r="CP157" s="36">
        <v>94.61</v>
      </c>
      <c r="CQ157" s="36">
        <v>98.1</v>
      </c>
      <c r="CR157" s="36">
        <v>97.3</v>
      </c>
      <c r="CS157" s="36">
        <v>100</v>
      </c>
      <c r="CT157" s="36">
        <v>100</v>
      </c>
      <c r="CU157" s="36">
        <v>100</v>
      </c>
      <c r="CV157" s="36">
        <v>100</v>
      </c>
      <c r="CW157" s="36">
        <v>97.14</v>
      </c>
      <c r="CX157" s="36">
        <v>98.68</v>
      </c>
      <c r="CY157" s="36">
        <v>93.98</v>
      </c>
      <c r="CZ157" s="36">
        <v>100</v>
      </c>
      <c r="DA157" s="36">
        <v>87.07</v>
      </c>
      <c r="DB157" s="36">
        <v>99.12</v>
      </c>
      <c r="DC157" s="36">
        <v>100</v>
      </c>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row>
    <row r="158" spans="1:135" s="34" customFormat="1" ht="13.8" x14ac:dyDescent="0.3">
      <c r="A158" s="33" t="s">
        <v>577</v>
      </c>
      <c r="B158" s="34" t="s">
        <v>113</v>
      </c>
      <c r="C158" s="34" t="s">
        <v>101</v>
      </c>
      <c r="D158" s="34" t="s">
        <v>102</v>
      </c>
      <c r="E158" s="34" t="s">
        <v>103</v>
      </c>
      <c r="F158" s="34" t="s">
        <v>114</v>
      </c>
      <c r="G158" s="34" t="s">
        <v>105</v>
      </c>
      <c r="H158" s="34" t="s">
        <v>105</v>
      </c>
      <c r="I158" s="34" t="s">
        <v>536</v>
      </c>
      <c r="J158" s="35">
        <v>1</v>
      </c>
      <c r="K158" s="34" t="s">
        <v>537</v>
      </c>
      <c r="L158" s="34" t="s">
        <v>106</v>
      </c>
      <c r="M158" s="36">
        <v>88.57</v>
      </c>
      <c r="N158" s="36">
        <v>91.55</v>
      </c>
      <c r="O158" s="36">
        <v>94.87</v>
      </c>
      <c r="P158" s="36">
        <v>83.18</v>
      </c>
      <c r="Q158" s="36">
        <v>86.18</v>
      </c>
      <c r="R158" s="36">
        <v>88.74</v>
      </c>
      <c r="S158" s="36">
        <v>96.9</v>
      </c>
      <c r="T158" s="36">
        <v>96.61</v>
      </c>
      <c r="U158" s="36">
        <v>91.4</v>
      </c>
      <c r="V158" s="36">
        <v>96.55</v>
      </c>
      <c r="W158" s="36">
        <v>71.67</v>
      </c>
      <c r="X158" s="36">
        <v>93.4</v>
      </c>
      <c r="Y158" s="36">
        <v>87.5</v>
      </c>
      <c r="Z158" s="36">
        <v>91.87</v>
      </c>
      <c r="AA158" s="36">
        <v>87.88</v>
      </c>
      <c r="AB158" s="36">
        <v>94.44</v>
      </c>
      <c r="AC158" s="36">
        <v>88.51</v>
      </c>
      <c r="AD158" s="36">
        <v>97.98</v>
      </c>
      <c r="AE158" s="36">
        <v>80</v>
      </c>
      <c r="AF158" s="36">
        <v>92.11</v>
      </c>
      <c r="AG158" s="36">
        <v>100</v>
      </c>
      <c r="AH158" s="36">
        <v>88.46</v>
      </c>
      <c r="AI158" s="36">
        <v>100</v>
      </c>
      <c r="AJ158" s="36">
        <v>91.41</v>
      </c>
      <c r="AK158" s="36">
        <v>83.87</v>
      </c>
      <c r="AL158" s="36">
        <v>55.56</v>
      </c>
      <c r="AM158" s="36">
        <v>84.72</v>
      </c>
      <c r="AN158" s="36">
        <v>80.489999999999995</v>
      </c>
      <c r="AO158" s="36">
        <v>92.31</v>
      </c>
      <c r="AP158" s="36">
        <v>42.86</v>
      </c>
      <c r="AQ158" s="36">
        <v>95</v>
      </c>
      <c r="AR158" s="36">
        <v>57.14</v>
      </c>
      <c r="AS158" s="36">
        <v>92.35</v>
      </c>
      <c r="AT158" s="36">
        <v>88.57</v>
      </c>
      <c r="AU158" s="36">
        <v>100</v>
      </c>
      <c r="AV158" s="36"/>
      <c r="AW158" s="36">
        <v>80.36</v>
      </c>
      <c r="AX158" s="36">
        <v>77.78</v>
      </c>
      <c r="AY158" s="36">
        <v>75</v>
      </c>
      <c r="AZ158" s="36">
        <v>100</v>
      </c>
      <c r="BA158" s="36">
        <v>90.48</v>
      </c>
      <c r="BB158" s="36">
        <v>100</v>
      </c>
      <c r="BC158" s="36">
        <v>100</v>
      </c>
      <c r="BD158" s="36">
        <v>66.67</v>
      </c>
      <c r="BE158" s="36">
        <v>100</v>
      </c>
      <c r="BF158" s="36">
        <v>50</v>
      </c>
      <c r="BG158" s="36">
        <v>78.66</v>
      </c>
      <c r="BH158" s="36">
        <v>80.77</v>
      </c>
      <c r="BI158" s="36">
        <v>81.03</v>
      </c>
      <c r="BJ158" s="36">
        <v>73.33</v>
      </c>
      <c r="BK158" s="36">
        <v>84.21</v>
      </c>
      <c r="BL158" s="36">
        <v>94.59</v>
      </c>
      <c r="BM158" s="36">
        <v>62.5</v>
      </c>
      <c r="BN158" s="36">
        <v>89.13</v>
      </c>
      <c r="BO158" s="36">
        <v>94.44</v>
      </c>
      <c r="BP158" s="36">
        <v>73.08</v>
      </c>
      <c r="BQ158" s="36">
        <v>68</v>
      </c>
      <c r="BR158" s="36">
        <v>100</v>
      </c>
      <c r="BS158" s="36">
        <v>100</v>
      </c>
      <c r="BT158" s="36">
        <v>57.69</v>
      </c>
      <c r="BU158" s="36">
        <v>64.290000000000006</v>
      </c>
      <c r="BV158" s="36">
        <v>87.82</v>
      </c>
      <c r="BW158" s="36">
        <v>85.71</v>
      </c>
      <c r="BX158" s="36">
        <v>86.96</v>
      </c>
      <c r="BY158" s="36">
        <v>92.31</v>
      </c>
      <c r="BZ158" s="36">
        <v>100</v>
      </c>
      <c r="CA158" s="36">
        <v>77.78</v>
      </c>
      <c r="CB158" s="36">
        <v>88.89</v>
      </c>
      <c r="CC158" s="36">
        <v>86.18</v>
      </c>
      <c r="CD158" s="36">
        <v>93.67</v>
      </c>
      <c r="CE158" s="36">
        <v>93.06</v>
      </c>
      <c r="CF158" s="36">
        <v>94.19</v>
      </c>
      <c r="CG158" s="36">
        <v>80.72</v>
      </c>
      <c r="CH158" s="36">
        <v>81.819999999999993</v>
      </c>
      <c r="CI158" s="36">
        <v>81.819999999999993</v>
      </c>
      <c r="CJ158" s="36">
        <v>75.45</v>
      </c>
      <c r="CK158" s="36">
        <v>100</v>
      </c>
      <c r="CL158" s="36">
        <v>71.430000000000007</v>
      </c>
      <c r="CM158" s="36">
        <v>89.02</v>
      </c>
      <c r="CN158" s="36">
        <v>90.24</v>
      </c>
      <c r="CO158" s="36">
        <v>95</v>
      </c>
      <c r="CP158" s="36">
        <v>87.25</v>
      </c>
      <c r="CQ158" s="36">
        <v>96.9</v>
      </c>
      <c r="CR158" s="36">
        <v>100</v>
      </c>
      <c r="CS158" s="36">
        <v>100</v>
      </c>
      <c r="CT158" s="36">
        <v>100</v>
      </c>
      <c r="CU158" s="36">
        <v>100</v>
      </c>
      <c r="CV158" s="36">
        <v>83.33</v>
      </c>
      <c r="CW158" s="36">
        <v>96.61</v>
      </c>
      <c r="CX158" s="36">
        <v>98.03</v>
      </c>
      <c r="CY158" s="36">
        <v>93.98</v>
      </c>
      <c r="CZ158" s="36">
        <v>100</v>
      </c>
      <c r="DA158" s="36">
        <v>90.13</v>
      </c>
      <c r="DB158" s="36">
        <v>95.53</v>
      </c>
      <c r="DC158" s="36">
        <v>95.9</v>
      </c>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row>
    <row r="159" spans="1:135" s="34" customFormat="1" ht="13.8" x14ac:dyDescent="0.3">
      <c r="A159" s="33" t="s">
        <v>577</v>
      </c>
      <c r="B159" s="34" t="s">
        <v>100</v>
      </c>
      <c r="C159" s="34" t="s">
        <v>101</v>
      </c>
      <c r="D159" s="34" t="s">
        <v>102</v>
      </c>
      <c r="E159" s="34" t="s">
        <v>103</v>
      </c>
      <c r="F159" s="34" t="s">
        <v>104</v>
      </c>
      <c r="G159" s="34" t="s">
        <v>105</v>
      </c>
      <c r="H159" s="34" t="s">
        <v>105</v>
      </c>
      <c r="I159" s="34" t="s">
        <v>536</v>
      </c>
      <c r="J159" s="35">
        <v>1</v>
      </c>
      <c r="K159" s="34" t="s">
        <v>537</v>
      </c>
      <c r="L159" s="34" t="s">
        <v>106</v>
      </c>
      <c r="M159" s="36">
        <v>76.41</v>
      </c>
      <c r="N159" s="36">
        <v>78.41</v>
      </c>
      <c r="O159" s="36">
        <v>81.91</v>
      </c>
      <c r="P159" s="36">
        <v>76.41</v>
      </c>
      <c r="Q159" s="36">
        <v>88.45</v>
      </c>
      <c r="R159" s="36">
        <v>70</v>
      </c>
      <c r="S159" s="36">
        <v>69.069999999999993</v>
      </c>
      <c r="T159" s="36">
        <v>87.68</v>
      </c>
      <c r="U159" s="36">
        <v>86.74</v>
      </c>
      <c r="V159" s="36">
        <v>89.66</v>
      </c>
      <c r="W159" s="36">
        <v>91.67</v>
      </c>
      <c r="X159" s="36">
        <v>86.46</v>
      </c>
      <c r="Y159" s="36">
        <v>75</v>
      </c>
      <c r="Z159" s="36">
        <v>72.5</v>
      </c>
      <c r="AA159" s="36">
        <v>78.790000000000006</v>
      </c>
      <c r="AB159" s="36">
        <v>66.67</v>
      </c>
      <c r="AC159" s="36">
        <v>71.430000000000007</v>
      </c>
      <c r="AD159" s="36">
        <v>84.2</v>
      </c>
      <c r="AE159" s="36">
        <v>70.83</v>
      </c>
      <c r="AF159" s="36">
        <v>81.58</v>
      </c>
      <c r="AG159" s="36">
        <v>100</v>
      </c>
      <c r="AH159" s="36">
        <v>76.92</v>
      </c>
      <c r="AI159" s="36">
        <v>88.89</v>
      </c>
      <c r="AJ159" s="36">
        <v>77.34</v>
      </c>
      <c r="AK159" s="36">
        <v>73.87</v>
      </c>
      <c r="AL159" s="36">
        <v>83.33</v>
      </c>
      <c r="AM159" s="36">
        <v>0</v>
      </c>
      <c r="AN159" s="36">
        <v>65.040000000000006</v>
      </c>
      <c r="AO159" s="36">
        <v>82.14</v>
      </c>
      <c r="AP159" s="36">
        <v>42.86</v>
      </c>
      <c r="AQ159" s="36">
        <v>55</v>
      </c>
      <c r="AR159" s="36">
        <v>28.57</v>
      </c>
      <c r="AS159" s="36">
        <v>92.94</v>
      </c>
      <c r="AT159" s="36">
        <v>74.290000000000006</v>
      </c>
      <c r="AU159" s="36"/>
      <c r="AV159" s="36"/>
      <c r="AW159" s="36">
        <v>79.03</v>
      </c>
      <c r="AX159" s="36">
        <v>81.67</v>
      </c>
      <c r="AY159" s="36">
        <v>81.25</v>
      </c>
      <c r="AZ159" s="36">
        <v>76.19</v>
      </c>
      <c r="BA159" s="36">
        <v>97.73</v>
      </c>
      <c r="BB159" s="36">
        <v>100</v>
      </c>
      <c r="BC159" s="36">
        <v>95</v>
      </c>
      <c r="BD159" s="36">
        <v>100</v>
      </c>
      <c r="BE159" s="36">
        <v>100</v>
      </c>
      <c r="BF159" s="36">
        <v>75</v>
      </c>
      <c r="BG159" s="36">
        <v>89.36</v>
      </c>
      <c r="BH159" s="36">
        <v>96.43</v>
      </c>
      <c r="BI159" s="36">
        <v>95.97</v>
      </c>
      <c r="BJ159" s="36">
        <v>72.400000000000006</v>
      </c>
      <c r="BK159" s="36">
        <v>64.22</v>
      </c>
      <c r="BL159" s="36">
        <v>62.16</v>
      </c>
      <c r="BM159" s="36">
        <v>75</v>
      </c>
      <c r="BN159" s="36">
        <v>63.41</v>
      </c>
      <c r="BO159" s="36">
        <v>60.78</v>
      </c>
      <c r="BP159" s="36">
        <v>73.08</v>
      </c>
      <c r="BQ159" s="36">
        <v>44.67</v>
      </c>
      <c r="BR159" s="36">
        <v>100</v>
      </c>
      <c r="BS159" s="36">
        <v>16.670000000000002</v>
      </c>
      <c r="BT159" s="36">
        <v>47.44</v>
      </c>
      <c r="BU159" s="36">
        <v>28.57</v>
      </c>
      <c r="BV159" s="36">
        <v>80.13</v>
      </c>
      <c r="BW159" s="36">
        <v>66.67</v>
      </c>
      <c r="BX159" s="36">
        <v>65.22</v>
      </c>
      <c r="BY159" s="36">
        <v>100</v>
      </c>
      <c r="BZ159" s="36">
        <v>71.430000000000007</v>
      </c>
      <c r="CA159" s="36">
        <v>74.069999999999993</v>
      </c>
      <c r="CB159" s="36">
        <v>92.59</v>
      </c>
      <c r="CC159" s="36">
        <v>88.45</v>
      </c>
      <c r="CD159" s="36">
        <v>91.14</v>
      </c>
      <c r="CE159" s="36">
        <v>88.89</v>
      </c>
      <c r="CF159" s="36">
        <v>93.02</v>
      </c>
      <c r="CG159" s="36">
        <v>65.34</v>
      </c>
      <c r="CH159" s="36">
        <v>55</v>
      </c>
      <c r="CI159" s="36">
        <v>81.819999999999993</v>
      </c>
      <c r="CJ159" s="36">
        <v>73.680000000000007</v>
      </c>
      <c r="CK159" s="36">
        <v>44.7</v>
      </c>
      <c r="CL159" s="36">
        <v>85.71</v>
      </c>
      <c r="CM159" s="36">
        <v>52.81</v>
      </c>
      <c r="CN159" s="36">
        <v>60.98</v>
      </c>
      <c r="CO159" s="36">
        <v>27.5</v>
      </c>
      <c r="CP159" s="36">
        <v>54.08</v>
      </c>
      <c r="CQ159" s="36">
        <v>69.069999999999993</v>
      </c>
      <c r="CR159" s="36">
        <v>64.86</v>
      </c>
      <c r="CS159" s="36">
        <v>69.569999999999993</v>
      </c>
      <c r="CT159" s="36">
        <v>80</v>
      </c>
      <c r="CU159" s="36">
        <v>87.1</v>
      </c>
      <c r="CV159" s="36">
        <v>66.67</v>
      </c>
      <c r="CW159" s="36">
        <v>87.68</v>
      </c>
      <c r="CX159" s="36">
        <v>80.739999999999995</v>
      </c>
      <c r="CY159" s="36">
        <v>87.55</v>
      </c>
      <c r="CZ159" s="36">
        <v>92.91</v>
      </c>
      <c r="DA159" s="36">
        <v>78.930000000000007</v>
      </c>
      <c r="DB159" s="36">
        <v>93.87</v>
      </c>
      <c r="DC159" s="36">
        <v>94.26</v>
      </c>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row>
    <row r="160" spans="1:135" s="34" customFormat="1" ht="13.8" x14ac:dyDescent="0.3">
      <c r="A160" s="33" t="s">
        <v>577</v>
      </c>
      <c r="B160" s="34" t="s">
        <v>271</v>
      </c>
      <c r="C160" s="34" t="s">
        <v>101</v>
      </c>
      <c r="D160" s="34" t="s">
        <v>102</v>
      </c>
      <c r="E160" s="34" t="s">
        <v>103</v>
      </c>
      <c r="F160" s="34" t="s">
        <v>138</v>
      </c>
      <c r="G160" s="34" t="s">
        <v>105</v>
      </c>
      <c r="H160" s="34" t="s">
        <v>105</v>
      </c>
      <c r="I160" s="34" t="s">
        <v>536</v>
      </c>
      <c r="J160" s="35">
        <v>1</v>
      </c>
      <c r="K160" s="34" t="s">
        <v>537</v>
      </c>
      <c r="L160" s="34" t="s">
        <v>106</v>
      </c>
      <c r="M160" s="36">
        <v>95.97</v>
      </c>
      <c r="N160" s="36">
        <v>96.64</v>
      </c>
      <c r="O160" s="36">
        <v>96.44</v>
      </c>
      <c r="P160" s="36">
        <v>95.23</v>
      </c>
      <c r="Q160" s="36">
        <v>99.79</v>
      </c>
      <c r="R160" s="36">
        <v>97.89</v>
      </c>
      <c r="S160" s="36">
        <v>100</v>
      </c>
      <c r="T160" s="36">
        <v>98.62</v>
      </c>
      <c r="U160" s="36">
        <v>97.67</v>
      </c>
      <c r="V160" s="36">
        <v>100</v>
      </c>
      <c r="W160" s="36">
        <v>81.67</v>
      </c>
      <c r="X160" s="36">
        <v>99.31</v>
      </c>
      <c r="Y160" s="36">
        <v>100</v>
      </c>
      <c r="Z160" s="36">
        <v>95.93</v>
      </c>
      <c r="AA160" s="36">
        <v>96.97</v>
      </c>
      <c r="AB160" s="36">
        <v>94.44</v>
      </c>
      <c r="AC160" s="36">
        <v>94.25</v>
      </c>
      <c r="AD160" s="36">
        <v>99.42</v>
      </c>
      <c r="AE160" s="36">
        <v>88</v>
      </c>
      <c r="AF160" s="36">
        <v>89.74</v>
      </c>
      <c r="AG160" s="36">
        <v>100</v>
      </c>
      <c r="AH160" s="36">
        <v>84.62</v>
      </c>
      <c r="AI160" s="36">
        <v>100</v>
      </c>
      <c r="AJ160" s="36">
        <v>94.53</v>
      </c>
      <c r="AK160" s="36">
        <v>93.29</v>
      </c>
      <c r="AL160" s="36">
        <v>100</v>
      </c>
      <c r="AM160" s="36">
        <v>100</v>
      </c>
      <c r="AN160" s="36">
        <v>100</v>
      </c>
      <c r="AO160" s="36">
        <v>89.29</v>
      </c>
      <c r="AP160" s="36">
        <v>33.33</v>
      </c>
      <c r="AQ160" s="36">
        <v>100</v>
      </c>
      <c r="AR160" s="36">
        <v>50</v>
      </c>
      <c r="AS160" s="36">
        <v>98.82</v>
      </c>
      <c r="AT160" s="36">
        <v>97.14</v>
      </c>
      <c r="AU160" s="36">
        <v>100</v>
      </c>
      <c r="AV160" s="36"/>
      <c r="AW160" s="36">
        <v>95.16</v>
      </c>
      <c r="AX160" s="36">
        <v>95</v>
      </c>
      <c r="AY160" s="36">
        <v>93.75</v>
      </c>
      <c r="AZ160" s="36">
        <v>100</v>
      </c>
      <c r="BA160" s="36">
        <v>100</v>
      </c>
      <c r="BB160" s="36">
        <v>100</v>
      </c>
      <c r="BC160" s="36">
        <v>100</v>
      </c>
      <c r="BD160" s="36">
        <v>100</v>
      </c>
      <c r="BE160" s="36">
        <v>100</v>
      </c>
      <c r="BF160" s="36">
        <v>100</v>
      </c>
      <c r="BG160" s="36">
        <v>97.11</v>
      </c>
      <c r="BH160" s="36">
        <v>96.43</v>
      </c>
      <c r="BI160" s="36">
        <v>98.44</v>
      </c>
      <c r="BJ160" s="36">
        <v>96.21</v>
      </c>
      <c r="BK160" s="36">
        <v>94.74</v>
      </c>
      <c r="BL160" s="36">
        <v>97.3</v>
      </c>
      <c r="BM160" s="36">
        <v>93.75</v>
      </c>
      <c r="BN160" s="36">
        <v>93.48</v>
      </c>
      <c r="BO160" s="36">
        <v>100</v>
      </c>
      <c r="BP160" s="36">
        <v>96.15</v>
      </c>
      <c r="BQ160" s="36">
        <v>86.67</v>
      </c>
      <c r="BR160" s="36">
        <v>100</v>
      </c>
      <c r="BS160" s="36">
        <v>100</v>
      </c>
      <c r="BT160" s="36">
        <v>76</v>
      </c>
      <c r="BU160" s="36">
        <v>100</v>
      </c>
      <c r="BV160" s="36">
        <v>98.08</v>
      </c>
      <c r="BW160" s="36">
        <v>95.24</v>
      </c>
      <c r="BX160" s="36">
        <v>100</v>
      </c>
      <c r="BY160" s="36">
        <v>100</v>
      </c>
      <c r="BZ160" s="36">
        <v>100</v>
      </c>
      <c r="CA160" s="36">
        <v>100</v>
      </c>
      <c r="CB160" s="36">
        <v>100</v>
      </c>
      <c r="CC160" s="36">
        <v>99.79</v>
      </c>
      <c r="CD160" s="36">
        <v>99.37</v>
      </c>
      <c r="CE160" s="36">
        <v>98.61</v>
      </c>
      <c r="CF160" s="36">
        <v>100</v>
      </c>
      <c r="CG160" s="36">
        <v>94.7</v>
      </c>
      <c r="CH160" s="36">
        <v>100</v>
      </c>
      <c r="CI160" s="36">
        <v>90.91</v>
      </c>
      <c r="CJ160" s="36">
        <v>88.6</v>
      </c>
      <c r="CK160" s="36">
        <v>96.97</v>
      </c>
      <c r="CL160" s="36">
        <v>100</v>
      </c>
      <c r="CM160" s="36">
        <v>98.58</v>
      </c>
      <c r="CN160" s="36">
        <v>99.19</v>
      </c>
      <c r="CO160" s="36">
        <v>100</v>
      </c>
      <c r="CP160" s="36">
        <v>98.04</v>
      </c>
      <c r="CQ160" s="36">
        <v>100</v>
      </c>
      <c r="CR160" s="36">
        <v>100</v>
      </c>
      <c r="CS160" s="36">
        <v>100</v>
      </c>
      <c r="CT160" s="36">
        <v>100</v>
      </c>
      <c r="CU160" s="36">
        <v>100</v>
      </c>
      <c r="CV160" s="36">
        <v>100</v>
      </c>
      <c r="CW160" s="36">
        <v>98.62</v>
      </c>
      <c r="CX160" s="36">
        <v>98.68</v>
      </c>
      <c r="CY160" s="36">
        <v>97.59</v>
      </c>
      <c r="CZ160" s="36">
        <v>100</v>
      </c>
      <c r="DA160" s="36">
        <v>96.78</v>
      </c>
      <c r="DB160" s="36">
        <v>98.68</v>
      </c>
      <c r="DC160" s="36">
        <v>97.54</v>
      </c>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row>
    <row r="161" spans="1:135" s="15" customFormat="1" ht="13.8" x14ac:dyDescent="0.3">
      <c r="A161" s="33" t="s">
        <v>577</v>
      </c>
      <c r="B161" s="34" t="s">
        <v>117</v>
      </c>
      <c r="C161" s="34" t="s">
        <v>101</v>
      </c>
      <c r="D161" s="34" t="s">
        <v>102</v>
      </c>
      <c r="E161" s="34" t="s">
        <v>103</v>
      </c>
      <c r="F161" s="34" t="s">
        <v>118</v>
      </c>
      <c r="G161" s="34" t="s">
        <v>105</v>
      </c>
      <c r="H161" s="34" t="s">
        <v>105</v>
      </c>
      <c r="I161" s="34" t="s">
        <v>536</v>
      </c>
      <c r="J161" s="35">
        <v>1</v>
      </c>
      <c r="K161" s="34" t="s">
        <v>537</v>
      </c>
      <c r="L161" s="34" t="s">
        <v>106</v>
      </c>
      <c r="M161" s="36">
        <v>96.69</v>
      </c>
      <c r="N161" s="36">
        <v>99.22</v>
      </c>
      <c r="O161" s="36">
        <v>97.77</v>
      </c>
      <c r="P161" s="36">
        <v>95.01</v>
      </c>
      <c r="Q161" s="36">
        <v>98.56</v>
      </c>
      <c r="R161" s="36">
        <v>97.45</v>
      </c>
      <c r="S161" s="36">
        <v>100</v>
      </c>
      <c r="T161" s="36">
        <v>98.41</v>
      </c>
      <c r="U161" s="36">
        <v>99.28</v>
      </c>
      <c r="V161" s="36">
        <v>100</v>
      </c>
      <c r="W161" s="36">
        <v>96.67</v>
      </c>
      <c r="X161" s="36">
        <v>99.31</v>
      </c>
      <c r="Y161" s="36">
        <v>100</v>
      </c>
      <c r="Z161" s="36">
        <v>99.19</v>
      </c>
      <c r="AA161" s="36">
        <v>100</v>
      </c>
      <c r="AB161" s="36">
        <v>97.22</v>
      </c>
      <c r="AC161" s="36">
        <v>98.85</v>
      </c>
      <c r="AD161" s="36">
        <v>100</v>
      </c>
      <c r="AE161" s="36">
        <v>92</v>
      </c>
      <c r="AF161" s="36">
        <v>92.11</v>
      </c>
      <c r="AG161" s="36">
        <v>100</v>
      </c>
      <c r="AH161" s="36">
        <v>88.46</v>
      </c>
      <c r="AI161" s="36">
        <v>100</v>
      </c>
      <c r="AJ161" s="36">
        <v>97.66</v>
      </c>
      <c r="AK161" s="36">
        <v>93.71</v>
      </c>
      <c r="AL161" s="36">
        <v>83.33</v>
      </c>
      <c r="AM161" s="36">
        <v>100</v>
      </c>
      <c r="AN161" s="36">
        <v>99.19</v>
      </c>
      <c r="AO161" s="36">
        <v>96.15</v>
      </c>
      <c r="AP161" s="36">
        <v>28.57</v>
      </c>
      <c r="AQ161" s="36">
        <v>100</v>
      </c>
      <c r="AR161" s="36">
        <v>71.430000000000007</v>
      </c>
      <c r="AS161" s="36">
        <v>100</v>
      </c>
      <c r="AT161" s="36">
        <v>97.14</v>
      </c>
      <c r="AU161" s="36">
        <v>100</v>
      </c>
      <c r="AV161" s="36"/>
      <c r="AW161" s="36">
        <v>98.33</v>
      </c>
      <c r="AX161" s="36">
        <v>95</v>
      </c>
      <c r="AY161" s="36">
        <v>100</v>
      </c>
      <c r="AZ161" s="36">
        <v>100</v>
      </c>
      <c r="BA161" s="36">
        <v>97.73</v>
      </c>
      <c r="BB161" s="36">
        <v>94.44</v>
      </c>
      <c r="BC161" s="36">
        <v>100</v>
      </c>
      <c r="BD161" s="36">
        <v>100</v>
      </c>
      <c r="BE161" s="36">
        <v>100</v>
      </c>
      <c r="BF161" s="36">
        <v>100</v>
      </c>
      <c r="BG161" s="36">
        <v>94.05</v>
      </c>
      <c r="BH161" s="36">
        <v>100</v>
      </c>
      <c r="BI161" s="36">
        <v>99.22</v>
      </c>
      <c r="BJ161" s="36">
        <v>87.06</v>
      </c>
      <c r="BK161" s="36">
        <v>91.28</v>
      </c>
      <c r="BL161" s="36">
        <v>95.95</v>
      </c>
      <c r="BM161" s="36">
        <v>100</v>
      </c>
      <c r="BN161" s="36">
        <v>90.24</v>
      </c>
      <c r="BO161" s="36">
        <v>100</v>
      </c>
      <c r="BP161" s="36">
        <v>84.62</v>
      </c>
      <c r="BQ161" s="36">
        <v>88</v>
      </c>
      <c r="BR161" s="36">
        <v>100</v>
      </c>
      <c r="BS161" s="36">
        <v>100</v>
      </c>
      <c r="BT161" s="36">
        <v>80.77</v>
      </c>
      <c r="BU161" s="36">
        <v>92.86</v>
      </c>
      <c r="BV161" s="36">
        <v>98.82</v>
      </c>
      <c r="BW161" s="36">
        <v>97.62</v>
      </c>
      <c r="BX161" s="36">
        <v>95.65</v>
      </c>
      <c r="BY161" s="36">
        <v>100</v>
      </c>
      <c r="BZ161" s="36">
        <v>100</v>
      </c>
      <c r="CA161" s="36">
        <v>100</v>
      </c>
      <c r="CB161" s="36">
        <v>99.38</v>
      </c>
      <c r="CC161" s="36">
        <v>98.56</v>
      </c>
      <c r="CD161" s="36">
        <v>98.41</v>
      </c>
      <c r="CE161" s="36">
        <v>98.61</v>
      </c>
      <c r="CF161" s="36">
        <v>98.24</v>
      </c>
      <c r="CG161" s="36">
        <v>98.75</v>
      </c>
      <c r="CH161" s="36">
        <v>100</v>
      </c>
      <c r="CI161" s="36">
        <v>90.91</v>
      </c>
      <c r="CJ161" s="36">
        <v>99.12</v>
      </c>
      <c r="CK161" s="36">
        <v>100</v>
      </c>
      <c r="CL161" s="36">
        <v>100</v>
      </c>
      <c r="CM161" s="36">
        <v>95.73</v>
      </c>
      <c r="CN161" s="36">
        <v>95.12</v>
      </c>
      <c r="CO161" s="36">
        <v>100</v>
      </c>
      <c r="CP161" s="36">
        <v>95.1</v>
      </c>
      <c r="CQ161" s="36">
        <v>100</v>
      </c>
      <c r="CR161" s="36">
        <v>100</v>
      </c>
      <c r="CS161" s="36">
        <v>100</v>
      </c>
      <c r="CT161" s="36">
        <v>100</v>
      </c>
      <c r="CU161" s="36">
        <v>100</v>
      </c>
      <c r="CV161" s="36">
        <v>100</v>
      </c>
      <c r="CW161" s="36">
        <v>98.41</v>
      </c>
      <c r="CX161" s="36">
        <v>98.68</v>
      </c>
      <c r="CY161" s="36">
        <v>100</v>
      </c>
      <c r="CZ161" s="36">
        <v>93.62</v>
      </c>
      <c r="DA161" s="36">
        <v>98.1</v>
      </c>
      <c r="DB161" s="36">
        <v>98.68</v>
      </c>
      <c r="DC161" s="36">
        <v>95.08</v>
      </c>
      <c r="DD161" s="38"/>
      <c r="DE161" s="38"/>
      <c r="DF161" s="38"/>
      <c r="DG161" s="38"/>
      <c r="DH161" s="38"/>
      <c r="DI161" s="38"/>
      <c r="DJ161" s="38"/>
      <c r="DK161" s="38"/>
      <c r="DL161" s="38"/>
      <c r="DM161" s="38"/>
      <c r="DN161" s="38"/>
      <c r="DO161" s="38"/>
      <c r="DP161" s="38"/>
      <c r="DQ161" s="38"/>
      <c r="DR161" s="38"/>
      <c r="DS161" s="38"/>
      <c r="DT161" s="38"/>
      <c r="DU161" s="38"/>
      <c r="DV161" s="38"/>
      <c r="DW161" s="38"/>
      <c r="DX161" s="38"/>
      <c r="DY161" s="38"/>
      <c r="DZ161" s="38"/>
      <c r="EA161" s="38"/>
      <c r="EB161" s="38"/>
      <c r="EC161" s="38"/>
      <c r="ED161" s="38"/>
      <c r="EE161" s="38"/>
    </row>
    <row r="162" spans="1:135" s="15" customFormat="1" ht="13.8" x14ac:dyDescent="0.3">
      <c r="A162" s="33" t="s">
        <v>577</v>
      </c>
      <c r="B162" s="34" t="s">
        <v>119</v>
      </c>
      <c r="C162" s="34" t="s">
        <v>101</v>
      </c>
      <c r="D162" s="34" t="s">
        <v>102</v>
      </c>
      <c r="E162" s="34" t="s">
        <v>103</v>
      </c>
      <c r="F162" s="34" t="s">
        <v>120</v>
      </c>
      <c r="G162" s="34" t="s">
        <v>105</v>
      </c>
      <c r="H162" s="34" t="s">
        <v>105</v>
      </c>
      <c r="I162" s="34" t="s">
        <v>536</v>
      </c>
      <c r="J162" s="35">
        <v>1</v>
      </c>
      <c r="K162" s="34" t="s">
        <v>537</v>
      </c>
      <c r="L162" s="34" t="s">
        <v>106</v>
      </c>
      <c r="M162" s="36">
        <v>89.11</v>
      </c>
      <c r="N162" s="36">
        <v>80.209999999999994</v>
      </c>
      <c r="O162" s="36">
        <v>95.78</v>
      </c>
      <c r="P162" s="36">
        <v>90.48</v>
      </c>
      <c r="Q162" s="36">
        <v>93</v>
      </c>
      <c r="R162" s="36">
        <v>85.2</v>
      </c>
      <c r="S162" s="36">
        <v>88.57</v>
      </c>
      <c r="T162" s="36">
        <v>90.38</v>
      </c>
      <c r="U162" s="36">
        <v>85.84</v>
      </c>
      <c r="V162" s="36">
        <v>93.1</v>
      </c>
      <c r="W162" s="36">
        <v>86.67</v>
      </c>
      <c r="X162" s="36">
        <v>79.510000000000005</v>
      </c>
      <c r="Y162" s="36">
        <v>87.5</v>
      </c>
      <c r="Z162" s="36">
        <v>74.58</v>
      </c>
      <c r="AA162" s="36">
        <v>80.650000000000006</v>
      </c>
      <c r="AB162" s="36">
        <v>83.33</v>
      </c>
      <c r="AC162" s="36">
        <v>71.760000000000005</v>
      </c>
      <c r="AD162" s="36">
        <v>99.13</v>
      </c>
      <c r="AE162" s="36">
        <v>76</v>
      </c>
      <c r="AF162" s="36">
        <v>94.87</v>
      </c>
      <c r="AG162" s="36">
        <v>100</v>
      </c>
      <c r="AH162" s="36">
        <v>92.31</v>
      </c>
      <c r="AI162" s="36">
        <v>100</v>
      </c>
      <c r="AJ162" s="36">
        <v>96.09</v>
      </c>
      <c r="AK162" s="36">
        <v>83.21</v>
      </c>
      <c r="AL162" s="36">
        <v>66.67</v>
      </c>
      <c r="AM162" s="36">
        <v>100</v>
      </c>
      <c r="AN162" s="36">
        <v>85.37</v>
      </c>
      <c r="AO162" s="36">
        <v>75.599999999999994</v>
      </c>
      <c r="AP162" s="36">
        <v>57.14</v>
      </c>
      <c r="AQ162" s="36">
        <v>53.75</v>
      </c>
      <c r="AR162" s="36">
        <v>71.430000000000007</v>
      </c>
      <c r="AS162" s="36">
        <v>96.47</v>
      </c>
      <c r="AT162" s="36">
        <v>71.430000000000007</v>
      </c>
      <c r="AU162" s="36">
        <v>100</v>
      </c>
      <c r="AV162" s="36"/>
      <c r="AW162" s="36">
        <v>70.97</v>
      </c>
      <c r="AX162" s="36">
        <v>55</v>
      </c>
      <c r="AY162" s="36">
        <v>71.88</v>
      </c>
      <c r="AZ162" s="36">
        <v>100</v>
      </c>
      <c r="BA162" s="36">
        <v>100</v>
      </c>
      <c r="BB162" s="36">
        <v>100</v>
      </c>
      <c r="BC162" s="36">
        <v>100</v>
      </c>
      <c r="BD162" s="36">
        <v>100</v>
      </c>
      <c r="BE162" s="36">
        <v>100</v>
      </c>
      <c r="BF162" s="36">
        <v>100</v>
      </c>
      <c r="BG162" s="36">
        <v>84.58</v>
      </c>
      <c r="BH162" s="36">
        <v>85.71</v>
      </c>
      <c r="BI162" s="36">
        <v>92.97</v>
      </c>
      <c r="BJ162" s="36">
        <v>75.290000000000006</v>
      </c>
      <c r="BK162" s="36">
        <v>99.12</v>
      </c>
      <c r="BL162" s="36">
        <v>100</v>
      </c>
      <c r="BM162" s="36">
        <v>100</v>
      </c>
      <c r="BN162" s="36">
        <v>97.83</v>
      </c>
      <c r="BO162" s="36">
        <v>100</v>
      </c>
      <c r="BP162" s="36">
        <v>100</v>
      </c>
      <c r="BQ162" s="36">
        <v>94</v>
      </c>
      <c r="BR162" s="36">
        <v>100</v>
      </c>
      <c r="BS162" s="36">
        <v>100</v>
      </c>
      <c r="BT162" s="36">
        <v>88.46</v>
      </c>
      <c r="BU162" s="36">
        <v>100</v>
      </c>
      <c r="BV162" s="36">
        <v>99.79</v>
      </c>
      <c r="BW162" s="36">
        <v>100</v>
      </c>
      <c r="BX162" s="36">
        <v>100</v>
      </c>
      <c r="BY162" s="36">
        <v>100</v>
      </c>
      <c r="BZ162" s="36">
        <v>100</v>
      </c>
      <c r="CA162" s="36">
        <v>100</v>
      </c>
      <c r="CB162" s="36">
        <v>99.38</v>
      </c>
      <c r="CC162" s="36">
        <v>93</v>
      </c>
      <c r="CD162" s="36">
        <v>94.3</v>
      </c>
      <c r="CE162" s="36">
        <v>87.5</v>
      </c>
      <c r="CF162" s="36">
        <v>100</v>
      </c>
      <c r="CG162" s="36">
        <v>82.15</v>
      </c>
      <c r="CH162" s="36">
        <v>87.5</v>
      </c>
      <c r="CI162" s="36">
        <v>90.91</v>
      </c>
      <c r="CJ162" s="36">
        <v>76.8</v>
      </c>
      <c r="CK162" s="36">
        <v>69.7</v>
      </c>
      <c r="CL162" s="36">
        <v>85.71</v>
      </c>
      <c r="CM162" s="36">
        <v>78.66</v>
      </c>
      <c r="CN162" s="36">
        <v>90.24</v>
      </c>
      <c r="CO162" s="36">
        <v>70</v>
      </c>
      <c r="CP162" s="36">
        <v>75.489999999999995</v>
      </c>
      <c r="CQ162" s="36">
        <v>88.57</v>
      </c>
      <c r="CR162" s="36">
        <v>89.19</v>
      </c>
      <c r="CS162" s="36">
        <v>95.65</v>
      </c>
      <c r="CT162" s="36">
        <v>94.29</v>
      </c>
      <c r="CU162" s="36">
        <v>93.94</v>
      </c>
      <c r="CV162" s="36">
        <v>58.33</v>
      </c>
      <c r="CW162" s="36">
        <v>90.38</v>
      </c>
      <c r="CX162" s="36">
        <v>75.510000000000005</v>
      </c>
      <c r="CY162" s="36">
        <v>97.59</v>
      </c>
      <c r="CZ162" s="36">
        <v>95.21</v>
      </c>
      <c r="DA162" s="36">
        <v>90.67</v>
      </c>
      <c r="DB162" s="36">
        <v>98.23</v>
      </c>
      <c r="DC162" s="36">
        <v>91.39</v>
      </c>
      <c r="DD162" s="38"/>
      <c r="DE162" s="38"/>
      <c r="DF162" s="38"/>
      <c r="DG162" s="38"/>
      <c r="DH162" s="38"/>
      <c r="DI162" s="38"/>
      <c r="DJ162" s="38"/>
      <c r="DK162" s="38"/>
      <c r="DL162" s="38"/>
      <c r="DM162" s="38"/>
      <c r="DN162" s="38"/>
      <c r="DO162" s="38"/>
      <c r="DP162" s="38"/>
      <c r="DQ162" s="38"/>
      <c r="DR162" s="38"/>
      <c r="DS162" s="38"/>
      <c r="DT162" s="38"/>
      <c r="DU162" s="38"/>
      <c r="DV162" s="38"/>
      <c r="DW162" s="38"/>
      <c r="DX162" s="38"/>
      <c r="DY162" s="38"/>
      <c r="DZ162" s="38"/>
      <c r="EA162" s="38"/>
      <c r="EB162" s="38"/>
      <c r="EC162" s="38"/>
      <c r="ED162" s="38"/>
      <c r="EE162" s="38"/>
    </row>
    <row r="163" spans="1:135" s="34" customFormat="1" ht="13.8" x14ac:dyDescent="0.3">
      <c r="A163" s="33" t="s">
        <v>577</v>
      </c>
      <c r="B163" s="34" t="s">
        <v>269</v>
      </c>
      <c r="C163" s="34" t="s">
        <v>101</v>
      </c>
      <c r="D163" s="34" t="s">
        <v>102</v>
      </c>
      <c r="E163" s="34" t="s">
        <v>103</v>
      </c>
      <c r="F163" s="34" t="s">
        <v>151</v>
      </c>
      <c r="G163" s="34" t="s">
        <v>105</v>
      </c>
      <c r="H163" s="34" t="s">
        <v>105</v>
      </c>
      <c r="I163" s="34" t="s">
        <v>536</v>
      </c>
      <c r="J163" s="35">
        <v>1</v>
      </c>
      <c r="K163" s="34" t="s">
        <v>537</v>
      </c>
      <c r="L163" s="34" t="s">
        <v>106</v>
      </c>
      <c r="M163" s="36">
        <v>95.53</v>
      </c>
      <c r="N163" s="36">
        <v>99.61</v>
      </c>
      <c r="O163" s="36">
        <v>97.78</v>
      </c>
      <c r="P163" s="36">
        <v>93.16</v>
      </c>
      <c r="Q163" s="36">
        <v>99.38</v>
      </c>
      <c r="R163" s="36">
        <v>96.78</v>
      </c>
      <c r="S163" s="36">
        <v>98.57</v>
      </c>
      <c r="T163" s="36">
        <v>97.37</v>
      </c>
      <c r="U163" s="36">
        <v>99.1</v>
      </c>
      <c r="V163" s="36">
        <v>100</v>
      </c>
      <c r="W163" s="36">
        <v>100</v>
      </c>
      <c r="X163" s="36">
        <v>98.26</v>
      </c>
      <c r="Y163" s="36">
        <v>100</v>
      </c>
      <c r="Z163" s="36">
        <v>100</v>
      </c>
      <c r="AA163" s="36">
        <v>100</v>
      </c>
      <c r="AB163" s="36">
        <v>100</v>
      </c>
      <c r="AC163" s="36">
        <v>100</v>
      </c>
      <c r="AD163" s="36">
        <v>100</v>
      </c>
      <c r="AE163" s="36">
        <v>80</v>
      </c>
      <c r="AF163" s="36">
        <v>100</v>
      </c>
      <c r="AG163" s="36">
        <v>100</v>
      </c>
      <c r="AH163" s="36">
        <v>100</v>
      </c>
      <c r="AI163" s="36">
        <v>100</v>
      </c>
      <c r="AJ163" s="36">
        <v>99.22</v>
      </c>
      <c r="AK163" s="36">
        <v>87.65</v>
      </c>
      <c r="AL163" s="36">
        <v>100</v>
      </c>
      <c r="AM163" s="36">
        <v>66.67</v>
      </c>
      <c r="AN163" s="36">
        <v>90.24</v>
      </c>
      <c r="AO163" s="36">
        <v>75.599999999999994</v>
      </c>
      <c r="AP163" s="36">
        <v>37.5</v>
      </c>
      <c r="AQ163" s="36">
        <v>62.5</v>
      </c>
      <c r="AR163" s="36">
        <v>71.430000000000007</v>
      </c>
      <c r="AS163" s="36">
        <v>96.47</v>
      </c>
      <c r="AT163" s="36">
        <v>97.14</v>
      </c>
      <c r="AU163" s="36">
        <v>100</v>
      </c>
      <c r="AV163" s="36"/>
      <c r="AW163" s="36">
        <v>68.33</v>
      </c>
      <c r="AX163" s="36">
        <v>66.67</v>
      </c>
      <c r="AY163" s="36">
        <v>59.38</v>
      </c>
      <c r="AZ163" s="36">
        <v>100</v>
      </c>
      <c r="BA163" s="36">
        <v>100</v>
      </c>
      <c r="BB163" s="36">
        <v>100</v>
      </c>
      <c r="BC163" s="36">
        <v>100</v>
      </c>
      <c r="BD163" s="36">
        <v>100</v>
      </c>
      <c r="BE163" s="36">
        <v>100</v>
      </c>
      <c r="BF163" s="36">
        <v>100</v>
      </c>
      <c r="BG163" s="36">
        <v>99.74</v>
      </c>
      <c r="BH163" s="36">
        <v>100</v>
      </c>
      <c r="BI163" s="36">
        <v>99.22</v>
      </c>
      <c r="BJ163" s="36">
        <v>100</v>
      </c>
      <c r="BK163" s="36">
        <v>96.93</v>
      </c>
      <c r="BL163" s="36">
        <v>98.65</v>
      </c>
      <c r="BM163" s="36">
        <v>100</v>
      </c>
      <c r="BN163" s="36">
        <v>95.65</v>
      </c>
      <c r="BO163" s="36">
        <v>100</v>
      </c>
      <c r="BP163" s="36">
        <v>96.15</v>
      </c>
      <c r="BQ163" s="36">
        <v>84</v>
      </c>
      <c r="BR163" s="36">
        <v>100</v>
      </c>
      <c r="BS163" s="36">
        <v>66.67</v>
      </c>
      <c r="BT163" s="36">
        <v>80.77</v>
      </c>
      <c r="BU163" s="36">
        <v>92.86</v>
      </c>
      <c r="BV163" s="36">
        <v>96.47</v>
      </c>
      <c r="BW163" s="36">
        <v>96.03</v>
      </c>
      <c r="BX163" s="36">
        <v>100</v>
      </c>
      <c r="BY163" s="36">
        <v>92.31</v>
      </c>
      <c r="BZ163" s="36">
        <v>100</v>
      </c>
      <c r="CA163" s="36">
        <v>100</v>
      </c>
      <c r="CB163" s="36">
        <v>98.15</v>
      </c>
      <c r="CC163" s="36">
        <v>99.38</v>
      </c>
      <c r="CD163" s="36">
        <v>100</v>
      </c>
      <c r="CE163" s="36">
        <v>100</v>
      </c>
      <c r="CF163" s="36">
        <v>100</v>
      </c>
      <c r="CG163" s="36">
        <v>89.94</v>
      </c>
      <c r="CH163" s="36">
        <v>92.5</v>
      </c>
      <c r="CI163" s="36">
        <v>90.91</v>
      </c>
      <c r="CJ163" s="36">
        <v>85.59</v>
      </c>
      <c r="CK163" s="36">
        <v>87.88</v>
      </c>
      <c r="CL163" s="36">
        <v>100</v>
      </c>
      <c r="CM163" s="36">
        <v>98.17</v>
      </c>
      <c r="CN163" s="36">
        <v>97.56</v>
      </c>
      <c r="CO163" s="36">
        <v>100</v>
      </c>
      <c r="CP163" s="36">
        <v>98.04</v>
      </c>
      <c r="CQ163" s="36">
        <v>98.57</v>
      </c>
      <c r="CR163" s="36">
        <v>100</v>
      </c>
      <c r="CS163" s="36">
        <v>100</v>
      </c>
      <c r="CT163" s="36">
        <v>100</v>
      </c>
      <c r="CU163" s="36">
        <v>100</v>
      </c>
      <c r="CV163" s="36">
        <v>91.67</v>
      </c>
      <c r="CW163" s="36">
        <v>97.37</v>
      </c>
      <c r="CX163" s="36">
        <v>100</v>
      </c>
      <c r="CY163" s="36">
        <v>98.8</v>
      </c>
      <c r="CZ163" s="36">
        <v>100</v>
      </c>
      <c r="DA163" s="36">
        <v>94.1</v>
      </c>
      <c r="DB163" s="36">
        <v>92.74</v>
      </c>
      <c r="DC163" s="36">
        <v>91.53</v>
      </c>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row>
    <row r="164" spans="1:135" s="34" customFormat="1" ht="13.8" x14ac:dyDescent="0.3">
      <c r="A164" s="33" t="s">
        <v>577</v>
      </c>
      <c r="B164" s="34" t="s">
        <v>298</v>
      </c>
      <c r="C164" s="34" t="s">
        <v>101</v>
      </c>
      <c r="D164" s="34" t="s">
        <v>102</v>
      </c>
      <c r="E164" s="34" t="s">
        <v>103</v>
      </c>
      <c r="F164" s="34" t="s">
        <v>299</v>
      </c>
      <c r="G164" s="34" t="s">
        <v>105</v>
      </c>
      <c r="H164" s="34" t="s">
        <v>105</v>
      </c>
      <c r="I164" s="34" t="s">
        <v>536</v>
      </c>
      <c r="J164" s="35">
        <v>1</v>
      </c>
      <c r="K164" s="34" t="s">
        <v>537</v>
      </c>
      <c r="L164" s="34" t="s">
        <v>106</v>
      </c>
      <c r="M164" s="36">
        <v>82.3</v>
      </c>
      <c r="N164" s="36">
        <v>65.599999999999994</v>
      </c>
      <c r="O164" s="36">
        <v>86.17</v>
      </c>
      <c r="P164" s="36">
        <v>80.260000000000005</v>
      </c>
      <c r="Q164" s="36">
        <v>80.709999999999994</v>
      </c>
      <c r="R164" s="36">
        <v>76.58</v>
      </c>
      <c r="S164" s="36">
        <v>89.9</v>
      </c>
      <c r="T164" s="36">
        <v>88.84</v>
      </c>
      <c r="U164" s="36">
        <v>71.23</v>
      </c>
      <c r="V164" s="36">
        <v>62.07</v>
      </c>
      <c r="W164" s="36">
        <v>56.67</v>
      </c>
      <c r="X164" s="36">
        <v>80.8</v>
      </c>
      <c r="Y164" s="36">
        <v>100</v>
      </c>
      <c r="Z164" s="36">
        <v>61.79</v>
      </c>
      <c r="AA164" s="36">
        <v>51.52</v>
      </c>
      <c r="AB164" s="36">
        <v>61.11</v>
      </c>
      <c r="AC164" s="36">
        <v>65.52</v>
      </c>
      <c r="AD164" s="36">
        <v>86.46</v>
      </c>
      <c r="AE164" s="36">
        <v>85.33</v>
      </c>
      <c r="AF164" s="36">
        <v>89.74</v>
      </c>
      <c r="AG164" s="36">
        <v>100</v>
      </c>
      <c r="AH164" s="36">
        <v>84.62</v>
      </c>
      <c r="AI164" s="36">
        <v>100</v>
      </c>
      <c r="AJ164" s="36">
        <v>78.52</v>
      </c>
      <c r="AK164" s="36">
        <v>69.77</v>
      </c>
      <c r="AL164" s="36">
        <v>61.11</v>
      </c>
      <c r="AM164" s="36">
        <v>0</v>
      </c>
      <c r="AN164" s="36">
        <v>75</v>
      </c>
      <c r="AO164" s="36">
        <v>77.08</v>
      </c>
      <c r="AP164" s="36"/>
      <c r="AQ164" s="36">
        <v>46.25</v>
      </c>
      <c r="AR164" s="36">
        <v>57.14</v>
      </c>
      <c r="AS164" s="36">
        <v>98.7</v>
      </c>
      <c r="AT164" s="36">
        <v>31.43</v>
      </c>
      <c r="AU164" s="36">
        <v>88.89</v>
      </c>
      <c r="AV164" s="36"/>
      <c r="AW164" s="36">
        <v>67.819999999999993</v>
      </c>
      <c r="AX164" s="36">
        <v>57.41</v>
      </c>
      <c r="AY164" s="36">
        <v>63.33</v>
      </c>
      <c r="AZ164" s="36">
        <v>100</v>
      </c>
      <c r="BA164" s="36">
        <v>97.62</v>
      </c>
      <c r="BB164" s="36">
        <v>100</v>
      </c>
      <c r="BC164" s="36">
        <v>95</v>
      </c>
      <c r="BD164" s="36">
        <v>100</v>
      </c>
      <c r="BE164" s="36">
        <v>100</v>
      </c>
      <c r="BF164" s="36">
        <v>75</v>
      </c>
      <c r="BG164" s="36">
        <v>94.89</v>
      </c>
      <c r="BH164" s="36">
        <v>96.43</v>
      </c>
      <c r="BI164" s="36">
        <v>96.09</v>
      </c>
      <c r="BJ164" s="36">
        <v>95.29</v>
      </c>
      <c r="BK164" s="36">
        <v>83.33</v>
      </c>
      <c r="BL164" s="36">
        <v>81.08</v>
      </c>
      <c r="BM164" s="36">
        <v>87.5</v>
      </c>
      <c r="BN164" s="36">
        <v>84.78</v>
      </c>
      <c r="BO164" s="36">
        <v>61.11</v>
      </c>
      <c r="BP164" s="36">
        <v>100</v>
      </c>
      <c r="BQ164" s="36">
        <v>50</v>
      </c>
      <c r="BR164" s="36">
        <v>100</v>
      </c>
      <c r="BS164" s="36">
        <v>50</v>
      </c>
      <c r="BT164" s="36">
        <v>30.77</v>
      </c>
      <c r="BU164" s="36">
        <v>78.569999999999993</v>
      </c>
      <c r="BV164" s="36">
        <v>91.88</v>
      </c>
      <c r="BW164" s="36">
        <v>85.71</v>
      </c>
      <c r="BX164" s="36">
        <v>82.61</v>
      </c>
      <c r="BY164" s="36">
        <v>93.59</v>
      </c>
      <c r="BZ164" s="36">
        <v>100</v>
      </c>
      <c r="CA164" s="36">
        <v>96.3</v>
      </c>
      <c r="CB164" s="36">
        <v>96.91</v>
      </c>
      <c r="CC164" s="36">
        <v>80.709999999999994</v>
      </c>
      <c r="CD164" s="36">
        <v>86.08</v>
      </c>
      <c r="CE164" s="36">
        <v>70.83</v>
      </c>
      <c r="CF164" s="36">
        <v>98.84</v>
      </c>
      <c r="CG164" s="36">
        <v>59.35</v>
      </c>
      <c r="CH164" s="36">
        <v>45</v>
      </c>
      <c r="CI164" s="36">
        <v>63.64</v>
      </c>
      <c r="CJ164" s="36">
        <v>69.3</v>
      </c>
      <c r="CK164" s="36">
        <v>65.150000000000006</v>
      </c>
      <c r="CL164" s="36">
        <v>71.430000000000007</v>
      </c>
      <c r="CM164" s="36">
        <v>79.12</v>
      </c>
      <c r="CN164" s="36">
        <v>73.17</v>
      </c>
      <c r="CO164" s="36">
        <v>85</v>
      </c>
      <c r="CP164" s="36">
        <v>80.150000000000006</v>
      </c>
      <c r="CQ164" s="36">
        <v>89.9</v>
      </c>
      <c r="CR164" s="36">
        <v>94.59</v>
      </c>
      <c r="CS164" s="36">
        <v>91.3</v>
      </c>
      <c r="CT164" s="36">
        <v>94.29</v>
      </c>
      <c r="CU164" s="36">
        <v>93.94</v>
      </c>
      <c r="CV164" s="36">
        <v>66.67</v>
      </c>
      <c r="CW164" s="36">
        <v>88.84</v>
      </c>
      <c r="CX164" s="36">
        <v>76.64</v>
      </c>
      <c r="CY164" s="36">
        <v>97.59</v>
      </c>
      <c r="CZ164" s="36">
        <v>95.21</v>
      </c>
      <c r="DA164" s="36">
        <v>82.15</v>
      </c>
      <c r="DB164" s="36">
        <v>93.54</v>
      </c>
      <c r="DC164" s="36">
        <v>93.44</v>
      </c>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row>
    <row r="165" spans="1:135" s="34" customFormat="1" ht="13.8" x14ac:dyDescent="0.3">
      <c r="A165" s="33" t="s">
        <v>577</v>
      </c>
      <c r="B165" s="34" t="s">
        <v>273</v>
      </c>
      <c r="C165" s="34" t="s">
        <v>101</v>
      </c>
      <c r="D165" s="34" t="s">
        <v>102</v>
      </c>
      <c r="E165" s="34" t="s">
        <v>103</v>
      </c>
      <c r="F165" s="34" t="s">
        <v>194</v>
      </c>
      <c r="G165" s="34" t="s">
        <v>105</v>
      </c>
      <c r="H165" s="34" t="s">
        <v>105</v>
      </c>
      <c r="I165" s="34" t="s">
        <v>536</v>
      </c>
      <c r="J165" s="35">
        <v>1</v>
      </c>
      <c r="K165" s="34" t="s">
        <v>537</v>
      </c>
      <c r="L165" s="34" t="s">
        <v>106</v>
      </c>
      <c r="M165" s="36">
        <v>84.3</v>
      </c>
      <c r="N165" s="36">
        <v>94.99</v>
      </c>
      <c r="O165" s="36">
        <v>91.29</v>
      </c>
      <c r="P165" s="36">
        <v>86.83</v>
      </c>
      <c r="Q165" s="36">
        <v>96.4</v>
      </c>
      <c r="R165" s="36">
        <v>77.36</v>
      </c>
      <c r="S165" s="36">
        <v>41.58</v>
      </c>
      <c r="T165" s="36">
        <v>94.91</v>
      </c>
      <c r="U165" s="36">
        <v>93.91</v>
      </c>
      <c r="V165" s="36">
        <v>96.55</v>
      </c>
      <c r="W165" s="36">
        <v>81.67</v>
      </c>
      <c r="X165" s="36">
        <v>96.18</v>
      </c>
      <c r="Y165" s="36">
        <v>75</v>
      </c>
      <c r="Z165" s="36">
        <v>95.93</v>
      </c>
      <c r="AA165" s="36">
        <v>93.94</v>
      </c>
      <c r="AB165" s="36">
        <v>94.44</v>
      </c>
      <c r="AC165" s="36">
        <v>94.25</v>
      </c>
      <c r="AD165" s="36">
        <v>95.09</v>
      </c>
      <c r="AE165" s="36">
        <v>68</v>
      </c>
      <c r="AF165" s="36">
        <v>86.84</v>
      </c>
      <c r="AG165" s="36">
        <v>100</v>
      </c>
      <c r="AH165" s="36">
        <v>88.46</v>
      </c>
      <c r="AI165" s="36">
        <v>77.78</v>
      </c>
      <c r="AJ165" s="36">
        <v>97.66</v>
      </c>
      <c r="AK165" s="36">
        <v>73.069999999999993</v>
      </c>
      <c r="AL165" s="36">
        <v>88.89</v>
      </c>
      <c r="AM165" s="36">
        <v>31.94</v>
      </c>
      <c r="AN165" s="36">
        <v>60.61</v>
      </c>
      <c r="AO165" s="36">
        <v>62.18</v>
      </c>
      <c r="AP165" s="36">
        <v>23.81</v>
      </c>
      <c r="AQ165" s="36">
        <v>48.75</v>
      </c>
      <c r="AR165" s="36">
        <v>78.569999999999993</v>
      </c>
      <c r="AS165" s="36">
        <v>88.24</v>
      </c>
      <c r="AT165" s="36">
        <v>77.14</v>
      </c>
      <c r="AU165" s="36">
        <v>33.33</v>
      </c>
      <c r="AV165" s="36"/>
      <c r="AW165" s="36">
        <v>80.56</v>
      </c>
      <c r="AX165" s="36">
        <v>86.67</v>
      </c>
      <c r="AY165" s="36">
        <v>70</v>
      </c>
      <c r="AZ165" s="36">
        <v>100</v>
      </c>
      <c r="BA165" s="36">
        <v>95.24</v>
      </c>
      <c r="BB165" s="36">
        <v>94.44</v>
      </c>
      <c r="BC165" s="36">
        <v>90</v>
      </c>
      <c r="BD165" s="36">
        <v>83.33</v>
      </c>
      <c r="BE165" s="36">
        <v>83.33</v>
      </c>
      <c r="BF165" s="36">
        <v>75</v>
      </c>
      <c r="BG165" s="36">
        <v>99.32</v>
      </c>
      <c r="BH165" s="36">
        <v>100</v>
      </c>
      <c r="BI165" s="36">
        <v>99.22</v>
      </c>
      <c r="BJ165" s="36">
        <v>98.82</v>
      </c>
      <c r="BK165" s="36">
        <v>92.11</v>
      </c>
      <c r="BL165" s="36">
        <v>100</v>
      </c>
      <c r="BM165" s="36">
        <v>100</v>
      </c>
      <c r="BN165" s="36">
        <v>91.3</v>
      </c>
      <c r="BO165" s="36">
        <v>94.44</v>
      </c>
      <c r="BP165" s="36">
        <v>80.77</v>
      </c>
      <c r="BQ165" s="36">
        <v>69.7</v>
      </c>
      <c r="BR165" s="36">
        <v>100</v>
      </c>
      <c r="BS165" s="36">
        <v>83.33</v>
      </c>
      <c r="BT165" s="36">
        <v>44.44</v>
      </c>
      <c r="BU165" s="36">
        <v>71.430000000000007</v>
      </c>
      <c r="BV165" s="36">
        <v>97.86</v>
      </c>
      <c r="BW165" s="36">
        <v>100</v>
      </c>
      <c r="BX165" s="36">
        <v>100</v>
      </c>
      <c r="BY165" s="36">
        <v>92.31</v>
      </c>
      <c r="BZ165" s="36">
        <v>100</v>
      </c>
      <c r="CA165" s="36">
        <v>100</v>
      </c>
      <c r="CB165" s="36">
        <v>95.68</v>
      </c>
      <c r="CC165" s="36">
        <v>96.4</v>
      </c>
      <c r="CD165" s="36">
        <v>95.57</v>
      </c>
      <c r="CE165" s="36">
        <v>100</v>
      </c>
      <c r="CF165" s="36">
        <v>91.86</v>
      </c>
      <c r="CG165" s="36">
        <v>58.49</v>
      </c>
      <c r="CH165" s="36">
        <v>62.5</v>
      </c>
      <c r="CI165" s="36">
        <v>72.73</v>
      </c>
      <c r="CJ165" s="36">
        <v>57.66</v>
      </c>
      <c r="CK165" s="36">
        <v>60.61</v>
      </c>
      <c r="CL165" s="36">
        <v>14.29</v>
      </c>
      <c r="CM165" s="36">
        <v>72.39</v>
      </c>
      <c r="CN165" s="36">
        <v>80.489999999999995</v>
      </c>
      <c r="CO165" s="36">
        <v>75</v>
      </c>
      <c r="CP165" s="36">
        <v>68.319999999999993</v>
      </c>
      <c r="CQ165" s="36">
        <v>41.58</v>
      </c>
      <c r="CR165" s="36">
        <v>37.840000000000003</v>
      </c>
      <c r="CS165" s="36">
        <v>47.83</v>
      </c>
      <c r="CT165" s="36">
        <v>23.33</v>
      </c>
      <c r="CU165" s="36">
        <v>16.13</v>
      </c>
      <c r="CV165" s="36">
        <v>58.33</v>
      </c>
      <c r="CW165" s="36">
        <v>94.91</v>
      </c>
      <c r="CX165" s="36">
        <v>97.95</v>
      </c>
      <c r="CY165" s="36">
        <v>95.18</v>
      </c>
      <c r="CZ165" s="36">
        <v>89.89</v>
      </c>
      <c r="DA165" s="36">
        <v>67.13</v>
      </c>
      <c r="DB165" s="36">
        <v>98.01</v>
      </c>
      <c r="DC165" s="36">
        <v>96.45</v>
      </c>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row>
    <row r="166" spans="1:135" s="34" customFormat="1" ht="13.8" x14ac:dyDescent="0.3">
      <c r="A166" s="33" t="s">
        <v>577</v>
      </c>
      <c r="B166" s="34" t="s">
        <v>272</v>
      </c>
      <c r="C166" s="34" t="s">
        <v>101</v>
      </c>
      <c r="D166" s="34" t="s">
        <v>102</v>
      </c>
      <c r="E166" s="34" t="s">
        <v>103</v>
      </c>
      <c r="F166" s="34" t="s">
        <v>136</v>
      </c>
      <c r="G166" s="34" t="s">
        <v>105</v>
      </c>
      <c r="H166" s="34" t="s">
        <v>105</v>
      </c>
      <c r="I166" s="34" t="s">
        <v>536</v>
      </c>
      <c r="J166" s="35">
        <v>1</v>
      </c>
      <c r="K166" s="34" t="s">
        <v>537</v>
      </c>
      <c r="L166" s="34" t="s">
        <v>106</v>
      </c>
      <c r="M166" s="36">
        <v>85.74</v>
      </c>
      <c r="N166" s="36">
        <v>75.12</v>
      </c>
      <c r="O166" s="36">
        <v>94.72</v>
      </c>
      <c r="P166" s="36">
        <v>90.76</v>
      </c>
      <c r="Q166" s="36">
        <v>86.21</v>
      </c>
      <c r="R166" s="36">
        <v>78.31</v>
      </c>
      <c r="S166" s="36">
        <v>71.430000000000007</v>
      </c>
      <c r="T166" s="36">
        <v>90.29</v>
      </c>
      <c r="U166" s="36">
        <v>79.569999999999993</v>
      </c>
      <c r="V166" s="36">
        <v>86.21</v>
      </c>
      <c r="W166" s="36">
        <v>78.33</v>
      </c>
      <c r="X166" s="36">
        <v>79.510000000000005</v>
      </c>
      <c r="Y166" s="36">
        <v>62.5</v>
      </c>
      <c r="Z166" s="36">
        <v>72.36</v>
      </c>
      <c r="AA166" s="36">
        <v>69.7</v>
      </c>
      <c r="AB166" s="36">
        <v>69.44</v>
      </c>
      <c r="AC166" s="36">
        <v>68.97</v>
      </c>
      <c r="AD166" s="36">
        <v>96.82</v>
      </c>
      <c r="AE166" s="36">
        <v>78.67</v>
      </c>
      <c r="AF166" s="36">
        <v>97.37</v>
      </c>
      <c r="AG166" s="36">
        <v>100</v>
      </c>
      <c r="AH166" s="36">
        <v>96.15</v>
      </c>
      <c r="AI166" s="36">
        <v>100</v>
      </c>
      <c r="AJ166" s="36">
        <v>96.09</v>
      </c>
      <c r="AK166" s="36">
        <v>89.37</v>
      </c>
      <c r="AL166" s="36">
        <v>83.33</v>
      </c>
      <c r="AM166" s="36">
        <v>94.44</v>
      </c>
      <c r="AN166" s="36">
        <v>95.12</v>
      </c>
      <c r="AO166" s="36">
        <v>86.9</v>
      </c>
      <c r="AP166" s="36">
        <v>23.81</v>
      </c>
      <c r="AQ166" s="36">
        <v>100</v>
      </c>
      <c r="AR166" s="36">
        <v>78.569999999999993</v>
      </c>
      <c r="AS166" s="36">
        <v>97.65</v>
      </c>
      <c r="AT166" s="36">
        <v>82.86</v>
      </c>
      <c r="AU166" s="36">
        <v>100</v>
      </c>
      <c r="AV166" s="36"/>
      <c r="AW166" s="36">
        <v>93.55</v>
      </c>
      <c r="AX166" s="36">
        <v>90</v>
      </c>
      <c r="AY166" s="36">
        <v>93.75</v>
      </c>
      <c r="AZ166" s="36">
        <v>100</v>
      </c>
      <c r="BA166" s="36">
        <v>100</v>
      </c>
      <c r="BB166" s="36">
        <v>100</v>
      </c>
      <c r="BC166" s="36">
        <v>100</v>
      </c>
      <c r="BD166" s="36">
        <v>100</v>
      </c>
      <c r="BE166" s="36">
        <v>100</v>
      </c>
      <c r="BF166" s="36">
        <v>100</v>
      </c>
      <c r="BG166" s="36">
        <v>91.1</v>
      </c>
      <c r="BH166" s="36">
        <v>89.29</v>
      </c>
      <c r="BI166" s="36">
        <v>95.97</v>
      </c>
      <c r="BJ166" s="36">
        <v>90.4</v>
      </c>
      <c r="BK166" s="36">
        <v>85.09</v>
      </c>
      <c r="BL166" s="36">
        <v>89.19</v>
      </c>
      <c r="BM166" s="36">
        <v>68.75</v>
      </c>
      <c r="BN166" s="36">
        <v>95.65</v>
      </c>
      <c r="BO166" s="36">
        <v>83.33</v>
      </c>
      <c r="BP166" s="36">
        <v>73.08</v>
      </c>
      <c r="BQ166" s="36">
        <v>82</v>
      </c>
      <c r="BR166" s="36">
        <v>100</v>
      </c>
      <c r="BS166" s="36">
        <v>83.33</v>
      </c>
      <c r="BT166" s="36">
        <v>73.08</v>
      </c>
      <c r="BU166" s="36">
        <v>85.71</v>
      </c>
      <c r="BV166" s="36">
        <v>91.45</v>
      </c>
      <c r="BW166" s="36">
        <v>88.89</v>
      </c>
      <c r="BX166" s="36">
        <v>86.96</v>
      </c>
      <c r="BY166" s="36">
        <v>84.62</v>
      </c>
      <c r="BZ166" s="36">
        <v>100</v>
      </c>
      <c r="CA166" s="36">
        <v>92.59</v>
      </c>
      <c r="CB166" s="36">
        <v>97.53</v>
      </c>
      <c r="CC166" s="36">
        <v>86.21</v>
      </c>
      <c r="CD166" s="36">
        <v>86.71</v>
      </c>
      <c r="CE166" s="36">
        <v>70.83</v>
      </c>
      <c r="CF166" s="36">
        <v>100</v>
      </c>
      <c r="CG166" s="36">
        <v>62.11</v>
      </c>
      <c r="CH166" s="36">
        <v>60</v>
      </c>
      <c r="CI166" s="36">
        <v>72.73</v>
      </c>
      <c r="CJ166" s="36">
        <v>66.67</v>
      </c>
      <c r="CK166" s="36">
        <v>37.880000000000003</v>
      </c>
      <c r="CL166" s="36">
        <v>71.430000000000007</v>
      </c>
      <c r="CM166" s="36">
        <v>81.099999999999994</v>
      </c>
      <c r="CN166" s="36">
        <v>90.24</v>
      </c>
      <c r="CO166" s="36">
        <v>65</v>
      </c>
      <c r="CP166" s="36">
        <v>80.39</v>
      </c>
      <c r="CQ166" s="36">
        <v>71.430000000000007</v>
      </c>
      <c r="CR166" s="36">
        <v>75.680000000000007</v>
      </c>
      <c r="CS166" s="36">
        <v>73.91</v>
      </c>
      <c r="CT166" s="36">
        <v>68.569999999999993</v>
      </c>
      <c r="CU166" s="36">
        <v>63.64</v>
      </c>
      <c r="CV166" s="36">
        <v>75</v>
      </c>
      <c r="CW166" s="36">
        <v>90.29</v>
      </c>
      <c r="CX166" s="36">
        <v>79.61</v>
      </c>
      <c r="CY166" s="36">
        <v>92.77</v>
      </c>
      <c r="CZ166" s="36">
        <v>100</v>
      </c>
      <c r="DA166" s="36">
        <v>85.43</v>
      </c>
      <c r="DB166" s="36">
        <v>97.79</v>
      </c>
      <c r="DC166" s="36">
        <v>94.26</v>
      </c>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row>
    <row r="167" spans="1:135" s="15" customFormat="1" ht="13.8" x14ac:dyDescent="0.3">
      <c r="A167" s="33" t="s">
        <v>577</v>
      </c>
      <c r="B167" s="34" t="s">
        <v>281</v>
      </c>
      <c r="C167" s="34" t="s">
        <v>101</v>
      </c>
      <c r="D167" s="34" t="s">
        <v>102</v>
      </c>
      <c r="E167" s="34" t="s">
        <v>149</v>
      </c>
      <c r="F167" s="34" t="s">
        <v>235</v>
      </c>
      <c r="G167" s="34" t="s">
        <v>105</v>
      </c>
      <c r="H167" s="34" t="s">
        <v>105</v>
      </c>
      <c r="I167" s="34" t="s">
        <v>536</v>
      </c>
      <c r="J167" s="35">
        <v>1</v>
      </c>
      <c r="K167" s="34" t="s">
        <v>537</v>
      </c>
      <c r="L167" s="34" t="s">
        <v>106</v>
      </c>
      <c r="M167" s="36">
        <v>88.15</v>
      </c>
      <c r="N167" s="36">
        <v>87.01</v>
      </c>
      <c r="O167" s="36">
        <v>92.09</v>
      </c>
      <c r="P167" s="36">
        <v>83.27</v>
      </c>
      <c r="Q167" s="36">
        <v>91.46</v>
      </c>
      <c r="R167" s="36">
        <v>87.89</v>
      </c>
      <c r="S167" s="36">
        <v>94.37</v>
      </c>
      <c r="T167" s="36">
        <v>93.13</v>
      </c>
      <c r="U167" s="36">
        <v>89.61</v>
      </c>
      <c r="V167" s="36">
        <v>93.1</v>
      </c>
      <c r="W167" s="36">
        <v>68.33</v>
      </c>
      <c r="X167" s="36">
        <v>92.71</v>
      </c>
      <c r="Y167" s="36">
        <v>87.5</v>
      </c>
      <c r="Z167" s="36">
        <v>85.37</v>
      </c>
      <c r="AA167" s="36">
        <v>90.91</v>
      </c>
      <c r="AB167" s="36">
        <v>83.33</v>
      </c>
      <c r="AC167" s="36">
        <v>83.91</v>
      </c>
      <c r="AD167" s="36">
        <v>95.45</v>
      </c>
      <c r="AE167" s="36">
        <v>61.33</v>
      </c>
      <c r="AF167" s="36">
        <v>92.31</v>
      </c>
      <c r="AG167" s="36">
        <v>91.67</v>
      </c>
      <c r="AH167" s="36">
        <v>100</v>
      </c>
      <c r="AI167" s="36">
        <v>80</v>
      </c>
      <c r="AJ167" s="36">
        <v>85.16</v>
      </c>
      <c r="AK167" s="36">
        <v>78.510000000000005</v>
      </c>
      <c r="AL167" s="36">
        <v>66.67</v>
      </c>
      <c r="AM167" s="36">
        <v>70.83</v>
      </c>
      <c r="AN167" s="36">
        <v>78.05</v>
      </c>
      <c r="AO167" s="36">
        <v>96.15</v>
      </c>
      <c r="AP167" s="36">
        <v>14.29</v>
      </c>
      <c r="AQ167" s="36">
        <v>97.5</v>
      </c>
      <c r="AR167" s="36">
        <v>42.86</v>
      </c>
      <c r="AS167" s="36">
        <v>93.53</v>
      </c>
      <c r="AT167" s="36">
        <v>68.569999999999993</v>
      </c>
      <c r="AU167" s="36">
        <v>55.56</v>
      </c>
      <c r="AV167" s="36"/>
      <c r="AW167" s="36">
        <v>90</v>
      </c>
      <c r="AX167" s="36">
        <v>80</v>
      </c>
      <c r="AY167" s="36">
        <v>93.33</v>
      </c>
      <c r="AZ167" s="36">
        <v>100</v>
      </c>
      <c r="BA167" s="36">
        <v>88.1</v>
      </c>
      <c r="BB167" s="36">
        <v>88.89</v>
      </c>
      <c r="BC167" s="36">
        <v>95</v>
      </c>
      <c r="BD167" s="36">
        <v>66.67</v>
      </c>
      <c r="BE167" s="36">
        <v>100</v>
      </c>
      <c r="BF167" s="36">
        <v>75</v>
      </c>
      <c r="BG167" s="36"/>
      <c r="BH167" s="36"/>
      <c r="BI167" s="36"/>
      <c r="BJ167" s="36"/>
      <c r="BK167" s="36">
        <v>85.29</v>
      </c>
      <c r="BL167" s="36">
        <v>91.67</v>
      </c>
      <c r="BM167" s="36">
        <v>87.5</v>
      </c>
      <c r="BN167" s="36">
        <v>85.37</v>
      </c>
      <c r="BO167" s="36">
        <v>94.12</v>
      </c>
      <c r="BP167" s="36">
        <v>75</v>
      </c>
      <c r="BQ167" s="36">
        <v>62</v>
      </c>
      <c r="BR167" s="36">
        <v>100</v>
      </c>
      <c r="BS167" s="36">
        <v>66.67</v>
      </c>
      <c r="BT167" s="36">
        <v>57.69</v>
      </c>
      <c r="BU167" s="36">
        <v>57.14</v>
      </c>
      <c r="BV167" s="36">
        <v>92.05</v>
      </c>
      <c r="BW167" s="36">
        <v>85.48</v>
      </c>
      <c r="BX167" s="36">
        <v>100</v>
      </c>
      <c r="BY167" s="36">
        <v>100</v>
      </c>
      <c r="BZ167" s="36">
        <v>82.14</v>
      </c>
      <c r="CA167" s="36">
        <v>92.59</v>
      </c>
      <c r="CB167" s="36">
        <v>98.11</v>
      </c>
      <c r="CC167" s="36">
        <v>91.46</v>
      </c>
      <c r="CD167" s="36">
        <v>94.41</v>
      </c>
      <c r="CE167" s="36">
        <v>94</v>
      </c>
      <c r="CF167" s="36">
        <v>94.77</v>
      </c>
      <c r="CG167" s="36">
        <v>80.349999999999994</v>
      </c>
      <c r="CH167" s="36">
        <v>97.5</v>
      </c>
      <c r="CI167" s="36">
        <v>63.64</v>
      </c>
      <c r="CJ167" s="36">
        <v>66.22</v>
      </c>
      <c r="CK167" s="36">
        <v>87.88</v>
      </c>
      <c r="CL167" s="36">
        <v>71.430000000000007</v>
      </c>
      <c r="CM167" s="36">
        <v>86.59</v>
      </c>
      <c r="CN167" s="36">
        <v>90.24</v>
      </c>
      <c r="CO167" s="36">
        <v>100</v>
      </c>
      <c r="CP167" s="36">
        <v>82.35</v>
      </c>
      <c r="CQ167" s="36">
        <v>94.37</v>
      </c>
      <c r="CR167" s="36">
        <v>100</v>
      </c>
      <c r="CS167" s="36">
        <v>100</v>
      </c>
      <c r="CT167" s="36">
        <v>100</v>
      </c>
      <c r="CU167" s="36">
        <v>96.97</v>
      </c>
      <c r="CV167" s="36">
        <v>75</v>
      </c>
      <c r="CW167" s="36">
        <v>93.13</v>
      </c>
      <c r="CX167" s="36">
        <v>94.74</v>
      </c>
      <c r="CY167" s="36">
        <v>92.77</v>
      </c>
      <c r="CZ167" s="36">
        <v>95.92</v>
      </c>
      <c r="DA167" s="36">
        <v>85.95</v>
      </c>
      <c r="DB167" s="36">
        <v>92.05</v>
      </c>
      <c r="DC167" s="36">
        <v>95.9</v>
      </c>
      <c r="DD167" s="38"/>
      <c r="DE167" s="38"/>
      <c r="DF167" s="38"/>
      <c r="DG167" s="38"/>
      <c r="DH167" s="38"/>
      <c r="DI167" s="38"/>
      <c r="DJ167" s="38"/>
      <c r="DK167" s="38"/>
      <c r="DL167" s="38"/>
      <c r="DM167" s="38"/>
      <c r="DN167" s="38"/>
      <c r="DO167" s="38"/>
      <c r="DP167" s="38"/>
      <c r="DQ167" s="38"/>
      <c r="DR167" s="38"/>
      <c r="DS167" s="38"/>
      <c r="DT167" s="38"/>
      <c r="DU167" s="38"/>
      <c r="DV167" s="38"/>
      <c r="DW167" s="38"/>
      <c r="DX167" s="38"/>
      <c r="DY167" s="38"/>
      <c r="DZ167" s="38"/>
      <c r="EA167" s="38"/>
      <c r="EB167" s="38"/>
      <c r="EC167" s="38"/>
      <c r="ED167" s="38"/>
      <c r="EE167" s="38"/>
    </row>
    <row r="168" spans="1:135" s="34" customFormat="1" ht="13.8" x14ac:dyDescent="0.3">
      <c r="A168" s="33" t="s">
        <v>577</v>
      </c>
      <c r="B168" s="34" t="s">
        <v>263</v>
      </c>
      <c r="C168" s="34" t="s">
        <v>101</v>
      </c>
      <c r="D168" s="34" t="s">
        <v>102</v>
      </c>
      <c r="E168" s="34" t="s">
        <v>227</v>
      </c>
      <c r="F168" s="34" t="s">
        <v>108</v>
      </c>
      <c r="G168" s="34" t="s">
        <v>105</v>
      </c>
      <c r="H168" s="34" t="s">
        <v>105</v>
      </c>
      <c r="I168" s="34" t="s">
        <v>536</v>
      </c>
      <c r="J168" s="35">
        <v>1</v>
      </c>
      <c r="K168" s="34" t="s">
        <v>537</v>
      </c>
      <c r="L168" s="34" t="s">
        <v>106</v>
      </c>
      <c r="M168" s="36">
        <v>85.38</v>
      </c>
      <c r="N168" s="36">
        <v>86.43</v>
      </c>
      <c r="O168" s="36">
        <v>96.73</v>
      </c>
      <c r="P168" s="36">
        <v>86.32</v>
      </c>
      <c r="Q168" s="36">
        <v>86.96</v>
      </c>
      <c r="R168" s="36">
        <v>82.9</v>
      </c>
      <c r="S168" s="36">
        <v>83.33</v>
      </c>
      <c r="T168" s="36">
        <v>89.9</v>
      </c>
      <c r="U168" s="36"/>
      <c r="V168" s="36"/>
      <c r="W168" s="36"/>
      <c r="X168" s="36"/>
      <c r="Y168" s="36"/>
      <c r="Z168" s="36">
        <v>85.37</v>
      </c>
      <c r="AA168" s="36">
        <v>78.790000000000006</v>
      </c>
      <c r="AB168" s="36">
        <v>100</v>
      </c>
      <c r="AC168" s="36">
        <v>89.66</v>
      </c>
      <c r="AD168" s="36">
        <v>97.12</v>
      </c>
      <c r="AE168" s="36"/>
      <c r="AF168" s="36"/>
      <c r="AG168" s="36"/>
      <c r="AH168" s="36"/>
      <c r="AI168" s="36"/>
      <c r="AJ168" s="36">
        <v>97.27</v>
      </c>
      <c r="AK168" s="36">
        <v>86.21</v>
      </c>
      <c r="AL168" s="36">
        <v>80</v>
      </c>
      <c r="AM168" s="36">
        <v>91.67</v>
      </c>
      <c r="AN168" s="36">
        <v>92.68</v>
      </c>
      <c r="AO168" s="36">
        <v>89.74</v>
      </c>
      <c r="AP168" s="36">
        <v>12.5</v>
      </c>
      <c r="AQ168" s="36">
        <v>93.75</v>
      </c>
      <c r="AR168" s="36">
        <v>28.57</v>
      </c>
      <c r="AS168" s="36">
        <v>94.12</v>
      </c>
      <c r="AT168" s="36">
        <v>100</v>
      </c>
      <c r="AU168" s="36">
        <v>100</v>
      </c>
      <c r="AV168" s="36"/>
      <c r="AW168" s="36">
        <v>96.67</v>
      </c>
      <c r="AX168" s="36">
        <v>95</v>
      </c>
      <c r="AY168" s="36">
        <v>96.67</v>
      </c>
      <c r="AZ168" s="36">
        <v>100</v>
      </c>
      <c r="BA168" s="36">
        <v>84.09</v>
      </c>
      <c r="BB168" s="36">
        <v>88.89</v>
      </c>
      <c r="BC168" s="36">
        <v>95</v>
      </c>
      <c r="BD168" s="36">
        <v>33.33</v>
      </c>
      <c r="BE168" s="36">
        <v>100</v>
      </c>
      <c r="BF168" s="36">
        <v>75</v>
      </c>
      <c r="BG168" s="36"/>
      <c r="BH168" s="36"/>
      <c r="BI168" s="36"/>
      <c r="BJ168" s="36"/>
      <c r="BK168" s="36">
        <v>90.35</v>
      </c>
      <c r="BL168" s="36">
        <v>97.3</v>
      </c>
      <c r="BM168" s="36">
        <v>81.25</v>
      </c>
      <c r="BN168" s="36">
        <v>93.48</v>
      </c>
      <c r="BO168" s="36">
        <v>88.89</v>
      </c>
      <c r="BP168" s="36">
        <v>84.62</v>
      </c>
      <c r="BQ168" s="36">
        <v>66</v>
      </c>
      <c r="BR168" s="36">
        <v>100</v>
      </c>
      <c r="BS168" s="36">
        <v>33.33</v>
      </c>
      <c r="BT168" s="36">
        <v>80.77</v>
      </c>
      <c r="BU168" s="36">
        <v>42.86</v>
      </c>
      <c r="BV168" s="36">
        <v>81.93</v>
      </c>
      <c r="BW168" s="36">
        <v>85.71</v>
      </c>
      <c r="BX168" s="36">
        <v>81.819999999999993</v>
      </c>
      <c r="BY168" s="36">
        <v>61.54</v>
      </c>
      <c r="BZ168" s="36">
        <v>63.33</v>
      </c>
      <c r="CA168" s="36">
        <v>80</v>
      </c>
      <c r="CB168" s="36"/>
      <c r="CC168" s="36">
        <v>86.96</v>
      </c>
      <c r="CD168" s="36">
        <v>89.24</v>
      </c>
      <c r="CE168" s="36">
        <v>80.56</v>
      </c>
      <c r="CF168" s="36">
        <v>96.51</v>
      </c>
      <c r="CG168" s="36">
        <v>86.14</v>
      </c>
      <c r="CH168" s="36">
        <v>100</v>
      </c>
      <c r="CI168" s="36">
        <v>72.73</v>
      </c>
      <c r="CJ168" s="36">
        <v>86.18</v>
      </c>
      <c r="CK168" s="36">
        <v>85.61</v>
      </c>
      <c r="CL168" s="36">
        <v>28.57</v>
      </c>
      <c r="CM168" s="36">
        <v>75</v>
      </c>
      <c r="CN168" s="36">
        <v>92.68</v>
      </c>
      <c r="CO168" s="36">
        <v>80</v>
      </c>
      <c r="CP168" s="36">
        <v>66.67</v>
      </c>
      <c r="CQ168" s="36">
        <v>83.33</v>
      </c>
      <c r="CR168" s="36">
        <v>83.78</v>
      </c>
      <c r="CS168" s="36">
        <v>82.61</v>
      </c>
      <c r="CT168" s="36">
        <v>85.71</v>
      </c>
      <c r="CU168" s="36">
        <v>81.819999999999993</v>
      </c>
      <c r="CV168" s="36">
        <v>100</v>
      </c>
      <c r="CW168" s="36">
        <v>89.9</v>
      </c>
      <c r="CX168" s="36">
        <v>96.35</v>
      </c>
      <c r="CY168" s="36">
        <v>71.08</v>
      </c>
      <c r="CZ168" s="36">
        <v>84.78</v>
      </c>
      <c r="DA168" s="36">
        <v>86.55</v>
      </c>
      <c r="DB168" s="36">
        <v>97.13</v>
      </c>
      <c r="DC168" s="36">
        <v>95.9</v>
      </c>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row>
    <row r="169" spans="1:135" s="34" customFormat="1" ht="13.8" x14ac:dyDescent="0.3">
      <c r="A169" s="33" t="s">
        <v>577</v>
      </c>
      <c r="B169" s="15" t="s">
        <v>382</v>
      </c>
      <c r="C169" s="15" t="s">
        <v>101</v>
      </c>
      <c r="D169" s="15" t="s">
        <v>383</v>
      </c>
      <c r="E169" s="15" t="s">
        <v>384</v>
      </c>
      <c r="F169" s="15" t="s">
        <v>322</v>
      </c>
      <c r="G169" s="15" t="s">
        <v>105</v>
      </c>
      <c r="H169" s="15" t="s">
        <v>105</v>
      </c>
      <c r="I169" s="15" t="s">
        <v>536</v>
      </c>
      <c r="J169" s="39">
        <v>1</v>
      </c>
      <c r="K169" s="15" t="s">
        <v>542</v>
      </c>
      <c r="L169" s="15" t="s">
        <v>324</v>
      </c>
      <c r="M169" s="16"/>
      <c r="N169" s="16"/>
      <c r="O169" s="16"/>
      <c r="P169" s="16"/>
      <c r="Q169" s="16"/>
      <c r="R169" s="16"/>
      <c r="S169" s="16"/>
      <c r="T169" s="16"/>
      <c r="U169" s="16"/>
      <c r="V169" s="16"/>
      <c r="W169" s="16"/>
      <c r="X169" s="16"/>
      <c r="Y169" s="16"/>
      <c r="Z169" s="16">
        <v>78.489999999999995</v>
      </c>
      <c r="AA169" s="16">
        <v>73.33</v>
      </c>
      <c r="AB169" s="16">
        <v>80</v>
      </c>
      <c r="AC169" s="16">
        <v>83.08</v>
      </c>
      <c r="AD169" s="16"/>
      <c r="AE169" s="16">
        <v>69.84</v>
      </c>
      <c r="AF169" s="16">
        <v>88.89</v>
      </c>
      <c r="AG169" s="16">
        <v>100</v>
      </c>
      <c r="AH169" s="16">
        <v>84</v>
      </c>
      <c r="AI169" s="16">
        <v>100</v>
      </c>
      <c r="AJ169" s="16"/>
      <c r="AK169" s="16">
        <v>76.42</v>
      </c>
      <c r="AL169" s="16"/>
      <c r="AM169" s="16"/>
      <c r="AN169" s="16">
        <v>81.819999999999993</v>
      </c>
      <c r="AO169" s="16">
        <v>43.33</v>
      </c>
      <c r="AP169" s="16">
        <v>50</v>
      </c>
      <c r="AQ169" s="16"/>
      <c r="AR169" s="16"/>
      <c r="AS169" s="16">
        <v>91.67</v>
      </c>
      <c r="AT169" s="16">
        <v>45.71</v>
      </c>
      <c r="AU169" s="16"/>
      <c r="AV169" s="16"/>
      <c r="AW169" s="16"/>
      <c r="AX169" s="16"/>
      <c r="AY169" s="16"/>
      <c r="AZ169" s="16"/>
      <c r="BA169" s="16"/>
      <c r="BB169" s="16"/>
      <c r="BC169" s="16"/>
      <c r="BD169" s="16"/>
      <c r="BE169" s="16"/>
      <c r="BF169" s="16"/>
      <c r="BG169" s="16"/>
      <c r="BH169" s="16"/>
      <c r="BI169" s="16"/>
      <c r="BJ169" s="16"/>
      <c r="BK169" s="16">
        <v>99.07</v>
      </c>
      <c r="BL169" s="16">
        <v>100</v>
      </c>
      <c r="BM169" s="16">
        <v>100</v>
      </c>
      <c r="BN169" s="16">
        <v>100</v>
      </c>
      <c r="BO169" s="16">
        <v>100</v>
      </c>
      <c r="BP169" s="16">
        <v>96.15</v>
      </c>
      <c r="BQ169" s="16"/>
      <c r="BR169" s="16"/>
      <c r="BS169" s="16"/>
      <c r="BT169" s="16"/>
      <c r="BU169" s="16"/>
      <c r="BV169" s="16"/>
      <c r="BW169" s="16"/>
      <c r="BX169" s="16"/>
      <c r="BY169" s="16"/>
      <c r="BZ169" s="16"/>
      <c r="CA169" s="16"/>
      <c r="CB169" s="16"/>
      <c r="CC169" s="16"/>
      <c r="CD169" s="16">
        <v>92.62</v>
      </c>
      <c r="CE169" s="16">
        <v>83.58</v>
      </c>
      <c r="CF169" s="16">
        <v>100</v>
      </c>
      <c r="CG169" s="16">
        <v>48.97</v>
      </c>
      <c r="CH169" s="16">
        <v>47.5</v>
      </c>
      <c r="CI169" s="16">
        <v>63.64</v>
      </c>
      <c r="CJ169" s="16">
        <v>48.65</v>
      </c>
      <c r="CK169" s="16">
        <v>31.06</v>
      </c>
      <c r="CL169" s="16">
        <v>66.67</v>
      </c>
      <c r="CM169" s="16"/>
      <c r="CN169" s="16"/>
      <c r="CO169" s="16"/>
      <c r="CP169" s="16"/>
      <c r="CQ169" s="16"/>
      <c r="CR169" s="16"/>
      <c r="CS169" s="16"/>
      <c r="CT169" s="16"/>
      <c r="CU169" s="16"/>
      <c r="CV169" s="16"/>
      <c r="CW169" s="16">
        <v>92.09</v>
      </c>
      <c r="CX169" s="16">
        <v>85</v>
      </c>
      <c r="CY169" s="16">
        <v>100</v>
      </c>
      <c r="CZ169" s="16">
        <v>94.44</v>
      </c>
      <c r="DA169" s="16">
        <v>69.239999999999995</v>
      </c>
      <c r="DB169" s="16">
        <v>94.91</v>
      </c>
      <c r="DC169" s="16"/>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row>
    <row r="170" spans="1:135" s="15" customFormat="1" ht="13.8" x14ac:dyDescent="0.3">
      <c r="A170" s="33" t="s">
        <v>577</v>
      </c>
      <c r="B170" s="15" t="s">
        <v>426</v>
      </c>
      <c r="C170" s="15" t="s">
        <v>101</v>
      </c>
      <c r="D170" s="15" t="s">
        <v>427</v>
      </c>
      <c r="E170" s="15" t="s">
        <v>428</v>
      </c>
      <c r="F170" s="15" t="s">
        <v>322</v>
      </c>
      <c r="G170" s="15" t="s">
        <v>105</v>
      </c>
      <c r="H170" s="15" t="s">
        <v>105</v>
      </c>
      <c r="I170" s="15" t="s">
        <v>536</v>
      </c>
      <c r="J170" s="39">
        <v>1</v>
      </c>
      <c r="K170" s="15" t="s">
        <v>542</v>
      </c>
      <c r="L170" s="15" t="s">
        <v>324</v>
      </c>
      <c r="M170" s="16"/>
      <c r="N170" s="16"/>
      <c r="O170" s="16"/>
      <c r="P170" s="16"/>
      <c r="Q170" s="16"/>
      <c r="R170" s="16"/>
      <c r="S170" s="16"/>
      <c r="T170" s="16"/>
      <c r="U170" s="16"/>
      <c r="V170" s="16"/>
      <c r="W170" s="16"/>
      <c r="X170" s="16"/>
      <c r="Y170" s="16"/>
      <c r="Z170" s="16">
        <v>43.75</v>
      </c>
      <c r="AA170" s="16">
        <v>64.290000000000006</v>
      </c>
      <c r="AB170" s="16">
        <v>36.840000000000003</v>
      </c>
      <c r="AC170" s="16">
        <v>38.89</v>
      </c>
      <c r="AD170" s="16"/>
      <c r="AE170" s="16">
        <v>51.67</v>
      </c>
      <c r="AF170" s="16">
        <v>83.33</v>
      </c>
      <c r="AG170" s="16">
        <v>90</v>
      </c>
      <c r="AH170" s="16">
        <v>84</v>
      </c>
      <c r="AI170" s="16">
        <v>62.5</v>
      </c>
      <c r="AJ170" s="16"/>
      <c r="AK170" s="16">
        <v>75.63</v>
      </c>
      <c r="AL170" s="16"/>
      <c r="AM170" s="16"/>
      <c r="AN170" s="16">
        <v>82.35</v>
      </c>
      <c r="AO170" s="16">
        <v>69.17</v>
      </c>
      <c r="AP170" s="16">
        <v>14.29</v>
      </c>
      <c r="AQ170" s="16"/>
      <c r="AR170" s="16">
        <v>35.71</v>
      </c>
      <c r="AS170" s="16">
        <v>91.76</v>
      </c>
      <c r="AT170" s="16">
        <v>60</v>
      </c>
      <c r="AU170" s="16"/>
      <c r="AV170" s="16"/>
      <c r="AW170" s="16"/>
      <c r="AX170" s="16"/>
      <c r="AY170" s="16"/>
      <c r="AZ170" s="16"/>
      <c r="BA170" s="16"/>
      <c r="BB170" s="16"/>
      <c r="BC170" s="16"/>
      <c r="BD170" s="16"/>
      <c r="BE170" s="16"/>
      <c r="BF170" s="16"/>
      <c r="BG170" s="16"/>
      <c r="BH170" s="16"/>
      <c r="BI170" s="16"/>
      <c r="BJ170" s="16"/>
      <c r="BK170" s="16">
        <v>68.989999999999995</v>
      </c>
      <c r="BL170" s="16">
        <v>60.61</v>
      </c>
      <c r="BM170" s="16">
        <v>53.33</v>
      </c>
      <c r="BN170" s="16">
        <v>85</v>
      </c>
      <c r="BO170" s="16">
        <v>50</v>
      </c>
      <c r="BP170" s="16">
        <v>73.680000000000007</v>
      </c>
      <c r="BQ170" s="16">
        <v>51.09</v>
      </c>
      <c r="BR170" s="16">
        <v>50</v>
      </c>
      <c r="BS170" s="16">
        <v>60</v>
      </c>
      <c r="BT170" s="16">
        <v>46.15</v>
      </c>
      <c r="BU170" s="16">
        <v>57.69</v>
      </c>
      <c r="BV170" s="16"/>
      <c r="BW170" s="16"/>
      <c r="BX170" s="16"/>
      <c r="BY170" s="16"/>
      <c r="BZ170" s="16"/>
      <c r="CA170" s="16"/>
      <c r="CB170" s="16"/>
      <c r="CC170" s="16"/>
      <c r="CD170" s="16">
        <v>80.14</v>
      </c>
      <c r="CE170" s="16">
        <v>66.67</v>
      </c>
      <c r="CF170" s="16">
        <v>90.36</v>
      </c>
      <c r="CG170" s="16">
        <v>61.27</v>
      </c>
      <c r="CH170" s="16">
        <v>52.5</v>
      </c>
      <c r="CI170" s="16">
        <v>36.36</v>
      </c>
      <c r="CJ170" s="16">
        <v>72.069999999999993</v>
      </c>
      <c r="CK170" s="16">
        <v>78.790000000000006</v>
      </c>
      <c r="CL170" s="16">
        <v>66.67</v>
      </c>
      <c r="CM170" s="16"/>
      <c r="CN170" s="16"/>
      <c r="CO170" s="16"/>
      <c r="CP170" s="16"/>
      <c r="CQ170" s="16"/>
      <c r="CR170" s="16"/>
      <c r="CS170" s="16"/>
      <c r="CT170" s="16"/>
      <c r="CU170" s="16"/>
      <c r="CV170" s="16"/>
      <c r="CW170" s="16">
        <v>72.36</v>
      </c>
      <c r="CX170" s="16">
        <v>49.02</v>
      </c>
      <c r="CY170" s="16">
        <v>78.95</v>
      </c>
      <c r="CZ170" s="16">
        <v>82.76</v>
      </c>
      <c r="DA170" s="16">
        <v>76.260000000000005</v>
      </c>
      <c r="DB170" s="16">
        <v>85.63</v>
      </c>
      <c r="DC170" s="16"/>
      <c r="DD170" s="38"/>
      <c r="DE170" s="38"/>
      <c r="DF170" s="38"/>
      <c r="DG170" s="38"/>
      <c r="DH170" s="38"/>
      <c r="DI170" s="38"/>
      <c r="DJ170" s="38"/>
      <c r="DK170" s="38"/>
      <c r="DL170" s="38"/>
      <c r="DM170" s="38"/>
      <c r="DN170" s="38"/>
      <c r="DO170" s="38"/>
      <c r="DP170" s="38"/>
      <c r="DQ170" s="38"/>
      <c r="DR170" s="38"/>
      <c r="DS170" s="38"/>
      <c r="DT170" s="38"/>
      <c r="DU170" s="38"/>
      <c r="DV170" s="38"/>
      <c r="DW170" s="38"/>
      <c r="DX170" s="38"/>
      <c r="DY170" s="38"/>
      <c r="DZ170" s="38"/>
      <c r="EA170" s="38"/>
      <c r="EB170" s="38"/>
      <c r="EC170" s="38"/>
      <c r="ED170" s="38"/>
      <c r="EE170" s="38"/>
    </row>
    <row r="171" spans="1:135" s="15" customFormat="1" ht="13.8" x14ac:dyDescent="0.3">
      <c r="A171" s="33" t="s">
        <v>577</v>
      </c>
      <c r="B171" s="34" t="s">
        <v>160</v>
      </c>
      <c r="C171" s="34" t="s">
        <v>101</v>
      </c>
      <c r="D171" s="34" t="s">
        <v>102</v>
      </c>
      <c r="E171" s="34" t="s">
        <v>161</v>
      </c>
      <c r="F171" s="34" t="s">
        <v>138</v>
      </c>
      <c r="G171" s="34" t="s">
        <v>162</v>
      </c>
      <c r="H171" s="34" t="s">
        <v>163</v>
      </c>
      <c r="I171" s="34" t="s">
        <v>536</v>
      </c>
      <c r="J171" s="35">
        <v>0</v>
      </c>
      <c r="K171" s="34" t="s">
        <v>537</v>
      </c>
      <c r="L171" s="34" t="s">
        <v>106</v>
      </c>
      <c r="M171" s="36">
        <v>83.24</v>
      </c>
      <c r="N171" s="36">
        <v>82.85</v>
      </c>
      <c r="O171" s="36">
        <v>92.59</v>
      </c>
      <c r="P171" s="36">
        <v>79.41</v>
      </c>
      <c r="Q171" s="36">
        <v>86.68</v>
      </c>
      <c r="R171" s="36">
        <v>84.65</v>
      </c>
      <c r="S171" s="36">
        <v>67.42</v>
      </c>
      <c r="T171" s="36">
        <v>90.8</v>
      </c>
      <c r="U171" s="36">
        <v>88.58</v>
      </c>
      <c r="V171" s="36">
        <v>93.1</v>
      </c>
      <c r="W171" s="36">
        <v>66.67</v>
      </c>
      <c r="X171" s="36">
        <v>88.04</v>
      </c>
      <c r="Y171" s="36">
        <v>100</v>
      </c>
      <c r="Z171" s="36">
        <v>78.989999999999995</v>
      </c>
      <c r="AA171" s="36">
        <v>87.88</v>
      </c>
      <c r="AB171" s="36">
        <v>68.75</v>
      </c>
      <c r="AC171" s="36">
        <v>78.31</v>
      </c>
      <c r="AD171" s="36">
        <v>92.57</v>
      </c>
      <c r="AE171" s="36"/>
      <c r="AF171" s="36"/>
      <c r="AG171" s="36"/>
      <c r="AH171" s="36"/>
      <c r="AI171" s="36"/>
      <c r="AJ171" s="36">
        <v>88.28</v>
      </c>
      <c r="AK171" s="36">
        <v>67.03</v>
      </c>
      <c r="AL171" s="36">
        <v>61.11</v>
      </c>
      <c r="AM171" s="36">
        <v>0</v>
      </c>
      <c r="AN171" s="36">
        <v>68.290000000000006</v>
      </c>
      <c r="AO171" s="36">
        <v>54.49</v>
      </c>
      <c r="AP171" s="36">
        <v>0</v>
      </c>
      <c r="AQ171" s="36">
        <v>0</v>
      </c>
      <c r="AR171" s="36">
        <v>21.43</v>
      </c>
      <c r="AS171" s="36">
        <v>98.7</v>
      </c>
      <c r="AT171" s="36">
        <v>54.29</v>
      </c>
      <c r="AU171" s="36"/>
      <c r="AV171" s="36"/>
      <c r="AW171" s="36">
        <v>70.239999999999995</v>
      </c>
      <c r="AX171" s="36">
        <v>68.52</v>
      </c>
      <c r="AY171" s="36">
        <v>67.86</v>
      </c>
      <c r="AZ171" s="36">
        <v>85.71</v>
      </c>
      <c r="BA171" s="36">
        <v>85.71</v>
      </c>
      <c r="BB171" s="36">
        <v>77.78</v>
      </c>
      <c r="BC171" s="36">
        <v>90</v>
      </c>
      <c r="BD171" s="36">
        <v>100</v>
      </c>
      <c r="BE171" s="36">
        <v>100</v>
      </c>
      <c r="BF171" s="36">
        <v>50</v>
      </c>
      <c r="BG171" s="36"/>
      <c r="BH171" s="36"/>
      <c r="BI171" s="36"/>
      <c r="BJ171" s="36"/>
      <c r="BK171" s="36">
        <v>91.67</v>
      </c>
      <c r="BL171" s="36">
        <v>94.59</v>
      </c>
      <c r="BM171" s="36">
        <v>87.5</v>
      </c>
      <c r="BN171" s="36">
        <v>93.48</v>
      </c>
      <c r="BO171" s="36">
        <v>100</v>
      </c>
      <c r="BP171" s="36">
        <v>85</v>
      </c>
      <c r="BQ171" s="36">
        <v>51.52</v>
      </c>
      <c r="BR171" s="36">
        <v>100</v>
      </c>
      <c r="BS171" s="36">
        <v>33.33</v>
      </c>
      <c r="BT171" s="36">
        <v>33.33</v>
      </c>
      <c r="BU171" s="36">
        <v>57.14</v>
      </c>
      <c r="BV171" s="36">
        <v>91.56</v>
      </c>
      <c r="BW171" s="36">
        <v>90.48</v>
      </c>
      <c r="BX171" s="36">
        <v>86.96</v>
      </c>
      <c r="BY171" s="36">
        <v>88</v>
      </c>
      <c r="BZ171" s="36">
        <v>71.430000000000007</v>
      </c>
      <c r="CA171" s="36">
        <v>96.3</v>
      </c>
      <c r="CB171" s="36">
        <v>90.57</v>
      </c>
      <c r="CC171" s="36">
        <v>86.68</v>
      </c>
      <c r="CD171" s="36">
        <v>89.87</v>
      </c>
      <c r="CE171" s="36">
        <v>79.17</v>
      </c>
      <c r="CF171" s="36">
        <v>98.84</v>
      </c>
      <c r="CG171" s="36">
        <v>78.349999999999994</v>
      </c>
      <c r="CH171" s="36">
        <v>85</v>
      </c>
      <c r="CI171" s="36">
        <v>81.819999999999993</v>
      </c>
      <c r="CJ171" s="36">
        <v>72.81</v>
      </c>
      <c r="CK171" s="36">
        <v>56.06</v>
      </c>
      <c r="CL171" s="36">
        <v>100</v>
      </c>
      <c r="CM171" s="36"/>
      <c r="CN171" s="36"/>
      <c r="CO171" s="36"/>
      <c r="CP171" s="36"/>
      <c r="CQ171" s="36">
        <v>67.42</v>
      </c>
      <c r="CR171" s="36">
        <v>72.97</v>
      </c>
      <c r="CS171" s="36">
        <v>33.33</v>
      </c>
      <c r="CT171" s="36">
        <v>73.33</v>
      </c>
      <c r="CU171" s="36">
        <v>89.66</v>
      </c>
      <c r="CV171" s="36">
        <v>75</v>
      </c>
      <c r="CW171" s="36">
        <v>90.8</v>
      </c>
      <c r="CX171" s="36">
        <v>87.67</v>
      </c>
      <c r="CY171" s="36">
        <v>89.96</v>
      </c>
      <c r="CZ171" s="36">
        <v>85.69</v>
      </c>
      <c r="DA171" s="36">
        <v>84.99</v>
      </c>
      <c r="DB171" s="36">
        <v>92.44</v>
      </c>
      <c r="DC171" s="36">
        <v>91.94</v>
      </c>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row>
    <row r="172" spans="1:135" s="15" customFormat="1" ht="13.8" x14ac:dyDescent="0.3">
      <c r="A172" s="33" t="s">
        <v>577</v>
      </c>
      <c r="B172" s="34" t="s">
        <v>164</v>
      </c>
      <c r="C172" s="34" t="s">
        <v>101</v>
      </c>
      <c r="D172" s="34" t="s">
        <v>102</v>
      </c>
      <c r="E172" s="34" t="s">
        <v>161</v>
      </c>
      <c r="F172" s="34" t="s">
        <v>138</v>
      </c>
      <c r="G172" s="34" t="s">
        <v>165</v>
      </c>
      <c r="H172" s="34" t="s">
        <v>166</v>
      </c>
      <c r="I172" s="34" t="s">
        <v>536</v>
      </c>
      <c r="J172" s="35">
        <v>0</v>
      </c>
      <c r="K172" s="34" t="s">
        <v>537</v>
      </c>
      <c r="L172" s="34" t="s">
        <v>106</v>
      </c>
      <c r="M172" s="36">
        <v>81.819999999999993</v>
      </c>
      <c r="N172" s="36">
        <v>91.51</v>
      </c>
      <c r="O172" s="36">
        <v>98.73</v>
      </c>
      <c r="P172" s="36">
        <v>74.12</v>
      </c>
      <c r="Q172" s="36">
        <v>93.59</v>
      </c>
      <c r="R172" s="36">
        <v>75.2</v>
      </c>
      <c r="S172" s="36">
        <v>78.41</v>
      </c>
      <c r="T172" s="36">
        <v>95.01</v>
      </c>
      <c r="U172" s="36">
        <v>90.19</v>
      </c>
      <c r="V172" s="36">
        <v>93.1</v>
      </c>
      <c r="W172" s="36">
        <v>83.33</v>
      </c>
      <c r="X172" s="36">
        <v>88.3</v>
      </c>
      <c r="Y172" s="36">
        <v>100</v>
      </c>
      <c r="Z172" s="36">
        <v>92.68</v>
      </c>
      <c r="AA172" s="36">
        <v>87.88</v>
      </c>
      <c r="AB172" s="36">
        <v>88.89</v>
      </c>
      <c r="AC172" s="36">
        <v>91.95</v>
      </c>
      <c r="AD172" s="36">
        <v>98.6</v>
      </c>
      <c r="AE172" s="36"/>
      <c r="AF172" s="36"/>
      <c r="AG172" s="36"/>
      <c r="AH172" s="36"/>
      <c r="AI172" s="36"/>
      <c r="AJ172" s="36">
        <v>89.84</v>
      </c>
      <c r="AK172" s="36">
        <v>61.54</v>
      </c>
      <c r="AL172" s="36">
        <v>61.11</v>
      </c>
      <c r="AM172" s="36">
        <v>77.78</v>
      </c>
      <c r="AN172" s="36">
        <v>40.4</v>
      </c>
      <c r="AO172" s="36">
        <v>61.11</v>
      </c>
      <c r="AP172" s="36">
        <v>0</v>
      </c>
      <c r="AQ172" s="36">
        <v>0</v>
      </c>
      <c r="AR172" s="36">
        <v>40</v>
      </c>
      <c r="AS172" s="36">
        <v>80.52</v>
      </c>
      <c r="AT172" s="36">
        <v>71.430000000000007</v>
      </c>
      <c r="AU172" s="36"/>
      <c r="AV172" s="36"/>
      <c r="AW172" s="36">
        <v>46.91</v>
      </c>
      <c r="AX172" s="36">
        <v>20.83</v>
      </c>
      <c r="AY172" s="36">
        <v>64.290000000000006</v>
      </c>
      <c r="AZ172" s="36">
        <v>42.86</v>
      </c>
      <c r="BA172" s="36">
        <v>86.36</v>
      </c>
      <c r="BB172" s="36">
        <v>77.78</v>
      </c>
      <c r="BC172" s="36">
        <v>90</v>
      </c>
      <c r="BD172" s="36">
        <v>100</v>
      </c>
      <c r="BE172" s="36">
        <v>75</v>
      </c>
      <c r="BF172" s="36">
        <v>100</v>
      </c>
      <c r="BG172" s="36"/>
      <c r="BH172" s="36"/>
      <c r="BI172" s="36"/>
      <c r="BJ172" s="36"/>
      <c r="BK172" s="36">
        <v>79.13</v>
      </c>
      <c r="BL172" s="36">
        <v>98.65</v>
      </c>
      <c r="BM172" s="36">
        <v>81.25</v>
      </c>
      <c r="BN172" s="36">
        <v>70.73</v>
      </c>
      <c r="BO172" s="36">
        <v>94.12</v>
      </c>
      <c r="BP172" s="36">
        <v>45</v>
      </c>
      <c r="BQ172" s="36">
        <v>77.27</v>
      </c>
      <c r="BR172" s="36">
        <v>50</v>
      </c>
      <c r="BS172" s="36">
        <v>100</v>
      </c>
      <c r="BT172" s="36">
        <v>68</v>
      </c>
      <c r="BU172" s="36">
        <v>83.33</v>
      </c>
      <c r="BV172" s="36">
        <v>87.67</v>
      </c>
      <c r="BW172" s="36">
        <v>76.72</v>
      </c>
      <c r="BX172" s="36">
        <v>100</v>
      </c>
      <c r="BY172" s="36">
        <v>96.15</v>
      </c>
      <c r="BZ172" s="36">
        <v>71.430000000000007</v>
      </c>
      <c r="CA172" s="36">
        <v>96.3</v>
      </c>
      <c r="CB172" s="36">
        <v>94.34</v>
      </c>
      <c r="CC172" s="36">
        <v>93.59</v>
      </c>
      <c r="CD172" s="36">
        <v>86.31</v>
      </c>
      <c r="CE172" s="36">
        <v>87.5</v>
      </c>
      <c r="CF172" s="36">
        <v>85.29</v>
      </c>
      <c r="CG172" s="36">
        <v>51.32</v>
      </c>
      <c r="CH172" s="36">
        <v>40</v>
      </c>
      <c r="CI172" s="36">
        <v>81.819999999999993</v>
      </c>
      <c r="CJ172" s="36">
        <v>57.89</v>
      </c>
      <c r="CK172" s="36">
        <v>8.33</v>
      </c>
      <c r="CL172" s="36">
        <v>100</v>
      </c>
      <c r="CM172" s="36"/>
      <c r="CN172" s="36"/>
      <c r="CO172" s="36"/>
      <c r="CP172" s="36"/>
      <c r="CQ172" s="36">
        <v>78.41</v>
      </c>
      <c r="CR172" s="36">
        <v>75.680000000000007</v>
      </c>
      <c r="CS172" s="36">
        <v>91.3</v>
      </c>
      <c r="CT172" s="36">
        <v>82.86</v>
      </c>
      <c r="CU172" s="36">
        <v>90.91</v>
      </c>
      <c r="CV172" s="36">
        <v>58.33</v>
      </c>
      <c r="CW172" s="36">
        <v>95.01</v>
      </c>
      <c r="CX172" s="36">
        <v>92.76</v>
      </c>
      <c r="CY172" s="36">
        <v>95.18</v>
      </c>
      <c r="CZ172" s="36">
        <v>97.83</v>
      </c>
      <c r="DA172" s="36">
        <v>73.569999999999993</v>
      </c>
      <c r="DB172" s="36">
        <v>94.76</v>
      </c>
      <c r="DC172" s="36">
        <v>95.49</v>
      </c>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row>
    <row r="173" spans="1:135" s="15" customFormat="1" ht="13.8" x14ac:dyDescent="0.3">
      <c r="A173" s="33" t="s">
        <v>577</v>
      </c>
      <c r="B173" s="15" t="s">
        <v>415</v>
      </c>
      <c r="C173" s="15" t="s">
        <v>101</v>
      </c>
      <c r="D173" s="15" t="s">
        <v>416</v>
      </c>
      <c r="E173" s="15" t="s">
        <v>417</v>
      </c>
      <c r="F173" s="15" t="s">
        <v>322</v>
      </c>
      <c r="G173" s="15" t="s">
        <v>105</v>
      </c>
      <c r="H173" s="15" t="s">
        <v>105</v>
      </c>
      <c r="I173" s="15" t="s">
        <v>536</v>
      </c>
      <c r="J173" s="39">
        <v>1</v>
      </c>
      <c r="K173" s="15" t="s">
        <v>542</v>
      </c>
      <c r="L173" s="15" t="s">
        <v>324</v>
      </c>
      <c r="M173" s="16"/>
      <c r="N173" s="16"/>
      <c r="O173" s="16"/>
      <c r="P173" s="16"/>
      <c r="Q173" s="16"/>
      <c r="R173" s="16"/>
      <c r="S173" s="16"/>
      <c r="T173" s="16"/>
      <c r="U173" s="16">
        <v>80.19</v>
      </c>
      <c r="V173" s="16">
        <v>84.82</v>
      </c>
      <c r="W173" s="16">
        <v>47.62</v>
      </c>
      <c r="X173" s="16">
        <v>88.29</v>
      </c>
      <c r="Y173" s="16">
        <v>42.86</v>
      </c>
      <c r="Z173" s="16">
        <v>60</v>
      </c>
      <c r="AA173" s="16">
        <v>60.71</v>
      </c>
      <c r="AB173" s="16">
        <v>47.37</v>
      </c>
      <c r="AC173" s="16">
        <v>68.52</v>
      </c>
      <c r="AD173" s="16"/>
      <c r="AE173" s="16">
        <v>60.32</v>
      </c>
      <c r="AF173" s="16">
        <v>94.44</v>
      </c>
      <c r="AG173" s="16">
        <v>100</v>
      </c>
      <c r="AH173" s="16">
        <v>96</v>
      </c>
      <c r="AI173" s="16">
        <v>87.5</v>
      </c>
      <c r="AJ173" s="16"/>
      <c r="AK173" s="16">
        <v>69.39</v>
      </c>
      <c r="AL173" s="16"/>
      <c r="AM173" s="16"/>
      <c r="AN173" s="16">
        <v>28.57</v>
      </c>
      <c r="AO173" s="16">
        <v>50</v>
      </c>
      <c r="AP173" s="16">
        <v>50</v>
      </c>
      <c r="AQ173" s="16"/>
      <c r="AR173" s="16"/>
      <c r="AS173" s="16">
        <v>78.95</v>
      </c>
      <c r="AT173" s="16">
        <v>0</v>
      </c>
      <c r="AU173" s="16"/>
      <c r="AV173" s="16"/>
      <c r="AW173" s="16"/>
      <c r="AX173" s="16"/>
      <c r="AY173" s="16"/>
      <c r="AZ173" s="16"/>
      <c r="BA173" s="16"/>
      <c r="BB173" s="16"/>
      <c r="BC173" s="16"/>
      <c r="BD173" s="16"/>
      <c r="BE173" s="16"/>
      <c r="BF173" s="16"/>
      <c r="BG173" s="16"/>
      <c r="BH173" s="16"/>
      <c r="BI173" s="16"/>
      <c r="BJ173" s="16"/>
      <c r="BK173" s="16">
        <v>65.52</v>
      </c>
      <c r="BL173" s="16">
        <v>76.67</v>
      </c>
      <c r="BM173" s="16">
        <v>42.86</v>
      </c>
      <c r="BN173" s="16">
        <v>75.61</v>
      </c>
      <c r="BO173" s="16">
        <v>87.5</v>
      </c>
      <c r="BP173" s="16">
        <v>16.670000000000002</v>
      </c>
      <c r="BQ173" s="16"/>
      <c r="BR173" s="16"/>
      <c r="BS173" s="16"/>
      <c r="BT173" s="16"/>
      <c r="BU173" s="16"/>
      <c r="BV173" s="16"/>
      <c r="BW173" s="16"/>
      <c r="BX173" s="16"/>
      <c r="BY173" s="16"/>
      <c r="BZ173" s="16"/>
      <c r="CA173" s="16"/>
      <c r="CB173" s="16"/>
      <c r="CC173" s="16"/>
      <c r="CD173" s="16">
        <v>74.64</v>
      </c>
      <c r="CE173" s="16">
        <v>66.38</v>
      </c>
      <c r="CF173" s="16">
        <v>80.489999999999995</v>
      </c>
      <c r="CG173" s="16">
        <v>51.7</v>
      </c>
      <c r="CH173" s="16">
        <v>36.36</v>
      </c>
      <c r="CI173" s="16">
        <v>63.64</v>
      </c>
      <c r="CJ173" s="16">
        <v>57.43</v>
      </c>
      <c r="CK173" s="16">
        <v>67.42</v>
      </c>
      <c r="CL173" s="16">
        <v>50</v>
      </c>
      <c r="CM173" s="16"/>
      <c r="CN173" s="16"/>
      <c r="CO173" s="16"/>
      <c r="CP173" s="16"/>
      <c r="CQ173" s="16"/>
      <c r="CR173" s="16"/>
      <c r="CS173" s="16"/>
      <c r="CT173" s="16"/>
      <c r="CU173" s="16"/>
      <c r="CV173" s="16"/>
      <c r="CW173" s="16">
        <v>83.24</v>
      </c>
      <c r="CX173" s="16">
        <v>77.27</v>
      </c>
      <c r="CY173" s="16">
        <v>89.47</v>
      </c>
      <c r="CZ173" s="16">
        <v>77.78</v>
      </c>
      <c r="DA173" s="16">
        <v>65.66</v>
      </c>
      <c r="DB173" s="16">
        <v>88.89</v>
      </c>
      <c r="DC173" s="16"/>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row>
    <row r="174" spans="1:135" s="34" customFormat="1" ht="13.8" x14ac:dyDescent="0.3">
      <c r="A174" s="33" t="s">
        <v>577</v>
      </c>
      <c r="B174" s="34" t="s">
        <v>231</v>
      </c>
      <c r="C174" s="34" t="s">
        <v>101</v>
      </c>
      <c r="D174" s="34" t="s">
        <v>102</v>
      </c>
      <c r="E174" s="34" t="s">
        <v>227</v>
      </c>
      <c r="F174" s="34" t="s">
        <v>110</v>
      </c>
      <c r="G174" s="34" t="s">
        <v>105</v>
      </c>
      <c r="H174" s="34" t="s">
        <v>105</v>
      </c>
      <c r="I174" s="34" t="s">
        <v>536</v>
      </c>
      <c r="J174" s="35">
        <v>1</v>
      </c>
      <c r="K174" s="34" t="s">
        <v>537</v>
      </c>
      <c r="L174" s="34" t="s">
        <v>106</v>
      </c>
      <c r="M174" s="36">
        <v>94.88</v>
      </c>
      <c r="N174" s="36">
        <v>89.29</v>
      </c>
      <c r="O174" s="36">
        <v>98.57</v>
      </c>
      <c r="P174" s="36">
        <v>95.37</v>
      </c>
      <c r="Q174" s="36">
        <v>99.83</v>
      </c>
      <c r="R174" s="36">
        <v>92.69</v>
      </c>
      <c r="S174" s="36">
        <v>100</v>
      </c>
      <c r="T174" s="36">
        <v>96.75</v>
      </c>
      <c r="U174" s="36"/>
      <c r="V174" s="36"/>
      <c r="W174" s="36"/>
      <c r="X174" s="36"/>
      <c r="Y174" s="36"/>
      <c r="Z174" s="36">
        <v>88.62</v>
      </c>
      <c r="AA174" s="36">
        <v>100</v>
      </c>
      <c r="AB174" s="36">
        <v>83.33</v>
      </c>
      <c r="AC174" s="36">
        <v>83.91</v>
      </c>
      <c r="AD174" s="36">
        <v>99.21</v>
      </c>
      <c r="AE174" s="36"/>
      <c r="AF174" s="36"/>
      <c r="AG174" s="36"/>
      <c r="AH174" s="36"/>
      <c r="AI174" s="36"/>
      <c r="AJ174" s="36">
        <v>96.36</v>
      </c>
      <c r="AK174" s="36">
        <v>92.5</v>
      </c>
      <c r="AL174" s="36">
        <v>100</v>
      </c>
      <c r="AM174" s="36">
        <v>100</v>
      </c>
      <c r="AN174" s="36">
        <v>100</v>
      </c>
      <c r="AO174" s="36">
        <v>94.87</v>
      </c>
      <c r="AP174" s="36">
        <v>0</v>
      </c>
      <c r="AQ174" s="36">
        <v>100</v>
      </c>
      <c r="AR174" s="36"/>
      <c r="AS174" s="36">
        <v>98.81</v>
      </c>
      <c r="AT174" s="36">
        <v>100</v>
      </c>
      <c r="AU174" s="36">
        <v>100</v>
      </c>
      <c r="AV174" s="36"/>
      <c r="AW174" s="36">
        <v>100</v>
      </c>
      <c r="AX174" s="36">
        <v>100</v>
      </c>
      <c r="AY174" s="36">
        <v>100</v>
      </c>
      <c r="AZ174" s="36">
        <v>100</v>
      </c>
      <c r="BA174" s="36">
        <v>95.24</v>
      </c>
      <c r="BB174" s="36">
        <v>88.89</v>
      </c>
      <c r="BC174" s="36">
        <v>100</v>
      </c>
      <c r="BD174" s="36">
        <v>100</v>
      </c>
      <c r="BE174" s="36">
        <v>100</v>
      </c>
      <c r="BF174" s="36">
        <v>100</v>
      </c>
      <c r="BG174" s="36"/>
      <c r="BH174" s="36"/>
      <c r="BI174" s="36"/>
      <c r="BJ174" s="36"/>
      <c r="BK174" s="36">
        <v>98.23</v>
      </c>
      <c r="BL174" s="36">
        <v>97.22</v>
      </c>
      <c r="BM174" s="36">
        <v>100</v>
      </c>
      <c r="BN174" s="36">
        <v>100</v>
      </c>
      <c r="BO174" s="36">
        <v>100</v>
      </c>
      <c r="BP174" s="36">
        <v>96.15</v>
      </c>
      <c r="BQ174" s="36">
        <v>33.33</v>
      </c>
      <c r="BR174" s="36">
        <v>100</v>
      </c>
      <c r="BS174" s="36">
        <v>0</v>
      </c>
      <c r="BT174" s="36"/>
      <c r="BU174" s="36">
        <v>0</v>
      </c>
      <c r="BV174" s="36">
        <v>99.65</v>
      </c>
      <c r="BW174" s="36">
        <v>100</v>
      </c>
      <c r="BX174" s="36">
        <v>100</v>
      </c>
      <c r="BY174" s="36">
        <v>100</v>
      </c>
      <c r="BZ174" s="36">
        <v>90</v>
      </c>
      <c r="CA174" s="36">
        <v>100</v>
      </c>
      <c r="CB174" s="36"/>
      <c r="CC174" s="36">
        <v>99.83</v>
      </c>
      <c r="CD174" s="36">
        <v>100</v>
      </c>
      <c r="CE174" s="36">
        <v>100</v>
      </c>
      <c r="CF174" s="36">
        <v>100</v>
      </c>
      <c r="CG174" s="36">
        <v>77.52</v>
      </c>
      <c r="CH174" s="36">
        <v>82.5</v>
      </c>
      <c r="CI174" s="36">
        <v>81.819999999999993</v>
      </c>
      <c r="CJ174" s="36">
        <v>75</v>
      </c>
      <c r="CK174" s="36">
        <v>85.61</v>
      </c>
      <c r="CL174" s="36">
        <v>42.86</v>
      </c>
      <c r="CM174" s="36"/>
      <c r="CN174" s="36"/>
      <c r="CO174" s="36"/>
      <c r="CP174" s="36"/>
      <c r="CQ174" s="36">
        <v>100</v>
      </c>
      <c r="CR174" s="36">
        <v>100</v>
      </c>
      <c r="CS174" s="36">
        <v>100</v>
      </c>
      <c r="CT174" s="36">
        <v>100</v>
      </c>
      <c r="CU174" s="36">
        <v>100</v>
      </c>
      <c r="CV174" s="36">
        <v>100</v>
      </c>
      <c r="CW174" s="36">
        <v>96.75</v>
      </c>
      <c r="CX174" s="36">
        <v>94.89</v>
      </c>
      <c r="CY174" s="36">
        <v>93.98</v>
      </c>
      <c r="CZ174" s="36">
        <v>97.83</v>
      </c>
      <c r="DA174" s="36">
        <v>90.29</v>
      </c>
      <c r="DB174" s="36">
        <v>98.73</v>
      </c>
      <c r="DC174" s="36">
        <v>90.16</v>
      </c>
      <c r="DD174" s="37"/>
      <c r="DE174" s="37"/>
      <c r="DF174" s="37"/>
      <c r="DG174" s="37"/>
      <c r="DH174" s="37"/>
      <c r="DI174" s="37"/>
      <c r="DJ174" s="37"/>
      <c r="DK174" s="37"/>
      <c r="DL174" s="37"/>
      <c r="DM174" s="37"/>
      <c r="DN174" s="37"/>
      <c r="DO174" s="37"/>
      <c r="DP174" s="37"/>
      <c r="DQ174" s="37"/>
      <c r="DR174" s="37"/>
      <c r="DS174" s="37"/>
      <c r="DT174" s="37"/>
      <c r="DU174" s="37"/>
      <c r="DV174" s="37"/>
      <c r="DW174" s="37"/>
      <c r="DX174" s="37"/>
      <c r="DY174" s="37"/>
      <c r="DZ174" s="37"/>
      <c r="EA174" s="37"/>
      <c r="EB174" s="37"/>
      <c r="EC174" s="37"/>
      <c r="ED174" s="37"/>
      <c r="EE174" s="37"/>
    </row>
    <row r="175" spans="1:135" s="34" customFormat="1" ht="13.8" x14ac:dyDescent="0.3">
      <c r="A175" s="33" t="s">
        <v>577</v>
      </c>
      <c r="B175" s="34" t="s">
        <v>217</v>
      </c>
      <c r="C175" s="34" t="s">
        <v>101</v>
      </c>
      <c r="D175" s="34" t="s">
        <v>102</v>
      </c>
      <c r="E175" s="34" t="s">
        <v>173</v>
      </c>
      <c r="F175" s="34" t="s">
        <v>114</v>
      </c>
      <c r="G175" s="34" t="s">
        <v>105</v>
      </c>
      <c r="H175" s="34" t="s">
        <v>105</v>
      </c>
      <c r="I175" s="34" t="s">
        <v>536</v>
      </c>
      <c r="J175" s="35">
        <v>1</v>
      </c>
      <c r="K175" s="34" t="s">
        <v>537</v>
      </c>
      <c r="L175" s="34" t="s">
        <v>106</v>
      </c>
      <c r="M175" s="36">
        <v>83.84</v>
      </c>
      <c r="N175" s="36">
        <v>72.5</v>
      </c>
      <c r="O175" s="36">
        <v>89.35</v>
      </c>
      <c r="P175" s="36">
        <v>86</v>
      </c>
      <c r="Q175" s="36">
        <v>90.38</v>
      </c>
      <c r="R175" s="36">
        <v>74.45</v>
      </c>
      <c r="S175" s="36">
        <v>85.44</v>
      </c>
      <c r="T175" s="36">
        <v>90.31</v>
      </c>
      <c r="U175" s="36">
        <v>81.94</v>
      </c>
      <c r="V175" s="36">
        <v>79.31</v>
      </c>
      <c r="W175" s="36">
        <v>61.67</v>
      </c>
      <c r="X175" s="36">
        <v>88.41</v>
      </c>
      <c r="Y175" s="36">
        <v>100</v>
      </c>
      <c r="Z175" s="36">
        <v>66.38</v>
      </c>
      <c r="AA175" s="36">
        <v>63.33</v>
      </c>
      <c r="AB175" s="36">
        <v>56.25</v>
      </c>
      <c r="AC175" s="36">
        <v>68.67</v>
      </c>
      <c r="AD175" s="36">
        <v>90.3</v>
      </c>
      <c r="AE175" s="36">
        <v>76</v>
      </c>
      <c r="AF175" s="36">
        <v>94.74</v>
      </c>
      <c r="AG175" s="36">
        <v>100</v>
      </c>
      <c r="AH175" s="36">
        <v>96.15</v>
      </c>
      <c r="AI175" s="36">
        <v>88.89</v>
      </c>
      <c r="AJ175" s="36">
        <v>97.66</v>
      </c>
      <c r="AK175" s="36">
        <v>82.57</v>
      </c>
      <c r="AL175" s="36">
        <v>83.33</v>
      </c>
      <c r="AM175" s="36">
        <v>100</v>
      </c>
      <c r="AN175" s="36">
        <v>82.93</v>
      </c>
      <c r="AO175" s="36">
        <v>91.03</v>
      </c>
      <c r="AP175" s="36">
        <v>0</v>
      </c>
      <c r="AQ175" s="36">
        <v>62.5</v>
      </c>
      <c r="AR175" s="36">
        <v>57.14</v>
      </c>
      <c r="AS175" s="36">
        <v>95.29</v>
      </c>
      <c r="AT175" s="36">
        <v>77.14</v>
      </c>
      <c r="AU175" s="36">
        <v>100</v>
      </c>
      <c r="AV175" s="36"/>
      <c r="AW175" s="36">
        <v>92.78</v>
      </c>
      <c r="AX175" s="36">
        <v>88.33</v>
      </c>
      <c r="AY175" s="36">
        <v>93.33</v>
      </c>
      <c r="AZ175" s="36">
        <v>100</v>
      </c>
      <c r="BA175" s="36">
        <v>90.91</v>
      </c>
      <c r="BB175" s="36">
        <v>100</v>
      </c>
      <c r="BC175" s="36">
        <v>100</v>
      </c>
      <c r="BD175" s="36">
        <v>66.67</v>
      </c>
      <c r="BE175" s="36">
        <v>75</v>
      </c>
      <c r="BF175" s="36">
        <v>100</v>
      </c>
      <c r="BG175" s="36"/>
      <c r="BH175" s="36"/>
      <c r="BI175" s="36"/>
      <c r="BJ175" s="36"/>
      <c r="BK175" s="36">
        <v>82.46</v>
      </c>
      <c r="BL175" s="36">
        <v>75.680000000000007</v>
      </c>
      <c r="BM175" s="36">
        <v>68.75</v>
      </c>
      <c r="BN175" s="36">
        <v>97.83</v>
      </c>
      <c r="BO175" s="36">
        <v>72.22</v>
      </c>
      <c r="BP175" s="36">
        <v>76.92</v>
      </c>
      <c r="BQ175" s="36">
        <v>70</v>
      </c>
      <c r="BR175" s="36">
        <v>100</v>
      </c>
      <c r="BS175" s="36">
        <v>83.33</v>
      </c>
      <c r="BT175" s="36">
        <v>53.85</v>
      </c>
      <c r="BU175" s="36">
        <v>85.71</v>
      </c>
      <c r="BV175" s="36">
        <v>87.53</v>
      </c>
      <c r="BW175" s="36">
        <v>82.54</v>
      </c>
      <c r="BX175" s="36">
        <v>65.22</v>
      </c>
      <c r="BY175" s="36">
        <v>92.31</v>
      </c>
      <c r="BZ175" s="36">
        <v>100</v>
      </c>
      <c r="CA175" s="36">
        <v>85.19</v>
      </c>
      <c r="CB175" s="36">
        <v>91.82</v>
      </c>
      <c r="CC175" s="36">
        <v>90.38</v>
      </c>
      <c r="CD175" s="36">
        <v>84.81</v>
      </c>
      <c r="CE175" s="36">
        <v>75</v>
      </c>
      <c r="CF175" s="36">
        <v>93.02</v>
      </c>
      <c r="CG175" s="36">
        <v>36.24</v>
      </c>
      <c r="CH175" s="36">
        <v>62.5</v>
      </c>
      <c r="CI175" s="36">
        <v>9.09</v>
      </c>
      <c r="CJ175" s="36">
        <v>25.23</v>
      </c>
      <c r="CK175" s="36">
        <v>9.85</v>
      </c>
      <c r="CL175" s="36">
        <v>28.57</v>
      </c>
      <c r="CM175" s="36">
        <v>89.63</v>
      </c>
      <c r="CN175" s="36">
        <v>90.24</v>
      </c>
      <c r="CO175" s="36">
        <v>100</v>
      </c>
      <c r="CP175" s="36">
        <v>87.25</v>
      </c>
      <c r="CQ175" s="36">
        <v>85.44</v>
      </c>
      <c r="CR175" s="36">
        <v>89.19</v>
      </c>
      <c r="CS175" s="36">
        <v>95.65</v>
      </c>
      <c r="CT175" s="36">
        <v>77.14</v>
      </c>
      <c r="CU175" s="36">
        <v>93.94</v>
      </c>
      <c r="CV175" s="36">
        <v>66.67</v>
      </c>
      <c r="CW175" s="36">
        <v>90.31</v>
      </c>
      <c r="CX175" s="36">
        <v>82.24</v>
      </c>
      <c r="CY175" s="36">
        <v>95.18</v>
      </c>
      <c r="CZ175" s="36">
        <v>89.36</v>
      </c>
      <c r="DA175" s="36">
        <v>66.709999999999994</v>
      </c>
      <c r="DB175" s="36">
        <v>94.76</v>
      </c>
      <c r="DC175" s="36">
        <v>96.72</v>
      </c>
      <c r="DD175" s="37"/>
      <c r="DE175" s="37"/>
      <c r="DF175" s="37"/>
      <c r="DG175" s="37"/>
      <c r="DH175" s="37"/>
      <c r="DI175" s="37"/>
      <c r="DJ175" s="37"/>
      <c r="DK175" s="37"/>
      <c r="DL175" s="37"/>
      <c r="DM175" s="37"/>
      <c r="DN175" s="37"/>
      <c r="DO175" s="37"/>
      <c r="DP175" s="37"/>
      <c r="DQ175" s="37"/>
      <c r="DR175" s="37"/>
      <c r="DS175" s="37"/>
      <c r="DT175" s="37"/>
      <c r="DU175" s="37"/>
      <c r="DV175" s="37"/>
      <c r="DW175" s="37"/>
      <c r="DX175" s="37"/>
      <c r="DY175" s="37"/>
      <c r="DZ175" s="37"/>
      <c r="EA175" s="37"/>
      <c r="EB175" s="37"/>
      <c r="EC175" s="37"/>
      <c r="ED175" s="37"/>
      <c r="EE175" s="37"/>
    </row>
    <row r="176" spans="1:135" s="34" customFormat="1" ht="13.8" x14ac:dyDescent="0.3">
      <c r="A176" s="33" t="s">
        <v>577</v>
      </c>
      <c r="B176" s="34" t="s">
        <v>179</v>
      </c>
      <c r="C176" s="34" t="s">
        <v>101</v>
      </c>
      <c r="D176" s="34" t="s">
        <v>102</v>
      </c>
      <c r="E176" s="34" t="s">
        <v>147</v>
      </c>
      <c r="F176" s="34" t="s">
        <v>136</v>
      </c>
      <c r="G176" s="34" t="s">
        <v>105</v>
      </c>
      <c r="H176" s="34" t="s">
        <v>105</v>
      </c>
      <c r="I176" s="34" t="s">
        <v>536</v>
      </c>
      <c r="J176" s="35">
        <v>1</v>
      </c>
      <c r="K176" s="34" t="s">
        <v>537</v>
      </c>
      <c r="L176" s="34" t="s">
        <v>106</v>
      </c>
      <c r="M176" s="36">
        <v>94.29</v>
      </c>
      <c r="N176" s="36">
        <v>94.44</v>
      </c>
      <c r="O176" s="36">
        <v>94.85</v>
      </c>
      <c r="P176" s="36">
        <v>93.83</v>
      </c>
      <c r="Q176" s="36">
        <v>97.56</v>
      </c>
      <c r="R176" s="36">
        <v>93.19</v>
      </c>
      <c r="S176" s="36">
        <v>96.19</v>
      </c>
      <c r="T176" s="36">
        <v>96.9</v>
      </c>
      <c r="U176" s="36">
        <v>93.73</v>
      </c>
      <c r="V176" s="36">
        <v>93.1</v>
      </c>
      <c r="W176" s="36">
        <v>96.67</v>
      </c>
      <c r="X176" s="36">
        <v>92.71</v>
      </c>
      <c r="Y176" s="36">
        <v>100</v>
      </c>
      <c r="Z176" s="36">
        <v>95.12</v>
      </c>
      <c r="AA176" s="36">
        <v>93.94</v>
      </c>
      <c r="AB176" s="36">
        <v>91.67</v>
      </c>
      <c r="AC176" s="36">
        <v>95.4</v>
      </c>
      <c r="AD176" s="36">
        <v>97.88</v>
      </c>
      <c r="AE176" s="36">
        <v>77.33</v>
      </c>
      <c r="AF176" s="36">
        <v>94.87</v>
      </c>
      <c r="AG176" s="36">
        <v>100</v>
      </c>
      <c r="AH176" s="36">
        <v>92.31</v>
      </c>
      <c r="AI176" s="36">
        <v>100</v>
      </c>
      <c r="AJ176" s="36">
        <v>97.66</v>
      </c>
      <c r="AK176" s="36">
        <v>90.17</v>
      </c>
      <c r="AL176" s="36">
        <v>83.33</v>
      </c>
      <c r="AM176" s="36">
        <v>100</v>
      </c>
      <c r="AN176" s="36">
        <v>100</v>
      </c>
      <c r="AO176" s="36">
        <v>60.71</v>
      </c>
      <c r="AP176" s="36">
        <v>33.33</v>
      </c>
      <c r="AQ176" s="36">
        <v>100</v>
      </c>
      <c r="AR176" s="36">
        <v>71.430000000000007</v>
      </c>
      <c r="AS176" s="36">
        <v>97.65</v>
      </c>
      <c r="AT176" s="36">
        <v>94.29</v>
      </c>
      <c r="AU176" s="36">
        <v>100</v>
      </c>
      <c r="AV176" s="36"/>
      <c r="AW176" s="36">
        <v>81.45</v>
      </c>
      <c r="AX176" s="36">
        <v>80</v>
      </c>
      <c r="AY176" s="36">
        <v>81.25</v>
      </c>
      <c r="AZ176" s="36">
        <v>89.29</v>
      </c>
      <c r="BA176" s="36">
        <v>100</v>
      </c>
      <c r="BB176" s="36">
        <v>100</v>
      </c>
      <c r="BC176" s="36">
        <v>100</v>
      </c>
      <c r="BD176" s="36">
        <v>100</v>
      </c>
      <c r="BE176" s="36">
        <v>100</v>
      </c>
      <c r="BF176" s="36">
        <v>100</v>
      </c>
      <c r="BG176" s="36"/>
      <c r="BH176" s="36"/>
      <c r="BI176" s="36"/>
      <c r="BJ176" s="36"/>
      <c r="BK176" s="36">
        <v>97.37</v>
      </c>
      <c r="BL176" s="36">
        <v>100</v>
      </c>
      <c r="BM176" s="36">
        <v>100</v>
      </c>
      <c r="BN176" s="36">
        <v>100</v>
      </c>
      <c r="BO176" s="36">
        <v>94.44</v>
      </c>
      <c r="BP176" s="36">
        <v>92.31</v>
      </c>
      <c r="BQ176" s="36">
        <v>72.73</v>
      </c>
      <c r="BR176" s="36">
        <v>100</v>
      </c>
      <c r="BS176" s="36">
        <v>66.67</v>
      </c>
      <c r="BT176" s="36">
        <v>44.44</v>
      </c>
      <c r="BU176" s="36">
        <v>85.71</v>
      </c>
      <c r="BV176" s="36">
        <v>98.71</v>
      </c>
      <c r="BW176" s="36">
        <v>98.41</v>
      </c>
      <c r="BX176" s="36">
        <v>100</v>
      </c>
      <c r="BY176" s="36">
        <v>100</v>
      </c>
      <c r="BZ176" s="36">
        <v>100</v>
      </c>
      <c r="CA176" s="36">
        <v>100</v>
      </c>
      <c r="CB176" s="36">
        <v>98.11</v>
      </c>
      <c r="CC176" s="36">
        <v>97.56</v>
      </c>
      <c r="CD176" s="36">
        <v>97.2</v>
      </c>
      <c r="CE176" s="36">
        <v>96</v>
      </c>
      <c r="CF176" s="36">
        <v>98.26</v>
      </c>
      <c r="CG176" s="36">
        <v>90.17</v>
      </c>
      <c r="CH176" s="36">
        <v>97.5</v>
      </c>
      <c r="CI176" s="36">
        <v>72.73</v>
      </c>
      <c r="CJ176" s="36">
        <v>89.64</v>
      </c>
      <c r="CK176" s="36">
        <v>85.61</v>
      </c>
      <c r="CL176" s="36">
        <v>85.71</v>
      </c>
      <c r="CM176" s="36">
        <v>91.31</v>
      </c>
      <c r="CN176" s="36">
        <v>97.56</v>
      </c>
      <c r="CO176" s="36">
        <v>90</v>
      </c>
      <c r="CP176" s="36">
        <v>88.97</v>
      </c>
      <c r="CQ176" s="36">
        <v>96.19</v>
      </c>
      <c r="CR176" s="36">
        <v>97.3</v>
      </c>
      <c r="CS176" s="36">
        <v>100</v>
      </c>
      <c r="CT176" s="36">
        <v>100</v>
      </c>
      <c r="CU176" s="36">
        <v>96.97</v>
      </c>
      <c r="CV176" s="36">
        <v>83.33</v>
      </c>
      <c r="CW176" s="36">
        <v>96.9</v>
      </c>
      <c r="CX176" s="36">
        <v>96.05</v>
      </c>
      <c r="CY176" s="36">
        <v>100</v>
      </c>
      <c r="CZ176" s="36">
        <v>93.88</v>
      </c>
      <c r="DA176" s="36">
        <v>92.62</v>
      </c>
      <c r="DB176" s="36">
        <v>96.69</v>
      </c>
      <c r="DC176" s="36">
        <v>90.16</v>
      </c>
      <c r="DD176" s="37"/>
      <c r="DE176" s="37"/>
      <c r="DF176" s="37"/>
      <c r="DG176" s="37"/>
      <c r="DH176" s="37"/>
      <c r="DI176" s="37"/>
      <c r="DJ176" s="37"/>
      <c r="DK176" s="37"/>
      <c r="DL176" s="37"/>
      <c r="DM176" s="37"/>
      <c r="DN176" s="37"/>
      <c r="DO176" s="37"/>
      <c r="DP176" s="37"/>
      <c r="DQ176" s="37"/>
      <c r="DR176" s="37"/>
      <c r="DS176" s="37"/>
      <c r="DT176" s="37"/>
      <c r="DU176" s="37"/>
      <c r="DV176" s="37"/>
      <c r="DW176" s="37"/>
      <c r="DX176" s="37"/>
      <c r="DY176" s="37"/>
      <c r="DZ176" s="37"/>
      <c r="EA176" s="37"/>
      <c r="EB176" s="37"/>
      <c r="EC176" s="37"/>
      <c r="ED176" s="37"/>
      <c r="EE176" s="37"/>
    </row>
    <row r="177" spans="1:135" s="34" customFormat="1" ht="13.8" x14ac:dyDescent="0.3">
      <c r="A177" s="33" t="s">
        <v>577</v>
      </c>
      <c r="B177" s="34" t="s">
        <v>258</v>
      </c>
      <c r="C177" s="34" t="s">
        <v>101</v>
      </c>
      <c r="D177" s="34" t="s">
        <v>102</v>
      </c>
      <c r="E177" s="34" t="s">
        <v>259</v>
      </c>
      <c r="F177" s="34" t="s">
        <v>118</v>
      </c>
      <c r="G177" s="34" t="s">
        <v>105</v>
      </c>
      <c r="H177" s="34" t="s">
        <v>105</v>
      </c>
      <c r="I177" s="34" t="s">
        <v>536</v>
      </c>
      <c r="J177" s="35">
        <v>1</v>
      </c>
      <c r="K177" s="34" t="s">
        <v>537</v>
      </c>
      <c r="L177" s="34" t="s">
        <v>106</v>
      </c>
      <c r="M177" s="36">
        <v>68.28</v>
      </c>
      <c r="N177" s="36">
        <v>63.24</v>
      </c>
      <c r="O177" s="36">
        <v>78.069999999999993</v>
      </c>
      <c r="P177" s="36">
        <v>68.290000000000006</v>
      </c>
      <c r="Q177" s="36">
        <v>84.29</v>
      </c>
      <c r="R177" s="36">
        <v>49.62</v>
      </c>
      <c r="S177" s="36">
        <v>43.46</v>
      </c>
      <c r="T177" s="36">
        <v>82.51</v>
      </c>
      <c r="U177" s="36"/>
      <c r="V177" s="36"/>
      <c r="W177" s="36"/>
      <c r="X177" s="36"/>
      <c r="Y177" s="36"/>
      <c r="Z177" s="36">
        <v>63.03</v>
      </c>
      <c r="AA177" s="36">
        <v>60.61</v>
      </c>
      <c r="AB177" s="36">
        <v>59.38</v>
      </c>
      <c r="AC177" s="36">
        <v>62.65</v>
      </c>
      <c r="AD177" s="36">
        <v>80.19</v>
      </c>
      <c r="AE177" s="36"/>
      <c r="AF177" s="36"/>
      <c r="AG177" s="36"/>
      <c r="AH177" s="36"/>
      <c r="AI177" s="36"/>
      <c r="AJ177" s="36">
        <v>82.73</v>
      </c>
      <c r="AK177" s="36">
        <v>53.15</v>
      </c>
      <c r="AL177" s="36">
        <v>66.67</v>
      </c>
      <c r="AM177" s="36">
        <v>52.78</v>
      </c>
      <c r="AN177" s="36">
        <v>60.98</v>
      </c>
      <c r="AO177" s="36">
        <v>94.87</v>
      </c>
      <c r="AP177" s="36">
        <v>0</v>
      </c>
      <c r="AQ177" s="36">
        <v>33.75</v>
      </c>
      <c r="AR177" s="36">
        <v>70</v>
      </c>
      <c r="AS177" s="36">
        <v>43.53</v>
      </c>
      <c r="AT177" s="36">
        <v>60</v>
      </c>
      <c r="AU177" s="36">
        <v>55.56</v>
      </c>
      <c r="AV177" s="36"/>
      <c r="AW177" s="36">
        <v>86.67</v>
      </c>
      <c r="AX177" s="36">
        <v>100</v>
      </c>
      <c r="AY177" s="36">
        <v>73.33</v>
      </c>
      <c r="AZ177" s="36">
        <v>100</v>
      </c>
      <c r="BA177" s="36">
        <v>90.91</v>
      </c>
      <c r="BB177" s="36">
        <v>88.89</v>
      </c>
      <c r="BC177" s="36">
        <v>100</v>
      </c>
      <c r="BD177" s="36">
        <v>100</v>
      </c>
      <c r="BE177" s="36">
        <v>75</v>
      </c>
      <c r="BF177" s="36">
        <v>100</v>
      </c>
      <c r="BG177" s="36"/>
      <c r="BH177" s="36"/>
      <c r="BI177" s="36"/>
      <c r="BJ177" s="36"/>
      <c r="BK177" s="36">
        <v>83.04</v>
      </c>
      <c r="BL177" s="36">
        <v>88.29</v>
      </c>
      <c r="BM177" s="36">
        <v>81.25</v>
      </c>
      <c r="BN177" s="36">
        <v>89.13</v>
      </c>
      <c r="BO177" s="36">
        <v>83.33</v>
      </c>
      <c r="BP177" s="36">
        <v>61.54</v>
      </c>
      <c r="BQ177" s="36">
        <v>48.15</v>
      </c>
      <c r="BR177" s="36">
        <v>50</v>
      </c>
      <c r="BS177" s="36">
        <v>66.67</v>
      </c>
      <c r="BT177" s="36">
        <v>12.5</v>
      </c>
      <c r="BU177" s="36">
        <v>41.67</v>
      </c>
      <c r="BV177" s="36">
        <v>65.03</v>
      </c>
      <c r="BW177" s="36">
        <v>80.42</v>
      </c>
      <c r="BX177" s="36">
        <v>59.09</v>
      </c>
      <c r="BY177" s="36">
        <v>42.31</v>
      </c>
      <c r="BZ177" s="36">
        <v>86.67</v>
      </c>
      <c r="CA177" s="36">
        <v>80</v>
      </c>
      <c r="CB177" s="36"/>
      <c r="CC177" s="36">
        <v>84.29</v>
      </c>
      <c r="CD177" s="36">
        <v>55.17</v>
      </c>
      <c r="CE177" s="36">
        <v>67.59</v>
      </c>
      <c r="CF177" s="36">
        <v>44.77</v>
      </c>
      <c r="CG177" s="36">
        <v>42.85</v>
      </c>
      <c r="CH177" s="36">
        <v>30</v>
      </c>
      <c r="CI177" s="36">
        <v>72.73</v>
      </c>
      <c r="CJ177" s="36">
        <v>48.65</v>
      </c>
      <c r="CK177" s="36">
        <v>49.24</v>
      </c>
      <c r="CL177" s="36">
        <v>28.57</v>
      </c>
      <c r="CM177" s="36">
        <v>47.71</v>
      </c>
      <c r="CN177" s="36">
        <v>69.11</v>
      </c>
      <c r="CO177" s="36">
        <v>12.5</v>
      </c>
      <c r="CP177" s="36">
        <v>45.41</v>
      </c>
      <c r="CQ177" s="36">
        <v>43.46</v>
      </c>
      <c r="CR177" s="36">
        <v>40.54</v>
      </c>
      <c r="CS177" s="36">
        <v>56.52</v>
      </c>
      <c r="CT177" s="36">
        <v>37.14</v>
      </c>
      <c r="CU177" s="36">
        <v>57.58</v>
      </c>
      <c r="CV177" s="36">
        <v>50</v>
      </c>
      <c r="CW177" s="36">
        <v>82.51</v>
      </c>
      <c r="CX177" s="36">
        <v>64.959999999999994</v>
      </c>
      <c r="CY177" s="36">
        <v>87.95</v>
      </c>
      <c r="CZ177" s="36">
        <v>76.09</v>
      </c>
      <c r="DA177" s="36">
        <v>67</v>
      </c>
      <c r="DB177" s="36">
        <v>93.6</v>
      </c>
      <c r="DC177" s="36">
        <v>72.95</v>
      </c>
      <c r="DD177" s="37"/>
      <c r="DE177" s="37"/>
      <c r="DF177" s="37"/>
      <c r="DG177" s="37"/>
      <c r="DH177" s="37"/>
      <c r="DI177" s="37"/>
      <c r="DJ177" s="37"/>
      <c r="DK177" s="37"/>
      <c r="DL177" s="37"/>
      <c r="DM177" s="37"/>
      <c r="DN177" s="37"/>
      <c r="DO177" s="37"/>
      <c r="DP177" s="37"/>
      <c r="DQ177" s="37"/>
      <c r="DR177" s="37"/>
      <c r="DS177" s="37"/>
      <c r="DT177" s="37"/>
      <c r="DU177" s="37"/>
      <c r="DV177" s="37"/>
      <c r="DW177" s="37"/>
      <c r="DX177" s="37"/>
      <c r="DY177" s="37"/>
      <c r="DZ177" s="37"/>
      <c r="EA177" s="37"/>
      <c r="EB177" s="37"/>
      <c r="EC177" s="37"/>
      <c r="ED177" s="37"/>
      <c r="EE177" s="37"/>
    </row>
    <row r="178" spans="1:135" s="34" customFormat="1" ht="13.8" x14ac:dyDescent="0.3">
      <c r="A178" s="33" t="s">
        <v>577</v>
      </c>
      <c r="B178" s="34" t="s">
        <v>264</v>
      </c>
      <c r="C178" s="34" t="s">
        <v>101</v>
      </c>
      <c r="D178" s="34" t="s">
        <v>102</v>
      </c>
      <c r="E178" s="34" t="s">
        <v>176</v>
      </c>
      <c r="F178" s="34" t="s">
        <v>108</v>
      </c>
      <c r="G178" s="34" t="s">
        <v>105</v>
      </c>
      <c r="H178" s="34" t="s">
        <v>105</v>
      </c>
      <c r="I178" s="34" t="s">
        <v>536</v>
      </c>
      <c r="J178" s="35">
        <v>1</v>
      </c>
      <c r="K178" s="34" t="s">
        <v>537</v>
      </c>
      <c r="L178" s="34" t="s">
        <v>106</v>
      </c>
      <c r="M178" s="36">
        <v>70.430000000000007</v>
      </c>
      <c r="N178" s="36">
        <v>64.52</v>
      </c>
      <c r="O178" s="36">
        <v>84.46</v>
      </c>
      <c r="P178" s="36">
        <v>71.23</v>
      </c>
      <c r="Q178" s="36">
        <v>65.180000000000007</v>
      </c>
      <c r="R178" s="36">
        <v>57.62</v>
      </c>
      <c r="S178" s="36">
        <v>55.45</v>
      </c>
      <c r="T178" s="36">
        <v>84.17</v>
      </c>
      <c r="U178" s="36"/>
      <c r="V178" s="36"/>
      <c r="W178" s="36"/>
      <c r="X178" s="36"/>
      <c r="Y178" s="36"/>
      <c r="Z178" s="36">
        <v>59.81</v>
      </c>
      <c r="AA178" s="36">
        <v>46.43</v>
      </c>
      <c r="AB178" s="36">
        <v>48</v>
      </c>
      <c r="AC178" s="36">
        <v>64.47</v>
      </c>
      <c r="AD178" s="36">
        <v>82.84</v>
      </c>
      <c r="AE178" s="36"/>
      <c r="AF178" s="36"/>
      <c r="AG178" s="36"/>
      <c r="AH178" s="36"/>
      <c r="AI178" s="36"/>
      <c r="AJ178" s="36">
        <v>90.91</v>
      </c>
      <c r="AK178" s="36">
        <v>70.13</v>
      </c>
      <c r="AL178" s="36">
        <v>44.44</v>
      </c>
      <c r="AM178" s="36">
        <v>75</v>
      </c>
      <c r="AN178" s="36">
        <v>69.569999999999993</v>
      </c>
      <c r="AO178" s="36">
        <v>84.62</v>
      </c>
      <c r="AP178" s="36"/>
      <c r="AQ178" s="36">
        <v>33.75</v>
      </c>
      <c r="AR178" s="36">
        <v>7.14</v>
      </c>
      <c r="AS178" s="36">
        <v>96.47</v>
      </c>
      <c r="AT178" s="36">
        <v>54.29</v>
      </c>
      <c r="AU178" s="36">
        <v>44.44</v>
      </c>
      <c r="AV178" s="36"/>
      <c r="AW178" s="36">
        <v>90</v>
      </c>
      <c r="AX178" s="36">
        <v>90</v>
      </c>
      <c r="AY178" s="36">
        <v>86.67</v>
      </c>
      <c r="AZ178" s="36">
        <v>100</v>
      </c>
      <c r="BA178" s="36">
        <v>88.64</v>
      </c>
      <c r="BB178" s="36">
        <v>94.44</v>
      </c>
      <c r="BC178" s="36">
        <v>95</v>
      </c>
      <c r="BD178" s="36">
        <v>50</v>
      </c>
      <c r="BE178" s="36">
        <v>62.5</v>
      </c>
      <c r="BF178" s="36">
        <v>100</v>
      </c>
      <c r="BG178" s="36"/>
      <c r="BH178" s="36"/>
      <c r="BI178" s="36"/>
      <c r="BJ178" s="36"/>
      <c r="BK178" s="36">
        <v>68.540000000000006</v>
      </c>
      <c r="BL178" s="36">
        <v>74.44</v>
      </c>
      <c r="BM178" s="36">
        <v>37.5</v>
      </c>
      <c r="BN178" s="36">
        <v>80.430000000000007</v>
      </c>
      <c r="BO178" s="36">
        <v>73.81</v>
      </c>
      <c r="BP178" s="36">
        <v>73.08</v>
      </c>
      <c r="BQ178" s="36">
        <v>34</v>
      </c>
      <c r="BR178" s="36">
        <v>100</v>
      </c>
      <c r="BS178" s="36">
        <v>16.670000000000002</v>
      </c>
      <c r="BT178" s="36">
        <v>34.619999999999997</v>
      </c>
      <c r="BU178" s="36">
        <v>14.29</v>
      </c>
      <c r="BV178" s="36">
        <v>72.06</v>
      </c>
      <c r="BW178" s="36">
        <v>71.430000000000007</v>
      </c>
      <c r="BX178" s="36">
        <v>66.67</v>
      </c>
      <c r="BY178" s="36">
        <v>57.69</v>
      </c>
      <c r="BZ178" s="36">
        <v>100</v>
      </c>
      <c r="CA178" s="36">
        <v>64</v>
      </c>
      <c r="CB178" s="36"/>
      <c r="CC178" s="36">
        <v>65.180000000000007</v>
      </c>
      <c r="CD178" s="36">
        <v>77.3</v>
      </c>
      <c r="CE178" s="36">
        <v>56.82</v>
      </c>
      <c r="CF178" s="36">
        <v>93.02</v>
      </c>
      <c r="CG178" s="36">
        <v>54.88</v>
      </c>
      <c r="CH178" s="36">
        <v>36.36</v>
      </c>
      <c r="CI178" s="36">
        <v>63.64</v>
      </c>
      <c r="CJ178" s="36">
        <v>69.37</v>
      </c>
      <c r="CK178" s="36">
        <v>78.790000000000006</v>
      </c>
      <c r="CL178" s="36">
        <v>14.29</v>
      </c>
      <c r="CM178" s="36">
        <v>38.97</v>
      </c>
      <c r="CN178" s="36">
        <v>39.43</v>
      </c>
      <c r="CO178" s="36">
        <v>0</v>
      </c>
      <c r="CP178" s="36">
        <v>40.659999999999997</v>
      </c>
      <c r="CQ178" s="36">
        <v>55.45</v>
      </c>
      <c r="CR178" s="36">
        <v>70.27</v>
      </c>
      <c r="CS178" s="36">
        <v>52.17</v>
      </c>
      <c r="CT178" s="36">
        <v>60</v>
      </c>
      <c r="CU178" s="36">
        <v>72.73</v>
      </c>
      <c r="CV178" s="36">
        <v>25</v>
      </c>
      <c r="CW178" s="36">
        <v>84.17</v>
      </c>
      <c r="CX178" s="36">
        <v>76.56</v>
      </c>
      <c r="CY178" s="36">
        <v>89.16</v>
      </c>
      <c r="CZ178" s="36">
        <v>87.5</v>
      </c>
      <c r="DA178" s="36">
        <v>74.599999999999994</v>
      </c>
      <c r="DB178" s="36">
        <v>89.41</v>
      </c>
      <c r="DC178" s="36">
        <v>98.36</v>
      </c>
      <c r="DD178" s="37"/>
      <c r="DE178" s="37"/>
      <c r="DF178" s="37"/>
      <c r="DG178" s="37"/>
      <c r="DH178" s="37"/>
      <c r="DI178" s="37"/>
      <c r="DJ178" s="37"/>
      <c r="DK178" s="37"/>
      <c r="DL178" s="37"/>
      <c r="DM178" s="37"/>
      <c r="DN178" s="37"/>
      <c r="DO178" s="37"/>
      <c r="DP178" s="37"/>
      <c r="DQ178" s="37"/>
      <c r="DR178" s="37"/>
      <c r="DS178" s="37"/>
      <c r="DT178" s="37"/>
      <c r="DU178" s="37"/>
      <c r="DV178" s="37"/>
      <c r="DW178" s="37"/>
      <c r="DX178" s="37"/>
      <c r="DY178" s="37"/>
      <c r="DZ178" s="37"/>
      <c r="EA178" s="37"/>
      <c r="EB178" s="37"/>
      <c r="EC178" s="37"/>
      <c r="ED178" s="37"/>
      <c r="EE178" s="37"/>
    </row>
    <row r="179" spans="1:135" s="34" customFormat="1" ht="13.8" x14ac:dyDescent="0.3">
      <c r="A179" s="33" t="s">
        <v>577</v>
      </c>
      <c r="B179" s="34" t="s">
        <v>249</v>
      </c>
      <c r="C179" s="34" t="s">
        <v>101</v>
      </c>
      <c r="D179" s="34" t="s">
        <v>102</v>
      </c>
      <c r="E179" s="34" t="s">
        <v>158</v>
      </c>
      <c r="F179" s="34" t="s">
        <v>118</v>
      </c>
      <c r="G179" s="34" t="s">
        <v>188</v>
      </c>
      <c r="H179" s="34" t="s">
        <v>407</v>
      </c>
      <c r="I179" s="34" t="s">
        <v>536</v>
      </c>
      <c r="J179" s="35">
        <v>0</v>
      </c>
      <c r="K179" s="34" t="s">
        <v>537</v>
      </c>
      <c r="L179" s="34" t="s">
        <v>106</v>
      </c>
      <c r="M179" s="36">
        <v>69.08</v>
      </c>
      <c r="N179" s="36">
        <v>55.71</v>
      </c>
      <c r="O179" s="36">
        <v>81.12</v>
      </c>
      <c r="P179" s="36">
        <v>64.040000000000006</v>
      </c>
      <c r="Q179" s="36">
        <v>71.75</v>
      </c>
      <c r="R179" s="36">
        <v>65.41</v>
      </c>
      <c r="S179" s="36">
        <v>66.33</v>
      </c>
      <c r="T179" s="36">
        <v>74.84</v>
      </c>
      <c r="U179" s="36"/>
      <c r="V179" s="36"/>
      <c r="W179" s="36"/>
      <c r="X179" s="36"/>
      <c r="Y179" s="36"/>
      <c r="Z179" s="36">
        <v>57.72</v>
      </c>
      <c r="AA179" s="36">
        <v>57.58</v>
      </c>
      <c r="AB179" s="36">
        <v>66.67</v>
      </c>
      <c r="AC179" s="36">
        <v>57.47</v>
      </c>
      <c r="AD179" s="36">
        <v>82.34</v>
      </c>
      <c r="AE179" s="36"/>
      <c r="AF179" s="36"/>
      <c r="AG179" s="36"/>
      <c r="AH179" s="36"/>
      <c r="AI179" s="36"/>
      <c r="AJ179" s="36">
        <v>88.64</v>
      </c>
      <c r="AK179" s="36">
        <v>60.82</v>
      </c>
      <c r="AL179" s="36">
        <v>46.67</v>
      </c>
      <c r="AM179" s="36">
        <v>0</v>
      </c>
      <c r="AN179" s="36">
        <v>41.67</v>
      </c>
      <c r="AO179" s="36">
        <v>61.11</v>
      </c>
      <c r="AP179" s="36">
        <v>0</v>
      </c>
      <c r="AQ179" s="36">
        <v>53.75</v>
      </c>
      <c r="AR179" s="36"/>
      <c r="AS179" s="36">
        <v>76</v>
      </c>
      <c r="AT179" s="36">
        <v>57.14</v>
      </c>
      <c r="AU179" s="36"/>
      <c r="AV179" s="36"/>
      <c r="AW179" s="36">
        <v>60.34</v>
      </c>
      <c r="AX179" s="36">
        <v>62.96</v>
      </c>
      <c r="AY179" s="36">
        <v>63.33</v>
      </c>
      <c r="AZ179" s="36">
        <v>61.9</v>
      </c>
      <c r="BA179" s="36"/>
      <c r="BB179" s="36"/>
      <c r="BC179" s="36"/>
      <c r="BD179" s="36"/>
      <c r="BE179" s="36"/>
      <c r="BF179" s="36"/>
      <c r="BG179" s="36"/>
      <c r="BH179" s="36"/>
      <c r="BI179" s="36"/>
      <c r="BJ179" s="36"/>
      <c r="BK179" s="36">
        <v>65.78</v>
      </c>
      <c r="BL179" s="36">
        <v>82.18</v>
      </c>
      <c r="BM179" s="36">
        <v>56.25</v>
      </c>
      <c r="BN179" s="36">
        <v>72.5</v>
      </c>
      <c r="BO179" s="36">
        <v>94.87</v>
      </c>
      <c r="BP179" s="36">
        <v>15</v>
      </c>
      <c r="BQ179" s="36"/>
      <c r="BR179" s="36"/>
      <c r="BS179" s="36"/>
      <c r="BT179" s="36"/>
      <c r="BU179" s="36"/>
      <c r="BV179" s="36">
        <v>64.61</v>
      </c>
      <c r="BW179" s="36">
        <v>66.37</v>
      </c>
      <c r="BX179" s="36">
        <v>57.14</v>
      </c>
      <c r="BY179" s="36">
        <v>42.67</v>
      </c>
      <c r="BZ179" s="36">
        <v>75</v>
      </c>
      <c r="CA179" s="36">
        <v>62.5</v>
      </c>
      <c r="CB179" s="36"/>
      <c r="CC179" s="36">
        <v>71.75</v>
      </c>
      <c r="CD179" s="36">
        <v>68.13</v>
      </c>
      <c r="CE179" s="36">
        <v>64.52</v>
      </c>
      <c r="CF179" s="36">
        <v>72.319999999999993</v>
      </c>
      <c r="CG179" s="36">
        <v>63.4</v>
      </c>
      <c r="CH179" s="36">
        <v>52.5</v>
      </c>
      <c r="CI179" s="36">
        <v>54.55</v>
      </c>
      <c r="CJ179" s="36">
        <v>71.489999999999995</v>
      </c>
      <c r="CK179" s="36">
        <v>60.61</v>
      </c>
      <c r="CL179" s="36">
        <v>100</v>
      </c>
      <c r="CM179" s="36"/>
      <c r="CN179" s="36"/>
      <c r="CO179" s="36"/>
      <c r="CP179" s="36"/>
      <c r="CQ179" s="36">
        <v>66.33</v>
      </c>
      <c r="CR179" s="36">
        <v>64.86</v>
      </c>
      <c r="CS179" s="36">
        <v>65.22</v>
      </c>
      <c r="CT179" s="36">
        <v>85.71</v>
      </c>
      <c r="CU179" s="36">
        <v>84.38</v>
      </c>
      <c r="CV179" s="36">
        <v>58.33</v>
      </c>
      <c r="CW179" s="36">
        <v>74.84</v>
      </c>
      <c r="CX179" s="36">
        <v>66.42</v>
      </c>
      <c r="CY179" s="36">
        <v>80.72</v>
      </c>
      <c r="CZ179" s="36">
        <v>76.09</v>
      </c>
      <c r="DA179" s="36">
        <v>72.48</v>
      </c>
      <c r="DB179" s="36">
        <v>77.55</v>
      </c>
      <c r="DC179" s="36">
        <v>63.12</v>
      </c>
      <c r="DD179" s="37"/>
      <c r="DE179" s="37"/>
      <c r="DF179" s="37"/>
      <c r="DG179" s="37"/>
      <c r="DH179" s="37"/>
      <c r="DI179" s="37"/>
      <c r="DJ179" s="37"/>
      <c r="DK179" s="37"/>
      <c r="DL179" s="37"/>
      <c r="DM179" s="37"/>
      <c r="DN179" s="37"/>
      <c r="DO179" s="37"/>
      <c r="DP179" s="37"/>
      <c r="DQ179" s="37"/>
      <c r="DR179" s="37"/>
      <c r="DS179" s="37"/>
      <c r="DT179" s="37"/>
      <c r="DU179" s="37"/>
      <c r="DV179" s="37"/>
      <c r="DW179" s="37"/>
      <c r="DX179" s="37"/>
      <c r="DY179" s="37"/>
      <c r="DZ179" s="37"/>
      <c r="EA179" s="37"/>
      <c r="EB179" s="37"/>
      <c r="EC179" s="37"/>
      <c r="ED179" s="37"/>
      <c r="EE179" s="37"/>
    </row>
    <row r="180" spans="1:135" s="34" customFormat="1" ht="13.8" x14ac:dyDescent="0.3">
      <c r="A180" s="33" t="s">
        <v>577</v>
      </c>
      <c r="B180" s="34" t="s">
        <v>305</v>
      </c>
      <c r="C180" s="34" t="s">
        <v>101</v>
      </c>
      <c r="D180" s="34" t="s">
        <v>102</v>
      </c>
      <c r="E180" s="34" t="s">
        <v>227</v>
      </c>
      <c r="F180" s="34" t="s">
        <v>108</v>
      </c>
      <c r="G180" s="34" t="s">
        <v>105</v>
      </c>
      <c r="H180" s="34" t="s">
        <v>105</v>
      </c>
      <c r="I180" s="34" t="s">
        <v>536</v>
      </c>
      <c r="J180" s="35">
        <v>1</v>
      </c>
      <c r="K180" s="34" t="s">
        <v>537</v>
      </c>
      <c r="L180" s="34" t="s">
        <v>106</v>
      </c>
      <c r="M180" s="36">
        <v>82.12</v>
      </c>
      <c r="N180" s="36">
        <v>86.43</v>
      </c>
      <c r="O180" s="36">
        <v>94.7</v>
      </c>
      <c r="P180" s="36">
        <v>77.040000000000006</v>
      </c>
      <c r="Q180" s="36">
        <v>77.78</v>
      </c>
      <c r="R180" s="36">
        <v>73.08</v>
      </c>
      <c r="S180" s="36">
        <v>73.67</v>
      </c>
      <c r="T180" s="36">
        <v>93.58</v>
      </c>
      <c r="U180" s="36"/>
      <c r="V180" s="36"/>
      <c r="W180" s="36"/>
      <c r="X180" s="36"/>
      <c r="Y180" s="36"/>
      <c r="Z180" s="36">
        <v>84.55</v>
      </c>
      <c r="AA180" s="36">
        <v>78.790000000000006</v>
      </c>
      <c r="AB180" s="36">
        <v>91.67</v>
      </c>
      <c r="AC180" s="36">
        <v>83.91</v>
      </c>
      <c r="AD180" s="36">
        <v>94.89</v>
      </c>
      <c r="AE180" s="36"/>
      <c r="AF180" s="36"/>
      <c r="AG180" s="36"/>
      <c r="AH180" s="36"/>
      <c r="AI180" s="36"/>
      <c r="AJ180" s="36">
        <v>96.36</v>
      </c>
      <c r="AK180" s="36">
        <v>63.63</v>
      </c>
      <c r="AL180" s="36">
        <v>44.44</v>
      </c>
      <c r="AM180" s="36">
        <v>60</v>
      </c>
      <c r="AN180" s="36">
        <v>62.6</v>
      </c>
      <c r="AO180" s="36">
        <v>83.33</v>
      </c>
      <c r="AP180" s="36">
        <v>0</v>
      </c>
      <c r="AQ180" s="36">
        <v>36.25</v>
      </c>
      <c r="AR180" s="36"/>
      <c r="AS180" s="36">
        <v>81.93</v>
      </c>
      <c r="AT180" s="36">
        <v>20</v>
      </c>
      <c r="AU180" s="36">
        <v>77.78</v>
      </c>
      <c r="AV180" s="36"/>
      <c r="AW180" s="36">
        <v>87.1</v>
      </c>
      <c r="AX180" s="36">
        <v>90</v>
      </c>
      <c r="AY180" s="36">
        <v>81.25</v>
      </c>
      <c r="AZ180" s="36">
        <v>100</v>
      </c>
      <c r="BA180" s="36">
        <v>100</v>
      </c>
      <c r="BB180" s="36">
        <v>100</v>
      </c>
      <c r="BC180" s="36">
        <v>100</v>
      </c>
      <c r="BD180" s="36">
        <v>100</v>
      </c>
      <c r="BE180" s="36">
        <v>100</v>
      </c>
      <c r="BF180" s="36">
        <v>100</v>
      </c>
      <c r="BG180" s="36"/>
      <c r="BH180" s="36"/>
      <c r="BI180" s="36"/>
      <c r="BJ180" s="36"/>
      <c r="BK180" s="36">
        <v>76.58</v>
      </c>
      <c r="BL180" s="36">
        <v>85.71</v>
      </c>
      <c r="BM180" s="36">
        <v>62.5</v>
      </c>
      <c r="BN180" s="36">
        <v>84.44</v>
      </c>
      <c r="BO180" s="36">
        <v>77.78</v>
      </c>
      <c r="BP180" s="36">
        <v>57.69</v>
      </c>
      <c r="BQ180" s="36"/>
      <c r="BR180" s="36"/>
      <c r="BS180" s="36"/>
      <c r="BT180" s="36"/>
      <c r="BU180" s="36"/>
      <c r="BV180" s="36">
        <v>81.67</v>
      </c>
      <c r="BW180" s="36">
        <v>76.34</v>
      </c>
      <c r="BX180" s="36">
        <v>90.48</v>
      </c>
      <c r="BY180" s="36">
        <v>76</v>
      </c>
      <c r="BZ180" s="36">
        <v>80</v>
      </c>
      <c r="CA180" s="36">
        <v>91.67</v>
      </c>
      <c r="CB180" s="36"/>
      <c r="CC180" s="36">
        <v>77.78</v>
      </c>
      <c r="CD180" s="36">
        <v>84.31</v>
      </c>
      <c r="CE180" s="36">
        <v>81.19</v>
      </c>
      <c r="CF180" s="36">
        <v>86.9</v>
      </c>
      <c r="CG180" s="36">
        <v>71.959999999999994</v>
      </c>
      <c r="CH180" s="36">
        <v>70</v>
      </c>
      <c r="CI180" s="36">
        <v>45.45</v>
      </c>
      <c r="CJ180" s="36">
        <v>77.19</v>
      </c>
      <c r="CK180" s="36">
        <v>78.790000000000006</v>
      </c>
      <c r="CL180" s="36">
        <v>85.71</v>
      </c>
      <c r="CM180" s="36">
        <v>63.23</v>
      </c>
      <c r="CN180" s="36">
        <v>75.61</v>
      </c>
      <c r="CO180" s="36">
        <v>85</v>
      </c>
      <c r="CP180" s="36">
        <v>52.69</v>
      </c>
      <c r="CQ180" s="36">
        <v>73.67</v>
      </c>
      <c r="CR180" s="36">
        <v>78.38</v>
      </c>
      <c r="CS180" s="36">
        <v>73.91</v>
      </c>
      <c r="CT180" s="36">
        <v>77.14</v>
      </c>
      <c r="CU180" s="36">
        <v>81.25</v>
      </c>
      <c r="CV180" s="36">
        <v>66.67</v>
      </c>
      <c r="CW180" s="36">
        <v>93.58</v>
      </c>
      <c r="CX180" s="36">
        <v>91.24</v>
      </c>
      <c r="CY180" s="36">
        <v>97.59</v>
      </c>
      <c r="CZ180" s="36">
        <v>95.65</v>
      </c>
      <c r="DA180" s="36">
        <v>82.38</v>
      </c>
      <c r="DB180" s="36">
        <v>96.47</v>
      </c>
      <c r="DC180" s="36">
        <v>95.08</v>
      </c>
      <c r="DD180" s="37"/>
      <c r="DE180" s="37"/>
      <c r="DF180" s="37"/>
      <c r="DG180" s="37"/>
      <c r="DH180" s="37"/>
      <c r="DI180" s="37"/>
      <c r="DJ180" s="37"/>
      <c r="DK180" s="37"/>
      <c r="DL180" s="37"/>
      <c r="DM180" s="37"/>
      <c r="DN180" s="37"/>
      <c r="DO180" s="37"/>
      <c r="DP180" s="37"/>
      <c r="DQ180" s="37"/>
      <c r="DR180" s="37"/>
      <c r="DS180" s="37"/>
      <c r="DT180" s="37"/>
      <c r="DU180" s="37"/>
      <c r="DV180" s="37"/>
      <c r="DW180" s="37"/>
      <c r="DX180" s="37"/>
      <c r="DY180" s="37"/>
      <c r="DZ180" s="37"/>
      <c r="EA180" s="37"/>
      <c r="EB180" s="37"/>
      <c r="EC180" s="37"/>
      <c r="ED180" s="37"/>
      <c r="EE180" s="37"/>
    </row>
    <row r="181" spans="1:135" s="34" customFormat="1" ht="13.8" x14ac:dyDescent="0.3">
      <c r="A181" s="33" t="s">
        <v>577</v>
      </c>
      <c r="B181" s="34" t="s">
        <v>226</v>
      </c>
      <c r="C181" s="34" t="s">
        <v>101</v>
      </c>
      <c r="D181" s="34" t="s">
        <v>102</v>
      </c>
      <c r="E181" s="34" t="s">
        <v>227</v>
      </c>
      <c r="F181" s="34" t="s">
        <v>110</v>
      </c>
      <c r="G181" s="34" t="s">
        <v>105</v>
      </c>
      <c r="H181" s="34" t="s">
        <v>105</v>
      </c>
      <c r="I181" s="34" t="s">
        <v>536</v>
      </c>
      <c r="J181" s="35">
        <v>1</v>
      </c>
      <c r="K181" s="34" t="s">
        <v>537</v>
      </c>
      <c r="L181" s="34" t="s">
        <v>106</v>
      </c>
      <c r="M181" s="36">
        <v>90.94</v>
      </c>
      <c r="N181" s="36">
        <v>94.29</v>
      </c>
      <c r="O181" s="36">
        <v>96.4</v>
      </c>
      <c r="P181" s="36">
        <v>89.29</v>
      </c>
      <c r="Q181" s="36">
        <v>88.44</v>
      </c>
      <c r="R181" s="36">
        <v>82.76</v>
      </c>
      <c r="S181" s="36">
        <v>95.05</v>
      </c>
      <c r="T181" s="36">
        <v>97.07</v>
      </c>
      <c r="U181" s="36"/>
      <c r="V181" s="36"/>
      <c r="W181" s="36"/>
      <c r="X181" s="36"/>
      <c r="Y181" s="36"/>
      <c r="Z181" s="36">
        <v>93.5</v>
      </c>
      <c r="AA181" s="36">
        <v>100</v>
      </c>
      <c r="AB181" s="36">
        <v>91.67</v>
      </c>
      <c r="AC181" s="36">
        <v>90.8</v>
      </c>
      <c r="AD181" s="36">
        <v>96.83</v>
      </c>
      <c r="AE181" s="36"/>
      <c r="AF181" s="36"/>
      <c r="AG181" s="36"/>
      <c r="AH181" s="36"/>
      <c r="AI181" s="36"/>
      <c r="AJ181" s="36">
        <v>86.36</v>
      </c>
      <c r="AK181" s="36">
        <v>87.3</v>
      </c>
      <c r="AL181" s="36">
        <v>100</v>
      </c>
      <c r="AM181" s="36">
        <v>94.44</v>
      </c>
      <c r="AN181" s="36">
        <v>92.5</v>
      </c>
      <c r="AO181" s="36">
        <v>88.1</v>
      </c>
      <c r="AP181" s="36">
        <v>55.56</v>
      </c>
      <c r="AQ181" s="36">
        <v>62.5</v>
      </c>
      <c r="AR181" s="36"/>
      <c r="AS181" s="36">
        <v>91.67</v>
      </c>
      <c r="AT181" s="36">
        <v>91.43</v>
      </c>
      <c r="AU181" s="36">
        <v>88.89</v>
      </c>
      <c r="AV181" s="36"/>
      <c r="AW181" s="36">
        <v>96.77</v>
      </c>
      <c r="AX181" s="36">
        <v>95</v>
      </c>
      <c r="AY181" s="36">
        <v>96.88</v>
      </c>
      <c r="AZ181" s="36">
        <v>100</v>
      </c>
      <c r="BA181" s="36">
        <v>93.18</v>
      </c>
      <c r="BB181" s="36">
        <v>100</v>
      </c>
      <c r="BC181" s="36">
        <v>95</v>
      </c>
      <c r="BD181" s="36">
        <v>100</v>
      </c>
      <c r="BE181" s="36">
        <v>100</v>
      </c>
      <c r="BF181" s="36">
        <v>25</v>
      </c>
      <c r="BG181" s="36"/>
      <c r="BH181" s="36"/>
      <c r="BI181" s="36"/>
      <c r="BJ181" s="36"/>
      <c r="BK181" s="36">
        <v>87.26</v>
      </c>
      <c r="BL181" s="36">
        <v>91.38</v>
      </c>
      <c r="BM181" s="36">
        <v>81.25</v>
      </c>
      <c r="BN181" s="36">
        <v>91.3</v>
      </c>
      <c r="BO181" s="36">
        <v>78.569999999999993</v>
      </c>
      <c r="BP181" s="36">
        <v>80.77</v>
      </c>
      <c r="BQ181" s="36">
        <v>66.67</v>
      </c>
      <c r="BR181" s="36">
        <v>100</v>
      </c>
      <c r="BS181" s="36">
        <v>100</v>
      </c>
      <c r="BT181" s="36"/>
      <c r="BU181" s="36">
        <v>100</v>
      </c>
      <c r="BV181" s="36">
        <v>93.31</v>
      </c>
      <c r="BW181" s="36">
        <v>92.86</v>
      </c>
      <c r="BX181" s="36">
        <v>100</v>
      </c>
      <c r="BY181" s="36">
        <v>92</v>
      </c>
      <c r="BZ181" s="36">
        <v>80</v>
      </c>
      <c r="CA181" s="36">
        <v>95.83</v>
      </c>
      <c r="CB181" s="36"/>
      <c r="CC181" s="36">
        <v>88.44</v>
      </c>
      <c r="CD181" s="36">
        <v>87.07</v>
      </c>
      <c r="CE181" s="36">
        <v>81.430000000000007</v>
      </c>
      <c r="CF181" s="36">
        <v>92.21</v>
      </c>
      <c r="CG181" s="36">
        <v>70.91</v>
      </c>
      <c r="CH181" s="36">
        <v>77.5</v>
      </c>
      <c r="CI181" s="36">
        <v>81.819999999999993</v>
      </c>
      <c r="CJ181" s="36">
        <v>63.29</v>
      </c>
      <c r="CK181" s="36">
        <v>70.45</v>
      </c>
      <c r="CL181" s="36">
        <v>57.14</v>
      </c>
      <c r="CM181" s="36"/>
      <c r="CN181" s="36"/>
      <c r="CO181" s="36"/>
      <c r="CP181" s="36"/>
      <c r="CQ181" s="36">
        <v>95.05</v>
      </c>
      <c r="CR181" s="36">
        <v>97.3</v>
      </c>
      <c r="CS181" s="36">
        <v>100</v>
      </c>
      <c r="CT181" s="36">
        <v>85.71</v>
      </c>
      <c r="CU181" s="36">
        <v>93.75</v>
      </c>
      <c r="CV181" s="36">
        <v>100</v>
      </c>
      <c r="CW181" s="36">
        <v>97.07</v>
      </c>
      <c r="CX181" s="36">
        <v>96.35</v>
      </c>
      <c r="CY181" s="36">
        <v>100</v>
      </c>
      <c r="CZ181" s="36">
        <v>95.65</v>
      </c>
      <c r="DA181" s="36">
        <v>85.93</v>
      </c>
      <c r="DB181" s="36">
        <v>96.25</v>
      </c>
      <c r="DC181" s="36">
        <v>95.9</v>
      </c>
      <c r="DD181" s="37"/>
      <c r="DE181" s="37"/>
      <c r="DF181" s="37"/>
      <c r="DG181" s="37"/>
      <c r="DH181" s="37"/>
      <c r="DI181" s="37"/>
      <c r="DJ181" s="37"/>
      <c r="DK181" s="37"/>
      <c r="DL181" s="37"/>
      <c r="DM181" s="37"/>
      <c r="DN181" s="37"/>
      <c r="DO181" s="37"/>
      <c r="DP181" s="37"/>
      <c r="DQ181" s="37"/>
      <c r="DR181" s="37"/>
      <c r="DS181" s="37"/>
      <c r="DT181" s="37"/>
      <c r="DU181" s="37"/>
      <c r="DV181" s="37"/>
      <c r="DW181" s="37"/>
      <c r="DX181" s="37"/>
      <c r="DY181" s="37"/>
      <c r="DZ181" s="37"/>
      <c r="EA181" s="37"/>
      <c r="EB181" s="37"/>
      <c r="EC181" s="37"/>
      <c r="ED181" s="37"/>
      <c r="EE181" s="37"/>
    </row>
    <row r="182" spans="1:135" s="34" customFormat="1" ht="13.8" x14ac:dyDescent="0.3">
      <c r="A182" s="33" t="s">
        <v>577</v>
      </c>
      <c r="B182" s="34" t="s">
        <v>255</v>
      </c>
      <c r="C182" s="34" t="s">
        <v>101</v>
      </c>
      <c r="D182" s="34" t="s">
        <v>102</v>
      </c>
      <c r="E182" s="34" t="s">
        <v>227</v>
      </c>
      <c r="F182" s="34" t="s">
        <v>118</v>
      </c>
      <c r="G182" s="34" t="s">
        <v>105</v>
      </c>
      <c r="H182" s="34" t="s">
        <v>105</v>
      </c>
      <c r="I182" s="34" t="s">
        <v>536</v>
      </c>
      <c r="J182" s="35">
        <v>1</v>
      </c>
      <c r="K182" s="34" t="s">
        <v>537</v>
      </c>
      <c r="L182" s="34" t="s">
        <v>106</v>
      </c>
      <c r="M182" s="36">
        <v>89.31</v>
      </c>
      <c r="N182" s="36">
        <v>83.57</v>
      </c>
      <c r="O182" s="36">
        <v>96.83</v>
      </c>
      <c r="P182" s="36">
        <v>90.83</v>
      </c>
      <c r="Q182" s="36">
        <v>90.07</v>
      </c>
      <c r="R182" s="36">
        <v>83.28</v>
      </c>
      <c r="S182" s="36">
        <v>94.69</v>
      </c>
      <c r="T182" s="36">
        <v>91.22</v>
      </c>
      <c r="U182" s="36"/>
      <c r="V182" s="36"/>
      <c r="W182" s="36"/>
      <c r="X182" s="36"/>
      <c r="Y182" s="36"/>
      <c r="Z182" s="36">
        <v>83.74</v>
      </c>
      <c r="AA182" s="36">
        <v>93.94</v>
      </c>
      <c r="AB182" s="36">
        <v>80.56</v>
      </c>
      <c r="AC182" s="36">
        <v>82.76</v>
      </c>
      <c r="AD182" s="36">
        <v>98.05</v>
      </c>
      <c r="AE182" s="36"/>
      <c r="AF182" s="36"/>
      <c r="AG182" s="36"/>
      <c r="AH182" s="36"/>
      <c r="AI182" s="36"/>
      <c r="AJ182" s="36">
        <v>93.64</v>
      </c>
      <c r="AK182" s="36">
        <v>90.34</v>
      </c>
      <c r="AL182" s="36">
        <v>86.67</v>
      </c>
      <c r="AM182" s="36">
        <v>76.39</v>
      </c>
      <c r="AN182" s="36">
        <v>97.56</v>
      </c>
      <c r="AO182" s="36">
        <v>83.33</v>
      </c>
      <c r="AP182" s="36">
        <v>42.86</v>
      </c>
      <c r="AQ182" s="36">
        <v>51.25</v>
      </c>
      <c r="AR182" s="36">
        <v>92.86</v>
      </c>
      <c r="AS182" s="36">
        <v>94.12</v>
      </c>
      <c r="AT182" s="36">
        <v>100</v>
      </c>
      <c r="AU182" s="36">
        <v>100</v>
      </c>
      <c r="AV182" s="36"/>
      <c r="AW182" s="36">
        <v>95</v>
      </c>
      <c r="AX182" s="36">
        <v>95</v>
      </c>
      <c r="AY182" s="36">
        <v>93.33</v>
      </c>
      <c r="AZ182" s="36">
        <v>100</v>
      </c>
      <c r="BA182" s="36">
        <v>100</v>
      </c>
      <c r="BB182" s="36">
        <v>100</v>
      </c>
      <c r="BC182" s="36">
        <v>100</v>
      </c>
      <c r="BD182" s="36">
        <v>100</v>
      </c>
      <c r="BE182" s="36">
        <v>100</v>
      </c>
      <c r="BF182" s="36">
        <v>100</v>
      </c>
      <c r="BG182" s="36"/>
      <c r="BH182" s="36"/>
      <c r="BI182" s="36"/>
      <c r="BJ182" s="36"/>
      <c r="BK182" s="36">
        <v>85.32</v>
      </c>
      <c r="BL182" s="36">
        <v>91.89</v>
      </c>
      <c r="BM182" s="36">
        <v>93.75</v>
      </c>
      <c r="BN182" s="36">
        <v>85.37</v>
      </c>
      <c r="BO182" s="36">
        <v>100</v>
      </c>
      <c r="BP182" s="36">
        <v>65.38</v>
      </c>
      <c r="BQ182" s="36">
        <v>90</v>
      </c>
      <c r="BR182" s="36">
        <v>100</v>
      </c>
      <c r="BS182" s="36">
        <v>83.33</v>
      </c>
      <c r="BT182" s="36">
        <v>88.46</v>
      </c>
      <c r="BU182" s="36">
        <v>85.71</v>
      </c>
      <c r="BV182" s="36">
        <v>90.21</v>
      </c>
      <c r="BW182" s="36">
        <v>92.06</v>
      </c>
      <c r="BX182" s="36">
        <v>86.36</v>
      </c>
      <c r="BY182" s="36">
        <v>84.62</v>
      </c>
      <c r="BZ182" s="36">
        <v>80</v>
      </c>
      <c r="CA182" s="36">
        <v>92</v>
      </c>
      <c r="CB182" s="36"/>
      <c r="CC182" s="36">
        <v>90.07</v>
      </c>
      <c r="CD182" s="36">
        <v>86.46</v>
      </c>
      <c r="CE182" s="36">
        <v>77.78</v>
      </c>
      <c r="CF182" s="36">
        <v>93.82</v>
      </c>
      <c r="CG182" s="36">
        <v>69.260000000000005</v>
      </c>
      <c r="CH182" s="36">
        <v>72.5</v>
      </c>
      <c r="CI182" s="36">
        <v>72.73</v>
      </c>
      <c r="CJ182" s="36">
        <v>60.14</v>
      </c>
      <c r="CK182" s="36">
        <v>65.150000000000006</v>
      </c>
      <c r="CL182" s="36">
        <v>100</v>
      </c>
      <c r="CM182" s="36"/>
      <c r="CN182" s="36"/>
      <c r="CO182" s="36"/>
      <c r="CP182" s="36"/>
      <c r="CQ182" s="36">
        <v>94.69</v>
      </c>
      <c r="CR182" s="36">
        <v>97.3</v>
      </c>
      <c r="CS182" s="36">
        <v>91.3</v>
      </c>
      <c r="CT182" s="36">
        <v>100</v>
      </c>
      <c r="CU182" s="36">
        <v>100</v>
      </c>
      <c r="CV182" s="36">
        <v>100</v>
      </c>
      <c r="CW182" s="36">
        <v>91.22</v>
      </c>
      <c r="CX182" s="36">
        <v>87.59</v>
      </c>
      <c r="CY182" s="36">
        <v>87.95</v>
      </c>
      <c r="CZ182" s="36">
        <v>97.83</v>
      </c>
      <c r="DA182" s="36">
        <v>83.62</v>
      </c>
      <c r="DB182" s="36">
        <v>92.72</v>
      </c>
      <c r="DC182" s="36">
        <v>93.17</v>
      </c>
      <c r="DD182" s="37"/>
      <c r="DE182" s="37"/>
      <c r="DF182" s="37"/>
      <c r="DG182" s="37"/>
      <c r="DH182" s="37"/>
      <c r="DI182" s="37"/>
      <c r="DJ182" s="37"/>
      <c r="DK182" s="37"/>
      <c r="DL182" s="37"/>
      <c r="DM182" s="37"/>
      <c r="DN182" s="37"/>
      <c r="DO182" s="37"/>
      <c r="DP182" s="37"/>
      <c r="DQ182" s="37"/>
      <c r="DR182" s="37"/>
      <c r="DS182" s="37"/>
      <c r="DT182" s="37"/>
      <c r="DU182" s="37"/>
      <c r="DV182" s="37"/>
      <c r="DW182" s="37"/>
      <c r="DX182" s="37"/>
      <c r="DY182" s="37"/>
      <c r="DZ182" s="37"/>
      <c r="EA182" s="37"/>
      <c r="EB182" s="37"/>
      <c r="EC182" s="37"/>
      <c r="ED182" s="37"/>
      <c r="EE182" s="37"/>
    </row>
    <row r="183" spans="1:135" s="34" customFormat="1" ht="13.8" x14ac:dyDescent="0.3">
      <c r="A183" s="33" t="s">
        <v>577</v>
      </c>
      <c r="B183" s="34" t="s">
        <v>141</v>
      </c>
      <c r="C183" s="34" t="s">
        <v>101</v>
      </c>
      <c r="D183" s="34" t="s">
        <v>102</v>
      </c>
      <c r="E183" s="34" t="s">
        <v>133</v>
      </c>
      <c r="F183" s="34" t="s">
        <v>140</v>
      </c>
      <c r="G183" s="34" t="s">
        <v>105</v>
      </c>
      <c r="H183" s="34" t="s">
        <v>105</v>
      </c>
      <c r="I183" s="34" t="s">
        <v>536</v>
      </c>
      <c r="J183" s="35">
        <v>1</v>
      </c>
      <c r="K183" s="34" t="s">
        <v>537</v>
      </c>
      <c r="L183" s="34" t="s">
        <v>106</v>
      </c>
      <c r="M183" s="36">
        <v>92.03</v>
      </c>
      <c r="N183" s="36">
        <v>98.28</v>
      </c>
      <c r="O183" s="36">
        <v>93.45</v>
      </c>
      <c r="P183" s="36">
        <v>91.12</v>
      </c>
      <c r="Q183" s="36">
        <v>91.93</v>
      </c>
      <c r="R183" s="36">
        <v>88.99</v>
      </c>
      <c r="S183" s="36">
        <v>96.19</v>
      </c>
      <c r="T183" s="36">
        <v>97.26</v>
      </c>
      <c r="U183" s="36">
        <v>97.13</v>
      </c>
      <c r="V183" s="36">
        <v>100</v>
      </c>
      <c r="W183" s="36">
        <v>91.67</v>
      </c>
      <c r="X183" s="36">
        <v>96.18</v>
      </c>
      <c r="Y183" s="36">
        <v>100</v>
      </c>
      <c r="Z183" s="36">
        <v>99.19</v>
      </c>
      <c r="AA183" s="36">
        <v>96.97</v>
      </c>
      <c r="AB183" s="36">
        <v>100</v>
      </c>
      <c r="AC183" s="36">
        <v>100</v>
      </c>
      <c r="AD183" s="36">
        <v>97.88</v>
      </c>
      <c r="AE183" s="36">
        <v>84</v>
      </c>
      <c r="AF183" s="36">
        <v>81.58</v>
      </c>
      <c r="AG183" s="36">
        <v>100</v>
      </c>
      <c r="AH183" s="36">
        <v>73.08</v>
      </c>
      <c r="AI183" s="36">
        <v>100</v>
      </c>
      <c r="AJ183" s="36">
        <v>97.66</v>
      </c>
      <c r="AK183" s="36">
        <v>88.96</v>
      </c>
      <c r="AL183" s="36">
        <v>100</v>
      </c>
      <c r="AM183" s="36">
        <v>94.44</v>
      </c>
      <c r="AN183" s="36">
        <v>97.56</v>
      </c>
      <c r="AO183" s="36">
        <v>84.52</v>
      </c>
      <c r="AP183" s="36">
        <v>12.5</v>
      </c>
      <c r="AQ183" s="36">
        <v>100</v>
      </c>
      <c r="AR183" s="36">
        <v>71.430000000000007</v>
      </c>
      <c r="AS183" s="36">
        <v>96.47</v>
      </c>
      <c r="AT183" s="36">
        <v>85.71</v>
      </c>
      <c r="AU183" s="36">
        <v>100</v>
      </c>
      <c r="AV183" s="36"/>
      <c r="AW183" s="36">
        <v>95.16</v>
      </c>
      <c r="AX183" s="36">
        <v>95</v>
      </c>
      <c r="AY183" s="36">
        <v>93.75</v>
      </c>
      <c r="AZ183" s="36">
        <v>100</v>
      </c>
      <c r="BA183" s="36">
        <v>100</v>
      </c>
      <c r="BB183" s="36">
        <v>100</v>
      </c>
      <c r="BC183" s="36">
        <v>100</v>
      </c>
      <c r="BD183" s="36">
        <v>100</v>
      </c>
      <c r="BE183" s="36">
        <v>100</v>
      </c>
      <c r="BF183" s="36">
        <v>100</v>
      </c>
      <c r="BG183" s="36">
        <v>92.11</v>
      </c>
      <c r="BH183" s="36">
        <v>96.43</v>
      </c>
      <c r="BI183" s="36">
        <v>98.44</v>
      </c>
      <c r="BJ183" s="36">
        <v>82.35</v>
      </c>
      <c r="BK183" s="36">
        <v>91.81</v>
      </c>
      <c r="BL183" s="36">
        <v>96.4</v>
      </c>
      <c r="BM183" s="36">
        <v>87.5</v>
      </c>
      <c r="BN183" s="36">
        <v>95.65</v>
      </c>
      <c r="BO183" s="36">
        <v>96.3</v>
      </c>
      <c r="BP183" s="36">
        <v>84.62</v>
      </c>
      <c r="BQ183" s="36">
        <v>66</v>
      </c>
      <c r="BR183" s="36">
        <v>100</v>
      </c>
      <c r="BS183" s="36">
        <v>83.33</v>
      </c>
      <c r="BT183" s="36">
        <v>46.15</v>
      </c>
      <c r="BU183" s="36">
        <v>85.71</v>
      </c>
      <c r="BV183" s="36">
        <v>95.99</v>
      </c>
      <c r="BW183" s="36">
        <v>95.24</v>
      </c>
      <c r="BX183" s="36">
        <v>100</v>
      </c>
      <c r="BY183" s="36">
        <v>96.15</v>
      </c>
      <c r="BZ183" s="36">
        <v>82.14</v>
      </c>
      <c r="CA183" s="36">
        <v>100</v>
      </c>
      <c r="CB183" s="36">
        <v>94.44</v>
      </c>
      <c r="CC183" s="36">
        <v>91.93</v>
      </c>
      <c r="CD183" s="36">
        <v>94.3</v>
      </c>
      <c r="CE183" s="36">
        <v>87.5</v>
      </c>
      <c r="CF183" s="36">
        <v>100</v>
      </c>
      <c r="CG183" s="36">
        <v>78.58</v>
      </c>
      <c r="CH183" s="36">
        <v>65</v>
      </c>
      <c r="CI183" s="36">
        <v>81.819999999999993</v>
      </c>
      <c r="CJ183" s="36">
        <v>85.09</v>
      </c>
      <c r="CK183" s="36">
        <v>97.73</v>
      </c>
      <c r="CL183" s="36">
        <v>85.71</v>
      </c>
      <c r="CM183" s="36">
        <v>90.85</v>
      </c>
      <c r="CN183" s="36">
        <v>92.68</v>
      </c>
      <c r="CO183" s="36">
        <v>87.5</v>
      </c>
      <c r="CP183" s="36">
        <v>90.69</v>
      </c>
      <c r="CQ183" s="36">
        <v>96.19</v>
      </c>
      <c r="CR183" s="36">
        <v>97.3</v>
      </c>
      <c r="CS183" s="36">
        <v>100</v>
      </c>
      <c r="CT183" s="36">
        <v>91.43</v>
      </c>
      <c r="CU183" s="36">
        <v>93.94</v>
      </c>
      <c r="CV183" s="36">
        <v>100</v>
      </c>
      <c r="CW183" s="36">
        <v>97.26</v>
      </c>
      <c r="CX183" s="36">
        <v>98.03</v>
      </c>
      <c r="CY183" s="36">
        <v>98.8</v>
      </c>
      <c r="CZ183" s="36">
        <v>97.87</v>
      </c>
      <c r="DA183" s="36">
        <v>91.57</v>
      </c>
      <c r="DB183" s="36">
        <v>98.23</v>
      </c>
      <c r="DC183" s="36">
        <v>99.18</v>
      </c>
      <c r="DD183" s="37"/>
      <c r="DE183" s="37"/>
      <c r="DF183" s="37"/>
      <c r="DG183" s="37"/>
      <c r="DH183" s="37"/>
      <c r="DI183" s="37"/>
      <c r="DJ183" s="37"/>
      <c r="DK183" s="37"/>
      <c r="DL183" s="37"/>
      <c r="DM183" s="37"/>
      <c r="DN183" s="37"/>
      <c r="DO183" s="37"/>
      <c r="DP183" s="37"/>
      <c r="DQ183" s="37"/>
      <c r="DR183" s="37"/>
      <c r="DS183" s="37"/>
      <c r="DT183" s="37"/>
      <c r="DU183" s="37"/>
      <c r="DV183" s="37"/>
      <c r="DW183" s="37"/>
      <c r="DX183" s="37"/>
      <c r="DY183" s="37"/>
      <c r="DZ183" s="37"/>
      <c r="EA183" s="37"/>
      <c r="EB183" s="37"/>
      <c r="EC183" s="37"/>
      <c r="ED183" s="37"/>
      <c r="EE183" s="37"/>
    </row>
    <row r="184" spans="1:135" s="34" customFormat="1" ht="13.8" x14ac:dyDescent="0.3">
      <c r="A184" s="33" t="s">
        <v>577</v>
      </c>
      <c r="B184" s="34" t="s">
        <v>218</v>
      </c>
      <c r="C184" s="34" t="s">
        <v>101</v>
      </c>
      <c r="D184" s="34" t="s">
        <v>102</v>
      </c>
      <c r="E184" s="34" t="s">
        <v>133</v>
      </c>
      <c r="F184" s="34" t="s">
        <v>108</v>
      </c>
      <c r="G184" s="34" t="s">
        <v>105</v>
      </c>
      <c r="H184" s="34" t="s">
        <v>105</v>
      </c>
      <c r="I184" s="34" t="s">
        <v>536</v>
      </c>
      <c r="J184" s="35">
        <v>1</v>
      </c>
      <c r="K184" s="34" t="s">
        <v>537</v>
      </c>
      <c r="L184" s="34" t="s">
        <v>106</v>
      </c>
      <c r="M184" s="36">
        <v>85.9</v>
      </c>
      <c r="N184" s="36">
        <v>90.69</v>
      </c>
      <c r="O184" s="36">
        <v>90.79</v>
      </c>
      <c r="P184" s="36">
        <v>90.54</v>
      </c>
      <c r="Q184" s="36">
        <v>81.12</v>
      </c>
      <c r="R184" s="36">
        <v>74.760000000000005</v>
      </c>
      <c r="S184" s="36">
        <v>79.209999999999994</v>
      </c>
      <c r="T184" s="36">
        <v>91.58</v>
      </c>
      <c r="U184" s="36">
        <v>88.35</v>
      </c>
      <c r="V184" s="36">
        <v>96.55</v>
      </c>
      <c r="W184" s="36">
        <v>81.67</v>
      </c>
      <c r="X184" s="36">
        <v>85.42</v>
      </c>
      <c r="Y184" s="36">
        <v>87.5</v>
      </c>
      <c r="Z184" s="36">
        <v>91.87</v>
      </c>
      <c r="AA184" s="36">
        <v>93.94</v>
      </c>
      <c r="AB184" s="36">
        <v>94.44</v>
      </c>
      <c r="AC184" s="36">
        <v>89.66</v>
      </c>
      <c r="AD184" s="36">
        <v>94.94</v>
      </c>
      <c r="AE184" s="36">
        <v>69.33</v>
      </c>
      <c r="AF184" s="36">
        <v>84.21</v>
      </c>
      <c r="AG184" s="36">
        <v>100</v>
      </c>
      <c r="AH184" s="36">
        <v>84.62</v>
      </c>
      <c r="AI184" s="36">
        <v>77.78</v>
      </c>
      <c r="AJ184" s="36">
        <v>91.41</v>
      </c>
      <c r="AK184" s="36">
        <v>79.56</v>
      </c>
      <c r="AL184" s="36">
        <v>77.78</v>
      </c>
      <c r="AM184" s="36">
        <v>0</v>
      </c>
      <c r="AN184" s="36">
        <v>60.87</v>
      </c>
      <c r="AO184" s="36">
        <v>73.61</v>
      </c>
      <c r="AP184" s="36">
        <v>22.22</v>
      </c>
      <c r="AQ184" s="36">
        <v>91.25</v>
      </c>
      <c r="AR184" s="36">
        <v>85.71</v>
      </c>
      <c r="AS184" s="36">
        <v>97.65</v>
      </c>
      <c r="AT184" s="36">
        <v>62.86</v>
      </c>
      <c r="AU184" s="36">
        <v>66.67</v>
      </c>
      <c r="AV184" s="36"/>
      <c r="AW184" s="36">
        <v>71.430000000000007</v>
      </c>
      <c r="AX184" s="36">
        <v>43.75</v>
      </c>
      <c r="AY184" s="36">
        <v>76.67</v>
      </c>
      <c r="AZ184" s="36">
        <v>100</v>
      </c>
      <c r="BA184" s="36">
        <v>100</v>
      </c>
      <c r="BB184" s="36">
        <v>100</v>
      </c>
      <c r="BC184" s="36">
        <v>100</v>
      </c>
      <c r="BD184" s="36">
        <v>100</v>
      </c>
      <c r="BE184" s="36">
        <v>100</v>
      </c>
      <c r="BF184" s="36">
        <v>100</v>
      </c>
      <c r="BG184" s="36">
        <v>95.89</v>
      </c>
      <c r="BH184" s="36">
        <v>89.29</v>
      </c>
      <c r="BI184" s="36">
        <v>98.44</v>
      </c>
      <c r="BJ184" s="36">
        <v>98.82</v>
      </c>
      <c r="BK184" s="36">
        <v>97.37</v>
      </c>
      <c r="BL184" s="36">
        <v>100</v>
      </c>
      <c r="BM184" s="36">
        <v>93.75</v>
      </c>
      <c r="BN184" s="36">
        <v>97.83</v>
      </c>
      <c r="BO184" s="36">
        <v>100</v>
      </c>
      <c r="BP184" s="36">
        <v>96.15</v>
      </c>
      <c r="BQ184" s="36">
        <v>94.67</v>
      </c>
      <c r="BR184" s="36">
        <v>100</v>
      </c>
      <c r="BS184" s="36">
        <v>83.33</v>
      </c>
      <c r="BT184" s="36">
        <v>93.59</v>
      </c>
      <c r="BU184" s="36">
        <v>100</v>
      </c>
      <c r="BV184" s="36">
        <v>97.22</v>
      </c>
      <c r="BW184" s="36">
        <v>96.83</v>
      </c>
      <c r="BX184" s="36">
        <v>100</v>
      </c>
      <c r="BY184" s="36">
        <v>100</v>
      </c>
      <c r="BZ184" s="36">
        <v>100</v>
      </c>
      <c r="CA184" s="36">
        <v>96.3</v>
      </c>
      <c r="CB184" s="36">
        <v>97.53</v>
      </c>
      <c r="CC184" s="36">
        <v>81.12</v>
      </c>
      <c r="CD184" s="36">
        <v>90.45</v>
      </c>
      <c r="CE184" s="36">
        <v>81.94</v>
      </c>
      <c r="CF184" s="36">
        <v>97.65</v>
      </c>
      <c r="CG184" s="36">
        <v>66.510000000000005</v>
      </c>
      <c r="CH184" s="36">
        <v>62.5</v>
      </c>
      <c r="CI184" s="36">
        <v>81.819999999999993</v>
      </c>
      <c r="CJ184" s="36">
        <v>69.37</v>
      </c>
      <c r="CK184" s="36">
        <v>53.03</v>
      </c>
      <c r="CL184" s="36">
        <v>71.430000000000007</v>
      </c>
      <c r="CM184" s="36">
        <v>65.55</v>
      </c>
      <c r="CN184" s="36">
        <v>85.37</v>
      </c>
      <c r="CO184" s="36">
        <v>57.5</v>
      </c>
      <c r="CP184" s="36">
        <v>58.82</v>
      </c>
      <c r="CQ184" s="36">
        <v>79.209999999999994</v>
      </c>
      <c r="CR184" s="36">
        <v>94.59</v>
      </c>
      <c r="CS184" s="36">
        <v>65.22</v>
      </c>
      <c r="CT184" s="36">
        <v>80</v>
      </c>
      <c r="CU184" s="36">
        <v>84.85</v>
      </c>
      <c r="CV184" s="36">
        <v>66.67</v>
      </c>
      <c r="CW184" s="36">
        <v>91.58</v>
      </c>
      <c r="CX184" s="36">
        <v>93.42</v>
      </c>
      <c r="CY184" s="36">
        <v>80.72</v>
      </c>
      <c r="CZ184" s="36">
        <v>97.87</v>
      </c>
      <c r="DA184" s="36">
        <v>86.69</v>
      </c>
      <c r="DB184" s="36">
        <v>91.78</v>
      </c>
      <c r="DC184" s="36">
        <v>93.03</v>
      </c>
      <c r="DD184" s="37"/>
      <c r="DE184" s="37"/>
      <c r="DF184" s="37"/>
      <c r="DG184" s="37"/>
      <c r="DH184" s="37"/>
      <c r="DI184" s="37"/>
      <c r="DJ184" s="37"/>
      <c r="DK184" s="37"/>
      <c r="DL184" s="37"/>
      <c r="DM184" s="37"/>
      <c r="DN184" s="37"/>
      <c r="DO184" s="37"/>
      <c r="DP184" s="37"/>
      <c r="DQ184" s="37"/>
      <c r="DR184" s="37"/>
      <c r="DS184" s="37"/>
      <c r="DT184" s="37"/>
      <c r="DU184" s="37"/>
      <c r="DV184" s="37"/>
      <c r="DW184" s="37"/>
      <c r="DX184" s="37"/>
      <c r="DY184" s="37"/>
      <c r="DZ184" s="37"/>
      <c r="EA184" s="37"/>
      <c r="EB184" s="37"/>
      <c r="EC184" s="37"/>
      <c r="ED184" s="37"/>
      <c r="EE184" s="37"/>
    </row>
    <row r="185" spans="1:135" s="34" customFormat="1" ht="13.8" x14ac:dyDescent="0.3">
      <c r="A185" s="33" t="s">
        <v>577</v>
      </c>
      <c r="B185" s="34" t="s">
        <v>132</v>
      </c>
      <c r="C185" s="34" t="s">
        <v>101</v>
      </c>
      <c r="D185" s="34" t="s">
        <v>102</v>
      </c>
      <c r="E185" s="34" t="s">
        <v>133</v>
      </c>
      <c r="F185" s="34" t="s">
        <v>134</v>
      </c>
      <c r="G185" s="34" t="s">
        <v>105</v>
      </c>
      <c r="H185" s="34" t="s">
        <v>105</v>
      </c>
      <c r="I185" s="34" t="s">
        <v>536</v>
      </c>
      <c r="J185" s="35">
        <v>1</v>
      </c>
      <c r="K185" s="34" t="s">
        <v>537</v>
      </c>
      <c r="L185" s="34" t="s">
        <v>106</v>
      </c>
      <c r="M185" s="36">
        <v>85.77</v>
      </c>
      <c r="N185" s="36">
        <v>81.33</v>
      </c>
      <c r="O185" s="36">
        <v>91.89</v>
      </c>
      <c r="P185" s="36">
        <v>87.14</v>
      </c>
      <c r="Q185" s="36">
        <v>91</v>
      </c>
      <c r="R185" s="36">
        <v>88.8</v>
      </c>
      <c r="S185" s="36">
        <v>71.430000000000007</v>
      </c>
      <c r="T185" s="36">
        <v>86.27</v>
      </c>
      <c r="U185" s="36">
        <v>93.73</v>
      </c>
      <c r="V185" s="36">
        <v>100</v>
      </c>
      <c r="W185" s="36">
        <v>85</v>
      </c>
      <c r="X185" s="36">
        <v>97.22</v>
      </c>
      <c r="Y185" s="36">
        <v>62.5</v>
      </c>
      <c r="Z185" s="36">
        <v>72.03</v>
      </c>
      <c r="AA185" s="36">
        <v>83.87</v>
      </c>
      <c r="AB185" s="36">
        <v>72.22</v>
      </c>
      <c r="AC185" s="36">
        <v>68.239999999999995</v>
      </c>
      <c r="AD185" s="36">
        <v>95.09</v>
      </c>
      <c r="AE185" s="36">
        <v>73.33</v>
      </c>
      <c r="AF185" s="36">
        <v>92.11</v>
      </c>
      <c r="AG185" s="36">
        <v>100</v>
      </c>
      <c r="AH185" s="36">
        <v>88.46</v>
      </c>
      <c r="AI185" s="36">
        <v>100</v>
      </c>
      <c r="AJ185" s="36">
        <v>94.53</v>
      </c>
      <c r="AK185" s="36">
        <v>81.77</v>
      </c>
      <c r="AL185" s="36">
        <v>77.78</v>
      </c>
      <c r="AM185" s="36">
        <v>88.89</v>
      </c>
      <c r="AN185" s="36">
        <v>73.17</v>
      </c>
      <c r="AO185" s="36">
        <v>59.85</v>
      </c>
      <c r="AP185" s="36">
        <v>66.67</v>
      </c>
      <c r="AQ185" s="36">
        <v>100</v>
      </c>
      <c r="AR185" s="36">
        <v>42.86</v>
      </c>
      <c r="AS185" s="36">
        <v>98.82</v>
      </c>
      <c r="AT185" s="36">
        <v>82.86</v>
      </c>
      <c r="AU185" s="36"/>
      <c r="AV185" s="36"/>
      <c r="AW185" s="36">
        <v>65.430000000000007</v>
      </c>
      <c r="AX185" s="36">
        <v>39.58</v>
      </c>
      <c r="AY185" s="36">
        <v>83.33</v>
      </c>
      <c r="AZ185" s="36">
        <v>66.67</v>
      </c>
      <c r="BA185" s="36">
        <v>100</v>
      </c>
      <c r="BB185" s="36">
        <v>100</v>
      </c>
      <c r="BC185" s="36">
        <v>100</v>
      </c>
      <c r="BD185" s="36">
        <v>100</v>
      </c>
      <c r="BE185" s="36">
        <v>100</v>
      </c>
      <c r="BF185" s="36">
        <v>100</v>
      </c>
      <c r="BG185" s="36">
        <v>74.930000000000007</v>
      </c>
      <c r="BH185" s="36">
        <v>75</v>
      </c>
      <c r="BI185" s="36">
        <v>80</v>
      </c>
      <c r="BJ185" s="36">
        <v>76.8</v>
      </c>
      <c r="BK185" s="36">
        <v>92.98</v>
      </c>
      <c r="BL185" s="36">
        <v>91.89</v>
      </c>
      <c r="BM185" s="36">
        <v>93.75</v>
      </c>
      <c r="BN185" s="36">
        <v>97.83</v>
      </c>
      <c r="BO185" s="36">
        <v>100</v>
      </c>
      <c r="BP185" s="36">
        <v>84.62</v>
      </c>
      <c r="BQ185" s="36">
        <v>84</v>
      </c>
      <c r="BR185" s="36">
        <v>100</v>
      </c>
      <c r="BS185" s="36">
        <v>50</v>
      </c>
      <c r="BT185" s="36">
        <v>92.31</v>
      </c>
      <c r="BU185" s="36">
        <v>78.569999999999993</v>
      </c>
      <c r="BV185" s="36">
        <v>92.95</v>
      </c>
      <c r="BW185" s="36">
        <v>93.65</v>
      </c>
      <c r="BX185" s="36">
        <v>95.65</v>
      </c>
      <c r="BY185" s="36">
        <v>88.46</v>
      </c>
      <c r="BZ185" s="36">
        <v>100</v>
      </c>
      <c r="CA185" s="36">
        <v>85.19</v>
      </c>
      <c r="CB185" s="36">
        <v>96.3</v>
      </c>
      <c r="CC185" s="36">
        <v>91</v>
      </c>
      <c r="CD185" s="36">
        <v>92.25</v>
      </c>
      <c r="CE185" s="36">
        <v>83.33</v>
      </c>
      <c r="CF185" s="36">
        <v>99.71</v>
      </c>
      <c r="CG185" s="36">
        <v>83.02</v>
      </c>
      <c r="CH185" s="36">
        <v>95</v>
      </c>
      <c r="CI185" s="36">
        <v>81.819999999999993</v>
      </c>
      <c r="CJ185" s="36">
        <v>69.14</v>
      </c>
      <c r="CK185" s="36">
        <v>76.52</v>
      </c>
      <c r="CL185" s="36">
        <v>100</v>
      </c>
      <c r="CM185" s="36">
        <v>89.43</v>
      </c>
      <c r="CN185" s="36">
        <v>89.43</v>
      </c>
      <c r="CO185" s="36">
        <v>92.5</v>
      </c>
      <c r="CP185" s="36">
        <v>88.73</v>
      </c>
      <c r="CQ185" s="36">
        <v>71.430000000000007</v>
      </c>
      <c r="CR185" s="36">
        <v>67.569999999999993</v>
      </c>
      <c r="CS185" s="36">
        <v>69.569999999999993</v>
      </c>
      <c r="CT185" s="36">
        <v>74.290000000000006</v>
      </c>
      <c r="CU185" s="36">
        <v>84.85</v>
      </c>
      <c r="CV185" s="36">
        <v>100</v>
      </c>
      <c r="CW185" s="36">
        <v>86.27</v>
      </c>
      <c r="CX185" s="36">
        <v>82.31</v>
      </c>
      <c r="CY185" s="36">
        <v>86.75</v>
      </c>
      <c r="CZ185" s="36">
        <v>74.459999999999994</v>
      </c>
      <c r="DA185" s="36">
        <v>82.38</v>
      </c>
      <c r="DB185" s="36">
        <v>94.09</v>
      </c>
      <c r="DC185" s="36">
        <v>83.61</v>
      </c>
      <c r="DD185" s="37"/>
      <c r="DE185" s="37"/>
      <c r="DF185" s="37"/>
      <c r="DG185" s="37"/>
      <c r="DH185" s="37"/>
      <c r="DI185" s="37"/>
      <c r="DJ185" s="37"/>
      <c r="DK185" s="37"/>
      <c r="DL185" s="37"/>
      <c r="DM185" s="37"/>
      <c r="DN185" s="37"/>
      <c r="DO185" s="37"/>
      <c r="DP185" s="37"/>
      <c r="DQ185" s="37"/>
      <c r="DR185" s="37"/>
      <c r="DS185" s="37"/>
      <c r="DT185" s="37"/>
      <c r="DU185" s="37"/>
      <c r="DV185" s="37"/>
      <c r="DW185" s="37"/>
      <c r="DX185" s="37"/>
      <c r="DY185" s="37"/>
      <c r="DZ185" s="37"/>
      <c r="EA185" s="37"/>
      <c r="EB185" s="37"/>
      <c r="EC185" s="37"/>
      <c r="ED185" s="37"/>
      <c r="EE185" s="37"/>
    </row>
    <row r="186" spans="1:135" s="34" customFormat="1" ht="13.8" x14ac:dyDescent="0.3">
      <c r="A186" s="33" t="s">
        <v>577</v>
      </c>
      <c r="B186" s="34" t="s">
        <v>144</v>
      </c>
      <c r="C186" s="34" t="s">
        <v>101</v>
      </c>
      <c r="D186" s="34" t="s">
        <v>102</v>
      </c>
      <c r="E186" s="34" t="s">
        <v>133</v>
      </c>
      <c r="F186" s="34" t="s">
        <v>129</v>
      </c>
      <c r="G186" s="34" t="s">
        <v>105</v>
      </c>
      <c r="H186" s="34" t="s">
        <v>105</v>
      </c>
      <c r="I186" s="34" t="s">
        <v>536</v>
      </c>
      <c r="J186" s="35">
        <v>1</v>
      </c>
      <c r="K186" s="34" t="s">
        <v>537</v>
      </c>
      <c r="L186" s="34" t="s">
        <v>106</v>
      </c>
      <c r="M186" s="36">
        <v>84.39</v>
      </c>
      <c r="N186" s="36">
        <v>75.28</v>
      </c>
      <c r="O186" s="36">
        <v>86.16</v>
      </c>
      <c r="P186" s="36">
        <v>74.39</v>
      </c>
      <c r="Q186" s="36">
        <v>94.44</v>
      </c>
      <c r="R186" s="36">
        <v>90.3</v>
      </c>
      <c r="S186" s="36">
        <v>91.19</v>
      </c>
      <c r="T186" s="36">
        <v>91.67</v>
      </c>
      <c r="U186" s="36">
        <v>94.71</v>
      </c>
      <c r="V186" s="36">
        <v>97.41</v>
      </c>
      <c r="W186" s="36">
        <v>81.67</v>
      </c>
      <c r="X186" s="36">
        <v>95.14</v>
      </c>
      <c r="Y186" s="36">
        <v>100</v>
      </c>
      <c r="Z186" s="36">
        <v>60.83</v>
      </c>
      <c r="AA186" s="36">
        <v>53.33</v>
      </c>
      <c r="AB186" s="36">
        <v>44.44</v>
      </c>
      <c r="AC186" s="36">
        <v>57.47</v>
      </c>
      <c r="AD186" s="36">
        <v>86.34</v>
      </c>
      <c r="AE186" s="36">
        <v>78.67</v>
      </c>
      <c r="AF186" s="36">
        <v>89.47</v>
      </c>
      <c r="AG186" s="36">
        <v>83.33</v>
      </c>
      <c r="AH186" s="36">
        <v>88.46</v>
      </c>
      <c r="AI186" s="36">
        <v>88.89</v>
      </c>
      <c r="AJ186" s="36">
        <v>80.86</v>
      </c>
      <c r="AK186" s="36">
        <v>74.58</v>
      </c>
      <c r="AL186" s="36">
        <v>44.44</v>
      </c>
      <c r="AM186" s="36">
        <v>68.06</v>
      </c>
      <c r="AN186" s="36">
        <v>73.98</v>
      </c>
      <c r="AO186" s="36">
        <v>82.14</v>
      </c>
      <c r="AP186" s="36">
        <v>16.670000000000002</v>
      </c>
      <c r="AQ186" s="36">
        <v>62.5</v>
      </c>
      <c r="AR186" s="36">
        <v>20</v>
      </c>
      <c r="AS186" s="36">
        <v>88.82</v>
      </c>
      <c r="AT186" s="36">
        <v>82.86</v>
      </c>
      <c r="AU186" s="36"/>
      <c r="AV186" s="36"/>
      <c r="AW186" s="36">
        <v>75.290000000000006</v>
      </c>
      <c r="AX186" s="36">
        <v>75.930000000000007</v>
      </c>
      <c r="AY186" s="36">
        <v>73.33</v>
      </c>
      <c r="AZ186" s="36">
        <v>85.71</v>
      </c>
      <c r="BA186" s="36">
        <v>93.18</v>
      </c>
      <c r="BB186" s="36">
        <v>83.33</v>
      </c>
      <c r="BC186" s="36">
        <v>100</v>
      </c>
      <c r="BD186" s="36">
        <v>100</v>
      </c>
      <c r="BE186" s="36">
        <v>100</v>
      </c>
      <c r="BF186" s="36">
        <v>100</v>
      </c>
      <c r="BG186" s="36">
        <v>74.58</v>
      </c>
      <c r="BH186" s="36">
        <v>66.67</v>
      </c>
      <c r="BI186" s="36">
        <v>77.680000000000007</v>
      </c>
      <c r="BJ186" s="36">
        <v>75</v>
      </c>
      <c r="BK186" s="36">
        <v>70.400000000000006</v>
      </c>
      <c r="BL186" s="36">
        <v>71.11</v>
      </c>
      <c r="BM186" s="36">
        <v>43.75</v>
      </c>
      <c r="BN186" s="36">
        <v>78.260000000000005</v>
      </c>
      <c r="BO186" s="36">
        <v>73.81</v>
      </c>
      <c r="BP186" s="36">
        <v>61.54</v>
      </c>
      <c r="BQ186" s="36">
        <v>50</v>
      </c>
      <c r="BR186" s="36">
        <v>100</v>
      </c>
      <c r="BS186" s="36">
        <v>50</v>
      </c>
      <c r="BT186" s="36">
        <v>40</v>
      </c>
      <c r="BU186" s="36">
        <v>66.67</v>
      </c>
      <c r="BV186" s="36">
        <v>73.150000000000006</v>
      </c>
      <c r="BW186" s="36">
        <v>72.55</v>
      </c>
      <c r="BX186" s="36">
        <v>68.75</v>
      </c>
      <c r="BY186" s="36">
        <v>61.54</v>
      </c>
      <c r="BZ186" s="36">
        <v>80.95</v>
      </c>
      <c r="CA186" s="36">
        <v>74.069999999999993</v>
      </c>
      <c r="CB186" s="36">
        <v>75.31</v>
      </c>
      <c r="CC186" s="36">
        <v>94.44</v>
      </c>
      <c r="CD186" s="36">
        <v>84.18</v>
      </c>
      <c r="CE186" s="36">
        <v>70.83</v>
      </c>
      <c r="CF186" s="36">
        <v>95.35</v>
      </c>
      <c r="CG186" s="36">
        <v>89.41</v>
      </c>
      <c r="CH186" s="36">
        <v>95</v>
      </c>
      <c r="CI186" s="36">
        <v>90.91</v>
      </c>
      <c r="CJ186" s="36">
        <v>91.23</v>
      </c>
      <c r="CK186" s="36">
        <v>100</v>
      </c>
      <c r="CL186" s="36">
        <v>28.57</v>
      </c>
      <c r="CM186" s="36">
        <v>96.95</v>
      </c>
      <c r="CN186" s="36">
        <v>95.12</v>
      </c>
      <c r="CO186" s="36">
        <v>100</v>
      </c>
      <c r="CP186" s="36">
        <v>97.06</v>
      </c>
      <c r="CQ186" s="36">
        <v>91.19</v>
      </c>
      <c r="CR186" s="36">
        <v>97.3</v>
      </c>
      <c r="CS186" s="36">
        <v>86.96</v>
      </c>
      <c r="CT186" s="36">
        <v>97.14</v>
      </c>
      <c r="CU186" s="36">
        <v>93.94</v>
      </c>
      <c r="CV186" s="36">
        <v>83.33</v>
      </c>
      <c r="CW186" s="36">
        <v>91.67</v>
      </c>
      <c r="CX186" s="36">
        <v>80.92</v>
      </c>
      <c r="CY186" s="36">
        <v>93.98</v>
      </c>
      <c r="CZ186" s="36">
        <v>100</v>
      </c>
      <c r="DA186" s="36">
        <v>95.27</v>
      </c>
      <c r="DB186" s="36">
        <v>97.35</v>
      </c>
      <c r="DC186" s="36">
        <v>91.8</v>
      </c>
      <c r="DD186" s="37"/>
      <c r="DE186" s="37"/>
      <c r="DF186" s="37"/>
      <c r="DG186" s="37"/>
      <c r="DH186" s="37"/>
      <c r="DI186" s="37"/>
      <c r="DJ186" s="37"/>
      <c r="DK186" s="37"/>
      <c r="DL186" s="37"/>
      <c r="DM186" s="37"/>
      <c r="DN186" s="37"/>
      <c r="DO186" s="37"/>
      <c r="DP186" s="37"/>
      <c r="DQ186" s="37"/>
      <c r="DR186" s="37"/>
      <c r="DS186" s="37"/>
      <c r="DT186" s="37"/>
      <c r="DU186" s="37"/>
      <c r="DV186" s="37"/>
      <c r="DW186" s="37"/>
      <c r="DX186" s="37"/>
      <c r="DY186" s="37"/>
      <c r="DZ186" s="37"/>
      <c r="EA186" s="37"/>
      <c r="EB186" s="37"/>
      <c r="EC186" s="37"/>
      <c r="ED186" s="37"/>
      <c r="EE186" s="37"/>
    </row>
    <row r="187" spans="1:135" s="34" customFormat="1" ht="13.8" x14ac:dyDescent="0.3">
      <c r="A187" s="33" t="s">
        <v>577</v>
      </c>
      <c r="B187" s="34" t="s">
        <v>139</v>
      </c>
      <c r="C187" s="34" t="s">
        <v>101</v>
      </c>
      <c r="D187" s="34" t="s">
        <v>102</v>
      </c>
      <c r="E187" s="34" t="s">
        <v>133</v>
      </c>
      <c r="F187" s="34" t="s">
        <v>140</v>
      </c>
      <c r="G187" s="34" t="s">
        <v>105</v>
      </c>
      <c r="H187" s="34" t="s">
        <v>105</v>
      </c>
      <c r="I187" s="34" t="s">
        <v>536</v>
      </c>
      <c r="J187" s="35">
        <v>1</v>
      </c>
      <c r="K187" s="34" t="s">
        <v>537</v>
      </c>
      <c r="L187" s="34" t="s">
        <v>106</v>
      </c>
      <c r="M187" s="36">
        <v>85.24</v>
      </c>
      <c r="N187" s="36">
        <v>84.86</v>
      </c>
      <c r="O187" s="36">
        <v>87.29</v>
      </c>
      <c r="P187" s="36">
        <v>89.12</v>
      </c>
      <c r="Q187" s="36">
        <v>86.29</v>
      </c>
      <c r="R187" s="36">
        <v>80.94</v>
      </c>
      <c r="S187" s="36">
        <v>91.18</v>
      </c>
      <c r="T187" s="36">
        <v>82.6</v>
      </c>
      <c r="U187" s="36">
        <v>91.94</v>
      </c>
      <c r="V187" s="36">
        <v>89.66</v>
      </c>
      <c r="W187" s="36">
        <v>100</v>
      </c>
      <c r="X187" s="36">
        <v>88.54</v>
      </c>
      <c r="Y187" s="36">
        <v>100</v>
      </c>
      <c r="Z187" s="36">
        <v>78.81</v>
      </c>
      <c r="AA187" s="36">
        <v>96.77</v>
      </c>
      <c r="AB187" s="36">
        <v>72.22</v>
      </c>
      <c r="AC187" s="36">
        <v>74.12</v>
      </c>
      <c r="AD187" s="36">
        <v>91.37</v>
      </c>
      <c r="AE187" s="36">
        <v>54.67</v>
      </c>
      <c r="AF187" s="36">
        <v>92.11</v>
      </c>
      <c r="AG187" s="36">
        <v>83.33</v>
      </c>
      <c r="AH187" s="36">
        <v>92.31</v>
      </c>
      <c r="AI187" s="36">
        <v>88.89</v>
      </c>
      <c r="AJ187" s="36">
        <v>91.41</v>
      </c>
      <c r="AK187" s="36">
        <v>83.08</v>
      </c>
      <c r="AL187" s="36">
        <v>83.33</v>
      </c>
      <c r="AM187" s="36">
        <v>41.67</v>
      </c>
      <c r="AN187" s="36">
        <v>70.83</v>
      </c>
      <c r="AO187" s="36">
        <v>82.14</v>
      </c>
      <c r="AP187" s="36">
        <v>16.670000000000002</v>
      </c>
      <c r="AQ187" s="36">
        <v>43.75</v>
      </c>
      <c r="AR187" s="36">
        <v>50</v>
      </c>
      <c r="AS187" s="36">
        <v>100</v>
      </c>
      <c r="AT187" s="36">
        <v>88.57</v>
      </c>
      <c r="AU187" s="36">
        <v>100</v>
      </c>
      <c r="AV187" s="36"/>
      <c r="AW187" s="36">
        <v>87.1</v>
      </c>
      <c r="AX187" s="36">
        <v>80</v>
      </c>
      <c r="AY187" s="36">
        <v>87.5</v>
      </c>
      <c r="AZ187" s="36">
        <v>100</v>
      </c>
      <c r="BA187" s="36">
        <v>100</v>
      </c>
      <c r="BB187" s="36">
        <v>100</v>
      </c>
      <c r="BC187" s="36">
        <v>100</v>
      </c>
      <c r="BD187" s="36">
        <v>100</v>
      </c>
      <c r="BE187" s="36">
        <v>100</v>
      </c>
      <c r="BF187" s="36">
        <v>100</v>
      </c>
      <c r="BG187" s="36">
        <v>98.26</v>
      </c>
      <c r="BH187" s="36">
        <v>96.43</v>
      </c>
      <c r="BI187" s="36">
        <v>99.22</v>
      </c>
      <c r="BJ187" s="36">
        <v>98.82</v>
      </c>
      <c r="BK187" s="36">
        <v>98.25</v>
      </c>
      <c r="BL187" s="36">
        <v>97.3</v>
      </c>
      <c r="BM187" s="36">
        <v>100</v>
      </c>
      <c r="BN187" s="36">
        <v>97.83</v>
      </c>
      <c r="BO187" s="36">
        <v>100</v>
      </c>
      <c r="BP187" s="36">
        <v>100</v>
      </c>
      <c r="BQ187" s="36">
        <v>53.33</v>
      </c>
      <c r="BR187" s="36">
        <v>100</v>
      </c>
      <c r="BS187" s="36">
        <v>75</v>
      </c>
      <c r="BT187" s="36">
        <v>52</v>
      </c>
      <c r="BU187" s="36">
        <v>25</v>
      </c>
      <c r="BV187" s="36">
        <v>92.09</v>
      </c>
      <c r="BW187" s="36">
        <v>96.83</v>
      </c>
      <c r="BX187" s="36">
        <v>91.3</v>
      </c>
      <c r="BY187" s="36">
        <v>88.46</v>
      </c>
      <c r="BZ187" s="36">
        <v>85.71</v>
      </c>
      <c r="CA187" s="36">
        <v>85.19</v>
      </c>
      <c r="CB187" s="36">
        <v>90.12</v>
      </c>
      <c r="CC187" s="36">
        <v>86.29</v>
      </c>
      <c r="CD187" s="36">
        <v>91.46</v>
      </c>
      <c r="CE187" s="36">
        <v>82.64</v>
      </c>
      <c r="CF187" s="36">
        <v>98.84</v>
      </c>
      <c r="CG187" s="36">
        <v>67.989999999999995</v>
      </c>
      <c r="CH187" s="36">
        <v>55</v>
      </c>
      <c r="CI187" s="36">
        <v>81.819999999999993</v>
      </c>
      <c r="CJ187" s="36">
        <v>79.819999999999993</v>
      </c>
      <c r="CK187" s="36">
        <v>58.33</v>
      </c>
      <c r="CL187" s="36">
        <v>71.430000000000007</v>
      </c>
      <c r="CM187" s="36">
        <v>79.58</v>
      </c>
      <c r="CN187" s="36">
        <v>76.42</v>
      </c>
      <c r="CO187" s="36">
        <v>97.5</v>
      </c>
      <c r="CP187" s="36">
        <v>77.040000000000006</v>
      </c>
      <c r="CQ187" s="36">
        <v>91.18</v>
      </c>
      <c r="CR187" s="36">
        <v>89.19</v>
      </c>
      <c r="CS187" s="36">
        <v>100</v>
      </c>
      <c r="CT187" s="36">
        <v>91.43</v>
      </c>
      <c r="CU187" s="36">
        <v>93.94</v>
      </c>
      <c r="CV187" s="36">
        <v>91.67</v>
      </c>
      <c r="CW187" s="36">
        <v>82.6</v>
      </c>
      <c r="CX187" s="36">
        <v>72.11</v>
      </c>
      <c r="CY187" s="36">
        <v>87.95</v>
      </c>
      <c r="CZ187" s="36">
        <v>89.36</v>
      </c>
      <c r="DA187" s="36">
        <v>85.37</v>
      </c>
      <c r="DB187" s="36">
        <v>84.11</v>
      </c>
      <c r="DC187" s="36">
        <v>79.510000000000005</v>
      </c>
      <c r="DD187" s="37"/>
      <c r="DE187" s="37"/>
      <c r="DF187" s="37"/>
      <c r="DG187" s="37"/>
      <c r="DH187" s="37"/>
      <c r="DI187" s="37"/>
      <c r="DJ187" s="37"/>
      <c r="DK187" s="37"/>
      <c r="DL187" s="37"/>
      <c r="DM187" s="37"/>
      <c r="DN187" s="37"/>
      <c r="DO187" s="37"/>
      <c r="DP187" s="37"/>
      <c r="DQ187" s="37"/>
      <c r="DR187" s="37"/>
      <c r="DS187" s="37"/>
      <c r="DT187" s="37"/>
      <c r="DU187" s="37"/>
      <c r="DV187" s="37"/>
      <c r="DW187" s="37"/>
      <c r="DX187" s="37"/>
      <c r="DY187" s="37"/>
      <c r="DZ187" s="37"/>
      <c r="EA187" s="37"/>
      <c r="EB187" s="37"/>
      <c r="EC187" s="37"/>
      <c r="ED187" s="37"/>
      <c r="EE187" s="37"/>
    </row>
    <row r="188" spans="1:135" s="34" customFormat="1" ht="13.8" x14ac:dyDescent="0.3">
      <c r="A188" s="33" t="s">
        <v>577</v>
      </c>
      <c r="B188" s="34" t="s">
        <v>145</v>
      </c>
      <c r="C188" s="34" t="s">
        <v>101</v>
      </c>
      <c r="D188" s="34" t="s">
        <v>102</v>
      </c>
      <c r="E188" s="34" t="s">
        <v>133</v>
      </c>
      <c r="F188" s="34" t="s">
        <v>120</v>
      </c>
      <c r="G188" s="34" t="s">
        <v>105</v>
      </c>
      <c r="H188" s="34" t="s">
        <v>105</v>
      </c>
      <c r="I188" s="34" t="s">
        <v>536</v>
      </c>
      <c r="J188" s="35">
        <v>1</v>
      </c>
      <c r="K188" s="34" t="s">
        <v>537</v>
      </c>
      <c r="L188" s="34" t="s">
        <v>106</v>
      </c>
      <c r="M188" s="36">
        <v>82.02</v>
      </c>
      <c r="N188" s="36">
        <v>82.13</v>
      </c>
      <c r="O188" s="36">
        <v>87.28</v>
      </c>
      <c r="P188" s="36">
        <v>76.739999999999995</v>
      </c>
      <c r="Q188" s="36">
        <v>84.68</v>
      </c>
      <c r="R188" s="36">
        <v>85.15</v>
      </c>
      <c r="S188" s="36">
        <v>88.24</v>
      </c>
      <c r="T188" s="36">
        <v>86.03</v>
      </c>
      <c r="U188" s="36">
        <v>93.37</v>
      </c>
      <c r="V188" s="36">
        <v>93.1</v>
      </c>
      <c r="W188" s="36">
        <v>96.67</v>
      </c>
      <c r="X188" s="36">
        <v>89.93</v>
      </c>
      <c r="Y188" s="36">
        <v>100</v>
      </c>
      <c r="Z188" s="36">
        <v>72.88</v>
      </c>
      <c r="AA188" s="36">
        <v>90.32</v>
      </c>
      <c r="AB188" s="36">
        <v>80.56</v>
      </c>
      <c r="AC188" s="36">
        <v>65.88</v>
      </c>
      <c r="AD188" s="36">
        <v>88.73</v>
      </c>
      <c r="AE188" s="36">
        <v>72</v>
      </c>
      <c r="AF188" s="36">
        <v>86.84</v>
      </c>
      <c r="AG188" s="36">
        <v>75</v>
      </c>
      <c r="AH188" s="36">
        <v>88.46</v>
      </c>
      <c r="AI188" s="36">
        <v>88.89</v>
      </c>
      <c r="AJ188" s="36">
        <v>85.16</v>
      </c>
      <c r="AK188" s="36">
        <v>77.11</v>
      </c>
      <c r="AL188" s="36">
        <v>88.89</v>
      </c>
      <c r="AM188" s="36">
        <v>0</v>
      </c>
      <c r="AN188" s="36">
        <v>73.17</v>
      </c>
      <c r="AO188" s="36">
        <v>85.71</v>
      </c>
      <c r="AP188" s="36">
        <v>12.5</v>
      </c>
      <c r="AQ188" s="36">
        <v>62.5</v>
      </c>
      <c r="AR188" s="36">
        <v>71.430000000000007</v>
      </c>
      <c r="AS188" s="36">
        <v>89.41</v>
      </c>
      <c r="AT188" s="36">
        <v>71.430000000000007</v>
      </c>
      <c r="AU188" s="36">
        <v>100</v>
      </c>
      <c r="AV188" s="36"/>
      <c r="AW188" s="36">
        <v>91.94</v>
      </c>
      <c r="AX188" s="36">
        <v>80</v>
      </c>
      <c r="AY188" s="36">
        <v>96.88</v>
      </c>
      <c r="AZ188" s="36">
        <v>100</v>
      </c>
      <c r="BA188" s="36">
        <v>84.09</v>
      </c>
      <c r="BB188" s="36">
        <v>77.78</v>
      </c>
      <c r="BC188" s="36">
        <v>95</v>
      </c>
      <c r="BD188" s="36">
        <v>100</v>
      </c>
      <c r="BE188" s="36">
        <v>75</v>
      </c>
      <c r="BF188" s="36">
        <v>75</v>
      </c>
      <c r="BG188" s="36">
        <v>72.16</v>
      </c>
      <c r="BH188" s="36">
        <v>71.430000000000007</v>
      </c>
      <c r="BI188" s="36">
        <v>76.61</v>
      </c>
      <c r="BJ188" s="36">
        <v>73.5</v>
      </c>
      <c r="BK188" s="36">
        <v>78.7</v>
      </c>
      <c r="BL188" s="36">
        <v>81.08</v>
      </c>
      <c r="BM188" s="36">
        <v>75</v>
      </c>
      <c r="BN188" s="36">
        <v>82.61</v>
      </c>
      <c r="BO188" s="36">
        <v>88.89</v>
      </c>
      <c r="BP188" s="36">
        <v>55</v>
      </c>
      <c r="BQ188" s="36">
        <v>50</v>
      </c>
      <c r="BR188" s="36">
        <v>100</v>
      </c>
      <c r="BS188" s="36">
        <v>66.67</v>
      </c>
      <c r="BT188" s="36">
        <v>38.46</v>
      </c>
      <c r="BU188" s="36">
        <v>50</v>
      </c>
      <c r="BV188" s="36">
        <v>82.32</v>
      </c>
      <c r="BW188" s="36">
        <v>88.89</v>
      </c>
      <c r="BX188" s="36">
        <v>73.91</v>
      </c>
      <c r="BY188" s="36">
        <v>75.64</v>
      </c>
      <c r="BZ188" s="36">
        <v>67.86</v>
      </c>
      <c r="CA188" s="36">
        <v>74.069999999999993</v>
      </c>
      <c r="CB188" s="36">
        <v>79.010000000000005</v>
      </c>
      <c r="CC188" s="36">
        <v>84.68</v>
      </c>
      <c r="CD188" s="36">
        <v>91.77</v>
      </c>
      <c r="CE188" s="36">
        <v>91.67</v>
      </c>
      <c r="CF188" s="36">
        <v>91.86</v>
      </c>
      <c r="CG188" s="36">
        <v>86.84</v>
      </c>
      <c r="CH188" s="36">
        <v>100</v>
      </c>
      <c r="CI188" s="36">
        <v>90.91</v>
      </c>
      <c r="CJ188" s="36">
        <v>84.21</v>
      </c>
      <c r="CK188" s="36">
        <v>44.7</v>
      </c>
      <c r="CL188" s="36">
        <v>85.71</v>
      </c>
      <c r="CM188" s="36">
        <v>77.95</v>
      </c>
      <c r="CN188" s="36">
        <v>83.74</v>
      </c>
      <c r="CO188" s="36">
        <v>72.5</v>
      </c>
      <c r="CP188" s="36">
        <v>76.47</v>
      </c>
      <c r="CQ188" s="36">
        <v>88.24</v>
      </c>
      <c r="CR188" s="36">
        <v>94.59</v>
      </c>
      <c r="CS188" s="36">
        <v>78.260000000000005</v>
      </c>
      <c r="CT188" s="36">
        <v>91.43</v>
      </c>
      <c r="CU188" s="36">
        <v>87.88</v>
      </c>
      <c r="CV188" s="36">
        <v>75</v>
      </c>
      <c r="CW188" s="36">
        <v>86.03</v>
      </c>
      <c r="CX188" s="36">
        <v>79.59</v>
      </c>
      <c r="CY188" s="36">
        <v>89.16</v>
      </c>
      <c r="CZ188" s="36">
        <v>91.49</v>
      </c>
      <c r="DA188" s="36">
        <v>85.42</v>
      </c>
      <c r="DB188" s="36">
        <v>88.74</v>
      </c>
      <c r="DC188" s="36">
        <v>84.43</v>
      </c>
      <c r="DD188" s="37"/>
      <c r="DE188" s="37"/>
      <c r="DF188" s="37"/>
      <c r="DG188" s="37"/>
      <c r="DH188" s="37"/>
      <c r="DI188" s="37"/>
      <c r="DJ188" s="37"/>
      <c r="DK188" s="37"/>
      <c r="DL188" s="37"/>
      <c r="DM188" s="37"/>
      <c r="DN188" s="37"/>
      <c r="DO188" s="37"/>
      <c r="DP188" s="37"/>
      <c r="DQ188" s="37"/>
      <c r="DR188" s="37"/>
      <c r="DS188" s="37"/>
      <c r="DT188" s="37"/>
      <c r="DU188" s="37"/>
      <c r="DV188" s="37"/>
      <c r="DW188" s="37"/>
      <c r="DX188" s="37"/>
      <c r="DY188" s="37"/>
      <c r="DZ188" s="37"/>
      <c r="EA188" s="37"/>
      <c r="EB188" s="37"/>
      <c r="EC188" s="37"/>
      <c r="ED188" s="37"/>
      <c r="EE188" s="37"/>
    </row>
    <row r="189" spans="1:135" s="34" customFormat="1" ht="13.8" x14ac:dyDescent="0.3">
      <c r="A189" s="33" t="s">
        <v>577</v>
      </c>
      <c r="B189" s="34" t="s">
        <v>224</v>
      </c>
      <c r="C189" s="34" t="s">
        <v>101</v>
      </c>
      <c r="D189" s="34" t="s">
        <v>102</v>
      </c>
      <c r="E189" s="34" t="s">
        <v>133</v>
      </c>
      <c r="F189" s="34" t="s">
        <v>110</v>
      </c>
      <c r="G189" s="34" t="s">
        <v>105</v>
      </c>
      <c r="H189" s="34" t="s">
        <v>105</v>
      </c>
      <c r="I189" s="34" t="s">
        <v>536</v>
      </c>
      <c r="J189" s="35">
        <v>1</v>
      </c>
      <c r="K189" s="34" t="s">
        <v>537</v>
      </c>
      <c r="L189" s="34" t="s">
        <v>106</v>
      </c>
      <c r="M189" s="36">
        <v>82.3</v>
      </c>
      <c r="N189" s="36">
        <v>81.41</v>
      </c>
      <c r="O189" s="36">
        <v>93.15</v>
      </c>
      <c r="P189" s="36">
        <v>81.55</v>
      </c>
      <c r="Q189" s="36">
        <v>92.85</v>
      </c>
      <c r="R189" s="36">
        <v>82.55</v>
      </c>
      <c r="S189" s="36">
        <v>48.17</v>
      </c>
      <c r="T189" s="36">
        <v>90.52</v>
      </c>
      <c r="U189" s="36">
        <v>90.68</v>
      </c>
      <c r="V189" s="36">
        <v>89.66</v>
      </c>
      <c r="W189" s="36">
        <v>81.67</v>
      </c>
      <c r="X189" s="36">
        <v>94.1</v>
      </c>
      <c r="Y189" s="36">
        <v>75</v>
      </c>
      <c r="Z189" s="36">
        <v>74.58</v>
      </c>
      <c r="AA189" s="36">
        <v>74.19</v>
      </c>
      <c r="AB189" s="36">
        <v>86.11</v>
      </c>
      <c r="AC189" s="36">
        <v>74.12</v>
      </c>
      <c r="AD189" s="36">
        <v>95.83</v>
      </c>
      <c r="AE189" s="36">
        <v>68</v>
      </c>
      <c r="AF189" s="36">
        <v>100</v>
      </c>
      <c r="AG189" s="36">
        <v>100</v>
      </c>
      <c r="AH189" s="36">
        <v>100</v>
      </c>
      <c r="AI189" s="36">
        <v>100</v>
      </c>
      <c r="AJ189" s="36">
        <v>96.88</v>
      </c>
      <c r="AK189" s="36">
        <v>68.63</v>
      </c>
      <c r="AL189" s="36">
        <v>77.78</v>
      </c>
      <c r="AM189" s="36">
        <v>80.56</v>
      </c>
      <c r="AN189" s="36">
        <v>51.61</v>
      </c>
      <c r="AO189" s="36">
        <v>53.85</v>
      </c>
      <c r="AP189" s="36">
        <v>0</v>
      </c>
      <c r="AQ189" s="36">
        <v>51.25</v>
      </c>
      <c r="AR189" s="36">
        <v>42.86</v>
      </c>
      <c r="AS189" s="36">
        <v>90</v>
      </c>
      <c r="AT189" s="36">
        <v>62.86</v>
      </c>
      <c r="AU189" s="36">
        <v>77.78</v>
      </c>
      <c r="AV189" s="36"/>
      <c r="AW189" s="36">
        <v>71.39</v>
      </c>
      <c r="AX189" s="36">
        <v>46.67</v>
      </c>
      <c r="AY189" s="36">
        <v>86.67</v>
      </c>
      <c r="AZ189" s="36">
        <v>82.14</v>
      </c>
      <c r="BA189" s="36">
        <v>90.91</v>
      </c>
      <c r="BB189" s="36">
        <v>88.89</v>
      </c>
      <c r="BC189" s="36">
        <v>85</v>
      </c>
      <c r="BD189" s="36">
        <v>100</v>
      </c>
      <c r="BE189" s="36">
        <v>87.5</v>
      </c>
      <c r="BF189" s="36">
        <v>75</v>
      </c>
      <c r="BG189" s="36">
        <v>83.84</v>
      </c>
      <c r="BH189" s="36">
        <v>89.29</v>
      </c>
      <c r="BI189" s="36">
        <v>92.97</v>
      </c>
      <c r="BJ189" s="36">
        <v>73.239999999999995</v>
      </c>
      <c r="BK189" s="36">
        <v>94.74</v>
      </c>
      <c r="BL189" s="36">
        <v>100</v>
      </c>
      <c r="BM189" s="36">
        <v>93.75</v>
      </c>
      <c r="BN189" s="36">
        <v>95.65</v>
      </c>
      <c r="BO189" s="36">
        <v>94.44</v>
      </c>
      <c r="BP189" s="36">
        <v>88.46</v>
      </c>
      <c r="BQ189" s="36">
        <v>64</v>
      </c>
      <c r="BR189" s="36">
        <v>100</v>
      </c>
      <c r="BS189" s="36">
        <v>66.67</v>
      </c>
      <c r="BT189" s="36">
        <v>57.69</v>
      </c>
      <c r="BU189" s="36">
        <v>64.290000000000006</v>
      </c>
      <c r="BV189" s="36">
        <v>92.04</v>
      </c>
      <c r="BW189" s="36">
        <v>95.24</v>
      </c>
      <c r="BX189" s="36">
        <v>95.65</v>
      </c>
      <c r="BY189" s="36">
        <v>84</v>
      </c>
      <c r="BZ189" s="36">
        <v>85.71</v>
      </c>
      <c r="CA189" s="36">
        <v>88.89</v>
      </c>
      <c r="CB189" s="36">
        <v>86.42</v>
      </c>
      <c r="CC189" s="36">
        <v>92.85</v>
      </c>
      <c r="CD189" s="36">
        <v>94.9</v>
      </c>
      <c r="CE189" s="36">
        <v>93.75</v>
      </c>
      <c r="CF189" s="36">
        <v>95.88</v>
      </c>
      <c r="CG189" s="36">
        <v>72.040000000000006</v>
      </c>
      <c r="CH189" s="36">
        <v>85</v>
      </c>
      <c r="CI189" s="36">
        <v>90.91</v>
      </c>
      <c r="CJ189" s="36">
        <v>71.489999999999995</v>
      </c>
      <c r="CK189" s="36">
        <v>8.33</v>
      </c>
      <c r="CL189" s="36">
        <v>71.430000000000007</v>
      </c>
      <c r="CM189" s="36">
        <v>77.900000000000006</v>
      </c>
      <c r="CN189" s="36">
        <v>80.489999999999995</v>
      </c>
      <c r="CO189" s="36">
        <v>85</v>
      </c>
      <c r="CP189" s="36">
        <v>75.25</v>
      </c>
      <c r="CQ189" s="36">
        <v>48.17</v>
      </c>
      <c r="CR189" s="36">
        <v>54.05</v>
      </c>
      <c r="CS189" s="36">
        <v>13.33</v>
      </c>
      <c r="CT189" s="36">
        <v>50</v>
      </c>
      <c r="CU189" s="36">
        <v>44.83</v>
      </c>
      <c r="CV189" s="36">
        <v>66.67</v>
      </c>
      <c r="CW189" s="36">
        <v>90.52</v>
      </c>
      <c r="CX189" s="36">
        <v>84.4</v>
      </c>
      <c r="CY189" s="36">
        <v>93.98</v>
      </c>
      <c r="CZ189" s="36">
        <v>92.55</v>
      </c>
      <c r="DA189" s="36">
        <v>80.62</v>
      </c>
      <c r="DB189" s="36">
        <v>93.87</v>
      </c>
      <c r="DC189" s="36">
        <v>85.25</v>
      </c>
      <c r="DD189" s="37"/>
      <c r="DE189" s="37"/>
      <c r="DF189" s="37"/>
      <c r="DG189" s="37"/>
      <c r="DH189" s="37"/>
      <c r="DI189" s="37"/>
      <c r="DJ189" s="37"/>
      <c r="DK189" s="37"/>
      <c r="DL189" s="37"/>
      <c r="DM189" s="37"/>
      <c r="DN189" s="37"/>
      <c r="DO189" s="37"/>
      <c r="DP189" s="37"/>
      <c r="DQ189" s="37"/>
      <c r="DR189" s="37"/>
      <c r="DS189" s="37"/>
      <c r="DT189" s="37"/>
      <c r="DU189" s="37"/>
      <c r="DV189" s="37"/>
      <c r="DW189" s="37"/>
      <c r="DX189" s="37"/>
      <c r="DY189" s="37"/>
      <c r="DZ189" s="37"/>
      <c r="EA189" s="37"/>
      <c r="EB189" s="37"/>
      <c r="EC189" s="37"/>
      <c r="ED189" s="37"/>
      <c r="EE189" s="37"/>
    </row>
    <row r="190" spans="1:135" s="34" customFormat="1" ht="13.8" x14ac:dyDescent="0.3">
      <c r="A190" s="33" t="s">
        <v>577</v>
      </c>
      <c r="B190" s="34" t="s">
        <v>135</v>
      </c>
      <c r="C190" s="34" t="s">
        <v>101</v>
      </c>
      <c r="D190" s="34" t="s">
        <v>102</v>
      </c>
      <c r="E190" s="34" t="s">
        <v>133</v>
      </c>
      <c r="F190" s="34" t="s">
        <v>136</v>
      </c>
      <c r="G190" s="34" t="s">
        <v>105</v>
      </c>
      <c r="H190" s="34" t="s">
        <v>105</v>
      </c>
      <c r="I190" s="34" t="s">
        <v>536</v>
      </c>
      <c r="J190" s="35">
        <v>1</v>
      </c>
      <c r="K190" s="34" t="s">
        <v>537</v>
      </c>
      <c r="L190" s="34" t="s">
        <v>106</v>
      </c>
      <c r="M190" s="36">
        <v>92.04</v>
      </c>
      <c r="N190" s="36">
        <v>94.52</v>
      </c>
      <c r="O190" s="36">
        <v>94.27</v>
      </c>
      <c r="P190" s="36">
        <v>89.16</v>
      </c>
      <c r="Q190" s="36">
        <v>94.44</v>
      </c>
      <c r="R190" s="36">
        <v>90.51</v>
      </c>
      <c r="S190" s="36">
        <v>87.63</v>
      </c>
      <c r="T190" s="36">
        <v>97.43</v>
      </c>
      <c r="U190" s="36">
        <v>98.33</v>
      </c>
      <c r="V190" s="36">
        <v>100</v>
      </c>
      <c r="W190" s="36">
        <v>95.83</v>
      </c>
      <c r="X190" s="36">
        <v>97.52</v>
      </c>
      <c r="Y190" s="36">
        <v>100</v>
      </c>
      <c r="Z190" s="36">
        <v>91.87</v>
      </c>
      <c r="AA190" s="36">
        <v>96.97</v>
      </c>
      <c r="AB190" s="36">
        <v>94.44</v>
      </c>
      <c r="AC190" s="36">
        <v>88.51</v>
      </c>
      <c r="AD190" s="36">
        <v>96.44</v>
      </c>
      <c r="AE190" s="36">
        <v>77.33</v>
      </c>
      <c r="AF190" s="36">
        <v>97.37</v>
      </c>
      <c r="AG190" s="36">
        <v>91.67</v>
      </c>
      <c r="AH190" s="36">
        <v>96.15</v>
      </c>
      <c r="AI190" s="36">
        <v>100</v>
      </c>
      <c r="AJ190" s="36">
        <v>99.22</v>
      </c>
      <c r="AK190" s="36">
        <v>82.4</v>
      </c>
      <c r="AL190" s="36">
        <v>100</v>
      </c>
      <c r="AM190" s="36">
        <v>0</v>
      </c>
      <c r="AN190" s="36">
        <v>90.24</v>
      </c>
      <c r="AO190" s="36">
        <v>97.22</v>
      </c>
      <c r="AP190" s="36">
        <v>14.29</v>
      </c>
      <c r="AQ190" s="36">
        <v>87.5</v>
      </c>
      <c r="AR190" s="36">
        <v>92.86</v>
      </c>
      <c r="AS190" s="36">
        <v>90.59</v>
      </c>
      <c r="AT190" s="36">
        <v>60</v>
      </c>
      <c r="AU190" s="36">
        <v>88.89</v>
      </c>
      <c r="AV190" s="36"/>
      <c r="AW190" s="36">
        <v>77.59</v>
      </c>
      <c r="AX190" s="36">
        <v>61.11</v>
      </c>
      <c r="AY190" s="36">
        <v>80</v>
      </c>
      <c r="AZ190" s="36">
        <v>100</v>
      </c>
      <c r="BA190" s="36">
        <v>100</v>
      </c>
      <c r="BB190" s="36">
        <v>100</v>
      </c>
      <c r="BC190" s="36">
        <v>100</v>
      </c>
      <c r="BD190" s="36">
        <v>100</v>
      </c>
      <c r="BE190" s="36">
        <v>100</v>
      </c>
      <c r="BF190" s="36">
        <v>100</v>
      </c>
      <c r="BG190" s="36">
        <v>87.67</v>
      </c>
      <c r="BH190" s="36">
        <v>89.29</v>
      </c>
      <c r="BI190" s="36">
        <v>85.48</v>
      </c>
      <c r="BJ190" s="36">
        <v>91.6</v>
      </c>
      <c r="BK190" s="36">
        <v>92.4</v>
      </c>
      <c r="BL190" s="36">
        <v>84.68</v>
      </c>
      <c r="BM190" s="36">
        <v>93.75</v>
      </c>
      <c r="BN190" s="36">
        <v>97.83</v>
      </c>
      <c r="BO190" s="36">
        <v>94.44</v>
      </c>
      <c r="BP190" s="36">
        <v>96.15</v>
      </c>
      <c r="BQ190" s="36">
        <v>90</v>
      </c>
      <c r="BR190" s="36">
        <v>100</v>
      </c>
      <c r="BS190" s="36">
        <v>100</v>
      </c>
      <c r="BT190" s="36">
        <v>88.46</v>
      </c>
      <c r="BU190" s="36">
        <v>85.71</v>
      </c>
      <c r="BV190" s="36">
        <v>96.15</v>
      </c>
      <c r="BW190" s="36">
        <v>95.24</v>
      </c>
      <c r="BX190" s="36">
        <v>86.96</v>
      </c>
      <c r="BY190" s="36">
        <v>96.15</v>
      </c>
      <c r="BZ190" s="36">
        <v>85.71</v>
      </c>
      <c r="CA190" s="36">
        <v>100</v>
      </c>
      <c r="CB190" s="36">
        <v>96.3</v>
      </c>
      <c r="CC190" s="36">
        <v>94.44</v>
      </c>
      <c r="CD190" s="36">
        <v>100</v>
      </c>
      <c r="CE190" s="36">
        <v>100</v>
      </c>
      <c r="CF190" s="36">
        <v>100</v>
      </c>
      <c r="CG190" s="36">
        <v>86.95</v>
      </c>
      <c r="CH190" s="36">
        <v>90</v>
      </c>
      <c r="CI190" s="36">
        <v>90.91</v>
      </c>
      <c r="CJ190" s="36">
        <v>82.88</v>
      </c>
      <c r="CK190" s="36">
        <v>86.36</v>
      </c>
      <c r="CL190" s="36">
        <v>85.71</v>
      </c>
      <c r="CM190" s="36">
        <v>83.84</v>
      </c>
      <c r="CN190" s="36">
        <v>78.05</v>
      </c>
      <c r="CO190" s="36">
        <v>97.5</v>
      </c>
      <c r="CP190" s="36">
        <v>83.33</v>
      </c>
      <c r="CQ190" s="36">
        <v>87.63</v>
      </c>
      <c r="CR190" s="36">
        <v>83.78</v>
      </c>
      <c r="CS190" s="36">
        <v>100</v>
      </c>
      <c r="CT190" s="36">
        <v>86.67</v>
      </c>
      <c r="CU190" s="36">
        <v>87.1</v>
      </c>
      <c r="CV190" s="36">
        <v>58.33</v>
      </c>
      <c r="CW190" s="36">
        <v>97.43</v>
      </c>
      <c r="CX190" s="36">
        <v>94.52</v>
      </c>
      <c r="CY190" s="36">
        <v>97.59</v>
      </c>
      <c r="CZ190" s="36">
        <v>100</v>
      </c>
      <c r="DA190" s="36">
        <v>94.76</v>
      </c>
      <c r="DB190" s="36">
        <v>99.12</v>
      </c>
      <c r="DC190" s="36">
        <v>95.9</v>
      </c>
      <c r="DD190" s="37"/>
      <c r="DE190" s="37"/>
      <c r="DF190" s="37"/>
      <c r="DG190" s="37"/>
      <c r="DH190" s="37"/>
      <c r="DI190" s="37"/>
      <c r="DJ190" s="37"/>
      <c r="DK190" s="37"/>
      <c r="DL190" s="37"/>
      <c r="DM190" s="37"/>
      <c r="DN190" s="37"/>
      <c r="DO190" s="37"/>
      <c r="DP190" s="37"/>
      <c r="DQ190" s="37"/>
      <c r="DR190" s="37"/>
      <c r="DS190" s="37"/>
      <c r="DT190" s="37"/>
      <c r="DU190" s="37"/>
      <c r="DV190" s="37"/>
      <c r="DW190" s="37"/>
      <c r="DX190" s="37"/>
      <c r="DY190" s="37"/>
      <c r="DZ190" s="37"/>
      <c r="EA190" s="37"/>
      <c r="EB190" s="37"/>
      <c r="EC190" s="37"/>
      <c r="ED190" s="37"/>
      <c r="EE190" s="37"/>
    </row>
    <row r="191" spans="1:135" s="34" customFormat="1" ht="13.8" x14ac:dyDescent="0.3">
      <c r="A191" s="33" t="s">
        <v>577</v>
      </c>
      <c r="B191" s="34" t="s">
        <v>256</v>
      </c>
      <c r="C191" s="34" t="s">
        <v>101</v>
      </c>
      <c r="D191" s="34" t="s">
        <v>102</v>
      </c>
      <c r="E191" s="34" t="s">
        <v>133</v>
      </c>
      <c r="F191" s="34" t="s">
        <v>108</v>
      </c>
      <c r="G191" s="34" t="s">
        <v>105</v>
      </c>
      <c r="H191" s="34" t="s">
        <v>105</v>
      </c>
      <c r="I191" s="34" t="s">
        <v>536</v>
      </c>
      <c r="J191" s="35">
        <v>1</v>
      </c>
      <c r="K191" s="34" t="s">
        <v>537</v>
      </c>
      <c r="L191" s="34" t="s">
        <v>106</v>
      </c>
      <c r="M191" s="36">
        <v>92.56</v>
      </c>
      <c r="N191" s="36">
        <v>92.72</v>
      </c>
      <c r="O191" s="36">
        <v>96.74</v>
      </c>
      <c r="P191" s="36">
        <v>89.92</v>
      </c>
      <c r="Q191" s="36">
        <v>99.18</v>
      </c>
      <c r="R191" s="36">
        <v>92.1</v>
      </c>
      <c r="S191" s="36">
        <v>99.05</v>
      </c>
      <c r="T191" s="36">
        <v>96.38</v>
      </c>
      <c r="U191" s="36">
        <v>96.24</v>
      </c>
      <c r="V191" s="36">
        <v>93.1</v>
      </c>
      <c r="W191" s="36">
        <v>95</v>
      </c>
      <c r="X191" s="36">
        <v>95.83</v>
      </c>
      <c r="Y191" s="36">
        <v>100</v>
      </c>
      <c r="Z191" s="36">
        <v>89.43</v>
      </c>
      <c r="AA191" s="36">
        <v>90.91</v>
      </c>
      <c r="AB191" s="36">
        <v>94.44</v>
      </c>
      <c r="AC191" s="36">
        <v>86.21</v>
      </c>
      <c r="AD191" s="36">
        <v>99.42</v>
      </c>
      <c r="AE191" s="36">
        <v>82.67</v>
      </c>
      <c r="AF191" s="36">
        <v>94.87</v>
      </c>
      <c r="AG191" s="36">
        <v>100</v>
      </c>
      <c r="AH191" s="36">
        <v>96.15</v>
      </c>
      <c r="AI191" s="36">
        <v>90</v>
      </c>
      <c r="AJ191" s="36">
        <v>86.72</v>
      </c>
      <c r="AK191" s="36">
        <v>84.64</v>
      </c>
      <c r="AL191" s="36">
        <v>83.33</v>
      </c>
      <c r="AM191" s="36">
        <v>100</v>
      </c>
      <c r="AN191" s="36">
        <v>91.18</v>
      </c>
      <c r="AO191" s="36">
        <v>91.67</v>
      </c>
      <c r="AP191" s="36">
        <v>0</v>
      </c>
      <c r="AQ191" s="36">
        <v>53.75</v>
      </c>
      <c r="AR191" s="36">
        <v>78.569999999999993</v>
      </c>
      <c r="AS191" s="36">
        <v>88.24</v>
      </c>
      <c r="AT191" s="36">
        <v>94.29</v>
      </c>
      <c r="AU191" s="36">
        <v>100</v>
      </c>
      <c r="AV191" s="36"/>
      <c r="AW191" s="36">
        <v>98.39</v>
      </c>
      <c r="AX191" s="36">
        <v>100</v>
      </c>
      <c r="AY191" s="36">
        <v>96.88</v>
      </c>
      <c r="AZ191" s="36">
        <v>100</v>
      </c>
      <c r="BA191" s="36">
        <v>100</v>
      </c>
      <c r="BB191" s="36">
        <v>100</v>
      </c>
      <c r="BC191" s="36">
        <v>100</v>
      </c>
      <c r="BD191" s="36">
        <v>100</v>
      </c>
      <c r="BE191" s="36">
        <v>100</v>
      </c>
      <c r="BF191" s="36">
        <v>100</v>
      </c>
      <c r="BG191" s="36">
        <v>92.5</v>
      </c>
      <c r="BH191" s="36">
        <v>100</v>
      </c>
      <c r="BI191" s="36">
        <v>96.09</v>
      </c>
      <c r="BJ191" s="36">
        <v>77.59</v>
      </c>
      <c r="BK191" s="36">
        <v>87.28</v>
      </c>
      <c r="BL191" s="36">
        <v>95.95</v>
      </c>
      <c r="BM191" s="36">
        <v>50</v>
      </c>
      <c r="BN191" s="36">
        <v>89.13</v>
      </c>
      <c r="BO191" s="36">
        <v>94.44</v>
      </c>
      <c r="BP191" s="36">
        <v>88.46</v>
      </c>
      <c r="BQ191" s="36">
        <v>90</v>
      </c>
      <c r="BR191" s="36">
        <v>100</v>
      </c>
      <c r="BS191" s="36">
        <v>100</v>
      </c>
      <c r="BT191" s="36">
        <v>80.77</v>
      </c>
      <c r="BU191" s="36">
        <v>100</v>
      </c>
      <c r="BV191" s="36">
        <v>93.27</v>
      </c>
      <c r="BW191" s="36">
        <v>84.92</v>
      </c>
      <c r="BX191" s="36">
        <v>95.65</v>
      </c>
      <c r="BY191" s="36">
        <v>100</v>
      </c>
      <c r="BZ191" s="36">
        <v>100</v>
      </c>
      <c r="CA191" s="36">
        <v>100</v>
      </c>
      <c r="CB191" s="36">
        <v>98.15</v>
      </c>
      <c r="CC191" s="36">
        <v>99.18</v>
      </c>
      <c r="CD191" s="36">
        <v>98.73</v>
      </c>
      <c r="CE191" s="36">
        <v>98.61</v>
      </c>
      <c r="CF191" s="36">
        <v>98.84</v>
      </c>
      <c r="CG191" s="36">
        <v>76.319999999999993</v>
      </c>
      <c r="CH191" s="36">
        <v>67.5</v>
      </c>
      <c r="CI191" s="36">
        <v>90.91</v>
      </c>
      <c r="CJ191" s="36">
        <v>78.95</v>
      </c>
      <c r="CK191" s="36">
        <v>78.790000000000006</v>
      </c>
      <c r="CL191" s="36">
        <v>85.71</v>
      </c>
      <c r="CM191" s="36">
        <v>96.14</v>
      </c>
      <c r="CN191" s="36">
        <v>96.75</v>
      </c>
      <c r="CO191" s="36">
        <v>100</v>
      </c>
      <c r="CP191" s="36">
        <v>95.1</v>
      </c>
      <c r="CQ191" s="36">
        <v>99.05</v>
      </c>
      <c r="CR191" s="36">
        <v>97.3</v>
      </c>
      <c r="CS191" s="36">
        <v>100</v>
      </c>
      <c r="CT191" s="36">
        <v>100</v>
      </c>
      <c r="CU191" s="36">
        <v>100</v>
      </c>
      <c r="CV191" s="36">
        <v>100</v>
      </c>
      <c r="CW191" s="36">
        <v>96.38</v>
      </c>
      <c r="CX191" s="36">
        <v>93.42</v>
      </c>
      <c r="CY191" s="36">
        <v>98.8</v>
      </c>
      <c r="CZ191" s="36">
        <v>100</v>
      </c>
      <c r="DA191" s="36">
        <v>92.05</v>
      </c>
      <c r="DB191" s="36">
        <v>96.91</v>
      </c>
      <c r="DC191" s="36">
        <v>89.34</v>
      </c>
      <c r="DD191" s="37"/>
      <c r="DE191" s="37"/>
      <c r="DF191" s="37"/>
      <c r="DG191" s="37"/>
      <c r="DH191" s="37"/>
      <c r="DI191" s="37"/>
      <c r="DJ191" s="37"/>
      <c r="DK191" s="37"/>
      <c r="DL191" s="37"/>
      <c r="DM191" s="37"/>
      <c r="DN191" s="37"/>
      <c r="DO191" s="37"/>
      <c r="DP191" s="37"/>
      <c r="DQ191" s="37"/>
      <c r="DR191" s="37"/>
      <c r="DS191" s="37"/>
      <c r="DT191" s="37"/>
      <c r="DU191" s="37"/>
      <c r="DV191" s="37"/>
      <c r="DW191" s="37"/>
      <c r="DX191" s="37"/>
      <c r="DY191" s="37"/>
      <c r="DZ191" s="37"/>
      <c r="EA191" s="37"/>
      <c r="EB191" s="37"/>
      <c r="EC191" s="37"/>
      <c r="ED191" s="37"/>
      <c r="EE191" s="37"/>
    </row>
    <row r="192" spans="1:135" s="34" customFormat="1" ht="13.8" x14ac:dyDescent="0.3">
      <c r="A192" s="33" t="s">
        <v>577</v>
      </c>
      <c r="B192" s="34" t="s">
        <v>137</v>
      </c>
      <c r="C192" s="34" t="s">
        <v>101</v>
      </c>
      <c r="D192" s="34" t="s">
        <v>102</v>
      </c>
      <c r="E192" s="34" t="s">
        <v>133</v>
      </c>
      <c r="F192" s="34" t="s">
        <v>138</v>
      </c>
      <c r="G192" s="34" t="s">
        <v>105</v>
      </c>
      <c r="H192" s="34" t="s">
        <v>105</v>
      </c>
      <c r="I192" s="34" t="s">
        <v>536</v>
      </c>
      <c r="J192" s="35">
        <v>1</v>
      </c>
      <c r="K192" s="34" t="s">
        <v>537</v>
      </c>
      <c r="L192" s="34" t="s">
        <v>106</v>
      </c>
      <c r="M192" s="36">
        <v>82.98</v>
      </c>
      <c r="N192" s="36">
        <v>84.59</v>
      </c>
      <c r="O192" s="36">
        <v>93.45</v>
      </c>
      <c r="P192" s="36">
        <v>82.94</v>
      </c>
      <c r="Q192" s="36">
        <v>89.45</v>
      </c>
      <c r="R192" s="36">
        <v>80.84</v>
      </c>
      <c r="S192" s="36">
        <v>70.790000000000006</v>
      </c>
      <c r="T192" s="36">
        <v>86.49</v>
      </c>
      <c r="U192" s="36">
        <v>92.65</v>
      </c>
      <c r="V192" s="36">
        <v>86.21</v>
      </c>
      <c r="W192" s="36">
        <v>100</v>
      </c>
      <c r="X192" s="36">
        <v>92.01</v>
      </c>
      <c r="Y192" s="36">
        <v>100</v>
      </c>
      <c r="Z192" s="36">
        <v>78.05</v>
      </c>
      <c r="AA192" s="36">
        <v>96.97</v>
      </c>
      <c r="AB192" s="36">
        <v>83.33</v>
      </c>
      <c r="AC192" s="36">
        <v>70.11</v>
      </c>
      <c r="AD192" s="36">
        <v>96.53</v>
      </c>
      <c r="AE192" s="36">
        <v>69.33</v>
      </c>
      <c r="AF192" s="36">
        <v>94.74</v>
      </c>
      <c r="AG192" s="36">
        <v>91.67</v>
      </c>
      <c r="AH192" s="36">
        <v>92.31</v>
      </c>
      <c r="AI192" s="36">
        <v>88.89</v>
      </c>
      <c r="AJ192" s="36">
        <v>96.09</v>
      </c>
      <c r="AK192" s="36">
        <v>72.72</v>
      </c>
      <c r="AL192" s="36">
        <v>66.67</v>
      </c>
      <c r="AM192" s="36">
        <v>69.44</v>
      </c>
      <c r="AN192" s="36">
        <v>72.73</v>
      </c>
      <c r="AO192" s="36">
        <v>65.38</v>
      </c>
      <c r="AP192" s="36">
        <v>0</v>
      </c>
      <c r="AQ192" s="36">
        <v>91.25</v>
      </c>
      <c r="AR192" s="36">
        <v>30</v>
      </c>
      <c r="AS192" s="36">
        <v>86.47</v>
      </c>
      <c r="AT192" s="36">
        <v>65.709999999999994</v>
      </c>
      <c r="AU192" s="36">
        <v>77.78</v>
      </c>
      <c r="AV192" s="36"/>
      <c r="AW192" s="36">
        <v>80.56</v>
      </c>
      <c r="AX192" s="36">
        <v>76.67</v>
      </c>
      <c r="AY192" s="36">
        <v>84.38</v>
      </c>
      <c r="AZ192" s="36">
        <v>83.33</v>
      </c>
      <c r="BA192" s="36">
        <v>100</v>
      </c>
      <c r="BB192" s="36">
        <v>100</v>
      </c>
      <c r="BC192" s="36">
        <v>100</v>
      </c>
      <c r="BD192" s="36">
        <v>100</v>
      </c>
      <c r="BE192" s="36">
        <v>100</v>
      </c>
      <c r="BF192" s="36">
        <v>100</v>
      </c>
      <c r="BG192" s="36">
        <v>85.31</v>
      </c>
      <c r="BH192" s="36">
        <v>78.569999999999993</v>
      </c>
      <c r="BI192" s="36">
        <v>91.94</v>
      </c>
      <c r="BJ192" s="36">
        <v>83</v>
      </c>
      <c r="BK192" s="36">
        <v>84.21</v>
      </c>
      <c r="BL192" s="36">
        <v>91.89</v>
      </c>
      <c r="BM192" s="36">
        <v>87.5</v>
      </c>
      <c r="BN192" s="36">
        <v>78.260000000000005</v>
      </c>
      <c r="BO192" s="36">
        <v>83.33</v>
      </c>
      <c r="BP192" s="36">
        <v>92.31</v>
      </c>
      <c r="BQ192" s="36">
        <v>62.22</v>
      </c>
      <c r="BR192" s="36">
        <v>100</v>
      </c>
      <c r="BS192" s="36">
        <v>50</v>
      </c>
      <c r="BT192" s="36">
        <v>48</v>
      </c>
      <c r="BU192" s="36">
        <v>75</v>
      </c>
      <c r="BV192" s="36">
        <v>90.17</v>
      </c>
      <c r="BW192" s="36">
        <v>87.3</v>
      </c>
      <c r="BX192" s="36">
        <v>95.65</v>
      </c>
      <c r="BY192" s="36">
        <v>91.03</v>
      </c>
      <c r="BZ192" s="36">
        <v>100</v>
      </c>
      <c r="CA192" s="36">
        <v>81.48</v>
      </c>
      <c r="CB192" s="36">
        <v>91.98</v>
      </c>
      <c r="CC192" s="36">
        <v>89.45</v>
      </c>
      <c r="CD192" s="36">
        <v>94.3</v>
      </c>
      <c r="CE192" s="36">
        <v>87.5</v>
      </c>
      <c r="CF192" s="36">
        <v>100</v>
      </c>
      <c r="CG192" s="36">
        <v>74.53</v>
      </c>
      <c r="CH192" s="36">
        <v>95</v>
      </c>
      <c r="CI192" s="36">
        <v>81.819999999999993</v>
      </c>
      <c r="CJ192" s="36">
        <v>61.04</v>
      </c>
      <c r="CK192" s="36">
        <v>67.42</v>
      </c>
      <c r="CL192" s="36">
        <v>28.57</v>
      </c>
      <c r="CM192" s="36">
        <v>72.08</v>
      </c>
      <c r="CN192" s="36">
        <v>81.3</v>
      </c>
      <c r="CO192" s="36">
        <v>70</v>
      </c>
      <c r="CP192" s="36">
        <v>68.37</v>
      </c>
      <c r="CQ192" s="36">
        <v>70.790000000000006</v>
      </c>
      <c r="CR192" s="36">
        <v>75.680000000000007</v>
      </c>
      <c r="CS192" s="36">
        <v>82.61</v>
      </c>
      <c r="CT192" s="36">
        <v>65.709999999999994</v>
      </c>
      <c r="CU192" s="36">
        <v>90.91</v>
      </c>
      <c r="CV192" s="36">
        <v>50</v>
      </c>
      <c r="CW192" s="36">
        <v>86.49</v>
      </c>
      <c r="CX192" s="36">
        <v>78.95</v>
      </c>
      <c r="CY192" s="36">
        <v>90.96</v>
      </c>
      <c r="CZ192" s="36">
        <v>91.3</v>
      </c>
      <c r="DA192" s="36">
        <v>82.28</v>
      </c>
      <c r="DB192" s="36">
        <v>88.74</v>
      </c>
      <c r="DC192" s="36">
        <v>70.489999999999995</v>
      </c>
      <c r="DD192" s="37"/>
      <c r="DE192" s="37"/>
      <c r="DF192" s="37"/>
      <c r="DG192" s="37"/>
      <c r="DH192" s="37"/>
      <c r="DI192" s="37"/>
      <c r="DJ192" s="37"/>
      <c r="DK192" s="37"/>
      <c r="DL192" s="37"/>
      <c r="DM192" s="37"/>
      <c r="DN192" s="37"/>
      <c r="DO192" s="37"/>
      <c r="DP192" s="37"/>
      <c r="DQ192" s="37"/>
      <c r="DR192" s="37"/>
      <c r="DS192" s="37"/>
      <c r="DT192" s="37"/>
      <c r="DU192" s="37"/>
      <c r="DV192" s="37"/>
      <c r="DW192" s="37"/>
      <c r="DX192" s="37"/>
      <c r="DY192" s="37"/>
      <c r="DZ192" s="37"/>
      <c r="EA192" s="37"/>
      <c r="EB192" s="37"/>
      <c r="EC192" s="37"/>
      <c r="ED192" s="37"/>
      <c r="EE192" s="37"/>
    </row>
    <row r="193" spans="1:135" s="34" customFormat="1" ht="13.8" x14ac:dyDescent="0.3">
      <c r="A193" s="33" t="s">
        <v>577</v>
      </c>
      <c r="B193" s="34" t="s">
        <v>196</v>
      </c>
      <c r="C193" s="34" t="s">
        <v>101</v>
      </c>
      <c r="D193" s="34" t="s">
        <v>102</v>
      </c>
      <c r="E193" s="34" t="s">
        <v>143</v>
      </c>
      <c r="F193" s="34" t="s">
        <v>108</v>
      </c>
      <c r="G193" s="34" t="s">
        <v>105</v>
      </c>
      <c r="H193" s="34" t="s">
        <v>105</v>
      </c>
      <c r="I193" s="34" t="s">
        <v>536</v>
      </c>
      <c r="J193" s="35">
        <v>1</v>
      </c>
      <c r="K193" s="34" t="s">
        <v>537</v>
      </c>
      <c r="L193" s="34" t="s">
        <v>106</v>
      </c>
      <c r="M193" s="36">
        <v>89.02</v>
      </c>
      <c r="N193" s="36">
        <v>97.14</v>
      </c>
      <c r="O193" s="36">
        <v>94.74</v>
      </c>
      <c r="P193" s="36">
        <v>87.35</v>
      </c>
      <c r="Q193" s="36">
        <v>95.78</v>
      </c>
      <c r="R193" s="36">
        <v>80</v>
      </c>
      <c r="S193" s="36">
        <v>91.91</v>
      </c>
      <c r="T193" s="36">
        <v>98.48</v>
      </c>
      <c r="U193" s="36">
        <v>98.84</v>
      </c>
      <c r="V193" s="36">
        <v>99.14</v>
      </c>
      <c r="W193" s="36">
        <v>95</v>
      </c>
      <c r="X193" s="36">
        <v>99.31</v>
      </c>
      <c r="Y193" s="36">
        <v>100</v>
      </c>
      <c r="Z193" s="36">
        <v>95.93</v>
      </c>
      <c r="AA193" s="36">
        <v>90.91</v>
      </c>
      <c r="AB193" s="36">
        <v>100</v>
      </c>
      <c r="AC193" s="36">
        <v>94.25</v>
      </c>
      <c r="AD193" s="36">
        <v>97.66</v>
      </c>
      <c r="AE193" s="36">
        <v>77.33</v>
      </c>
      <c r="AF193" s="36">
        <v>94.74</v>
      </c>
      <c r="AG193" s="36">
        <v>100</v>
      </c>
      <c r="AH193" s="36">
        <v>92.31</v>
      </c>
      <c r="AI193" s="36">
        <v>100</v>
      </c>
      <c r="AJ193" s="36">
        <v>98.83</v>
      </c>
      <c r="AK193" s="36">
        <v>82.35</v>
      </c>
      <c r="AL193" s="36">
        <v>83.33</v>
      </c>
      <c r="AM193" s="36">
        <v>60</v>
      </c>
      <c r="AN193" s="36">
        <v>80.489999999999995</v>
      </c>
      <c r="AO193" s="36">
        <v>100</v>
      </c>
      <c r="AP193" s="36">
        <v>0</v>
      </c>
      <c r="AQ193" s="36">
        <v>77.5</v>
      </c>
      <c r="AR193" s="36"/>
      <c r="AS193" s="36">
        <v>97.37</v>
      </c>
      <c r="AT193" s="36">
        <v>68.569999999999993</v>
      </c>
      <c r="AU193" s="36">
        <v>77.78</v>
      </c>
      <c r="AV193" s="36"/>
      <c r="AW193" s="36">
        <v>91.67</v>
      </c>
      <c r="AX193" s="36">
        <v>85.19</v>
      </c>
      <c r="AY193" s="36">
        <v>92.86</v>
      </c>
      <c r="AZ193" s="36">
        <v>100</v>
      </c>
      <c r="BA193" s="36">
        <v>95.24</v>
      </c>
      <c r="BB193" s="36">
        <v>88.89</v>
      </c>
      <c r="BC193" s="36">
        <v>100</v>
      </c>
      <c r="BD193" s="36">
        <v>100</v>
      </c>
      <c r="BE193" s="36">
        <v>100</v>
      </c>
      <c r="BF193" s="36">
        <v>100</v>
      </c>
      <c r="BG193" s="36">
        <v>86.48</v>
      </c>
      <c r="BH193" s="36">
        <v>89.29</v>
      </c>
      <c r="BI193" s="36">
        <v>86.29</v>
      </c>
      <c r="BJ193" s="36">
        <v>86.5</v>
      </c>
      <c r="BK193" s="36">
        <v>86.11</v>
      </c>
      <c r="BL193" s="36">
        <v>88.89</v>
      </c>
      <c r="BM193" s="36">
        <v>81.25</v>
      </c>
      <c r="BN193" s="36">
        <v>90.24</v>
      </c>
      <c r="BO193" s="36">
        <v>94.12</v>
      </c>
      <c r="BP193" s="36">
        <v>73.08</v>
      </c>
      <c r="BQ193" s="36">
        <v>83.33</v>
      </c>
      <c r="BR193" s="36">
        <v>100</v>
      </c>
      <c r="BS193" s="36">
        <v>100</v>
      </c>
      <c r="BT193" s="36"/>
      <c r="BU193" s="36">
        <v>100</v>
      </c>
      <c r="BV193" s="36">
        <v>92.21</v>
      </c>
      <c r="BW193" s="36">
        <v>88.89</v>
      </c>
      <c r="BX193" s="36">
        <v>90.91</v>
      </c>
      <c r="BY193" s="36">
        <v>88</v>
      </c>
      <c r="BZ193" s="36">
        <v>85.71</v>
      </c>
      <c r="CA193" s="36">
        <v>100</v>
      </c>
      <c r="CB193" s="36">
        <v>96.3</v>
      </c>
      <c r="CC193" s="36">
        <v>95.78</v>
      </c>
      <c r="CD193" s="36">
        <v>98.06</v>
      </c>
      <c r="CE193" s="36">
        <v>98.57</v>
      </c>
      <c r="CF193" s="36">
        <v>97.65</v>
      </c>
      <c r="CG193" s="36">
        <v>49.76</v>
      </c>
      <c r="CH193" s="36">
        <v>47.5</v>
      </c>
      <c r="CI193" s="36">
        <v>45.45</v>
      </c>
      <c r="CJ193" s="36">
        <v>59.46</v>
      </c>
      <c r="CK193" s="36">
        <v>34.090000000000003</v>
      </c>
      <c r="CL193" s="36">
        <v>42.86</v>
      </c>
      <c r="CM193" s="36">
        <v>82.22</v>
      </c>
      <c r="CN193" s="36">
        <v>91.06</v>
      </c>
      <c r="CO193" s="36">
        <v>92.5</v>
      </c>
      <c r="CP193" s="36">
        <v>76.47</v>
      </c>
      <c r="CQ193" s="36">
        <v>91.91</v>
      </c>
      <c r="CR193" s="36">
        <v>100</v>
      </c>
      <c r="CS193" s="36">
        <v>100</v>
      </c>
      <c r="CT193" s="36">
        <v>97.14</v>
      </c>
      <c r="CU193" s="36">
        <v>100</v>
      </c>
      <c r="CV193" s="36">
        <v>50</v>
      </c>
      <c r="CW193" s="36">
        <v>98.48</v>
      </c>
      <c r="CX193" s="36">
        <v>100</v>
      </c>
      <c r="CY193" s="36">
        <v>98.8</v>
      </c>
      <c r="CZ193" s="36">
        <v>95.74</v>
      </c>
      <c r="DA193" s="36">
        <v>79.86</v>
      </c>
      <c r="DB193" s="36">
        <v>97.35</v>
      </c>
      <c r="DC193" s="36">
        <v>95.08</v>
      </c>
      <c r="DD193" s="37"/>
      <c r="DE193" s="37"/>
      <c r="DF193" s="37"/>
      <c r="DG193" s="37"/>
      <c r="DH193" s="37"/>
      <c r="DI193" s="37"/>
      <c r="DJ193" s="37"/>
      <c r="DK193" s="37"/>
      <c r="DL193" s="37"/>
      <c r="DM193" s="37"/>
      <c r="DN193" s="37"/>
      <c r="DO193" s="37"/>
      <c r="DP193" s="37"/>
      <c r="DQ193" s="37"/>
      <c r="DR193" s="37"/>
      <c r="DS193" s="37"/>
      <c r="DT193" s="37"/>
      <c r="DU193" s="37"/>
      <c r="DV193" s="37"/>
      <c r="DW193" s="37"/>
      <c r="DX193" s="37"/>
      <c r="DY193" s="37"/>
      <c r="DZ193" s="37"/>
      <c r="EA193" s="37"/>
      <c r="EB193" s="37"/>
      <c r="EC193" s="37"/>
      <c r="ED193" s="37"/>
      <c r="EE193" s="37"/>
    </row>
    <row r="194" spans="1:135" s="34" customFormat="1" ht="13.8" x14ac:dyDescent="0.3">
      <c r="A194" s="33" t="s">
        <v>577</v>
      </c>
      <c r="B194" s="34" t="s">
        <v>246</v>
      </c>
      <c r="C194" s="34" t="s">
        <v>101</v>
      </c>
      <c r="D194" s="34" t="s">
        <v>102</v>
      </c>
      <c r="E194" s="34" t="s">
        <v>143</v>
      </c>
      <c r="F194" s="34" t="s">
        <v>120</v>
      </c>
      <c r="G194" s="34" t="s">
        <v>105</v>
      </c>
      <c r="H194" s="34" t="s">
        <v>105</v>
      </c>
      <c r="I194" s="34" t="s">
        <v>536</v>
      </c>
      <c r="J194" s="35">
        <v>1</v>
      </c>
      <c r="K194" s="34" t="s">
        <v>537</v>
      </c>
      <c r="L194" s="34" t="s">
        <v>106</v>
      </c>
      <c r="M194" s="36">
        <v>79.13</v>
      </c>
      <c r="N194" s="36">
        <v>80.349999999999994</v>
      </c>
      <c r="O194" s="36">
        <v>86.06</v>
      </c>
      <c r="P194" s="36">
        <v>76.39</v>
      </c>
      <c r="Q194" s="36">
        <v>88.94</v>
      </c>
      <c r="R194" s="36">
        <v>79.290000000000006</v>
      </c>
      <c r="S194" s="36">
        <v>55.67</v>
      </c>
      <c r="T194" s="36">
        <v>88.11</v>
      </c>
      <c r="U194" s="36">
        <v>93.04</v>
      </c>
      <c r="V194" s="36">
        <v>95.69</v>
      </c>
      <c r="W194" s="36">
        <v>91.67</v>
      </c>
      <c r="X194" s="36">
        <v>91.84</v>
      </c>
      <c r="Y194" s="36">
        <v>100</v>
      </c>
      <c r="Z194" s="36">
        <v>71.17</v>
      </c>
      <c r="AA194" s="36">
        <v>60.71</v>
      </c>
      <c r="AB194" s="36">
        <v>72.41</v>
      </c>
      <c r="AC194" s="36">
        <v>72.5</v>
      </c>
      <c r="AD194" s="36">
        <v>86.9</v>
      </c>
      <c r="AE194" s="36">
        <v>69.33</v>
      </c>
      <c r="AF194" s="36">
        <v>97.44</v>
      </c>
      <c r="AG194" s="36">
        <v>100</v>
      </c>
      <c r="AH194" s="36">
        <v>96.15</v>
      </c>
      <c r="AI194" s="36">
        <v>100</v>
      </c>
      <c r="AJ194" s="36">
        <v>79.3</v>
      </c>
      <c r="AK194" s="36">
        <v>73.47</v>
      </c>
      <c r="AL194" s="36">
        <v>94.44</v>
      </c>
      <c r="AM194" s="36">
        <v>75</v>
      </c>
      <c r="AN194" s="36">
        <v>75</v>
      </c>
      <c r="AO194" s="36">
        <v>80.77</v>
      </c>
      <c r="AP194" s="36">
        <v>46.67</v>
      </c>
      <c r="AQ194" s="36">
        <v>52.5</v>
      </c>
      <c r="AR194" s="36">
        <v>70</v>
      </c>
      <c r="AS194" s="36">
        <v>70.59</v>
      </c>
      <c r="AT194" s="36">
        <v>85.71</v>
      </c>
      <c r="AU194" s="36">
        <v>88.89</v>
      </c>
      <c r="AV194" s="36"/>
      <c r="AW194" s="36">
        <v>66.67</v>
      </c>
      <c r="AX194" s="36">
        <v>55.56</v>
      </c>
      <c r="AY194" s="36">
        <v>68.75</v>
      </c>
      <c r="AZ194" s="36">
        <v>85.71</v>
      </c>
      <c r="BA194" s="36">
        <v>100</v>
      </c>
      <c r="BB194" s="36">
        <v>100</v>
      </c>
      <c r="BC194" s="36">
        <v>100</v>
      </c>
      <c r="BD194" s="36">
        <v>100</v>
      </c>
      <c r="BE194" s="36">
        <v>100</v>
      </c>
      <c r="BF194" s="36">
        <v>100</v>
      </c>
      <c r="BG194" s="36">
        <v>70.37</v>
      </c>
      <c r="BH194" s="36">
        <v>71.430000000000007</v>
      </c>
      <c r="BI194" s="36">
        <v>74.19</v>
      </c>
      <c r="BJ194" s="36">
        <v>65</v>
      </c>
      <c r="BK194" s="36">
        <v>74.84</v>
      </c>
      <c r="BL194" s="36">
        <v>73.150000000000006</v>
      </c>
      <c r="BM194" s="36">
        <v>53.33</v>
      </c>
      <c r="BN194" s="36">
        <v>87.5</v>
      </c>
      <c r="BO194" s="36">
        <v>46.3</v>
      </c>
      <c r="BP194" s="36">
        <v>72</v>
      </c>
      <c r="BQ194" s="36">
        <v>76.3</v>
      </c>
      <c r="BR194" s="36">
        <v>100</v>
      </c>
      <c r="BS194" s="36">
        <v>75</v>
      </c>
      <c r="BT194" s="36">
        <v>61.33</v>
      </c>
      <c r="BU194" s="36">
        <v>91.67</v>
      </c>
      <c r="BV194" s="36">
        <v>79.42</v>
      </c>
      <c r="BW194" s="36">
        <v>67.86</v>
      </c>
      <c r="BX194" s="36">
        <v>60.87</v>
      </c>
      <c r="BY194" s="36">
        <v>73.08</v>
      </c>
      <c r="BZ194" s="36">
        <v>100</v>
      </c>
      <c r="CA194" s="36">
        <v>77.78</v>
      </c>
      <c r="CB194" s="36">
        <v>89.51</v>
      </c>
      <c r="CC194" s="36">
        <v>88.94</v>
      </c>
      <c r="CD194" s="36">
        <v>86.91</v>
      </c>
      <c r="CE194" s="36">
        <v>76.19</v>
      </c>
      <c r="CF194" s="36">
        <v>94.77</v>
      </c>
      <c r="CG194" s="36">
        <v>72.48</v>
      </c>
      <c r="CH194" s="36">
        <v>62.5</v>
      </c>
      <c r="CI194" s="36">
        <v>90.91</v>
      </c>
      <c r="CJ194" s="36">
        <v>69.37</v>
      </c>
      <c r="CK194" s="36">
        <v>83.33</v>
      </c>
      <c r="CL194" s="36">
        <v>100</v>
      </c>
      <c r="CM194" s="36">
        <v>77.13</v>
      </c>
      <c r="CN194" s="36">
        <v>78.05</v>
      </c>
      <c r="CO194" s="36">
        <v>82.5</v>
      </c>
      <c r="CP194" s="36">
        <v>75.489999999999995</v>
      </c>
      <c r="CQ194" s="36">
        <v>55.67</v>
      </c>
      <c r="CR194" s="36">
        <v>54.05</v>
      </c>
      <c r="CS194" s="36">
        <v>65.22</v>
      </c>
      <c r="CT194" s="36">
        <v>46.67</v>
      </c>
      <c r="CU194" s="36">
        <v>61.29</v>
      </c>
      <c r="CV194" s="36">
        <v>58.33</v>
      </c>
      <c r="CW194" s="36">
        <v>88.11</v>
      </c>
      <c r="CX194" s="36">
        <v>81.75</v>
      </c>
      <c r="CY194" s="36">
        <v>84.94</v>
      </c>
      <c r="CZ194" s="36">
        <v>87.23</v>
      </c>
      <c r="DA194" s="36">
        <v>87.05</v>
      </c>
      <c r="DB194" s="36">
        <v>94.32</v>
      </c>
      <c r="DC194" s="36">
        <v>89.89</v>
      </c>
      <c r="DD194" s="37"/>
      <c r="DE194" s="37"/>
      <c r="DF194" s="37"/>
      <c r="DG194" s="37"/>
      <c r="DH194" s="37"/>
      <c r="DI194" s="37"/>
      <c r="DJ194" s="37"/>
      <c r="DK194" s="37"/>
      <c r="DL194" s="37"/>
      <c r="DM194" s="37"/>
      <c r="DN194" s="37"/>
      <c r="DO194" s="37"/>
      <c r="DP194" s="37"/>
      <c r="DQ194" s="37"/>
      <c r="DR194" s="37"/>
      <c r="DS194" s="37"/>
      <c r="DT194" s="37"/>
      <c r="DU194" s="37"/>
      <c r="DV194" s="37"/>
      <c r="DW194" s="37"/>
      <c r="DX194" s="37"/>
      <c r="DY194" s="37"/>
      <c r="DZ194" s="37"/>
      <c r="EA194" s="37"/>
      <c r="EB194" s="37"/>
      <c r="EC194" s="37"/>
      <c r="ED194" s="37"/>
      <c r="EE194" s="37"/>
    </row>
    <row r="195" spans="1:135" s="34" customFormat="1" ht="13.8" x14ac:dyDescent="0.3">
      <c r="A195" s="33" t="s">
        <v>577</v>
      </c>
      <c r="B195" s="34" t="s">
        <v>318</v>
      </c>
      <c r="C195" s="34" t="s">
        <v>101</v>
      </c>
      <c r="D195" s="34" t="s">
        <v>102</v>
      </c>
      <c r="E195" s="34" t="s">
        <v>143</v>
      </c>
      <c r="F195" s="34" t="s">
        <v>116</v>
      </c>
      <c r="G195" s="34" t="s">
        <v>105</v>
      </c>
      <c r="H195" s="34" t="s">
        <v>105</v>
      </c>
      <c r="I195" s="34" t="s">
        <v>536</v>
      </c>
      <c r="J195" s="35">
        <v>1</v>
      </c>
      <c r="K195" s="34" t="s">
        <v>537</v>
      </c>
      <c r="L195" s="34" t="s">
        <v>106</v>
      </c>
      <c r="M195" s="36">
        <v>85.85</v>
      </c>
      <c r="N195" s="36">
        <v>81.14</v>
      </c>
      <c r="O195" s="36">
        <v>94.72</v>
      </c>
      <c r="P195" s="36">
        <v>83.07</v>
      </c>
      <c r="Q195" s="36">
        <v>86.49</v>
      </c>
      <c r="R195" s="36">
        <v>80.19</v>
      </c>
      <c r="S195" s="36">
        <v>86.14</v>
      </c>
      <c r="T195" s="36">
        <v>94.02</v>
      </c>
      <c r="U195" s="36">
        <v>89.8</v>
      </c>
      <c r="V195" s="36">
        <v>96.55</v>
      </c>
      <c r="W195" s="36">
        <v>91.67</v>
      </c>
      <c r="X195" s="36">
        <v>85.46</v>
      </c>
      <c r="Y195" s="36">
        <v>100</v>
      </c>
      <c r="Z195" s="36">
        <v>75.61</v>
      </c>
      <c r="AA195" s="36">
        <v>63.64</v>
      </c>
      <c r="AB195" s="36">
        <v>77.78</v>
      </c>
      <c r="AC195" s="36">
        <v>75.86</v>
      </c>
      <c r="AD195" s="36">
        <v>94.9</v>
      </c>
      <c r="AE195" s="36">
        <v>88</v>
      </c>
      <c r="AF195" s="36">
        <v>100</v>
      </c>
      <c r="AG195" s="36">
        <v>100</v>
      </c>
      <c r="AH195" s="36">
        <v>100</v>
      </c>
      <c r="AI195" s="36">
        <v>100</v>
      </c>
      <c r="AJ195" s="36">
        <v>92.97</v>
      </c>
      <c r="AK195" s="36">
        <v>71.290000000000006</v>
      </c>
      <c r="AL195" s="36">
        <v>88.89</v>
      </c>
      <c r="AM195" s="36">
        <v>88.89</v>
      </c>
      <c r="AN195" s="36">
        <v>20.83</v>
      </c>
      <c r="AO195" s="36">
        <v>65.38</v>
      </c>
      <c r="AP195" s="36"/>
      <c r="AQ195" s="36">
        <v>51.25</v>
      </c>
      <c r="AR195" s="36"/>
      <c r="AS195" s="36">
        <v>92.86</v>
      </c>
      <c r="AT195" s="36">
        <v>57.14</v>
      </c>
      <c r="AU195" s="36">
        <v>100</v>
      </c>
      <c r="AV195" s="36"/>
      <c r="AW195" s="36">
        <v>80</v>
      </c>
      <c r="AX195" s="36">
        <v>75</v>
      </c>
      <c r="AY195" s="36">
        <v>76.67</v>
      </c>
      <c r="AZ195" s="36">
        <v>100</v>
      </c>
      <c r="BA195" s="36"/>
      <c r="BB195" s="36"/>
      <c r="BC195" s="36"/>
      <c r="BD195" s="36"/>
      <c r="BE195" s="36"/>
      <c r="BF195" s="36"/>
      <c r="BG195" s="36"/>
      <c r="BH195" s="36"/>
      <c r="BI195" s="36"/>
      <c r="BJ195" s="36"/>
      <c r="BK195" s="36">
        <v>86.11</v>
      </c>
      <c r="BL195" s="36">
        <v>88.89</v>
      </c>
      <c r="BM195" s="36">
        <v>75</v>
      </c>
      <c r="BN195" s="36">
        <v>85.37</v>
      </c>
      <c r="BO195" s="36">
        <v>94.12</v>
      </c>
      <c r="BP195" s="36">
        <v>84.62</v>
      </c>
      <c r="BQ195" s="36">
        <v>83.33</v>
      </c>
      <c r="BR195" s="36">
        <v>100</v>
      </c>
      <c r="BS195" s="36">
        <v>100</v>
      </c>
      <c r="BT195" s="36"/>
      <c r="BU195" s="36">
        <v>100</v>
      </c>
      <c r="BV195" s="36">
        <v>93.46</v>
      </c>
      <c r="BW195" s="36">
        <v>92.06</v>
      </c>
      <c r="BX195" s="36">
        <v>86.36</v>
      </c>
      <c r="BY195" s="36">
        <v>92</v>
      </c>
      <c r="BZ195" s="36">
        <v>85.71</v>
      </c>
      <c r="CA195" s="36">
        <v>96.15</v>
      </c>
      <c r="CB195" s="36">
        <v>94.34</v>
      </c>
      <c r="CC195" s="36">
        <v>86.49</v>
      </c>
      <c r="CD195" s="36">
        <v>87.58</v>
      </c>
      <c r="CE195" s="36">
        <v>74.290000000000006</v>
      </c>
      <c r="CF195" s="36">
        <v>98.53</v>
      </c>
      <c r="CG195" s="36">
        <v>68.55</v>
      </c>
      <c r="CH195" s="36">
        <v>85</v>
      </c>
      <c r="CI195" s="36">
        <v>72.73</v>
      </c>
      <c r="CJ195" s="36">
        <v>52.7</v>
      </c>
      <c r="CK195" s="36">
        <v>83.33</v>
      </c>
      <c r="CL195" s="36">
        <v>28.57</v>
      </c>
      <c r="CM195" s="36"/>
      <c r="CN195" s="36"/>
      <c r="CO195" s="36"/>
      <c r="CP195" s="36"/>
      <c r="CQ195" s="36">
        <v>86.14</v>
      </c>
      <c r="CR195" s="36">
        <v>86.49</v>
      </c>
      <c r="CS195" s="36">
        <v>91.3</v>
      </c>
      <c r="CT195" s="36">
        <v>80</v>
      </c>
      <c r="CU195" s="36">
        <v>87.5</v>
      </c>
      <c r="CV195" s="36">
        <v>83.33</v>
      </c>
      <c r="CW195" s="36">
        <v>94.02</v>
      </c>
      <c r="CX195" s="36">
        <v>90.13</v>
      </c>
      <c r="CY195" s="36">
        <v>93.98</v>
      </c>
      <c r="CZ195" s="36">
        <v>93.62</v>
      </c>
      <c r="DA195" s="36">
        <v>81.67</v>
      </c>
      <c r="DB195" s="36">
        <v>96.69</v>
      </c>
      <c r="DC195" s="36">
        <v>90.57</v>
      </c>
      <c r="DD195" s="37"/>
      <c r="DE195" s="37"/>
      <c r="DF195" s="37"/>
      <c r="DG195" s="37"/>
      <c r="DH195" s="37"/>
      <c r="DI195" s="37"/>
      <c r="DJ195" s="37"/>
      <c r="DK195" s="37"/>
      <c r="DL195" s="37"/>
      <c r="DM195" s="37"/>
      <c r="DN195" s="37"/>
      <c r="DO195" s="37"/>
      <c r="DP195" s="37"/>
      <c r="DQ195" s="37"/>
      <c r="DR195" s="37"/>
      <c r="DS195" s="37"/>
      <c r="DT195" s="37"/>
      <c r="DU195" s="37"/>
      <c r="DV195" s="37"/>
      <c r="DW195" s="37"/>
      <c r="DX195" s="37"/>
      <c r="DY195" s="37"/>
      <c r="DZ195" s="37"/>
      <c r="EA195" s="37"/>
      <c r="EB195" s="37"/>
      <c r="EC195" s="37"/>
      <c r="ED195" s="37"/>
      <c r="EE195" s="37"/>
    </row>
    <row r="196" spans="1:135" s="34" customFormat="1" ht="13.8" x14ac:dyDescent="0.3">
      <c r="A196" s="33" t="s">
        <v>577</v>
      </c>
      <c r="B196" s="34" t="s">
        <v>307</v>
      </c>
      <c r="C196" s="34" t="s">
        <v>101</v>
      </c>
      <c r="D196" s="34" t="s">
        <v>102</v>
      </c>
      <c r="E196" s="34" t="s">
        <v>143</v>
      </c>
      <c r="F196" s="34" t="s">
        <v>112</v>
      </c>
      <c r="G196" s="34" t="s">
        <v>105</v>
      </c>
      <c r="H196" s="34" t="s">
        <v>105</v>
      </c>
      <c r="I196" s="34" t="s">
        <v>536</v>
      </c>
      <c r="J196" s="35">
        <v>1</v>
      </c>
      <c r="K196" s="34" t="s">
        <v>537</v>
      </c>
      <c r="L196" s="34" t="s">
        <v>106</v>
      </c>
      <c r="M196" s="36">
        <v>88.54</v>
      </c>
      <c r="N196" s="36">
        <v>88.11</v>
      </c>
      <c r="O196" s="36">
        <v>94.56</v>
      </c>
      <c r="P196" s="36">
        <v>84.39</v>
      </c>
      <c r="Q196" s="36">
        <v>96.07</v>
      </c>
      <c r="R196" s="36">
        <v>88.69</v>
      </c>
      <c r="S196" s="36">
        <v>83.02</v>
      </c>
      <c r="T196" s="36">
        <v>95.94</v>
      </c>
      <c r="U196" s="36">
        <v>94.27</v>
      </c>
      <c r="V196" s="36">
        <v>96.55</v>
      </c>
      <c r="W196" s="36">
        <v>75</v>
      </c>
      <c r="X196" s="36">
        <v>96.18</v>
      </c>
      <c r="Y196" s="36">
        <v>100</v>
      </c>
      <c r="Z196" s="36">
        <v>83.74</v>
      </c>
      <c r="AA196" s="36">
        <v>90.91</v>
      </c>
      <c r="AB196" s="36">
        <v>77.78</v>
      </c>
      <c r="AC196" s="36">
        <v>81.61</v>
      </c>
      <c r="AD196" s="36">
        <v>97.73</v>
      </c>
      <c r="AE196" s="36">
        <v>79.17</v>
      </c>
      <c r="AF196" s="36">
        <v>92.31</v>
      </c>
      <c r="AG196" s="36">
        <v>100</v>
      </c>
      <c r="AH196" s="36">
        <v>88.46</v>
      </c>
      <c r="AI196" s="36">
        <v>100</v>
      </c>
      <c r="AJ196" s="36">
        <v>92.58</v>
      </c>
      <c r="AK196" s="36">
        <v>75.88</v>
      </c>
      <c r="AL196" s="36">
        <v>61.11</v>
      </c>
      <c r="AM196" s="36">
        <v>80.56</v>
      </c>
      <c r="AN196" s="36">
        <v>87.88</v>
      </c>
      <c r="AO196" s="36">
        <v>91.03</v>
      </c>
      <c r="AP196" s="36">
        <v>83.33</v>
      </c>
      <c r="AQ196" s="36">
        <v>48.75</v>
      </c>
      <c r="AR196" s="36"/>
      <c r="AS196" s="36">
        <v>82.94</v>
      </c>
      <c r="AT196" s="36">
        <v>71.430000000000007</v>
      </c>
      <c r="AU196" s="36">
        <v>77.78</v>
      </c>
      <c r="AV196" s="36"/>
      <c r="AW196" s="36">
        <v>95</v>
      </c>
      <c r="AX196" s="36">
        <v>85</v>
      </c>
      <c r="AY196" s="36">
        <v>100</v>
      </c>
      <c r="AZ196" s="36">
        <v>100</v>
      </c>
      <c r="BA196" s="36">
        <v>97.73</v>
      </c>
      <c r="BB196" s="36">
        <v>100</v>
      </c>
      <c r="BC196" s="36">
        <v>95</v>
      </c>
      <c r="BD196" s="36">
        <v>100</v>
      </c>
      <c r="BE196" s="36">
        <v>100</v>
      </c>
      <c r="BF196" s="36">
        <v>75</v>
      </c>
      <c r="BG196" s="36"/>
      <c r="BH196" s="36"/>
      <c r="BI196" s="36"/>
      <c r="BJ196" s="36"/>
      <c r="BK196" s="36">
        <v>84.21</v>
      </c>
      <c r="BL196" s="36">
        <v>100</v>
      </c>
      <c r="BM196" s="36">
        <v>75</v>
      </c>
      <c r="BN196" s="36">
        <v>91.3</v>
      </c>
      <c r="BO196" s="36">
        <v>100</v>
      </c>
      <c r="BP196" s="36">
        <v>50</v>
      </c>
      <c r="BQ196" s="36">
        <v>68.89</v>
      </c>
      <c r="BR196" s="36">
        <v>100</v>
      </c>
      <c r="BS196" s="36">
        <v>50</v>
      </c>
      <c r="BT196" s="36">
        <v>64</v>
      </c>
      <c r="BU196" s="36">
        <v>75</v>
      </c>
      <c r="BV196" s="36">
        <v>95.48</v>
      </c>
      <c r="BW196" s="36">
        <v>92.06</v>
      </c>
      <c r="BX196" s="36">
        <v>100</v>
      </c>
      <c r="BY196" s="36">
        <v>100</v>
      </c>
      <c r="BZ196" s="36">
        <v>100</v>
      </c>
      <c r="CA196" s="36">
        <v>96.3</v>
      </c>
      <c r="CB196" s="36">
        <v>96.23</v>
      </c>
      <c r="CC196" s="36">
        <v>96.07</v>
      </c>
      <c r="CD196" s="36">
        <v>96.2</v>
      </c>
      <c r="CE196" s="36">
        <v>93.06</v>
      </c>
      <c r="CF196" s="36">
        <v>98.84</v>
      </c>
      <c r="CG196" s="36">
        <v>86.56</v>
      </c>
      <c r="CH196" s="36">
        <v>97.5</v>
      </c>
      <c r="CI196" s="36">
        <v>81.819999999999993</v>
      </c>
      <c r="CJ196" s="36">
        <v>81.08</v>
      </c>
      <c r="CK196" s="36">
        <v>70.45</v>
      </c>
      <c r="CL196" s="36">
        <v>85.71</v>
      </c>
      <c r="CM196" s="36">
        <v>83.03</v>
      </c>
      <c r="CN196" s="36">
        <v>89.43</v>
      </c>
      <c r="CO196" s="36">
        <v>70</v>
      </c>
      <c r="CP196" s="36">
        <v>82.84</v>
      </c>
      <c r="CQ196" s="36">
        <v>83.02</v>
      </c>
      <c r="CR196" s="36">
        <v>70.27</v>
      </c>
      <c r="CS196" s="36">
        <v>95.65</v>
      </c>
      <c r="CT196" s="36">
        <v>94.29</v>
      </c>
      <c r="CU196" s="36">
        <v>96.97</v>
      </c>
      <c r="CV196" s="36">
        <v>66.67</v>
      </c>
      <c r="CW196" s="36">
        <v>95.94</v>
      </c>
      <c r="CX196" s="36">
        <v>90.79</v>
      </c>
      <c r="CY196" s="36">
        <v>100</v>
      </c>
      <c r="CZ196" s="36">
        <v>100</v>
      </c>
      <c r="DA196" s="36">
        <v>89.76</v>
      </c>
      <c r="DB196" s="36">
        <v>97.57</v>
      </c>
      <c r="DC196" s="36">
        <v>98.36</v>
      </c>
      <c r="DD196" s="37"/>
      <c r="DE196" s="37"/>
      <c r="DF196" s="37"/>
      <c r="DG196" s="37"/>
      <c r="DH196" s="37"/>
      <c r="DI196" s="37"/>
      <c r="DJ196" s="37"/>
      <c r="DK196" s="37"/>
      <c r="DL196" s="37"/>
      <c r="DM196" s="37"/>
      <c r="DN196" s="37"/>
      <c r="DO196" s="37"/>
      <c r="DP196" s="37"/>
      <c r="DQ196" s="37"/>
      <c r="DR196" s="37"/>
      <c r="DS196" s="37"/>
      <c r="DT196" s="37"/>
      <c r="DU196" s="37"/>
      <c r="DV196" s="37"/>
      <c r="DW196" s="37"/>
      <c r="DX196" s="37"/>
      <c r="DY196" s="37"/>
      <c r="DZ196" s="37"/>
      <c r="EA196" s="37"/>
      <c r="EB196" s="37"/>
      <c r="EC196" s="37"/>
      <c r="ED196" s="37"/>
      <c r="EE196" s="37"/>
    </row>
    <row r="197" spans="1:135" s="34" customFormat="1" ht="13.8" x14ac:dyDescent="0.3">
      <c r="A197" s="33" t="s">
        <v>577</v>
      </c>
      <c r="B197" s="34" t="s">
        <v>267</v>
      </c>
      <c r="C197" s="34" t="s">
        <v>101</v>
      </c>
      <c r="D197" s="34" t="s">
        <v>102</v>
      </c>
      <c r="E197" s="34" t="s">
        <v>143</v>
      </c>
      <c r="F197" s="34" t="s">
        <v>108</v>
      </c>
      <c r="G197" s="34" t="s">
        <v>105</v>
      </c>
      <c r="H197" s="34" t="s">
        <v>105</v>
      </c>
      <c r="I197" s="34" t="s">
        <v>536</v>
      </c>
      <c r="J197" s="35">
        <v>1</v>
      </c>
      <c r="K197" s="34" t="s">
        <v>537</v>
      </c>
      <c r="L197" s="34" t="s">
        <v>106</v>
      </c>
      <c r="M197" s="36">
        <v>89.86</v>
      </c>
      <c r="N197" s="36">
        <v>90.57</v>
      </c>
      <c r="O197" s="36">
        <v>95.73</v>
      </c>
      <c r="P197" s="36">
        <v>87.53</v>
      </c>
      <c r="Q197" s="36">
        <v>95.73</v>
      </c>
      <c r="R197" s="36">
        <v>89.48</v>
      </c>
      <c r="S197" s="36">
        <v>80.77</v>
      </c>
      <c r="T197" s="36">
        <v>96.03</v>
      </c>
      <c r="U197" s="36">
        <v>96.68</v>
      </c>
      <c r="V197" s="36">
        <v>95.69</v>
      </c>
      <c r="W197" s="36">
        <v>81.67</v>
      </c>
      <c r="X197" s="36">
        <v>100</v>
      </c>
      <c r="Y197" s="36">
        <v>100</v>
      </c>
      <c r="Z197" s="36">
        <v>86.18</v>
      </c>
      <c r="AA197" s="36">
        <v>93.94</v>
      </c>
      <c r="AB197" s="36">
        <v>77.78</v>
      </c>
      <c r="AC197" s="36">
        <v>82.76</v>
      </c>
      <c r="AD197" s="36">
        <v>98.75</v>
      </c>
      <c r="AE197" s="36">
        <v>80</v>
      </c>
      <c r="AF197" s="36">
        <v>94.74</v>
      </c>
      <c r="AG197" s="36">
        <v>100</v>
      </c>
      <c r="AH197" s="36">
        <v>92.31</v>
      </c>
      <c r="AI197" s="36">
        <v>100</v>
      </c>
      <c r="AJ197" s="36">
        <v>91.8</v>
      </c>
      <c r="AK197" s="36">
        <v>80.64</v>
      </c>
      <c r="AL197" s="36">
        <v>83.33</v>
      </c>
      <c r="AM197" s="36">
        <v>100</v>
      </c>
      <c r="AN197" s="36">
        <v>78.260000000000005</v>
      </c>
      <c r="AO197" s="36">
        <v>85.71</v>
      </c>
      <c r="AP197" s="36">
        <v>52.38</v>
      </c>
      <c r="AQ197" s="36">
        <v>41.25</v>
      </c>
      <c r="AR197" s="36">
        <v>30</v>
      </c>
      <c r="AS197" s="36">
        <v>93.53</v>
      </c>
      <c r="AT197" s="36">
        <v>77.14</v>
      </c>
      <c r="AU197" s="36">
        <v>100</v>
      </c>
      <c r="AV197" s="36"/>
      <c r="AW197" s="36">
        <v>89.25</v>
      </c>
      <c r="AX197" s="36">
        <v>86.67</v>
      </c>
      <c r="AY197" s="36">
        <v>87.5</v>
      </c>
      <c r="AZ197" s="36">
        <v>100</v>
      </c>
      <c r="BA197" s="36">
        <v>100</v>
      </c>
      <c r="BB197" s="36">
        <v>100</v>
      </c>
      <c r="BC197" s="36">
        <v>100</v>
      </c>
      <c r="BD197" s="36">
        <v>100</v>
      </c>
      <c r="BE197" s="36">
        <v>100</v>
      </c>
      <c r="BF197" s="36">
        <v>100</v>
      </c>
      <c r="BG197" s="36"/>
      <c r="BH197" s="36"/>
      <c r="BI197" s="36"/>
      <c r="BJ197" s="36"/>
      <c r="BK197" s="36">
        <v>91.23</v>
      </c>
      <c r="BL197" s="36">
        <v>97.3</v>
      </c>
      <c r="BM197" s="36">
        <v>75</v>
      </c>
      <c r="BN197" s="36">
        <v>97.83</v>
      </c>
      <c r="BO197" s="36">
        <v>94.44</v>
      </c>
      <c r="BP197" s="36">
        <v>84.62</v>
      </c>
      <c r="BQ197" s="36">
        <v>75.56</v>
      </c>
      <c r="BR197" s="36">
        <v>100</v>
      </c>
      <c r="BS197" s="36">
        <v>75</v>
      </c>
      <c r="BT197" s="36">
        <v>80</v>
      </c>
      <c r="BU197" s="36">
        <v>58.33</v>
      </c>
      <c r="BV197" s="36">
        <v>93.98</v>
      </c>
      <c r="BW197" s="36">
        <v>93.65</v>
      </c>
      <c r="BX197" s="36">
        <v>95.65</v>
      </c>
      <c r="BY197" s="36">
        <v>88.46</v>
      </c>
      <c r="BZ197" s="36">
        <v>85.71</v>
      </c>
      <c r="CA197" s="36">
        <v>100</v>
      </c>
      <c r="CB197" s="36">
        <v>93.71</v>
      </c>
      <c r="CC197" s="36">
        <v>95.73</v>
      </c>
      <c r="CD197" s="36">
        <v>94.3</v>
      </c>
      <c r="CE197" s="36">
        <v>87.5</v>
      </c>
      <c r="CF197" s="36">
        <v>100</v>
      </c>
      <c r="CG197" s="36">
        <v>78.97</v>
      </c>
      <c r="CH197" s="36">
        <v>75</v>
      </c>
      <c r="CI197" s="36">
        <v>90.91</v>
      </c>
      <c r="CJ197" s="36">
        <v>84.21</v>
      </c>
      <c r="CK197" s="36">
        <v>86.36</v>
      </c>
      <c r="CL197" s="36">
        <v>42.86</v>
      </c>
      <c r="CM197" s="36">
        <v>91.87</v>
      </c>
      <c r="CN197" s="36">
        <v>94.31</v>
      </c>
      <c r="CO197" s="36">
        <v>100</v>
      </c>
      <c r="CP197" s="36">
        <v>89.22</v>
      </c>
      <c r="CQ197" s="36">
        <v>80.77</v>
      </c>
      <c r="CR197" s="36">
        <v>72.97</v>
      </c>
      <c r="CS197" s="36">
        <v>82.61</v>
      </c>
      <c r="CT197" s="36">
        <v>71.430000000000007</v>
      </c>
      <c r="CU197" s="36">
        <v>78.790000000000006</v>
      </c>
      <c r="CV197" s="36">
        <v>100</v>
      </c>
      <c r="CW197" s="36">
        <v>96.03</v>
      </c>
      <c r="CX197" s="36">
        <v>91.45</v>
      </c>
      <c r="CY197" s="36">
        <v>98.8</v>
      </c>
      <c r="CZ197" s="36">
        <v>97.87</v>
      </c>
      <c r="DA197" s="36">
        <v>92.33</v>
      </c>
      <c r="DB197" s="36">
        <v>97.85</v>
      </c>
      <c r="DC197" s="36">
        <v>97.54</v>
      </c>
      <c r="DD197" s="37"/>
      <c r="DE197" s="37"/>
      <c r="DF197" s="37"/>
      <c r="DG197" s="37"/>
      <c r="DH197" s="37"/>
      <c r="DI197" s="37"/>
      <c r="DJ197" s="37"/>
      <c r="DK197" s="37"/>
      <c r="DL197" s="37"/>
      <c r="DM197" s="37"/>
      <c r="DN197" s="37"/>
      <c r="DO197" s="37"/>
      <c r="DP197" s="37"/>
      <c r="DQ197" s="37"/>
      <c r="DR197" s="37"/>
      <c r="DS197" s="37"/>
      <c r="DT197" s="37"/>
      <c r="DU197" s="37"/>
      <c r="DV197" s="37"/>
      <c r="DW197" s="37"/>
      <c r="DX197" s="37"/>
      <c r="DY197" s="37"/>
      <c r="DZ197" s="37"/>
      <c r="EA197" s="37"/>
      <c r="EB197" s="37"/>
      <c r="EC197" s="37"/>
      <c r="ED197" s="37"/>
      <c r="EE197" s="37"/>
    </row>
    <row r="198" spans="1:135" s="34" customFormat="1" ht="13.8" x14ac:dyDescent="0.3">
      <c r="A198" s="33" t="s">
        <v>577</v>
      </c>
      <c r="B198" s="34" t="s">
        <v>541</v>
      </c>
      <c r="C198" s="34" t="s">
        <v>101</v>
      </c>
      <c r="D198" s="34" t="s">
        <v>102</v>
      </c>
      <c r="E198" s="34" t="s">
        <v>143</v>
      </c>
      <c r="F198" s="34" t="s">
        <v>110</v>
      </c>
      <c r="G198" s="34" t="s">
        <v>105</v>
      </c>
      <c r="H198" s="34" t="s">
        <v>105</v>
      </c>
      <c r="I198" s="34" t="s">
        <v>536</v>
      </c>
      <c r="J198" s="35">
        <v>1</v>
      </c>
      <c r="K198" s="34" t="s">
        <v>537</v>
      </c>
      <c r="L198" s="34" t="s">
        <v>106</v>
      </c>
      <c r="M198" s="36">
        <v>69.94</v>
      </c>
      <c r="N198" s="36">
        <v>65.58</v>
      </c>
      <c r="O198" s="36">
        <v>92.55</v>
      </c>
      <c r="P198" s="36">
        <v>70.5</v>
      </c>
      <c r="Q198" s="36">
        <v>80.91</v>
      </c>
      <c r="R198" s="36">
        <v>74.72</v>
      </c>
      <c r="S198" s="36">
        <v>77.45</v>
      </c>
      <c r="T198" s="36">
        <v>64.94</v>
      </c>
      <c r="U198" s="36">
        <v>79.17</v>
      </c>
      <c r="V198" s="36">
        <v>86.21</v>
      </c>
      <c r="W198" s="36">
        <v>78.33</v>
      </c>
      <c r="X198" s="36">
        <v>77.540000000000006</v>
      </c>
      <c r="Y198" s="36">
        <v>0</v>
      </c>
      <c r="Z198" s="36">
        <v>55.93</v>
      </c>
      <c r="AA198" s="36">
        <v>80.650000000000006</v>
      </c>
      <c r="AB198" s="36">
        <v>55.56</v>
      </c>
      <c r="AC198" s="36">
        <v>45.88</v>
      </c>
      <c r="AD198" s="36">
        <v>93.84</v>
      </c>
      <c r="AE198" s="36"/>
      <c r="AF198" s="36">
        <v>88.89</v>
      </c>
      <c r="AG198" s="36">
        <v>66.67</v>
      </c>
      <c r="AH198" s="36">
        <v>85.71</v>
      </c>
      <c r="AI198" s="36">
        <v>75</v>
      </c>
      <c r="AJ198" s="36">
        <v>74.22</v>
      </c>
      <c r="AK198" s="36">
        <v>60.46</v>
      </c>
      <c r="AL198" s="36">
        <v>80.56</v>
      </c>
      <c r="AM198" s="36">
        <v>66.67</v>
      </c>
      <c r="AN198" s="36">
        <v>50</v>
      </c>
      <c r="AO198" s="36">
        <v>51.92</v>
      </c>
      <c r="AP198" s="36">
        <v>0</v>
      </c>
      <c r="AQ198" s="36">
        <v>41.25</v>
      </c>
      <c r="AR198" s="36"/>
      <c r="AS198" s="36">
        <v>66.67</v>
      </c>
      <c r="AT198" s="36">
        <v>62.86</v>
      </c>
      <c r="AU198" s="36">
        <v>66.67</v>
      </c>
      <c r="AV198" s="36"/>
      <c r="AW198" s="36">
        <v>69.17</v>
      </c>
      <c r="AX198" s="36">
        <v>66.67</v>
      </c>
      <c r="AY198" s="36">
        <v>65.62</v>
      </c>
      <c r="AZ198" s="36">
        <v>89.29</v>
      </c>
      <c r="BA198" s="36"/>
      <c r="BB198" s="36"/>
      <c r="BC198" s="36"/>
      <c r="BD198" s="36"/>
      <c r="BE198" s="36"/>
      <c r="BF198" s="36"/>
      <c r="BG198" s="36"/>
      <c r="BH198" s="36"/>
      <c r="BI198" s="36"/>
      <c r="BJ198" s="36"/>
      <c r="BK198" s="36">
        <v>82.35</v>
      </c>
      <c r="BL198" s="36">
        <v>86.11</v>
      </c>
      <c r="BM198" s="36">
        <v>68.75</v>
      </c>
      <c r="BN198" s="36">
        <v>82.93</v>
      </c>
      <c r="BO198" s="36">
        <v>76.47</v>
      </c>
      <c r="BP198" s="36">
        <v>80</v>
      </c>
      <c r="BQ198" s="36"/>
      <c r="BR198" s="36"/>
      <c r="BS198" s="36"/>
      <c r="BT198" s="36"/>
      <c r="BU198" s="36"/>
      <c r="BV198" s="36">
        <v>79.819999999999993</v>
      </c>
      <c r="BW198" s="36">
        <v>87.3</v>
      </c>
      <c r="BX198" s="36">
        <v>68.180000000000007</v>
      </c>
      <c r="BY198" s="36">
        <v>60</v>
      </c>
      <c r="BZ198" s="36">
        <v>71.430000000000007</v>
      </c>
      <c r="CA198" s="36">
        <v>68</v>
      </c>
      <c r="CB198" s="36">
        <v>77.989999999999995</v>
      </c>
      <c r="CC198" s="36">
        <v>80.91</v>
      </c>
      <c r="CD198" s="36">
        <v>80.19</v>
      </c>
      <c r="CE198" s="36">
        <v>75.709999999999994</v>
      </c>
      <c r="CF198" s="36">
        <v>83.93</v>
      </c>
      <c r="CG198" s="36">
        <v>65.17</v>
      </c>
      <c r="CH198" s="36">
        <v>75</v>
      </c>
      <c r="CI198" s="36">
        <v>90.91</v>
      </c>
      <c r="CJ198" s="36">
        <v>64.86</v>
      </c>
      <c r="CK198" s="36">
        <v>37.119999999999997</v>
      </c>
      <c r="CL198" s="36">
        <v>14.29</v>
      </c>
      <c r="CM198" s="36"/>
      <c r="CN198" s="36"/>
      <c r="CO198" s="36"/>
      <c r="CP198" s="36"/>
      <c r="CQ198" s="36">
        <v>77.45</v>
      </c>
      <c r="CR198" s="36">
        <v>89.19</v>
      </c>
      <c r="CS198" s="36">
        <v>78.260000000000005</v>
      </c>
      <c r="CT198" s="36">
        <v>80</v>
      </c>
      <c r="CU198" s="36">
        <v>75</v>
      </c>
      <c r="CV198" s="36">
        <v>66.67</v>
      </c>
      <c r="CW198" s="36">
        <v>64.94</v>
      </c>
      <c r="CX198" s="36">
        <v>68.03</v>
      </c>
      <c r="CY198" s="36">
        <v>66.87</v>
      </c>
      <c r="CZ198" s="36">
        <v>89.36</v>
      </c>
      <c r="DA198" s="36">
        <v>73.459999999999994</v>
      </c>
      <c r="DB198" s="36">
        <v>47.49</v>
      </c>
      <c r="DC198" s="36">
        <v>33.619999999999997</v>
      </c>
      <c r="DD198" s="37"/>
      <c r="DE198" s="37"/>
      <c r="DF198" s="37"/>
      <c r="DG198" s="37"/>
      <c r="DH198" s="37"/>
      <c r="DI198" s="37"/>
      <c r="DJ198" s="37"/>
      <c r="DK198" s="37"/>
      <c r="DL198" s="37"/>
      <c r="DM198" s="37"/>
      <c r="DN198" s="37"/>
      <c r="DO198" s="37"/>
      <c r="DP198" s="37"/>
      <c r="DQ198" s="37"/>
      <c r="DR198" s="37"/>
      <c r="DS198" s="37"/>
      <c r="DT198" s="37"/>
      <c r="DU198" s="37"/>
      <c r="DV198" s="37"/>
      <c r="DW198" s="37"/>
      <c r="DX198" s="37"/>
      <c r="DY198" s="37"/>
      <c r="DZ198" s="37"/>
      <c r="EA198" s="37"/>
      <c r="EB198" s="37"/>
      <c r="EC198" s="37"/>
      <c r="ED198" s="37"/>
      <c r="EE198" s="37"/>
    </row>
    <row r="199" spans="1:135" s="34" customFormat="1" ht="13.8" x14ac:dyDescent="0.3">
      <c r="A199" s="33" t="s">
        <v>577</v>
      </c>
      <c r="B199" s="34" t="s">
        <v>142</v>
      </c>
      <c r="C199" s="34" t="s">
        <v>101</v>
      </c>
      <c r="D199" s="34" t="s">
        <v>102</v>
      </c>
      <c r="E199" s="34" t="s">
        <v>143</v>
      </c>
      <c r="F199" s="34" t="s">
        <v>136</v>
      </c>
      <c r="G199" s="34" t="s">
        <v>105</v>
      </c>
      <c r="H199" s="34" t="s">
        <v>105</v>
      </c>
      <c r="I199" s="34" t="s">
        <v>536</v>
      </c>
      <c r="J199" s="35">
        <v>1</v>
      </c>
      <c r="K199" s="34" t="s">
        <v>537</v>
      </c>
      <c r="L199" s="34" t="s">
        <v>106</v>
      </c>
      <c r="M199" s="36">
        <v>94.01</v>
      </c>
      <c r="N199" s="36">
        <v>95.62</v>
      </c>
      <c r="O199" s="36">
        <v>97.33</v>
      </c>
      <c r="P199" s="36">
        <v>93.74</v>
      </c>
      <c r="Q199" s="36">
        <v>98.15</v>
      </c>
      <c r="R199" s="36">
        <v>91.88</v>
      </c>
      <c r="S199" s="36">
        <v>91.75</v>
      </c>
      <c r="T199" s="36">
        <v>96.09</v>
      </c>
      <c r="U199" s="36">
        <v>98.57</v>
      </c>
      <c r="V199" s="36">
        <v>100</v>
      </c>
      <c r="W199" s="36">
        <v>91.67</v>
      </c>
      <c r="X199" s="36">
        <v>98.96</v>
      </c>
      <c r="Y199" s="36">
        <v>100</v>
      </c>
      <c r="Z199" s="36">
        <v>93.5</v>
      </c>
      <c r="AA199" s="36">
        <v>96.97</v>
      </c>
      <c r="AB199" s="36">
        <v>94.44</v>
      </c>
      <c r="AC199" s="36">
        <v>90.8</v>
      </c>
      <c r="AD199" s="36">
        <v>99.42</v>
      </c>
      <c r="AE199" s="36">
        <v>84</v>
      </c>
      <c r="AF199" s="36">
        <v>97.44</v>
      </c>
      <c r="AG199" s="36">
        <v>100</v>
      </c>
      <c r="AH199" s="36">
        <v>96.15</v>
      </c>
      <c r="AI199" s="36">
        <v>100</v>
      </c>
      <c r="AJ199" s="36">
        <v>97.66</v>
      </c>
      <c r="AK199" s="36">
        <v>87.68</v>
      </c>
      <c r="AL199" s="36">
        <v>77.78</v>
      </c>
      <c r="AM199" s="36">
        <v>61.11</v>
      </c>
      <c r="AN199" s="36">
        <v>92.68</v>
      </c>
      <c r="AO199" s="36">
        <v>87.18</v>
      </c>
      <c r="AP199" s="36">
        <v>20</v>
      </c>
      <c r="AQ199" s="36">
        <v>53.75</v>
      </c>
      <c r="AR199" s="36">
        <v>80</v>
      </c>
      <c r="AS199" s="36">
        <v>96.47</v>
      </c>
      <c r="AT199" s="36">
        <v>91.43</v>
      </c>
      <c r="AU199" s="36">
        <v>88.89</v>
      </c>
      <c r="AV199" s="36"/>
      <c r="AW199" s="36">
        <v>96.67</v>
      </c>
      <c r="AX199" s="36">
        <v>90</v>
      </c>
      <c r="AY199" s="36">
        <v>100</v>
      </c>
      <c r="AZ199" s="36">
        <v>100</v>
      </c>
      <c r="BA199" s="36">
        <v>95.24</v>
      </c>
      <c r="BB199" s="36">
        <v>87.5</v>
      </c>
      <c r="BC199" s="36">
        <v>100</v>
      </c>
      <c r="BD199" s="36">
        <v>100</v>
      </c>
      <c r="BE199" s="36">
        <v>100</v>
      </c>
      <c r="BF199" s="36">
        <v>100</v>
      </c>
      <c r="BG199" s="36">
        <v>98</v>
      </c>
      <c r="BH199" s="36">
        <v>100</v>
      </c>
      <c r="BI199" s="36">
        <v>98.44</v>
      </c>
      <c r="BJ199" s="36">
        <v>95.88</v>
      </c>
      <c r="BK199" s="36">
        <v>94.3</v>
      </c>
      <c r="BL199" s="36">
        <v>98.65</v>
      </c>
      <c r="BM199" s="36">
        <v>93.75</v>
      </c>
      <c r="BN199" s="36">
        <v>100</v>
      </c>
      <c r="BO199" s="36">
        <v>100</v>
      </c>
      <c r="BP199" s="36">
        <v>76.92</v>
      </c>
      <c r="BQ199" s="36">
        <v>89.29</v>
      </c>
      <c r="BR199" s="36">
        <v>100</v>
      </c>
      <c r="BS199" s="36">
        <v>75</v>
      </c>
      <c r="BT199" s="36">
        <v>75</v>
      </c>
      <c r="BU199" s="36">
        <v>100</v>
      </c>
      <c r="BV199" s="36">
        <v>99.68</v>
      </c>
      <c r="BW199" s="36">
        <v>99.21</v>
      </c>
      <c r="BX199" s="36">
        <v>100</v>
      </c>
      <c r="BY199" s="36">
        <v>100</v>
      </c>
      <c r="BZ199" s="36">
        <v>100</v>
      </c>
      <c r="CA199" s="36">
        <v>100</v>
      </c>
      <c r="CB199" s="36">
        <v>100</v>
      </c>
      <c r="CC199" s="36">
        <v>98.15</v>
      </c>
      <c r="CD199" s="36">
        <v>98.73</v>
      </c>
      <c r="CE199" s="36">
        <v>100</v>
      </c>
      <c r="CF199" s="36">
        <v>97.67</v>
      </c>
      <c r="CG199" s="36">
        <v>75.62</v>
      </c>
      <c r="CH199" s="36">
        <v>82.5</v>
      </c>
      <c r="CI199" s="36">
        <v>72.73</v>
      </c>
      <c r="CJ199" s="36">
        <v>85.96</v>
      </c>
      <c r="CK199" s="36">
        <v>47.73</v>
      </c>
      <c r="CL199" s="36">
        <v>28.57</v>
      </c>
      <c r="CM199" s="36">
        <v>96.04</v>
      </c>
      <c r="CN199" s="36">
        <v>92.68</v>
      </c>
      <c r="CO199" s="36">
        <v>90</v>
      </c>
      <c r="CP199" s="36">
        <v>98.53</v>
      </c>
      <c r="CQ199" s="36">
        <v>91.75</v>
      </c>
      <c r="CR199" s="36">
        <v>100</v>
      </c>
      <c r="CS199" s="36">
        <v>86.96</v>
      </c>
      <c r="CT199" s="36">
        <v>100</v>
      </c>
      <c r="CU199" s="36">
        <v>100</v>
      </c>
      <c r="CV199" s="36">
        <v>66.67</v>
      </c>
      <c r="CW199" s="36">
        <v>96.09</v>
      </c>
      <c r="CX199" s="36">
        <v>94.74</v>
      </c>
      <c r="CY199" s="36">
        <v>98.8</v>
      </c>
      <c r="CZ199" s="36">
        <v>94.68</v>
      </c>
      <c r="DA199" s="36">
        <v>87.36</v>
      </c>
      <c r="DB199" s="36">
        <v>95.25</v>
      </c>
      <c r="DC199" s="36">
        <v>93.03</v>
      </c>
      <c r="DD199" s="37"/>
      <c r="DE199" s="37"/>
      <c r="DF199" s="37"/>
      <c r="DG199" s="37"/>
      <c r="DH199" s="37"/>
      <c r="DI199" s="37"/>
      <c r="DJ199" s="37"/>
      <c r="DK199" s="37"/>
      <c r="DL199" s="37"/>
      <c r="DM199" s="37"/>
      <c r="DN199" s="37"/>
      <c r="DO199" s="37"/>
      <c r="DP199" s="37"/>
      <c r="DQ199" s="37"/>
      <c r="DR199" s="37"/>
      <c r="DS199" s="37"/>
      <c r="DT199" s="37"/>
      <c r="DU199" s="37"/>
      <c r="DV199" s="37"/>
      <c r="DW199" s="37"/>
      <c r="DX199" s="37"/>
      <c r="DY199" s="37"/>
      <c r="DZ199" s="37"/>
      <c r="EA199" s="37"/>
      <c r="EB199" s="37"/>
      <c r="EC199" s="37"/>
      <c r="ED199" s="37"/>
      <c r="EE199" s="37"/>
    </row>
    <row r="200" spans="1:135" s="34" customFormat="1" ht="13.8" x14ac:dyDescent="0.3">
      <c r="A200" s="33" t="s">
        <v>577</v>
      </c>
      <c r="B200" s="34" t="s">
        <v>309</v>
      </c>
      <c r="C200" s="34" t="s">
        <v>101</v>
      </c>
      <c r="D200" s="34" t="s">
        <v>102</v>
      </c>
      <c r="E200" s="34" t="s">
        <v>143</v>
      </c>
      <c r="F200" s="34" t="s">
        <v>136</v>
      </c>
      <c r="G200" s="34" t="s">
        <v>105</v>
      </c>
      <c r="H200" s="34" t="s">
        <v>105</v>
      </c>
      <c r="I200" s="34" t="s">
        <v>536</v>
      </c>
      <c r="J200" s="35">
        <v>1</v>
      </c>
      <c r="K200" s="34" t="s">
        <v>537</v>
      </c>
      <c r="L200" s="34" t="s">
        <v>106</v>
      </c>
      <c r="M200" s="36">
        <v>78.08</v>
      </c>
      <c r="N200" s="36">
        <v>82.71</v>
      </c>
      <c r="O200" s="36">
        <v>88.94</v>
      </c>
      <c r="P200" s="36">
        <v>71.31</v>
      </c>
      <c r="Q200" s="36">
        <v>83.33</v>
      </c>
      <c r="R200" s="36">
        <v>67.55</v>
      </c>
      <c r="S200" s="36">
        <v>82.25</v>
      </c>
      <c r="T200" s="36">
        <v>92.4</v>
      </c>
      <c r="U200" s="36">
        <v>91.58</v>
      </c>
      <c r="V200" s="36">
        <v>96.55</v>
      </c>
      <c r="W200" s="36">
        <v>81.67</v>
      </c>
      <c r="X200" s="36">
        <v>91.67</v>
      </c>
      <c r="Y200" s="36">
        <v>87.5</v>
      </c>
      <c r="Z200" s="36">
        <v>76.42</v>
      </c>
      <c r="AA200" s="36">
        <v>87.88</v>
      </c>
      <c r="AB200" s="36">
        <v>63.89</v>
      </c>
      <c r="AC200" s="36">
        <v>75.86</v>
      </c>
      <c r="AD200" s="36">
        <v>89.09</v>
      </c>
      <c r="AE200" s="36">
        <v>84</v>
      </c>
      <c r="AF200" s="36">
        <v>89.74</v>
      </c>
      <c r="AG200" s="36">
        <v>100</v>
      </c>
      <c r="AH200" s="36">
        <v>96.15</v>
      </c>
      <c r="AI200" s="36">
        <v>70</v>
      </c>
      <c r="AJ200" s="36">
        <v>92.19</v>
      </c>
      <c r="AK200" s="36">
        <v>63.41</v>
      </c>
      <c r="AL200" s="36">
        <v>66.67</v>
      </c>
      <c r="AM200" s="36">
        <v>76.39</v>
      </c>
      <c r="AN200" s="36">
        <v>51.22</v>
      </c>
      <c r="AO200" s="36">
        <v>76.92</v>
      </c>
      <c r="AP200" s="36">
        <v>27.78</v>
      </c>
      <c r="AQ200" s="36">
        <v>55</v>
      </c>
      <c r="AR200" s="36">
        <v>40</v>
      </c>
      <c r="AS200" s="36">
        <v>77.92</v>
      </c>
      <c r="AT200" s="36">
        <v>54.29</v>
      </c>
      <c r="AU200" s="36">
        <v>88.89</v>
      </c>
      <c r="AV200" s="36"/>
      <c r="AW200" s="36">
        <v>73.33</v>
      </c>
      <c r="AX200" s="36">
        <v>44.44</v>
      </c>
      <c r="AY200" s="36">
        <v>81.25</v>
      </c>
      <c r="AZ200" s="36">
        <v>100</v>
      </c>
      <c r="BA200" s="36">
        <v>100</v>
      </c>
      <c r="BB200" s="36">
        <v>100</v>
      </c>
      <c r="BC200" s="36">
        <v>100</v>
      </c>
      <c r="BD200" s="36">
        <v>100</v>
      </c>
      <c r="BE200" s="36">
        <v>100</v>
      </c>
      <c r="BF200" s="36">
        <v>100</v>
      </c>
      <c r="BG200" s="36"/>
      <c r="BH200" s="36"/>
      <c r="BI200" s="36"/>
      <c r="BJ200" s="36"/>
      <c r="BK200" s="36">
        <v>68.06</v>
      </c>
      <c r="BL200" s="36">
        <v>71.11</v>
      </c>
      <c r="BM200" s="36">
        <v>50</v>
      </c>
      <c r="BN200" s="36">
        <v>75.61</v>
      </c>
      <c r="BO200" s="36">
        <v>48.72</v>
      </c>
      <c r="BP200" s="36">
        <v>65</v>
      </c>
      <c r="BQ200" s="36">
        <v>32.14</v>
      </c>
      <c r="BR200" s="36">
        <v>50</v>
      </c>
      <c r="BS200" s="36">
        <v>50</v>
      </c>
      <c r="BT200" s="36">
        <v>12.5</v>
      </c>
      <c r="BU200" s="36">
        <v>25</v>
      </c>
      <c r="BV200" s="36">
        <v>76.13</v>
      </c>
      <c r="BW200" s="36">
        <v>75</v>
      </c>
      <c r="BX200" s="36">
        <v>56.25</v>
      </c>
      <c r="BY200" s="36">
        <v>61.54</v>
      </c>
      <c r="BZ200" s="36">
        <v>57.14</v>
      </c>
      <c r="CA200" s="36">
        <v>77.78</v>
      </c>
      <c r="CB200" s="36">
        <v>84.28</v>
      </c>
      <c r="CC200" s="36">
        <v>83.33</v>
      </c>
      <c r="CD200" s="36">
        <v>81.96</v>
      </c>
      <c r="CE200" s="36">
        <v>79.86</v>
      </c>
      <c r="CF200" s="36">
        <v>83.72</v>
      </c>
      <c r="CG200" s="36">
        <v>54.71</v>
      </c>
      <c r="CH200" s="36">
        <v>60.61</v>
      </c>
      <c r="CI200" s="36">
        <v>63.64</v>
      </c>
      <c r="CJ200" s="36">
        <v>54.05</v>
      </c>
      <c r="CK200" s="36">
        <v>56.06</v>
      </c>
      <c r="CL200" s="36">
        <v>14.29</v>
      </c>
      <c r="CM200" s="36">
        <v>61.88</v>
      </c>
      <c r="CN200" s="36">
        <v>73.17</v>
      </c>
      <c r="CO200" s="36">
        <v>55</v>
      </c>
      <c r="CP200" s="36">
        <v>58.16</v>
      </c>
      <c r="CQ200" s="36">
        <v>82.25</v>
      </c>
      <c r="CR200" s="36">
        <v>81.08</v>
      </c>
      <c r="CS200" s="36">
        <v>91.3</v>
      </c>
      <c r="CT200" s="36">
        <v>86.67</v>
      </c>
      <c r="CU200" s="36">
        <v>83.87</v>
      </c>
      <c r="CV200" s="36">
        <v>83.33</v>
      </c>
      <c r="CW200" s="36">
        <v>92.4</v>
      </c>
      <c r="CX200" s="36">
        <v>86.99</v>
      </c>
      <c r="CY200" s="36">
        <v>98.8</v>
      </c>
      <c r="CZ200" s="36">
        <v>91.49</v>
      </c>
      <c r="DA200" s="36">
        <v>70.63</v>
      </c>
      <c r="DB200" s="36">
        <v>94.04</v>
      </c>
      <c r="DC200" s="36">
        <v>90.16</v>
      </c>
      <c r="DD200" s="37"/>
      <c r="DE200" s="37"/>
      <c r="DF200" s="37"/>
      <c r="DG200" s="37"/>
      <c r="DH200" s="37"/>
      <c r="DI200" s="37"/>
      <c r="DJ200" s="37"/>
      <c r="DK200" s="37"/>
      <c r="DL200" s="37"/>
      <c r="DM200" s="37"/>
      <c r="DN200" s="37"/>
      <c r="DO200" s="37"/>
      <c r="DP200" s="37"/>
      <c r="DQ200" s="37"/>
      <c r="DR200" s="37"/>
      <c r="DS200" s="37"/>
      <c r="DT200" s="37"/>
      <c r="DU200" s="37"/>
      <c r="DV200" s="37"/>
      <c r="DW200" s="37"/>
      <c r="DX200" s="37"/>
      <c r="DY200" s="37"/>
      <c r="DZ200" s="37"/>
      <c r="EA200" s="37"/>
      <c r="EB200" s="37"/>
      <c r="EC200" s="37"/>
      <c r="ED200" s="37"/>
      <c r="EE200" s="37"/>
    </row>
    <row r="201" spans="1:135" s="34" customFormat="1" ht="13.8" x14ac:dyDescent="0.3">
      <c r="A201" s="33" t="s">
        <v>577</v>
      </c>
      <c r="B201" s="34" t="s">
        <v>192</v>
      </c>
      <c r="C201" s="34" t="s">
        <v>101</v>
      </c>
      <c r="D201" s="34" t="s">
        <v>102</v>
      </c>
      <c r="E201" s="34" t="s">
        <v>143</v>
      </c>
      <c r="F201" s="34" t="s">
        <v>108</v>
      </c>
      <c r="G201" s="34" t="s">
        <v>105</v>
      </c>
      <c r="H201" s="34" t="s">
        <v>105</v>
      </c>
      <c r="I201" s="34" t="s">
        <v>536</v>
      </c>
      <c r="J201" s="35">
        <v>1</v>
      </c>
      <c r="K201" s="34" t="s">
        <v>537</v>
      </c>
      <c r="L201" s="34" t="s">
        <v>106</v>
      </c>
      <c r="M201" s="36">
        <v>92.44</v>
      </c>
      <c r="N201" s="36">
        <v>97.57</v>
      </c>
      <c r="O201" s="36">
        <v>96.73</v>
      </c>
      <c r="P201" s="36">
        <v>90</v>
      </c>
      <c r="Q201" s="36">
        <v>92.48</v>
      </c>
      <c r="R201" s="36">
        <v>88.57</v>
      </c>
      <c r="S201" s="36">
        <v>92.62</v>
      </c>
      <c r="T201" s="36">
        <v>98.86</v>
      </c>
      <c r="U201" s="36">
        <v>97.67</v>
      </c>
      <c r="V201" s="36">
        <v>98.28</v>
      </c>
      <c r="W201" s="36">
        <v>96.67</v>
      </c>
      <c r="X201" s="36">
        <v>97.22</v>
      </c>
      <c r="Y201" s="36">
        <v>100</v>
      </c>
      <c r="Z201" s="36">
        <v>97.56</v>
      </c>
      <c r="AA201" s="36">
        <v>100</v>
      </c>
      <c r="AB201" s="36">
        <v>94.44</v>
      </c>
      <c r="AC201" s="36">
        <v>96.55</v>
      </c>
      <c r="AD201" s="36">
        <v>98.84</v>
      </c>
      <c r="AE201" s="36">
        <v>78.67</v>
      </c>
      <c r="AF201" s="36">
        <v>100</v>
      </c>
      <c r="AG201" s="36">
        <v>100</v>
      </c>
      <c r="AH201" s="36">
        <v>100</v>
      </c>
      <c r="AI201" s="36">
        <v>100</v>
      </c>
      <c r="AJ201" s="36">
        <v>96.83</v>
      </c>
      <c r="AK201" s="36">
        <v>80.260000000000005</v>
      </c>
      <c r="AL201" s="36">
        <v>66.67</v>
      </c>
      <c r="AM201" s="36">
        <v>76.39</v>
      </c>
      <c r="AN201" s="36">
        <v>67.680000000000007</v>
      </c>
      <c r="AO201" s="36">
        <v>77.38</v>
      </c>
      <c r="AP201" s="36">
        <v>37.5</v>
      </c>
      <c r="AQ201" s="36">
        <v>100</v>
      </c>
      <c r="AR201" s="36">
        <v>71.430000000000007</v>
      </c>
      <c r="AS201" s="36">
        <v>96.47</v>
      </c>
      <c r="AT201" s="36">
        <v>68.569999999999993</v>
      </c>
      <c r="AU201" s="36">
        <v>100</v>
      </c>
      <c r="AV201" s="36"/>
      <c r="AW201" s="36">
        <v>79.03</v>
      </c>
      <c r="AX201" s="36">
        <v>65</v>
      </c>
      <c r="AY201" s="36">
        <v>81.25</v>
      </c>
      <c r="AZ201" s="36">
        <v>100</v>
      </c>
      <c r="BA201" s="36">
        <v>100</v>
      </c>
      <c r="BB201" s="36">
        <v>100</v>
      </c>
      <c r="BC201" s="36">
        <v>100</v>
      </c>
      <c r="BD201" s="36">
        <v>100</v>
      </c>
      <c r="BE201" s="36">
        <v>100</v>
      </c>
      <c r="BF201" s="36">
        <v>100</v>
      </c>
      <c r="BG201" s="36">
        <v>92.95</v>
      </c>
      <c r="BH201" s="36">
        <v>100</v>
      </c>
      <c r="BI201" s="36">
        <v>98.44</v>
      </c>
      <c r="BJ201" s="36">
        <v>81.760000000000005</v>
      </c>
      <c r="BK201" s="36">
        <v>97.3</v>
      </c>
      <c r="BL201" s="36">
        <v>100</v>
      </c>
      <c r="BM201" s="36">
        <v>100</v>
      </c>
      <c r="BN201" s="36">
        <v>100</v>
      </c>
      <c r="BO201" s="36">
        <v>100</v>
      </c>
      <c r="BP201" s="36">
        <v>88.46</v>
      </c>
      <c r="BQ201" s="36">
        <v>80.67</v>
      </c>
      <c r="BR201" s="36">
        <v>100</v>
      </c>
      <c r="BS201" s="36">
        <v>66.67</v>
      </c>
      <c r="BT201" s="36">
        <v>74.36</v>
      </c>
      <c r="BU201" s="36">
        <v>92.86</v>
      </c>
      <c r="BV201" s="36">
        <v>98.56</v>
      </c>
      <c r="BW201" s="36">
        <v>100</v>
      </c>
      <c r="BX201" s="36">
        <v>100</v>
      </c>
      <c r="BY201" s="36">
        <v>96.15</v>
      </c>
      <c r="BZ201" s="36">
        <v>96.43</v>
      </c>
      <c r="CA201" s="36">
        <v>100</v>
      </c>
      <c r="CB201" s="36">
        <v>98.15</v>
      </c>
      <c r="CC201" s="36">
        <v>92.48</v>
      </c>
      <c r="CD201" s="36">
        <v>98.45</v>
      </c>
      <c r="CE201" s="36">
        <v>98.67</v>
      </c>
      <c r="CF201" s="36">
        <v>98.26</v>
      </c>
      <c r="CG201" s="36">
        <v>80.58</v>
      </c>
      <c r="CH201" s="36">
        <v>85</v>
      </c>
      <c r="CI201" s="36">
        <v>90.91</v>
      </c>
      <c r="CJ201" s="36">
        <v>78.83</v>
      </c>
      <c r="CK201" s="36">
        <v>75</v>
      </c>
      <c r="CL201" s="36">
        <v>57.14</v>
      </c>
      <c r="CM201" s="36">
        <v>84.25</v>
      </c>
      <c r="CN201" s="36">
        <v>96.75</v>
      </c>
      <c r="CO201" s="36">
        <v>97.5</v>
      </c>
      <c r="CP201" s="36">
        <v>76.47</v>
      </c>
      <c r="CQ201" s="36">
        <v>92.62</v>
      </c>
      <c r="CR201" s="36">
        <v>91.89</v>
      </c>
      <c r="CS201" s="36">
        <v>95.65</v>
      </c>
      <c r="CT201" s="36">
        <v>100</v>
      </c>
      <c r="CU201" s="36">
        <v>100</v>
      </c>
      <c r="CV201" s="36">
        <v>83.33</v>
      </c>
      <c r="CW201" s="36">
        <v>98.86</v>
      </c>
      <c r="CX201" s="36">
        <v>99.34</v>
      </c>
      <c r="CY201" s="36">
        <v>97.59</v>
      </c>
      <c r="CZ201" s="36">
        <v>97.96</v>
      </c>
      <c r="DA201" s="36">
        <v>88</v>
      </c>
      <c r="DB201" s="36">
        <v>98.9</v>
      </c>
      <c r="DC201" s="36">
        <v>99.18</v>
      </c>
      <c r="DD201" s="37"/>
      <c r="DE201" s="37"/>
      <c r="DF201" s="37"/>
      <c r="DG201" s="37"/>
      <c r="DH201" s="37"/>
      <c r="DI201" s="37"/>
      <c r="DJ201" s="37"/>
      <c r="DK201" s="37"/>
      <c r="DL201" s="37"/>
      <c r="DM201" s="37"/>
      <c r="DN201" s="37"/>
      <c r="DO201" s="37"/>
      <c r="DP201" s="37"/>
      <c r="DQ201" s="37"/>
      <c r="DR201" s="37"/>
      <c r="DS201" s="37"/>
      <c r="DT201" s="37"/>
      <c r="DU201" s="37"/>
      <c r="DV201" s="37"/>
      <c r="DW201" s="37"/>
      <c r="DX201" s="37"/>
      <c r="DY201" s="37"/>
      <c r="DZ201" s="37"/>
      <c r="EA201" s="37"/>
      <c r="EB201" s="37"/>
      <c r="EC201" s="37"/>
      <c r="ED201" s="37"/>
      <c r="EE201" s="37"/>
    </row>
    <row r="202" spans="1:135" s="34" customFormat="1" ht="13.8" x14ac:dyDescent="0.3">
      <c r="A202" s="33" t="s">
        <v>577</v>
      </c>
      <c r="B202" s="34" t="s">
        <v>181</v>
      </c>
      <c r="C202" s="34" t="s">
        <v>101</v>
      </c>
      <c r="D202" s="34" t="s">
        <v>102</v>
      </c>
      <c r="E202" s="34" t="s">
        <v>143</v>
      </c>
      <c r="F202" s="34" t="s">
        <v>140</v>
      </c>
      <c r="G202" s="34" t="s">
        <v>105</v>
      </c>
      <c r="H202" s="34" t="s">
        <v>105</v>
      </c>
      <c r="I202" s="34" t="s">
        <v>536</v>
      </c>
      <c r="J202" s="35">
        <v>1</v>
      </c>
      <c r="K202" s="34" t="s">
        <v>537</v>
      </c>
      <c r="L202" s="34" t="s">
        <v>106</v>
      </c>
      <c r="M202" s="36">
        <v>72.16</v>
      </c>
      <c r="N202" s="36">
        <v>71.97</v>
      </c>
      <c r="O202" s="36">
        <v>88.5</v>
      </c>
      <c r="P202" s="36">
        <v>72.16</v>
      </c>
      <c r="Q202" s="36">
        <v>85.76</v>
      </c>
      <c r="R202" s="36">
        <v>68.540000000000006</v>
      </c>
      <c r="S202" s="36">
        <v>31.11</v>
      </c>
      <c r="T202" s="36">
        <v>82.28</v>
      </c>
      <c r="U202" s="36">
        <v>85.19</v>
      </c>
      <c r="V202" s="36">
        <v>75.86</v>
      </c>
      <c r="W202" s="36">
        <v>83.33</v>
      </c>
      <c r="X202" s="36">
        <v>87.23</v>
      </c>
      <c r="Y202" s="36">
        <v>87.5</v>
      </c>
      <c r="Z202" s="36">
        <v>61.4</v>
      </c>
      <c r="AA202" s="36">
        <v>77.42</v>
      </c>
      <c r="AB202" s="36">
        <v>59.38</v>
      </c>
      <c r="AC202" s="36">
        <v>59.26</v>
      </c>
      <c r="AD202" s="36">
        <v>90</v>
      </c>
      <c r="AE202" s="36">
        <v>66.67</v>
      </c>
      <c r="AF202" s="36">
        <v>97.37</v>
      </c>
      <c r="AG202" s="36">
        <v>91.67</v>
      </c>
      <c r="AH202" s="36">
        <v>96.15</v>
      </c>
      <c r="AI202" s="36">
        <v>88.89</v>
      </c>
      <c r="AJ202" s="36">
        <v>86.72</v>
      </c>
      <c r="AK202" s="36">
        <v>75.83</v>
      </c>
      <c r="AL202" s="36">
        <v>83.33</v>
      </c>
      <c r="AM202" s="36">
        <v>66.67</v>
      </c>
      <c r="AN202" s="36">
        <v>65.040000000000006</v>
      </c>
      <c r="AO202" s="36">
        <v>83.33</v>
      </c>
      <c r="AP202" s="36">
        <v>0</v>
      </c>
      <c r="AQ202" s="36">
        <v>0</v>
      </c>
      <c r="AR202" s="36">
        <v>78.569999999999993</v>
      </c>
      <c r="AS202" s="36">
        <v>97.4</v>
      </c>
      <c r="AT202" s="36">
        <v>63.33</v>
      </c>
      <c r="AU202" s="36">
        <v>100</v>
      </c>
      <c r="AV202" s="36"/>
      <c r="AW202" s="36">
        <v>65.52</v>
      </c>
      <c r="AX202" s="36">
        <v>27.08</v>
      </c>
      <c r="AY202" s="36">
        <v>84.38</v>
      </c>
      <c r="AZ202" s="36">
        <v>76.19</v>
      </c>
      <c r="BA202" s="36">
        <v>100</v>
      </c>
      <c r="BB202" s="36">
        <v>100</v>
      </c>
      <c r="BC202" s="36">
        <v>100</v>
      </c>
      <c r="BD202" s="36">
        <v>100</v>
      </c>
      <c r="BE202" s="36">
        <v>100</v>
      </c>
      <c r="BF202" s="36">
        <v>100</v>
      </c>
      <c r="BG202" s="36"/>
      <c r="BH202" s="36"/>
      <c r="BI202" s="36"/>
      <c r="BJ202" s="36"/>
      <c r="BK202" s="36">
        <v>71.78</v>
      </c>
      <c r="BL202" s="36">
        <v>80.63</v>
      </c>
      <c r="BM202" s="36">
        <v>50</v>
      </c>
      <c r="BN202" s="36">
        <v>71.739999999999995</v>
      </c>
      <c r="BO202" s="36">
        <v>68.52</v>
      </c>
      <c r="BP202" s="36">
        <v>69.23</v>
      </c>
      <c r="BQ202" s="36">
        <v>42</v>
      </c>
      <c r="BR202" s="36">
        <v>100</v>
      </c>
      <c r="BS202" s="36">
        <v>83.33</v>
      </c>
      <c r="BT202" s="36">
        <v>19.23</v>
      </c>
      <c r="BU202" s="36">
        <v>50</v>
      </c>
      <c r="BV202" s="36">
        <v>71.81</v>
      </c>
      <c r="BW202" s="36">
        <v>70.63</v>
      </c>
      <c r="BX202" s="36">
        <v>91.3</v>
      </c>
      <c r="BY202" s="36">
        <v>46.67</v>
      </c>
      <c r="BZ202" s="36">
        <v>82.14</v>
      </c>
      <c r="CA202" s="36">
        <v>77.78</v>
      </c>
      <c r="CB202" s="36">
        <v>72.33</v>
      </c>
      <c r="CC202" s="36">
        <v>85.76</v>
      </c>
      <c r="CD202" s="36">
        <v>97.47</v>
      </c>
      <c r="CE202" s="36">
        <v>95.83</v>
      </c>
      <c r="CF202" s="36">
        <v>98.84</v>
      </c>
      <c r="CG202" s="36">
        <v>54.17</v>
      </c>
      <c r="CH202" s="36">
        <v>42.42</v>
      </c>
      <c r="CI202" s="36">
        <v>27.27</v>
      </c>
      <c r="CJ202" s="36">
        <v>65.569999999999993</v>
      </c>
      <c r="CK202" s="36">
        <v>47.73</v>
      </c>
      <c r="CL202" s="36">
        <v>100</v>
      </c>
      <c r="CM202" s="36">
        <v>48.92</v>
      </c>
      <c r="CN202" s="36">
        <v>56.91</v>
      </c>
      <c r="CO202" s="36">
        <v>40</v>
      </c>
      <c r="CP202" s="36">
        <v>46.77</v>
      </c>
      <c r="CQ202" s="36">
        <v>31.11</v>
      </c>
      <c r="CR202" s="36">
        <v>45.95</v>
      </c>
      <c r="CS202" s="36">
        <v>6.67</v>
      </c>
      <c r="CT202" s="36">
        <v>26.67</v>
      </c>
      <c r="CU202" s="36">
        <v>24.14</v>
      </c>
      <c r="CV202" s="36">
        <v>33.33</v>
      </c>
      <c r="CW202" s="36">
        <v>82.28</v>
      </c>
      <c r="CX202" s="36">
        <v>73.05</v>
      </c>
      <c r="CY202" s="36">
        <v>85.54</v>
      </c>
      <c r="CZ202" s="36">
        <v>89.36</v>
      </c>
      <c r="DA202" s="36">
        <v>74.510000000000005</v>
      </c>
      <c r="DB202" s="36">
        <v>87.64</v>
      </c>
      <c r="DC202" s="36">
        <v>72.540000000000006</v>
      </c>
      <c r="DD202" s="37"/>
      <c r="DE202" s="37"/>
      <c r="DF202" s="37"/>
      <c r="DG202" s="37"/>
      <c r="DH202" s="37"/>
      <c r="DI202" s="37"/>
      <c r="DJ202" s="37"/>
      <c r="DK202" s="37"/>
      <c r="DL202" s="37"/>
      <c r="DM202" s="37"/>
      <c r="DN202" s="37"/>
      <c r="DO202" s="37"/>
      <c r="DP202" s="37"/>
      <c r="DQ202" s="37"/>
      <c r="DR202" s="37"/>
      <c r="DS202" s="37"/>
      <c r="DT202" s="37"/>
      <c r="DU202" s="37"/>
      <c r="DV202" s="37"/>
      <c r="DW202" s="37"/>
      <c r="DX202" s="37"/>
      <c r="DY202" s="37"/>
      <c r="DZ202" s="37"/>
      <c r="EA202" s="37"/>
      <c r="EB202" s="37"/>
      <c r="EC202" s="37"/>
      <c r="ED202" s="37"/>
      <c r="EE202" s="37"/>
    </row>
    <row r="203" spans="1:135" s="34" customFormat="1" ht="13.8" x14ac:dyDescent="0.3">
      <c r="A203" s="33" t="s">
        <v>577</v>
      </c>
      <c r="B203" s="34" t="s">
        <v>283</v>
      </c>
      <c r="C203" s="34" t="s">
        <v>101</v>
      </c>
      <c r="D203" s="34" t="s">
        <v>102</v>
      </c>
      <c r="E203" s="34" t="s">
        <v>143</v>
      </c>
      <c r="F203" s="34" t="s">
        <v>104</v>
      </c>
      <c r="G203" s="34" t="s">
        <v>105</v>
      </c>
      <c r="H203" s="34" t="s">
        <v>105</v>
      </c>
      <c r="I203" s="34" t="s">
        <v>536</v>
      </c>
      <c r="J203" s="35">
        <v>1</v>
      </c>
      <c r="K203" s="34" t="s">
        <v>537</v>
      </c>
      <c r="L203" s="34" t="s">
        <v>106</v>
      </c>
      <c r="M203" s="36">
        <v>86.23</v>
      </c>
      <c r="N203" s="36">
        <v>85.68</v>
      </c>
      <c r="O203" s="36">
        <v>95.1</v>
      </c>
      <c r="P203" s="36">
        <v>81.760000000000005</v>
      </c>
      <c r="Q203" s="36">
        <v>90.74</v>
      </c>
      <c r="R203" s="36">
        <v>84.67</v>
      </c>
      <c r="S203" s="36">
        <v>90.1</v>
      </c>
      <c r="T203" s="36">
        <v>92.39</v>
      </c>
      <c r="U203" s="36">
        <v>93.01</v>
      </c>
      <c r="V203" s="36">
        <v>93.1</v>
      </c>
      <c r="W203" s="36">
        <v>100</v>
      </c>
      <c r="X203" s="36">
        <v>92.71</v>
      </c>
      <c r="Y203" s="36">
        <v>87.5</v>
      </c>
      <c r="Z203" s="36">
        <v>80.489999999999995</v>
      </c>
      <c r="AA203" s="36">
        <v>87.88</v>
      </c>
      <c r="AB203" s="36">
        <v>69.44</v>
      </c>
      <c r="AC203" s="36">
        <v>79.31</v>
      </c>
      <c r="AD203" s="36">
        <v>97.5</v>
      </c>
      <c r="AE203" s="36">
        <v>74.67</v>
      </c>
      <c r="AF203" s="36">
        <v>97.37</v>
      </c>
      <c r="AG203" s="36">
        <v>91.67</v>
      </c>
      <c r="AH203" s="36">
        <v>100</v>
      </c>
      <c r="AI203" s="36">
        <v>100</v>
      </c>
      <c r="AJ203" s="36">
        <v>96.09</v>
      </c>
      <c r="AK203" s="36">
        <v>71.69</v>
      </c>
      <c r="AL203" s="36">
        <v>72.22</v>
      </c>
      <c r="AM203" s="36">
        <v>0</v>
      </c>
      <c r="AN203" s="36">
        <v>48.39</v>
      </c>
      <c r="AO203" s="36">
        <v>90.28</v>
      </c>
      <c r="AP203" s="36">
        <v>16.670000000000002</v>
      </c>
      <c r="AQ203" s="36">
        <v>56.25</v>
      </c>
      <c r="AR203" s="36">
        <v>40</v>
      </c>
      <c r="AS203" s="36">
        <v>90.59</v>
      </c>
      <c r="AT203" s="36">
        <v>74.290000000000006</v>
      </c>
      <c r="AU203" s="36"/>
      <c r="AV203" s="36"/>
      <c r="AW203" s="36">
        <v>77.78</v>
      </c>
      <c r="AX203" s="36">
        <v>66.67</v>
      </c>
      <c r="AY203" s="36">
        <v>80</v>
      </c>
      <c r="AZ203" s="36">
        <v>95.24</v>
      </c>
      <c r="BA203" s="36">
        <v>97.73</v>
      </c>
      <c r="BB203" s="36">
        <v>100</v>
      </c>
      <c r="BC203" s="36">
        <v>95</v>
      </c>
      <c r="BD203" s="36">
        <v>100</v>
      </c>
      <c r="BE203" s="36">
        <v>100</v>
      </c>
      <c r="BF203" s="36">
        <v>75</v>
      </c>
      <c r="BG203" s="36"/>
      <c r="BH203" s="36"/>
      <c r="BI203" s="36"/>
      <c r="BJ203" s="36"/>
      <c r="BK203" s="36">
        <v>89.81</v>
      </c>
      <c r="BL203" s="36">
        <v>94.59</v>
      </c>
      <c r="BM203" s="36">
        <v>75</v>
      </c>
      <c r="BN203" s="36">
        <v>95.65</v>
      </c>
      <c r="BO203" s="36">
        <v>83.33</v>
      </c>
      <c r="BP203" s="36">
        <v>75</v>
      </c>
      <c r="BQ203" s="36">
        <v>73.33</v>
      </c>
      <c r="BR203" s="36">
        <v>100</v>
      </c>
      <c r="BS203" s="36">
        <v>50</v>
      </c>
      <c r="BT203" s="36">
        <v>68</v>
      </c>
      <c r="BU203" s="36">
        <v>83.33</v>
      </c>
      <c r="BV203" s="36">
        <v>85.81</v>
      </c>
      <c r="BW203" s="36">
        <v>88.89</v>
      </c>
      <c r="BX203" s="36">
        <v>86.96</v>
      </c>
      <c r="BY203" s="36">
        <v>84.62</v>
      </c>
      <c r="BZ203" s="36">
        <v>57.14</v>
      </c>
      <c r="CA203" s="36">
        <v>77.78</v>
      </c>
      <c r="CB203" s="36">
        <v>79.25</v>
      </c>
      <c r="CC203" s="36">
        <v>90.74</v>
      </c>
      <c r="CD203" s="36">
        <v>92.41</v>
      </c>
      <c r="CE203" s="36">
        <v>86.11</v>
      </c>
      <c r="CF203" s="36">
        <v>97.67</v>
      </c>
      <c r="CG203" s="36">
        <v>68.599999999999994</v>
      </c>
      <c r="CH203" s="36">
        <v>81.819999999999993</v>
      </c>
      <c r="CI203" s="36">
        <v>90.91</v>
      </c>
      <c r="CJ203" s="36">
        <v>65.540000000000006</v>
      </c>
      <c r="CK203" s="36">
        <v>24.24</v>
      </c>
      <c r="CL203" s="36">
        <v>57.14</v>
      </c>
      <c r="CM203" s="36">
        <v>87.2</v>
      </c>
      <c r="CN203" s="36">
        <v>90.24</v>
      </c>
      <c r="CO203" s="36">
        <v>100</v>
      </c>
      <c r="CP203" s="36">
        <v>83.33</v>
      </c>
      <c r="CQ203" s="36">
        <v>90.1</v>
      </c>
      <c r="CR203" s="36">
        <v>89.19</v>
      </c>
      <c r="CS203" s="36">
        <v>100</v>
      </c>
      <c r="CT203" s="36">
        <v>91.43</v>
      </c>
      <c r="CU203" s="36">
        <v>100</v>
      </c>
      <c r="CV203" s="36">
        <v>83.33</v>
      </c>
      <c r="CW203" s="36">
        <v>92.39</v>
      </c>
      <c r="CX203" s="36">
        <v>88.16</v>
      </c>
      <c r="CY203" s="36">
        <v>89.16</v>
      </c>
      <c r="CZ203" s="36">
        <v>100</v>
      </c>
      <c r="DA203" s="36">
        <v>82.89</v>
      </c>
      <c r="DB203" s="36">
        <v>95.36</v>
      </c>
      <c r="DC203" s="36">
        <v>94.81</v>
      </c>
      <c r="DD203" s="37"/>
      <c r="DE203" s="37"/>
      <c r="DF203" s="37"/>
      <c r="DG203" s="37"/>
      <c r="DH203" s="37"/>
      <c r="DI203" s="37"/>
      <c r="DJ203" s="37"/>
      <c r="DK203" s="37"/>
      <c r="DL203" s="37"/>
      <c r="DM203" s="37"/>
      <c r="DN203" s="37"/>
      <c r="DO203" s="37"/>
      <c r="DP203" s="37"/>
      <c r="DQ203" s="37"/>
      <c r="DR203" s="37"/>
      <c r="DS203" s="37"/>
      <c r="DT203" s="37"/>
      <c r="DU203" s="37"/>
      <c r="DV203" s="37"/>
      <c r="DW203" s="37"/>
      <c r="DX203" s="37"/>
      <c r="DY203" s="37"/>
      <c r="DZ203" s="37"/>
      <c r="EA203" s="37"/>
      <c r="EB203" s="37"/>
      <c r="EC203" s="37"/>
      <c r="ED203" s="37"/>
      <c r="EE203" s="37"/>
    </row>
    <row r="204" spans="1:135" s="34" customFormat="1" ht="13.8" x14ac:dyDescent="0.3">
      <c r="A204" s="33" t="s">
        <v>577</v>
      </c>
      <c r="B204" s="34" t="s">
        <v>302</v>
      </c>
      <c r="C204" s="34" t="s">
        <v>101</v>
      </c>
      <c r="D204" s="34" t="s">
        <v>102</v>
      </c>
      <c r="E204" s="34" t="s">
        <v>143</v>
      </c>
      <c r="F204" s="34" t="s">
        <v>170</v>
      </c>
      <c r="G204" s="34" t="s">
        <v>105</v>
      </c>
      <c r="H204" s="34" t="s">
        <v>105</v>
      </c>
      <c r="I204" s="34" t="s">
        <v>536</v>
      </c>
      <c r="J204" s="35">
        <v>1</v>
      </c>
      <c r="K204" s="34" t="s">
        <v>537</v>
      </c>
      <c r="L204" s="34" t="s">
        <v>106</v>
      </c>
      <c r="M204" s="36">
        <v>84.04</v>
      </c>
      <c r="N204" s="36">
        <v>77.19</v>
      </c>
      <c r="O204" s="36">
        <v>91.48</v>
      </c>
      <c r="P204" s="36">
        <v>82.66</v>
      </c>
      <c r="Q204" s="36">
        <v>89.79</v>
      </c>
      <c r="R204" s="36">
        <v>84.06</v>
      </c>
      <c r="S204" s="36">
        <v>62</v>
      </c>
      <c r="T204" s="36">
        <v>92.03</v>
      </c>
      <c r="U204" s="36">
        <v>89.7</v>
      </c>
      <c r="V204" s="36">
        <v>92.24</v>
      </c>
      <c r="W204" s="36">
        <v>66.67</v>
      </c>
      <c r="X204" s="36">
        <v>95.83</v>
      </c>
      <c r="Y204" s="36">
        <v>62.5</v>
      </c>
      <c r="Z204" s="36">
        <v>68.290000000000006</v>
      </c>
      <c r="AA204" s="36">
        <v>75.760000000000005</v>
      </c>
      <c r="AB204" s="36">
        <v>50</v>
      </c>
      <c r="AC204" s="36">
        <v>70.11</v>
      </c>
      <c r="AD204" s="36">
        <v>95.09</v>
      </c>
      <c r="AE204" s="36">
        <v>77.33</v>
      </c>
      <c r="AF204" s="36">
        <v>84.62</v>
      </c>
      <c r="AG204" s="36">
        <v>91.67</v>
      </c>
      <c r="AH204" s="36">
        <v>84.62</v>
      </c>
      <c r="AI204" s="36">
        <v>90</v>
      </c>
      <c r="AJ204" s="36">
        <v>87.89</v>
      </c>
      <c r="AK204" s="36">
        <v>88.11</v>
      </c>
      <c r="AL204" s="36">
        <v>50</v>
      </c>
      <c r="AM204" s="36">
        <v>94.44</v>
      </c>
      <c r="AN204" s="36">
        <v>95.12</v>
      </c>
      <c r="AO204" s="36">
        <v>88.46</v>
      </c>
      <c r="AP204" s="36">
        <v>52.38</v>
      </c>
      <c r="AQ204" s="36">
        <v>62.5</v>
      </c>
      <c r="AR204" s="36">
        <v>85.71</v>
      </c>
      <c r="AS204" s="36">
        <v>97.65</v>
      </c>
      <c r="AT204" s="36">
        <v>80</v>
      </c>
      <c r="AU204" s="36">
        <v>100</v>
      </c>
      <c r="AV204" s="36"/>
      <c r="AW204" s="36">
        <v>90</v>
      </c>
      <c r="AX204" s="36">
        <v>80</v>
      </c>
      <c r="AY204" s="36">
        <v>93.33</v>
      </c>
      <c r="AZ204" s="36">
        <v>100</v>
      </c>
      <c r="BA204" s="36">
        <v>90.91</v>
      </c>
      <c r="BB204" s="36">
        <v>100</v>
      </c>
      <c r="BC204" s="36">
        <v>90</v>
      </c>
      <c r="BD204" s="36">
        <v>100</v>
      </c>
      <c r="BE204" s="36">
        <v>75</v>
      </c>
      <c r="BF204" s="36">
        <v>100</v>
      </c>
      <c r="BG204" s="36">
        <v>65.56</v>
      </c>
      <c r="BH204" s="36">
        <v>71.430000000000007</v>
      </c>
      <c r="BI204" s="36">
        <v>69.349999999999994</v>
      </c>
      <c r="BJ204" s="36">
        <v>63</v>
      </c>
      <c r="BK204" s="36">
        <v>82.46</v>
      </c>
      <c r="BL204" s="36">
        <v>89.19</v>
      </c>
      <c r="BM204" s="36">
        <v>37.5</v>
      </c>
      <c r="BN204" s="36">
        <v>95.65</v>
      </c>
      <c r="BO204" s="36">
        <v>88.89</v>
      </c>
      <c r="BP204" s="36">
        <v>76.92</v>
      </c>
      <c r="BQ204" s="36">
        <v>68</v>
      </c>
      <c r="BR204" s="36">
        <v>100</v>
      </c>
      <c r="BS204" s="36">
        <v>83.33</v>
      </c>
      <c r="BT204" s="36">
        <v>57.69</v>
      </c>
      <c r="BU204" s="36">
        <v>64.290000000000006</v>
      </c>
      <c r="BV204" s="36">
        <v>84.4</v>
      </c>
      <c r="BW204" s="36">
        <v>76.19</v>
      </c>
      <c r="BX204" s="36">
        <v>100</v>
      </c>
      <c r="BY204" s="36">
        <v>88.46</v>
      </c>
      <c r="BZ204" s="36">
        <v>85.71</v>
      </c>
      <c r="CA204" s="36">
        <v>85.19</v>
      </c>
      <c r="CB204" s="36">
        <v>88.27</v>
      </c>
      <c r="CC204" s="36">
        <v>89.79</v>
      </c>
      <c r="CD204" s="36">
        <v>88.51</v>
      </c>
      <c r="CE204" s="36">
        <v>75.33</v>
      </c>
      <c r="CF204" s="36">
        <v>100</v>
      </c>
      <c r="CG204" s="36">
        <v>89.54</v>
      </c>
      <c r="CH204" s="36">
        <v>95</v>
      </c>
      <c r="CI204" s="36">
        <v>90.91</v>
      </c>
      <c r="CJ204" s="36">
        <v>83.56</v>
      </c>
      <c r="CK204" s="36">
        <v>100</v>
      </c>
      <c r="CL204" s="36">
        <v>71.430000000000007</v>
      </c>
      <c r="CM204" s="36">
        <v>76.25</v>
      </c>
      <c r="CN204" s="36">
        <v>82.93</v>
      </c>
      <c r="CO204" s="36">
        <v>60</v>
      </c>
      <c r="CP204" s="36">
        <v>76.53</v>
      </c>
      <c r="CQ204" s="36">
        <v>62</v>
      </c>
      <c r="CR204" s="36">
        <v>62.16</v>
      </c>
      <c r="CS204" s="36">
        <v>60.87</v>
      </c>
      <c r="CT204" s="36">
        <v>43.33</v>
      </c>
      <c r="CU204" s="36">
        <v>58.06</v>
      </c>
      <c r="CV204" s="36">
        <v>75</v>
      </c>
      <c r="CW204" s="36">
        <v>92.03</v>
      </c>
      <c r="CX204" s="36">
        <v>81.510000000000005</v>
      </c>
      <c r="CY204" s="36">
        <v>96.39</v>
      </c>
      <c r="CZ204" s="36">
        <v>95.92</v>
      </c>
      <c r="DA204" s="36">
        <v>91.95</v>
      </c>
      <c r="DB204" s="36">
        <v>98.68</v>
      </c>
      <c r="DC204" s="36">
        <v>96.72</v>
      </c>
      <c r="DD204" s="37"/>
      <c r="DE204" s="37"/>
      <c r="DF204" s="37"/>
      <c r="DG204" s="37"/>
      <c r="DH204" s="37"/>
      <c r="DI204" s="37"/>
      <c r="DJ204" s="37"/>
      <c r="DK204" s="37"/>
      <c r="DL204" s="37"/>
      <c r="DM204" s="37"/>
      <c r="DN204" s="37"/>
      <c r="DO204" s="37"/>
      <c r="DP204" s="37"/>
      <c r="DQ204" s="37"/>
      <c r="DR204" s="37"/>
      <c r="DS204" s="37"/>
      <c r="DT204" s="37"/>
      <c r="DU204" s="37"/>
      <c r="DV204" s="37"/>
      <c r="DW204" s="37"/>
      <c r="DX204" s="37"/>
      <c r="DY204" s="37"/>
      <c r="DZ204" s="37"/>
      <c r="EA204" s="37"/>
      <c r="EB204" s="37"/>
      <c r="EC204" s="37"/>
      <c r="ED204" s="37"/>
      <c r="EE204" s="37"/>
    </row>
    <row r="205" spans="1:135" s="34" customFormat="1" ht="13.8" x14ac:dyDescent="0.3">
      <c r="A205" s="33" t="s">
        <v>577</v>
      </c>
      <c r="B205" s="15" t="s">
        <v>459</v>
      </c>
      <c r="C205" s="15" t="s">
        <v>101</v>
      </c>
      <c r="D205" s="15" t="s">
        <v>543</v>
      </c>
      <c r="E205" s="15" t="s">
        <v>176</v>
      </c>
      <c r="F205" s="15" t="s">
        <v>134</v>
      </c>
      <c r="G205" s="15" t="s">
        <v>105</v>
      </c>
      <c r="H205" s="15" t="s">
        <v>105</v>
      </c>
      <c r="I205" s="15" t="s">
        <v>536</v>
      </c>
      <c r="J205" s="39">
        <v>1</v>
      </c>
      <c r="K205" s="15" t="s">
        <v>542</v>
      </c>
      <c r="L205" s="15" t="s">
        <v>324</v>
      </c>
      <c r="M205" s="16"/>
      <c r="N205" s="16"/>
      <c r="O205" s="16"/>
      <c r="P205" s="16"/>
      <c r="Q205" s="16"/>
      <c r="R205" s="16"/>
      <c r="S205" s="16"/>
      <c r="T205" s="16"/>
      <c r="U205" s="16"/>
      <c r="V205" s="16"/>
      <c r="W205" s="16"/>
      <c r="X205" s="16"/>
      <c r="Y205" s="16"/>
      <c r="Z205" s="16">
        <v>65.56</v>
      </c>
      <c r="AA205" s="16">
        <v>74.069999999999993</v>
      </c>
      <c r="AB205" s="16">
        <v>60</v>
      </c>
      <c r="AC205" s="16">
        <v>64.62</v>
      </c>
      <c r="AD205" s="16"/>
      <c r="AE205" s="16">
        <v>66.67</v>
      </c>
      <c r="AF205" s="16">
        <v>88.89</v>
      </c>
      <c r="AG205" s="16">
        <v>100</v>
      </c>
      <c r="AH205" s="16">
        <v>84</v>
      </c>
      <c r="AI205" s="16">
        <v>100</v>
      </c>
      <c r="AJ205" s="16"/>
      <c r="AK205" s="16">
        <v>77.489999999999995</v>
      </c>
      <c r="AL205" s="16"/>
      <c r="AM205" s="16"/>
      <c r="AN205" s="16">
        <v>63.41</v>
      </c>
      <c r="AO205" s="16">
        <v>90</v>
      </c>
      <c r="AP205" s="16">
        <v>0</v>
      </c>
      <c r="AQ205" s="16"/>
      <c r="AR205" s="16"/>
      <c r="AS205" s="16">
        <v>87.5</v>
      </c>
      <c r="AT205" s="16">
        <v>68.569999999999993</v>
      </c>
      <c r="AU205" s="16"/>
      <c r="AV205" s="16"/>
      <c r="AW205" s="16"/>
      <c r="AX205" s="16"/>
      <c r="AY205" s="16"/>
      <c r="AZ205" s="16"/>
      <c r="BA205" s="16"/>
      <c r="BB205" s="16"/>
      <c r="BC205" s="16"/>
      <c r="BD205" s="16"/>
      <c r="BE205" s="16"/>
      <c r="BF205" s="16"/>
      <c r="BG205" s="16"/>
      <c r="BH205" s="16"/>
      <c r="BI205" s="16"/>
      <c r="BJ205" s="16"/>
      <c r="BK205" s="16">
        <v>80.69</v>
      </c>
      <c r="BL205" s="16">
        <v>94.44</v>
      </c>
      <c r="BM205" s="16">
        <v>87.5</v>
      </c>
      <c r="BN205" s="16">
        <v>78.260000000000005</v>
      </c>
      <c r="BO205" s="16">
        <v>94.44</v>
      </c>
      <c r="BP205" s="16">
        <v>61.54</v>
      </c>
      <c r="BQ205" s="16"/>
      <c r="BR205" s="16"/>
      <c r="BS205" s="16"/>
      <c r="BT205" s="16"/>
      <c r="BU205" s="16"/>
      <c r="BV205" s="16">
        <v>85.12</v>
      </c>
      <c r="BW205" s="16">
        <v>90.57</v>
      </c>
      <c r="BX205" s="16">
        <v>75</v>
      </c>
      <c r="BY205" s="16">
        <v>62.5</v>
      </c>
      <c r="BZ205" s="16">
        <v>100</v>
      </c>
      <c r="CA205" s="16">
        <v>78.95</v>
      </c>
      <c r="CB205" s="16"/>
      <c r="CC205" s="16"/>
      <c r="CD205" s="16">
        <v>86.91</v>
      </c>
      <c r="CE205" s="16">
        <v>73.13</v>
      </c>
      <c r="CF205" s="16">
        <v>98.17</v>
      </c>
      <c r="CG205" s="16">
        <v>55.3</v>
      </c>
      <c r="CH205" s="16">
        <v>42.42</v>
      </c>
      <c r="CI205" s="16">
        <v>72.73</v>
      </c>
      <c r="CJ205" s="16">
        <v>58.78</v>
      </c>
      <c r="CK205" s="16">
        <v>63.64</v>
      </c>
      <c r="CL205" s="16">
        <v>57.14</v>
      </c>
      <c r="CM205" s="16"/>
      <c r="CN205" s="16"/>
      <c r="CO205" s="16"/>
      <c r="CP205" s="16"/>
      <c r="CQ205" s="16"/>
      <c r="CR205" s="16"/>
      <c r="CS205" s="16"/>
      <c r="CT205" s="16"/>
      <c r="CU205" s="16"/>
      <c r="CV205" s="16"/>
      <c r="CW205" s="16">
        <v>85.63</v>
      </c>
      <c r="CX205" s="16">
        <v>70</v>
      </c>
      <c r="CY205" s="16">
        <v>94.74</v>
      </c>
      <c r="CZ205" s="16">
        <v>92.59</v>
      </c>
      <c r="DA205" s="16">
        <v>75.19</v>
      </c>
      <c r="DB205" s="16">
        <v>94.83</v>
      </c>
      <c r="DC205" s="16"/>
      <c r="DD205" s="37"/>
      <c r="DE205" s="37"/>
      <c r="DF205" s="37"/>
      <c r="DG205" s="37"/>
      <c r="DH205" s="37"/>
      <c r="DI205" s="37"/>
      <c r="DJ205" s="37"/>
      <c r="DK205" s="37"/>
      <c r="DL205" s="37"/>
      <c r="DM205" s="37"/>
      <c r="DN205" s="37"/>
      <c r="DO205" s="37"/>
      <c r="DP205" s="37"/>
      <c r="DQ205" s="37"/>
      <c r="DR205" s="37"/>
      <c r="DS205" s="37"/>
      <c r="DT205" s="37"/>
      <c r="DU205" s="37"/>
      <c r="DV205" s="37"/>
      <c r="DW205" s="37"/>
      <c r="DX205" s="37"/>
      <c r="DY205" s="37"/>
      <c r="DZ205" s="37"/>
      <c r="EA205" s="37"/>
      <c r="EB205" s="37"/>
      <c r="EC205" s="37"/>
      <c r="ED205" s="37"/>
      <c r="EE205" s="37"/>
    </row>
    <row r="206" spans="1:135" s="34" customFormat="1" ht="13.8" x14ac:dyDescent="0.3">
      <c r="A206" s="33" t="s">
        <v>577</v>
      </c>
      <c r="B206" s="15" t="s">
        <v>421</v>
      </c>
      <c r="C206" s="15" t="s">
        <v>101</v>
      </c>
      <c r="D206" s="15" t="s">
        <v>102</v>
      </c>
      <c r="E206" s="15" t="s">
        <v>143</v>
      </c>
      <c r="F206" s="15" t="s">
        <v>108</v>
      </c>
      <c r="G206" s="15" t="s">
        <v>105</v>
      </c>
      <c r="H206" s="15" t="s">
        <v>105</v>
      </c>
      <c r="I206" s="15" t="s">
        <v>536</v>
      </c>
      <c r="J206" s="39">
        <v>1</v>
      </c>
      <c r="K206" s="15" t="s">
        <v>542</v>
      </c>
      <c r="L206" s="15" t="s">
        <v>324</v>
      </c>
      <c r="M206" s="16"/>
      <c r="N206" s="16"/>
      <c r="O206" s="16"/>
      <c r="P206" s="16"/>
      <c r="Q206" s="16"/>
      <c r="R206" s="16"/>
      <c r="S206" s="16"/>
      <c r="T206" s="16"/>
      <c r="U206" s="16"/>
      <c r="V206" s="16"/>
      <c r="W206" s="16"/>
      <c r="X206" s="16"/>
      <c r="Y206" s="16"/>
      <c r="Z206" s="16">
        <v>77.88</v>
      </c>
      <c r="AA206" s="16">
        <v>90.32</v>
      </c>
      <c r="AB206" s="16">
        <v>77.14</v>
      </c>
      <c r="AC206" s="16">
        <v>77.5</v>
      </c>
      <c r="AD206" s="16"/>
      <c r="AE206" s="16">
        <v>65.28</v>
      </c>
      <c r="AF206" s="16">
        <v>92.11</v>
      </c>
      <c r="AG206" s="16">
        <v>100</v>
      </c>
      <c r="AH206" s="16">
        <v>96.15</v>
      </c>
      <c r="AI206" s="16">
        <v>77.78</v>
      </c>
      <c r="AJ206" s="16"/>
      <c r="AK206" s="16">
        <v>66.02</v>
      </c>
      <c r="AL206" s="16">
        <v>66.67</v>
      </c>
      <c r="AM206" s="16">
        <v>0</v>
      </c>
      <c r="AN206" s="16">
        <v>64.709999999999994</v>
      </c>
      <c r="AO206" s="16">
        <v>16.670000000000002</v>
      </c>
      <c r="AP206" s="16">
        <v>0</v>
      </c>
      <c r="AQ206" s="16">
        <v>58.75</v>
      </c>
      <c r="AR206" s="16"/>
      <c r="AS206" s="16">
        <v>77.11</v>
      </c>
      <c r="AT206" s="16">
        <v>57.14</v>
      </c>
      <c r="AU206" s="16">
        <v>66.67</v>
      </c>
      <c r="AV206" s="16"/>
      <c r="AW206" s="16"/>
      <c r="AX206" s="16"/>
      <c r="AY206" s="16"/>
      <c r="AZ206" s="16"/>
      <c r="BA206" s="16"/>
      <c r="BB206" s="16"/>
      <c r="BC206" s="16"/>
      <c r="BD206" s="16"/>
      <c r="BE206" s="16"/>
      <c r="BF206" s="16"/>
      <c r="BG206" s="16"/>
      <c r="BH206" s="16"/>
      <c r="BI206" s="16"/>
      <c r="BJ206" s="16"/>
      <c r="BK206" s="16">
        <v>63.37</v>
      </c>
      <c r="BL206" s="16">
        <v>83.33</v>
      </c>
      <c r="BM206" s="16">
        <v>43.75</v>
      </c>
      <c r="BN206" s="16">
        <v>72.5</v>
      </c>
      <c r="BO206" s="16">
        <v>64.709999999999994</v>
      </c>
      <c r="BP206" s="16">
        <v>30</v>
      </c>
      <c r="BQ206" s="16"/>
      <c r="BR206" s="16"/>
      <c r="BS206" s="16"/>
      <c r="BT206" s="16"/>
      <c r="BU206" s="16"/>
      <c r="BV206" s="16">
        <v>76.959999999999994</v>
      </c>
      <c r="BW206" s="16">
        <v>71.959999999999994</v>
      </c>
      <c r="BX206" s="16">
        <v>77.27</v>
      </c>
      <c r="BY206" s="16">
        <v>56</v>
      </c>
      <c r="BZ206" s="16">
        <v>63.1</v>
      </c>
      <c r="CA206" s="16">
        <v>76.92</v>
      </c>
      <c r="CB206" s="16">
        <v>84.91</v>
      </c>
      <c r="CC206" s="16"/>
      <c r="CD206" s="16">
        <v>86.17</v>
      </c>
      <c r="CE206" s="16">
        <v>81.19</v>
      </c>
      <c r="CF206" s="16">
        <v>90.36</v>
      </c>
      <c r="CG206" s="16">
        <v>82.24</v>
      </c>
      <c r="CH206" s="16">
        <v>95</v>
      </c>
      <c r="CI206" s="16">
        <v>81.819999999999993</v>
      </c>
      <c r="CJ206" s="16">
        <v>77.63</v>
      </c>
      <c r="CK206" s="16">
        <v>86.36</v>
      </c>
      <c r="CL206" s="16">
        <v>28.57</v>
      </c>
      <c r="CM206" s="16">
        <v>68.319999999999993</v>
      </c>
      <c r="CN206" s="16">
        <v>87.8</v>
      </c>
      <c r="CO206" s="16">
        <v>85</v>
      </c>
      <c r="CP206" s="16">
        <v>56.57</v>
      </c>
      <c r="CQ206" s="16"/>
      <c r="CR206" s="16"/>
      <c r="CS206" s="16"/>
      <c r="CT206" s="16"/>
      <c r="CU206" s="16"/>
      <c r="CV206" s="16"/>
      <c r="CW206" s="16">
        <v>78.25</v>
      </c>
      <c r="CX206" s="16">
        <v>71.209999999999994</v>
      </c>
      <c r="CY206" s="16">
        <v>63.89</v>
      </c>
      <c r="CZ206" s="16">
        <v>87.65</v>
      </c>
      <c r="DA206" s="16">
        <v>82.03</v>
      </c>
      <c r="DB206" s="16">
        <v>81.62</v>
      </c>
      <c r="DC206" s="16"/>
      <c r="DD206" s="37"/>
      <c r="DE206" s="37"/>
      <c r="DF206" s="37"/>
      <c r="DG206" s="37"/>
      <c r="DH206" s="37"/>
      <c r="DI206" s="37"/>
      <c r="DJ206" s="37"/>
      <c r="DK206" s="37"/>
      <c r="DL206" s="37"/>
      <c r="DM206" s="37"/>
      <c r="DN206" s="37"/>
      <c r="DO206" s="37"/>
      <c r="DP206" s="37"/>
      <c r="DQ206" s="37"/>
      <c r="DR206" s="37"/>
      <c r="DS206" s="37"/>
      <c r="DT206" s="37"/>
      <c r="DU206" s="37"/>
      <c r="DV206" s="37"/>
      <c r="DW206" s="37"/>
      <c r="DX206" s="37"/>
      <c r="DY206" s="37"/>
      <c r="DZ206" s="37"/>
      <c r="EA206" s="37"/>
      <c r="EB206" s="37"/>
      <c r="EC206" s="37"/>
      <c r="ED206" s="37"/>
      <c r="EE206" s="37"/>
    </row>
    <row r="207" spans="1:135" s="34" customFormat="1" ht="13.8" x14ac:dyDescent="0.3">
      <c r="A207" s="33" t="s">
        <v>577</v>
      </c>
      <c r="B207" s="34" t="s">
        <v>540</v>
      </c>
      <c r="C207" s="34" t="s">
        <v>101</v>
      </c>
      <c r="D207" s="34" t="s">
        <v>102</v>
      </c>
      <c r="E207" s="34" t="s">
        <v>143</v>
      </c>
      <c r="F207" s="34" t="s">
        <v>120</v>
      </c>
      <c r="G207" s="34" t="s">
        <v>105</v>
      </c>
      <c r="H207" s="34" t="s">
        <v>105</v>
      </c>
      <c r="I207" s="34" t="s">
        <v>536</v>
      </c>
      <c r="J207" s="35">
        <v>1</v>
      </c>
      <c r="K207" s="34" t="s">
        <v>537</v>
      </c>
      <c r="L207" s="34" t="s">
        <v>106</v>
      </c>
      <c r="M207" s="36">
        <v>63.44</v>
      </c>
      <c r="N207" s="36">
        <v>63.74</v>
      </c>
      <c r="O207" s="36">
        <v>82.79</v>
      </c>
      <c r="P207" s="36">
        <v>62.74</v>
      </c>
      <c r="Q207" s="36">
        <v>77.47</v>
      </c>
      <c r="R207" s="36">
        <v>59.76</v>
      </c>
      <c r="S207" s="36">
        <v>55.1</v>
      </c>
      <c r="T207" s="36">
        <v>60.19</v>
      </c>
      <c r="U207" s="36">
        <v>78.569999999999993</v>
      </c>
      <c r="V207" s="36">
        <v>75</v>
      </c>
      <c r="W207" s="36">
        <v>68.33</v>
      </c>
      <c r="X207" s="36">
        <v>86.52</v>
      </c>
      <c r="Y207" s="36">
        <v>50</v>
      </c>
      <c r="Z207" s="36">
        <v>53.66</v>
      </c>
      <c r="AA207" s="36">
        <v>45.45</v>
      </c>
      <c r="AB207" s="36">
        <v>58.33</v>
      </c>
      <c r="AC207" s="36">
        <v>52.87</v>
      </c>
      <c r="AD207" s="36">
        <v>81.91</v>
      </c>
      <c r="AE207" s="36"/>
      <c r="AF207" s="36">
        <v>88.89</v>
      </c>
      <c r="AG207" s="36">
        <v>100</v>
      </c>
      <c r="AH207" s="36">
        <v>85.71</v>
      </c>
      <c r="AI207" s="36">
        <v>100</v>
      </c>
      <c r="AJ207" s="36">
        <v>91.41</v>
      </c>
      <c r="AK207" s="36">
        <v>46.71</v>
      </c>
      <c r="AL207" s="36">
        <v>66.67</v>
      </c>
      <c r="AM207" s="36">
        <v>72.22</v>
      </c>
      <c r="AN207" s="36">
        <v>78.569999999999993</v>
      </c>
      <c r="AO207" s="36">
        <v>37.5</v>
      </c>
      <c r="AP207" s="36">
        <v>0</v>
      </c>
      <c r="AQ207" s="36">
        <v>53.75</v>
      </c>
      <c r="AR207" s="36"/>
      <c r="AS207" s="36">
        <v>39.47</v>
      </c>
      <c r="AT207" s="36">
        <v>51.43</v>
      </c>
      <c r="AU207" s="36"/>
      <c r="AV207" s="36"/>
      <c r="AW207" s="36">
        <v>51.85</v>
      </c>
      <c r="AX207" s="36">
        <v>31.25</v>
      </c>
      <c r="AY207" s="36">
        <v>57.14</v>
      </c>
      <c r="AZ207" s="36">
        <v>78.569999999999993</v>
      </c>
      <c r="BA207" s="36"/>
      <c r="BB207" s="36"/>
      <c r="BC207" s="36"/>
      <c r="BD207" s="36"/>
      <c r="BE207" s="36"/>
      <c r="BF207" s="36"/>
      <c r="BG207" s="36"/>
      <c r="BH207" s="36"/>
      <c r="BI207" s="36"/>
      <c r="BJ207" s="36"/>
      <c r="BK207" s="36">
        <v>67.459999999999994</v>
      </c>
      <c r="BL207" s="36">
        <v>62.38</v>
      </c>
      <c r="BM207" s="36">
        <v>26.67</v>
      </c>
      <c r="BN207" s="36">
        <v>72.5</v>
      </c>
      <c r="BO207" s="36">
        <v>46.3</v>
      </c>
      <c r="BP207" s="36">
        <v>80</v>
      </c>
      <c r="BQ207" s="36"/>
      <c r="BR207" s="36"/>
      <c r="BS207" s="36"/>
      <c r="BT207" s="36"/>
      <c r="BU207" s="36"/>
      <c r="BV207" s="36">
        <v>64.95</v>
      </c>
      <c r="BW207" s="36">
        <v>59.23</v>
      </c>
      <c r="BX207" s="36">
        <v>59.09</v>
      </c>
      <c r="BY207" s="36">
        <v>56</v>
      </c>
      <c r="BZ207" s="36">
        <v>71.430000000000007</v>
      </c>
      <c r="CA207" s="36">
        <v>75.64</v>
      </c>
      <c r="CB207" s="36">
        <v>71.069999999999993</v>
      </c>
      <c r="CC207" s="36">
        <v>77.47</v>
      </c>
      <c r="CD207" s="36">
        <v>61.56</v>
      </c>
      <c r="CE207" s="36">
        <v>63.1</v>
      </c>
      <c r="CF207" s="36">
        <v>60.29</v>
      </c>
      <c r="CG207" s="36">
        <v>50.86</v>
      </c>
      <c r="CH207" s="36">
        <v>55</v>
      </c>
      <c r="CI207" s="36">
        <v>72.73</v>
      </c>
      <c r="CJ207" s="36">
        <v>43.92</v>
      </c>
      <c r="CK207" s="36">
        <v>51.52</v>
      </c>
      <c r="CL207" s="36">
        <v>28.57</v>
      </c>
      <c r="CM207" s="36"/>
      <c r="CN207" s="36"/>
      <c r="CO207" s="36"/>
      <c r="CP207" s="36"/>
      <c r="CQ207" s="36">
        <v>55.1</v>
      </c>
      <c r="CR207" s="36">
        <v>56.76</v>
      </c>
      <c r="CS207" s="36">
        <v>52.17</v>
      </c>
      <c r="CT207" s="36">
        <v>56.67</v>
      </c>
      <c r="CU207" s="36">
        <v>53.33</v>
      </c>
      <c r="CV207" s="36">
        <v>50</v>
      </c>
      <c r="CW207" s="36">
        <v>60.19</v>
      </c>
      <c r="CX207" s="36">
        <v>56.16</v>
      </c>
      <c r="CY207" s="36">
        <v>65</v>
      </c>
      <c r="CZ207" s="36">
        <v>54.55</v>
      </c>
      <c r="DA207" s="36">
        <v>56.1</v>
      </c>
      <c r="DB207" s="36">
        <v>67.400000000000006</v>
      </c>
      <c r="DC207" s="36">
        <v>63.44</v>
      </c>
      <c r="DD207" s="37"/>
      <c r="DE207" s="37"/>
      <c r="DF207" s="37"/>
      <c r="DG207" s="37"/>
      <c r="DH207" s="37"/>
      <c r="DI207" s="37"/>
      <c r="DJ207" s="37"/>
      <c r="DK207" s="37"/>
      <c r="DL207" s="37"/>
      <c r="DM207" s="37"/>
      <c r="DN207" s="37"/>
      <c r="DO207" s="37"/>
      <c r="DP207" s="37"/>
      <c r="DQ207" s="37"/>
      <c r="DR207" s="37"/>
      <c r="DS207" s="37"/>
      <c r="DT207" s="37"/>
      <c r="DU207" s="37"/>
      <c r="DV207" s="37"/>
      <c r="DW207" s="37"/>
      <c r="DX207" s="37"/>
      <c r="DY207" s="37"/>
      <c r="DZ207" s="37"/>
      <c r="EA207" s="37"/>
      <c r="EB207" s="37"/>
      <c r="EC207" s="37"/>
      <c r="ED207" s="37"/>
      <c r="EE207" s="37"/>
    </row>
    <row r="208" spans="1:135" s="34" customFormat="1" ht="13.8" x14ac:dyDescent="0.3">
      <c r="A208" s="33" t="s">
        <v>577</v>
      </c>
      <c r="B208" s="34" t="s">
        <v>195</v>
      </c>
      <c r="C208" s="34" t="s">
        <v>101</v>
      </c>
      <c r="D208" s="34" t="s">
        <v>102</v>
      </c>
      <c r="E208" s="34" t="s">
        <v>143</v>
      </c>
      <c r="F208" s="34" t="s">
        <v>114</v>
      </c>
      <c r="G208" s="34" t="s">
        <v>105</v>
      </c>
      <c r="H208" s="34" t="s">
        <v>105</v>
      </c>
      <c r="I208" s="34" t="s">
        <v>536</v>
      </c>
      <c r="J208" s="35">
        <v>1</v>
      </c>
      <c r="K208" s="34" t="s">
        <v>537</v>
      </c>
      <c r="L208" s="34" t="s">
        <v>106</v>
      </c>
      <c r="M208" s="36">
        <v>85.79</v>
      </c>
      <c r="N208" s="36">
        <v>81.06</v>
      </c>
      <c r="O208" s="36">
        <v>94.75</v>
      </c>
      <c r="P208" s="36">
        <v>83.91</v>
      </c>
      <c r="Q208" s="36">
        <v>90.5</v>
      </c>
      <c r="R208" s="36">
        <v>87.36</v>
      </c>
      <c r="S208" s="36">
        <v>87.78</v>
      </c>
      <c r="T208" s="36">
        <v>86.41</v>
      </c>
      <c r="U208" s="36">
        <v>87.81</v>
      </c>
      <c r="V208" s="36">
        <v>86.21</v>
      </c>
      <c r="W208" s="36">
        <v>71.67</v>
      </c>
      <c r="X208" s="36">
        <v>90.62</v>
      </c>
      <c r="Y208" s="36">
        <v>87.5</v>
      </c>
      <c r="Z208" s="36">
        <v>75.61</v>
      </c>
      <c r="AA208" s="36">
        <v>87.88</v>
      </c>
      <c r="AB208" s="36">
        <v>77.78</v>
      </c>
      <c r="AC208" s="36">
        <v>67.819999999999993</v>
      </c>
      <c r="AD208" s="36">
        <v>97.6</v>
      </c>
      <c r="AE208" s="36">
        <v>73.61</v>
      </c>
      <c r="AF208" s="36"/>
      <c r="AG208" s="36"/>
      <c r="AH208" s="36"/>
      <c r="AI208" s="36"/>
      <c r="AJ208" s="36">
        <v>96.09</v>
      </c>
      <c r="AK208" s="36">
        <v>79.45</v>
      </c>
      <c r="AL208" s="36">
        <v>83.33</v>
      </c>
      <c r="AM208" s="36">
        <v>75</v>
      </c>
      <c r="AN208" s="36">
        <v>60.98</v>
      </c>
      <c r="AO208" s="36">
        <v>87.18</v>
      </c>
      <c r="AP208" s="36">
        <v>0</v>
      </c>
      <c r="AQ208" s="36">
        <v>77.5</v>
      </c>
      <c r="AR208" s="36">
        <v>70</v>
      </c>
      <c r="AS208" s="36">
        <v>95.29</v>
      </c>
      <c r="AT208" s="36">
        <v>80</v>
      </c>
      <c r="AU208" s="36">
        <v>66.67</v>
      </c>
      <c r="AV208" s="36"/>
      <c r="AW208" s="36">
        <v>86.67</v>
      </c>
      <c r="AX208" s="36">
        <v>85</v>
      </c>
      <c r="AY208" s="36">
        <v>83.33</v>
      </c>
      <c r="AZ208" s="36">
        <v>100</v>
      </c>
      <c r="BA208" s="36">
        <v>100</v>
      </c>
      <c r="BB208" s="36">
        <v>100</v>
      </c>
      <c r="BC208" s="36">
        <v>100</v>
      </c>
      <c r="BD208" s="36">
        <v>100</v>
      </c>
      <c r="BE208" s="36">
        <v>100</v>
      </c>
      <c r="BF208" s="36">
        <v>100</v>
      </c>
      <c r="BG208" s="36">
        <v>74.63</v>
      </c>
      <c r="BH208" s="36">
        <v>57.14</v>
      </c>
      <c r="BI208" s="36">
        <v>79.84</v>
      </c>
      <c r="BJ208" s="36">
        <v>88.5</v>
      </c>
      <c r="BK208" s="36">
        <v>88.6</v>
      </c>
      <c r="BL208" s="36">
        <v>94.59</v>
      </c>
      <c r="BM208" s="36">
        <v>87.5</v>
      </c>
      <c r="BN208" s="36">
        <v>93.48</v>
      </c>
      <c r="BO208" s="36">
        <v>94.44</v>
      </c>
      <c r="BP208" s="36">
        <v>80.77</v>
      </c>
      <c r="BQ208" s="36">
        <v>71.11</v>
      </c>
      <c r="BR208" s="36">
        <v>100</v>
      </c>
      <c r="BS208" s="36">
        <v>100</v>
      </c>
      <c r="BT208" s="36">
        <v>64</v>
      </c>
      <c r="BU208" s="36">
        <v>66.67</v>
      </c>
      <c r="BV208" s="36">
        <v>91.45</v>
      </c>
      <c r="BW208" s="36">
        <v>87.3</v>
      </c>
      <c r="BX208" s="36">
        <v>95.65</v>
      </c>
      <c r="BY208" s="36">
        <v>84.62</v>
      </c>
      <c r="BZ208" s="36">
        <v>100</v>
      </c>
      <c r="CA208" s="36">
        <v>96.3</v>
      </c>
      <c r="CB208" s="36">
        <v>95.68</v>
      </c>
      <c r="CC208" s="36">
        <v>90.5</v>
      </c>
      <c r="CD208" s="36">
        <v>92.86</v>
      </c>
      <c r="CE208" s="36">
        <v>90.67</v>
      </c>
      <c r="CF208" s="36">
        <v>94.77</v>
      </c>
      <c r="CG208" s="36">
        <v>90.96</v>
      </c>
      <c r="CH208" s="36">
        <v>97.5</v>
      </c>
      <c r="CI208" s="36">
        <v>90.91</v>
      </c>
      <c r="CJ208" s="36">
        <v>90.32</v>
      </c>
      <c r="CK208" s="36">
        <v>90.91</v>
      </c>
      <c r="CL208" s="36">
        <v>57.14</v>
      </c>
      <c r="CM208" s="36">
        <v>79.88</v>
      </c>
      <c r="CN208" s="36">
        <v>90.24</v>
      </c>
      <c r="CO208" s="36">
        <v>80</v>
      </c>
      <c r="CP208" s="36">
        <v>75.489999999999995</v>
      </c>
      <c r="CQ208" s="36">
        <v>87.78</v>
      </c>
      <c r="CR208" s="36">
        <v>97.3</v>
      </c>
      <c r="CS208" s="36">
        <v>82.61</v>
      </c>
      <c r="CT208" s="36">
        <v>97.14</v>
      </c>
      <c r="CU208" s="36">
        <v>93.94</v>
      </c>
      <c r="CV208" s="36">
        <v>75</v>
      </c>
      <c r="CW208" s="36">
        <v>86.41</v>
      </c>
      <c r="CX208" s="36">
        <v>79.61</v>
      </c>
      <c r="CY208" s="36">
        <v>84.34</v>
      </c>
      <c r="CZ208" s="36">
        <v>89.58</v>
      </c>
      <c r="DA208" s="36">
        <v>91.86</v>
      </c>
      <c r="DB208" s="36">
        <v>91.3</v>
      </c>
      <c r="DC208" s="36">
        <v>76.39</v>
      </c>
      <c r="DD208" s="37"/>
      <c r="DE208" s="37"/>
      <c r="DF208" s="37"/>
      <c r="DG208" s="37"/>
      <c r="DH208" s="37"/>
      <c r="DI208" s="37"/>
      <c r="DJ208" s="37"/>
      <c r="DK208" s="37"/>
      <c r="DL208" s="37"/>
      <c r="DM208" s="37"/>
      <c r="DN208" s="37"/>
      <c r="DO208" s="37"/>
      <c r="DP208" s="37"/>
      <c r="DQ208" s="37"/>
      <c r="DR208" s="37"/>
      <c r="DS208" s="37"/>
      <c r="DT208" s="37"/>
      <c r="DU208" s="37"/>
      <c r="DV208" s="37"/>
      <c r="DW208" s="37"/>
      <c r="DX208" s="37"/>
      <c r="DY208" s="37"/>
      <c r="DZ208" s="37"/>
      <c r="EA208" s="37"/>
      <c r="EB208" s="37"/>
      <c r="EC208" s="37"/>
      <c r="ED208" s="37"/>
      <c r="EE208" s="37"/>
    </row>
    <row r="209" spans="1:135" s="34" customFormat="1" ht="13.8" x14ac:dyDescent="0.3">
      <c r="A209" s="33" t="s">
        <v>577</v>
      </c>
      <c r="B209" s="34" t="s">
        <v>289</v>
      </c>
      <c r="C209" s="34" t="s">
        <v>101</v>
      </c>
      <c r="D209" s="34" t="s">
        <v>102</v>
      </c>
      <c r="E209" s="34" t="s">
        <v>149</v>
      </c>
      <c r="F209" s="34" t="s">
        <v>112</v>
      </c>
      <c r="G209" s="34" t="s">
        <v>105</v>
      </c>
      <c r="H209" s="34" t="s">
        <v>105</v>
      </c>
      <c r="I209" s="34" t="s">
        <v>536</v>
      </c>
      <c r="J209" s="35">
        <v>1</v>
      </c>
      <c r="K209" s="34" t="s">
        <v>537</v>
      </c>
      <c r="L209" s="34" t="s">
        <v>106</v>
      </c>
      <c r="M209" s="36">
        <v>85.49</v>
      </c>
      <c r="N209" s="36">
        <v>86.54</v>
      </c>
      <c r="O209" s="36">
        <v>91.93</v>
      </c>
      <c r="P209" s="36">
        <v>82.36</v>
      </c>
      <c r="Q209" s="36">
        <v>84.2</v>
      </c>
      <c r="R209" s="36">
        <v>80.69</v>
      </c>
      <c r="S209" s="36">
        <v>90.91</v>
      </c>
      <c r="T209" s="36">
        <v>93.96</v>
      </c>
      <c r="U209" s="36">
        <v>90.68</v>
      </c>
      <c r="V209" s="36">
        <v>93.1</v>
      </c>
      <c r="W209" s="36">
        <v>71.67</v>
      </c>
      <c r="X209" s="36">
        <v>92.01</v>
      </c>
      <c r="Y209" s="36">
        <v>87.5</v>
      </c>
      <c r="Z209" s="36">
        <v>83.74</v>
      </c>
      <c r="AA209" s="36">
        <v>72.73</v>
      </c>
      <c r="AB209" s="36">
        <v>88.89</v>
      </c>
      <c r="AC209" s="36">
        <v>83.91</v>
      </c>
      <c r="AD209" s="36">
        <v>91.81</v>
      </c>
      <c r="AE209" s="36">
        <v>84</v>
      </c>
      <c r="AF209" s="36">
        <v>100</v>
      </c>
      <c r="AG209" s="36">
        <v>100</v>
      </c>
      <c r="AH209" s="36">
        <v>100</v>
      </c>
      <c r="AI209" s="36">
        <v>100</v>
      </c>
      <c r="AJ209" s="36">
        <v>97.66</v>
      </c>
      <c r="AK209" s="36">
        <v>87.64</v>
      </c>
      <c r="AL209" s="36">
        <v>100</v>
      </c>
      <c r="AM209" s="36">
        <v>94.44</v>
      </c>
      <c r="AN209" s="36">
        <v>90.24</v>
      </c>
      <c r="AO209" s="36">
        <v>91.67</v>
      </c>
      <c r="AP209" s="36">
        <v>0</v>
      </c>
      <c r="AQ209" s="36">
        <v>81.25</v>
      </c>
      <c r="AR209" s="36"/>
      <c r="AS209" s="36">
        <v>90.48</v>
      </c>
      <c r="AT209" s="36">
        <v>94.29</v>
      </c>
      <c r="AU209" s="36">
        <v>100</v>
      </c>
      <c r="AV209" s="36"/>
      <c r="AW209" s="36">
        <v>86.21</v>
      </c>
      <c r="AX209" s="36">
        <v>66.67</v>
      </c>
      <c r="AY209" s="36">
        <v>93.33</v>
      </c>
      <c r="AZ209" s="36">
        <v>100</v>
      </c>
      <c r="BA209" s="36">
        <v>90.48</v>
      </c>
      <c r="BB209" s="36">
        <v>75</v>
      </c>
      <c r="BC209" s="36">
        <v>100</v>
      </c>
      <c r="BD209" s="36">
        <v>100</v>
      </c>
      <c r="BE209" s="36">
        <v>100</v>
      </c>
      <c r="BF209" s="36">
        <v>100</v>
      </c>
      <c r="BG209" s="36">
        <v>80.489999999999995</v>
      </c>
      <c r="BH209" s="36">
        <v>78.569999999999993</v>
      </c>
      <c r="BI209" s="36">
        <v>88.71</v>
      </c>
      <c r="BJ209" s="36">
        <v>78.5</v>
      </c>
      <c r="BK209" s="36">
        <v>69.349999999999994</v>
      </c>
      <c r="BL209" s="36">
        <v>72.62</v>
      </c>
      <c r="BM209" s="36">
        <v>66.67</v>
      </c>
      <c r="BN209" s="36">
        <v>71.430000000000007</v>
      </c>
      <c r="BO209" s="36">
        <v>48.72</v>
      </c>
      <c r="BP209" s="36">
        <v>63.16</v>
      </c>
      <c r="BQ209" s="36">
        <v>75</v>
      </c>
      <c r="BR209" s="36">
        <v>0</v>
      </c>
      <c r="BS209" s="36">
        <v>100</v>
      </c>
      <c r="BT209" s="36"/>
      <c r="BU209" s="36">
        <v>100</v>
      </c>
      <c r="BV209" s="36">
        <v>73.150000000000006</v>
      </c>
      <c r="BW209" s="36">
        <v>75.510000000000005</v>
      </c>
      <c r="BX209" s="36">
        <v>66.67</v>
      </c>
      <c r="BY209" s="36">
        <v>62.67</v>
      </c>
      <c r="BZ209" s="36">
        <v>67.86</v>
      </c>
      <c r="CA209" s="36">
        <v>57.69</v>
      </c>
      <c r="CB209" s="36">
        <v>79.010000000000005</v>
      </c>
      <c r="CC209" s="36">
        <v>84.2</v>
      </c>
      <c r="CD209" s="36">
        <v>84.52</v>
      </c>
      <c r="CE209" s="36">
        <v>73.569999999999993</v>
      </c>
      <c r="CF209" s="36">
        <v>93.53</v>
      </c>
      <c r="CG209" s="36">
        <v>78.3</v>
      </c>
      <c r="CH209" s="36">
        <v>82.5</v>
      </c>
      <c r="CI209" s="36">
        <v>81.819999999999993</v>
      </c>
      <c r="CJ209" s="36">
        <v>79.73</v>
      </c>
      <c r="CK209" s="36">
        <v>86.36</v>
      </c>
      <c r="CL209" s="36">
        <v>28.57</v>
      </c>
      <c r="CM209" s="36">
        <v>78.08</v>
      </c>
      <c r="CN209" s="36">
        <v>82.93</v>
      </c>
      <c r="CO209" s="36">
        <v>16.670000000000002</v>
      </c>
      <c r="CP209" s="36">
        <v>79.59</v>
      </c>
      <c r="CQ209" s="36">
        <v>90.91</v>
      </c>
      <c r="CR209" s="36">
        <v>97.3</v>
      </c>
      <c r="CS209" s="36">
        <v>100</v>
      </c>
      <c r="CT209" s="36">
        <v>86.67</v>
      </c>
      <c r="CU209" s="36">
        <v>90</v>
      </c>
      <c r="CV209" s="36">
        <v>91.67</v>
      </c>
      <c r="CW209" s="36">
        <v>93.96</v>
      </c>
      <c r="CX209" s="36">
        <v>91.78</v>
      </c>
      <c r="CY209" s="36">
        <v>95.18</v>
      </c>
      <c r="CZ209" s="36">
        <v>91.49</v>
      </c>
      <c r="DA209" s="36">
        <v>87.95</v>
      </c>
      <c r="DB209" s="36">
        <v>95.81</v>
      </c>
      <c r="DC209" s="36">
        <v>91.53</v>
      </c>
      <c r="DD209" s="37"/>
      <c r="DE209" s="37"/>
      <c r="DF209" s="37"/>
      <c r="DG209" s="37"/>
      <c r="DH209" s="37"/>
      <c r="DI209" s="37"/>
      <c r="DJ209" s="37"/>
      <c r="DK209" s="37"/>
      <c r="DL209" s="37"/>
      <c r="DM209" s="37"/>
      <c r="DN209" s="37"/>
      <c r="DO209" s="37"/>
      <c r="DP209" s="37"/>
      <c r="DQ209" s="37"/>
      <c r="DR209" s="37"/>
      <c r="DS209" s="37"/>
      <c r="DT209" s="37"/>
      <c r="DU209" s="37"/>
      <c r="DV209" s="37"/>
      <c r="DW209" s="37"/>
      <c r="DX209" s="37"/>
      <c r="DY209" s="37"/>
      <c r="DZ209" s="37"/>
      <c r="EA209" s="37"/>
      <c r="EB209" s="37"/>
      <c r="EC209" s="37"/>
      <c r="ED209" s="37"/>
      <c r="EE209" s="37"/>
    </row>
    <row r="210" spans="1:135" s="15" customFormat="1" ht="13.8" x14ac:dyDescent="0.3">
      <c r="A210" s="33" t="s">
        <v>577</v>
      </c>
      <c r="B210" s="34" t="s">
        <v>294</v>
      </c>
      <c r="C210" s="34" t="s">
        <v>101</v>
      </c>
      <c r="D210" s="34" t="s">
        <v>102</v>
      </c>
      <c r="E210" s="34" t="s">
        <v>149</v>
      </c>
      <c r="F210" s="34" t="s">
        <v>108</v>
      </c>
      <c r="G210" s="34" t="s">
        <v>105</v>
      </c>
      <c r="H210" s="34" t="s">
        <v>105</v>
      </c>
      <c r="I210" s="34" t="s">
        <v>536</v>
      </c>
      <c r="J210" s="35">
        <v>1</v>
      </c>
      <c r="K210" s="34" t="s">
        <v>537</v>
      </c>
      <c r="L210" s="34" t="s">
        <v>106</v>
      </c>
      <c r="M210" s="36">
        <v>93.91</v>
      </c>
      <c r="N210" s="36">
        <v>95.85</v>
      </c>
      <c r="O210" s="36">
        <v>96.35</v>
      </c>
      <c r="P210" s="36">
        <v>93.26</v>
      </c>
      <c r="Q210" s="36">
        <v>96.62</v>
      </c>
      <c r="R210" s="36">
        <v>92.23</v>
      </c>
      <c r="S210" s="36">
        <v>92.15</v>
      </c>
      <c r="T210" s="36">
        <v>97.53</v>
      </c>
      <c r="U210" s="36">
        <v>99.1</v>
      </c>
      <c r="V210" s="36">
        <v>100</v>
      </c>
      <c r="W210" s="36">
        <v>100</v>
      </c>
      <c r="X210" s="36">
        <v>98.26</v>
      </c>
      <c r="Y210" s="36">
        <v>100</v>
      </c>
      <c r="Z210" s="36">
        <v>93.5</v>
      </c>
      <c r="AA210" s="36">
        <v>90.91</v>
      </c>
      <c r="AB210" s="36">
        <v>97.22</v>
      </c>
      <c r="AC210" s="36">
        <v>90.8</v>
      </c>
      <c r="AD210" s="36">
        <v>99.38</v>
      </c>
      <c r="AE210" s="36">
        <v>85.33</v>
      </c>
      <c r="AF210" s="36">
        <v>89.19</v>
      </c>
      <c r="AG210" s="36">
        <v>91.67</v>
      </c>
      <c r="AH210" s="36">
        <v>84</v>
      </c>
      <c r="AI210" s="36">
        <v>87.5</v>
      </c>
      <c r="AJ210" s="36">
        <v>96.09</v>
      </c>
      <c r="AK210" s="36">
        <v>88.02</v>
      </c>
      <c r="AL210" s="36">
        <v>61.11</v>
      </c>
      <c r="AM210" s="36">
        <v>63.89</v>
      </c>
      <c r="AN210" s="36">
        <v>92.68</v>
      </c>
      <c r="AO210" s="36">
        <v>97.44</v>
      </c>
      <c r="AP210" s="36">
        <v>50</v>
      </c>
      <c r="AQ210" s="36">
        <v>87.5</v>
      </c>
      <c r="AR210" s="36"/>
      <c r="AS210" s="36">
        <v>97.59</v>
      </c>
      <c r="AT210" s="36">
        <v>80</v>
      </c>
      <c r="AU210" s="36"/>
      <c r="AV210" s="36"/>
      <c r="AW210" s="36">
        <v>96.67</v>
      </c>
      <c r="AX210" s="36">
        <v>90</v>
      </c>
      <c r="AY210" s="36">
        <v>100</v>
      </c>
      <c r="AZ210" s="36">
        <v>100</v>
      </c>
      <c r="BA210" s="36"/>
      <c r="BB210" s="36"/>
      <c r="BC210" s="36"/>
      <c r="BD210" s="36"/>
      <c r="BE210" s="36"/>
      <c r="BF210" s="36"/>
      <c r="BG210" s="36">
        <v>90.68</v>
      </c>
      <c r="BH210" s="36">
        <v>89.29</v>
      </c>
      <c r="BI210" s="36">
        <v>95.97</v>
      </c>
      <c r="BJ210" s="36">
        <v>83.5</v>
      </c>
      <c r="BK210" s="36">
        <v>99.11</v>
      </c>
      <c r="BL210" s="36">
        <v>100</v>
      </c>
      <c r="BM210" s="36">
        <v>100</v>
      </c>
      <c r="BN210" s="36">
        <v>97.78</v>
      </c>
      <c r="BO210" s="36">
        <v>100</v>
      </c>
      <c r="BP210" s="36">
        <v>100</v>
      </c>
      <c r="BQ210" s="36"/>
      <c r="BR210" s="36"/>
      <c r="BS210" s="36"/>
      <c r="BT210" s="36"/>
      <c r="BU210" s="36"/>
      <c r="BV210" s="36">
        <v>98.7</v>
      </c>
      <c r="BW210" s="36">
        <v>100</v>
      </c>
      <c r="BX210" s="36">
        <v>100</v>
      </c>
      <c r="BY210" s="36">
        <v>92</v>
      </c>
      <c r="BZ210" s="36">
        <v>100</v>
      </c>
      <c r="CA210" s="36">
        <v>100</v>
      </c>
      <c r="CB210" s="36">
        <v>98.15</v>
      </c>
      <c r="CC210" s="36">
        <v>96.62</v>
      </c>
      <c r="CD210" s="36">
        <v>98.05</v>
      </c>
      <c r="CE210" s="36">
        <v>97.14</v>
      </c>
      <c r="CF210" s="36">
        <v>98.81</v>
      </c>
      <c r="CG210" s="36">
        <v>82.87</v>
      </c>
      <c r="CH210" s="36">
        <v>90</v>
      </c>
      <c r="CI210" s="36">
        <v>90.91</v>
      </c>
      <c r="CJ210" s="36">
        <v>76.319999999999993</v>
      </c>
      <c r="CK210" s="36">
        <v>96.97</v>
      </c>
      <c r="CL210" s="36">
        <v>42.86</v>
      </c>
      <c r="CM210" s="36"/>
      <c r="CN210" s="36"/>
      <c r="CO210" s="36"/>
      <c r="CP210" s="36"/>
      <c r="CQ210" s="36">
        <v>92.15</v>
      </c>
      <c r="CR210" s="36">
        <v>94.59</v>
      </c>
      <c r="CS210" s="36">
        <v>86.96</v>
      </c>
      <c r="CT210" s="36">
        <v>97.14</v>
      </c>
      <c r="CU210" s="36">
        <v>96.88</v>
      </c>
      <c r="CV210" s="36">
        <v>91.67</v>
      </c>
      <c r="CW210" s="36">
        <v>97.53</v>
      </c>
      <c r="CX210" s="36">
        <v>98.03</v>
      </c>
      <c r="CY210" s="36">
        <v>100</v>
      </c>
      <c r="CZ210" s="36">
        <v>100</v>
      </c>
      <c r="DA210" s="36">
        <v>88.12</v>
      </c>
      <c r="DB210" s="36">
        <v>97.79</v>
      </c>
      <c r="DC210" s="36">
        <v>95.04</v>
      </c>
      <c r="DD210" s="38"/>
      <c r="DE210" s="38"/>
      <c r="DF210" s="38"/>
      <c r="DG210" s="38"/>
      <c r="DH210" s="38"/>
      <c r="DI210" s="38"/>
      <c r="DJ210" s="38"/>
      <c r="DK210" s="38"/>
      <c r="DL210" s="38"/>
      <c r="DM210" s="38"/>
      <c r="DN210" s="38"/>
      <c r="DO210" s="38"/>
      <c r="DP210" s="38"/>
      <c r="DQ210" s="38"/>
      <c r="DR210" s="38"/>
      <c r="DS210" s="38"/>
      <c r="DT210" s="38"/>
      <c r="DU210" s="38"/>
      <c r="DV210" s="38"/>
      <c r="DW210" s="38"/>
      <c r="DX210" s="38"/>
      <c r="DY210" s="38"/>
      <c r="DZ210" s="38"/>
      <c r="EA210" s="38"/>
      <c r="EB210" s="38"/>
      <c r="EC210" s="38"/>
      <c r="ED210" s="38"/>
      <c r="EE210" s="38"/>
    </row>
    <row r="211" spans="1:135" s="34" customFormat="1" ht="13.8" x14ac:dyDescent="0.3">
      <c r="A211" s="33" t="s">
        <v>577</v>
      </c>
      <c r="B211" s="34" t="s">
        <v>291</v>
      </c>
      <c r="C211" s="34" t="s">
        <v>101</v>
      </c>
      <c r="D211" s="34" t="s">
        <v>102</v>
      </c>
      <c r="E211" s="34" t="s">
        <v>143</v>
      </c>
      <c r="F211" s="34" t="s">
        <v>134</v>
      </c>
      <c r="G211" s="34" t="s">
        <v>105</v>
      </c>
      <c r="H211" s="34" t="s">
        <v>105</v>
      </c>
      <c r="I211" s="34" t="s">
        <v>536</v>
      </c>
      <c r="J211" s="35">
        <v>1</v>
      </c>
      <c r="K211" s="34" t="s">
        <v>537</v>
      </c>
      <c r="L211" s="34" t="s">
        <v>106</v>
      </c>
      <c r="M211" s="36">
        <v>74.489999999999995</v>
      </c>
      <c r="N211" s="36">
        <v>71.11</v>
      </c>
      <c r="O211" s="36">
        <v>84.65</v>
      </c>
      <c r="P211" s="36">
        <v>77.31</v>
      </c>
      <c r="Q211" s="36">
        <v>74.08</v>
      </c>
      <c r="R211" s="36">
        <v>67.38</v>
      </c>
      <c r="S211" s="36">
        <v>21.59</v>
      </c>
      <c r="T211" s="36">
        <v>85.91</v>
      </c>
      <c r="U211" s="36">
        <v>87.01</v>
      </c>
      <c r="V211" s="36">
        <v>78.45</v>
      </c>
      <c r="W211" s="36">
        <v>75</v>
      </c>
      <c r="X211" s="36">
        <v>93.06</v>
      </c>
      <c r="Y211" s="36">
        <v>87.5</v>
      </c>
      <c r="Z211" s="36">
        <v>58.47</v>
      </c>
      <c r="AA211" s="36">
        <v>54.84</v>
      </c>
      <c r="AB211" s="36">
        <v>69.44</v>
      </c>
      <c r="AC211" s="36">
        <v>58.82</v>
      </c>
      <c r="AD211" s="36">
        <v>84.66</v>
      </c>
      <c r="AE211" s="36">
        <v>76</v>
      </c>
      <c r="AF211" s="36">
        <v>94.87</v>
      </c>
      <c r="AG211" s="36">
        <v>100</v>
      </c>
      <c r="AH211" s="36">
        <v>92.31</v>
      </c>
      <c r="AI211" s="36">
        <v>100</v>
      </c>
      <c r="AJ211" s="36">
        <v>91.02</v>
      </c>
      <c r="AK211" s="36">
        <v>73.22</v>
      </c>
      <c r="AL211" s="36">
        <v>88.89</v>
      </c>
      <c r="AM211" s="36">
        <v>0</v>
      </c>
      <c r="AN211" s="36">
        <v>57.72</v>
      </c>
      <c r="AO211" s="36">
        <v>68.45</v>
      </c>
      <c r="AP211" s="36">
        <v>0</v>
      </c>
      <c r="AQ211" s="36">
        <v>85</v>
      </c>
      <c r="AR211" s="36"/>
      <c r="AS211" s="36">
        <v>97.59</v>
      </c>
      <c r="AT211" s="36">
        <v>30</v>
      </c>
      <c r="AU211" s="36">
        <v>100</v>
      </c>
      <c r="AV211" s="36"/>
      <c r="AW211" s="36">
        <v>80.650000000000006</v>
      </c>
      <c r="AX211" s="36">
        <v>70</v>
      </c>
      <c r="AY211" s="36">
        <v>81.25</v>
      </c>
      <c r="AZ211" s="36">
        <v>100</v>
      </c>
      <c r="BA211" s="36">
        <v>70.45</v>
      </c>
      <c r="BB211" s="36">
        <v>77.78</v>
      </c>
      <c r="BC211" s="36">
        <v>85</v>
      </c>
      <c r="BD211" s="36">
        <v>66.67</v>
      </c>
      <c r="BE211" s="36">
        <v>75</v>
      </c>
      <c r="BF211" s="36">
        <v>25</v>
      </c>
      <c r="BG211" s="36"/>
      <c r="BH211" s="36"/>
      <c r="BI211" s="36"/>
      <c r="BJ211" s="36"/>
      <c r="BK211" s="36">
        <v>83.81</v>
      </c>
      <c r="BL211" s="36">
        <v>93.1</v>
      </c>
      <c r="BM211" s="36">
        <v>62.5</v>
      </c>
      <c r="BN211" s="36">
        <v>91.11</v>
      </c>
      <c r="BO211" s="36">
        <v>64.290000000000006</v>
      </c>
      <c r="BP211" s="36">
        <v>69.23</v>
      </c>
      <c r="BQ211" s="36"/>
      <c r="BR211" s="36"/>
      <c r="BS211" s="36"/>
      <c r="BT211" s="36"/>
      <c r="BU211" s="36"/>
      <c r="BV211" s="36">
        <v>77.010000000000005</v>
      </c>
      <c r="BW211" s="36">
        <v>83.33</v>
      </c>
      <c r="BX211" s="36">
        <v>73.33</v>
      </c>
      <c r="BY211" s="36">
        <v>66.67</v>
      </c>
      <c r="BZ211" s="36">
        <v>71.430000000000007</v>
      </c>
      <c r="CA211" s="36">
        <v>69.23</v>
      </c>
      <c r="CB211" s="36">
        <v>67.92</v>
      </c>
      <c r="CC211" s="36">
        <v>74.08</v>
      </c>
      <c r="CD211" s="36">
        <v>87.04</v>
      </c>
      <c r="CE211" s="36">
        <v>73.099999999999994</v>
      </c>
      <c r="CF211" s="36">
        <v>98.8</v>
      </c>
      <c r="CG211" s="36">
        <v>72.64</v>
      </c>
      <c r="CH211" s="36">
        <v>75</v>
      </c>
      <c r="CI211" s="36">
        <v>81.819999999999993</v>
      </c>
      <c r="CJ211" s="36">
        <v>70.27</v>
      </c>
      <c r="CK211" s="36">
        <v>90.91</v>
      </c>
      <c r="CL211" s="36">
        <v>28.57</v>
      </c>
      <c r="CM211" s="36">
        <v>42.79</v>
      </c>
      <c r="CN211" s="36">
        <v>54.47</v>
      </c>
      <c r="CO211" s="36">
        <v>0</v>
      </c>
      <c r="CP211" s="36">
        <v>39.78</v>
      </c>
      <c r="CQ211" s="36">
        <v>21.59</v>
      </c>
      <c r="CR211" s="36">
        <v>21.62</v>
      </c>
      <c r="CS211" s="36">
        <v>0</v>
      </c>
      <c r="CT211" s="36">
        <v>23.33</v>
      </c>
      <c r="CU211" s="36">
        <v>25</v>
      </c>
      <c r="CV211" s="36">
        <v>16.670000000000002</v>
      </c>
      <c r="CW211" s="36">
        <v>85.91</v>
      </c>
      <c r="CX211" s="36">
        <v>73.760000000000005</v>
      </c>
      <c r="CY211" s="36">
        <v>85.14</v>
      </c>
      <c r="CZ211" s="36">
        <v>97.16</v>
      </c>
      <c r="DA211" s="36">
        <v>88.34</v>
      </c>
      <c r="DB211" s="36">
        <v>91.11</v>
      </c>
      <c r="DC211" s="36">
        <v>89.75</v>
      </c>
      <c r="DD211" s="37"/>
      <c r="DE211" s="37"/>
      <c r="DF211" s="37"/>
      <c r="DG211" s="37"/>
      <c r="DH211" s="37"/>
      <c r="DI211" s="37"/>
      <c r="DJ211" s="37"/>
      <c r="DK211" s="37"/>
      <c r="DL211" s="37"/>
      <c r="DM211" s="37"/>
      <c r="DN211" s="37"/>
      <c r="DO211" s="37"/>
      <c r="DP211" s="37"/>
      <c r="DQ211" s="37"/>
      <c r="DR211" s="37"/>
      <c r="DS211" s="37"/>
      <c r="DT211" s="37"/>
      <c r="DU211" s="37"/>
      <c r="DV211" s="37"/>
      <c r="DW211" s="37"/>
      <c r="DX211" s="37"/>
      <c r="DY211" s="37"/>
      <c r="DZ211" s="37"/>
      <c r="EA211" s="37"/>
      <c r="EB211" s="37"/>
      <c r="EC211" s="37"/>
      <c r="ED211" s="37"/>
      <c r="EE211" s="37"/>
    </row>
    <row r="212" spans="1:135" s="34" customFormat="1" ht="13.8" x14ac:dyDescent="0.3">
      <c r="A212" s="33" t="s">
        <v>577</v>
      </c>
      <c r="B212" s="34" t="s">
        <v>284</v>
      </c>
      <c r="C212" s="34" t="s">
        <v>101</v>
      </c>
      <c r="D212" s="34" t="s">
        <v>102</v>
      </c>
      <c r="E212" s="34" t="s">
        <v>143</v>
      </c>
      <c r="F212" s="34" t="s">
        <v>194</v>
      </c>
      <c r="G212" s="34" t="s">
        <v>105</v>
      </c>
      <c r="H212" s="34" t="s">
        <v>105</v>
      </c>
      <c r="I212" s="34" t="s">
        <v>536</v>
      </c>
      <c r="J212" s="35">
        <v>1</v>
      </c>
      <c r="K212" s="34" t="s">
        <v>537</v>
      </c>
      <c r="L212" s="34" t="s">
        <v>106</v>
      </c>
      <c r="M212" s="36">
        <v>87.67</v>
      </c>
      <c r="N212" s="36">
        <v>94.26</v>
      </c>
      <c r="O212" s="36">
        <v>93.75</v>
      </c>
      <c r="P212" s="36">
        <v>84.58</v>
      </c>
      <c r="Q212" s="36">
        <v>94.15</v>
      </c>
      <c r="R212" s="36">
        <v>80.760000000000005</v>
      </c>
      <c r="S212" s="36">
        <v>88.49</v>
      </c>
      <c r="T212" s="36">
        <v>98.71</v>
      </c>
      <c r="U212" s="36">
        <v>96.77</v>
      </c>
      <c r="V212" s="36">
        <v>100</v>
      </c>
      <c r="W212" s="36">
        <v>88.33</v>
      </c>
      <c r="X212" s="36">
        <v>96.18</v>
      </c>
      <c r="Y212" s="36">
        <v>100</v>
      </c>
      <c r="Z212" s="36">
        <v>92.44</v>
      </c>
      <c r="AA212" s="36">
        <v>90.91</v>
      </c>
      <c r="AB212" s="36">
        <v>81.25</v>
      </c>
      <c r="AC212" s="36">
        <v>95.18</v>
      </c>
      <c r="AD212" s="36">
        <v>97.27</v>
      </c>
      <c r="AE212" s="36">
        <v>76</v>
      </c>
      <c r="AF212" s="36">
        <v>92.11</v>
      </c>
      <c r="AG212" s="36">
        <v>100</v>
      </c>
      <c r="AH212" s="36">
        <v>88.46</v>
      </c>
      <c r="AI212" s="36">
        <v>100</v>
      </c>
      <c r="AJ212" s="36">
        <v>96.09</v>
      </c>
      <c r="AK212" s="36">
        <v>75.44</v>
      </c>
      <c r="AL212" s="36">
        <v>100</v>
      </c>
      <c r="AM212" s="36">
        <v>70.83</v>
      </c>
      <c r="AN212" s="36">
        <v>68</v>
      </c>
      <c r="AO212" s="36">
        <v>90.38</v>
      </c>
      <c r="AP212" s="36">
        <v>0</v>
      </c>
      <c r="AQ212" s="36">
        <v>60</v>
      </c>
      <c r="AR212" s="36">
        <v>64.290000000000006</v>
      </c>
      <c r="AS212" s="36">
        <v>82.35</v>
      </c>
      <c r="AT212" s="36">
        <v>80</v>
      </c>
      <c r="AU212" s="36">
        <v>77.78</v>
      </c>
      <c r="AV212" s="36"/>
      <c r="AW212" s="36">
        <v>66.3</v>
      </c>
      <c r="AX212" s="36">
        <v>61.11</v>
      </c>
      <c r="AY212" s="36">
        <v>66.67</v>
      </c>
      <c r="AZ212" s="36">
        <v>82.14</v>
      </c>
      <c r="BA212" s="36">
        <v>100</v>
      </c>
      <c r="BB212" s="36">
        <v>100</v>
      </c>
      <c r="BC212" s="36">
        <v>100</v>
      </c>
      <c r="BD212" s="36">
        <v>100</v>
      </c>
      <c r="BE212" s="36">
        <v>100</v>
      </c>
      <c r="BF212" s="36">
        <v>100</v>
      </c>
      <c r="BG212" s="36"/>
      <c r="BH212" s="36"/>
      <c r="BI212" s="36"/>
      <c r="BJ212" s="36"/>
      <c r="BK212" s="36">
        <v>95.37</v>
      </c>
      <c r="BL212" s="36">
        <v>97.3</v>
      </c>
      <c r="BM212" s="36">
        <v>87.5</v>
      </c>
      <c r="BN212" s="36">
        <v>97.83</v>
      </c>
      <c r="BO212" s="36">
        <v>100</v>
      </c>
      <c r="BP212" s="36">
        <v>90</v>
      </c>
      <c r="BQ212" s="36">
        <v>64</v>
      </c>
      <c r="BR212" s="36">
        <v>100</v>
      </c>
      <c r="BS212" s="36">
        <v>100</v>
      </c>
      <c r="BT212" s="36">
        <v>50</v>
      </c>
      <c r="BU212" s="36">
        <v>64.290000000000006</v>
      </c>
      <c r="BV212" s="36">
        <v>94.62</v>
      </c>
      <c r="BW212" s="36">
        <v>93.65</v>
      </c>
      <c r="BX212" s="36">
        <v>95.65</v>
      </c>
      <c r="BY212" s="36">
        <v>92.31</v>
      </c>
      <c r="BZ212" s="36">
        <v>95.24</v>
      </c>
      <c r="CA212" s="36">
        <v>96.3</v>
      </c>
      <c r="CB212" s="36">
        <v>92.45</v>
      </c>
      <c r="CC212" s="36">
        <v>94.15</v>
      </c>
      <c r="CD212" s="36">
        <v>97.47</v>
      </c>
      <c r="CE212" s="36">
        <v>94.44</v>
      </c>
      <c r="CF212" s="36">
        <v>100</v>
      </c>
      <c r="CG212" s="36">
        <v>63.44</v>
      </c>
      <c r="CH212" s="36">
        <v>57.5</v>
      </c>
      <c r="CI212" s="36">
        <v>72.73</v>
      </c>
      <c r="CJ212" s="36">
        <v>77.930000000000007</v>
      </c>
      <c r="CK212" s="36">
        <v>31.06</v>
      </c>
      <c r="CL212" s="36">
        <v>57.14</v>
      </c>
      <c r="CM212" s="36">
        <v>76.09</v>
      </c>
      <c r="CN212" s="36">
        <v>78.05</v>
      </c>
      <c r="CO212" s="36">
        <v>52.5</v>
      </c>
      <c r="CP212" s="36">
        <v>79.849999999999994</v>
      </c>
      <c r="CQ212" s="36">
        <v>88.49</v>
      </c>
      <c r="CR212" s="36">
        <v>94.59</v>
      </c>
      <c r="CS212" s="36">
        <v>86.96</v>
      </c>
      <c r="CT212" s="36">
        <v>100</v>
      </c>
      <c r="CU212" s="36">
        <v>90.91</v>
      </c>
      <c r="CV212" s="36">
        <v>66.67</v>
      </c>
      <c r="CW212" s="36">
        <v>98.71</v>
      </c>
      <c r="CX212" s="36">
        <v>98.68</v>
      </c>
      <c r="CY212" s="36">
        <v>98.8</v>
      </c>
      <c r="CZ212" s="36">
        <v>95.74</v>
      </c>
      <c r="DA212" s="36">
        <v>85.29</v>
      </c>
      <c r="DB212" s="36">
        <v>99.83</v>
      </c>
      <c r="DC212" s="36">
        <v>97.54</v>
      </c>
      <c r="DD212" s="37"/>
      <c r="DE212" s="37"/>
      <c r="DF212" s="37"/>
      <c r="DG212" s="37"/>
      <c r="DH212" s="37"/>
      <c r="DI212" s="37"/>
      <c r="DJ212" s="37"/>
      <c r="DK212" s="37"/>
      <c r="DL212" s="37"/>
      <c r="DM212" s="37"/>
      <c r="DN212" s="37"/>
      <c r="DO212" s="37"/>
      <c r="DP212" s="37"/>
      <c r="DQ212" s="37"/>
      <c r="DR212" s="37"/>
      <c r="DS212" s="37"/>
      <c r="DT212" s="37"/>
      <c r="DU212" s="37"/>
      <c r="DV212" s="37"/>
      <c r="DW212" s="37"/>
      <c r="DX212" s="37"/>
      <c r="DY212" s="37"/>
      <c r="DZ212" s="37"/>
      <c r="EA212" s="37"/>
      <c r="EB212" s="37"/>
      <c r="EC212" s="37"/>
      <c r="ED212" s="37"/>
      <c r="EE212" s="37"/>
    </row>
    <row r="213" spans="1:135" s="34" customFormat="1" ht="13.8" x14ac:dyDescent="0.3">
      <c r="A213" s="33" t="s">
        <v>577</v>
      </c>
      <c r="B213" s="34" t="s">
        <v>290</v>
      </c>
      <c r="C213" s="34" t="s">
        <v>101</v>
      </c>
      <c r="D213" s="34" t="s">
        <v>102</v>
      </c>
      <c r="E213" s="34" t="s">
        <v>143</v>
      </c>
      <c r="F213" s="34" t="s">
        <v>125</v>
      </c>
      <c r="G213" s="34" t="s">
        <v>105</v>
      </c>
      <c r="H213" s="34" t="s">
        <v>105</v>
      </c>
      <c r="I213" s="34" t="s">
        <v>536</v>
      </c>
      <c r="J213" s="35">
        <v>1</v>
      </c>
      <c r="K213" s="34" t="s">
        <v>537</v>
      </c>
      <c r="L213" s="34" t="s">
        <v>106</v>
      </c>
      <c r="M213" s="36">
        <v>70.2</v>
      </c>
      <c r="N213" s="36">
        <v>77.48</v>
      </c>
      <c r="O213" s="36">
        <v>85.04</v>
      </c>
      <c r="P213" s="36">
        <v>71.87</v>
      </c>
      <c r="Q213" s="36">
        <v>77.16</v>
      </c>
      <c r="R213" s="36">
        <v>71.900000000000006</v>
      </c>
      <c r="S213" s="36">
        <v>15</v>
      </c>
      <c r="T213" s="36">
        <v>76.069999999999993</v>
      </c>
      <c r="U213" s="36">
        <v>86.2</v>
      </c>
      <c r="V213" s="36">
        <v>86.21</v>
      </c>
      <c r="W213" s="36">
        <v>75</v>
      </c>
      <c r="X213" s="36">
        <v>88.89</v>
      </c>
      <c r="Y213" s="36">
        <v>75</v>
      </c>
      <c r="Z213" s="36">
        <v>70.34</v>
      </c>
      <c r="AA213" s="36">
        <v>83.87</v>
      </c>
      <c r="AB213" s="36">
        <v>58.33</v>
      </c>
      <c r="AC213" s="36">
        <v>63.53</v>
      </c>
      <c r="AD213" s="36">
        <v>89.93</v>
      </c>
      <c r="AE213" s="36">
        <v>61.33</v>
      </c>
      <c r="AF213" s="36">
        <v>78.95</v>
      </c>
      <c r="AG213" s="36">
        <v>91.67</v>
      </c>
      <c r="AH213" s="36">
        <v>80.77</v>
      </c>
      <c r="AI213" s="36">
        <v>77.78</v>
      </c>
      <c r="AJ213" s="36">
        <v>73.44</v>
      </c>
      <c r="AK213" s="36">
        <v>78.89</v>
      </c>
      <c r="AL213" s="36">
        <v>83.33</v>
      </c>
      <c r="AM213" s="36">
        <v>0</v>
      </c>
      <c r="AN213" s="36">
        <v>80.489999999999995</v>
      </c>
      <c r="AO213" s="36">
        <v>76.28</v>
      </c>
      <c r="AP213" s="36">
        <v>0</v>
      </c>
      <c r="AQ213" s="36">
        <v>97.5</v>
      </c>
      <c r="AR213" s="36">
        <v>50</v>
      </c>
      <c r="AS213" s="36">
        <v>86.9</v>
      </c>
      <c r="AT213" s="36">
        <v>80</v>
      </c>
      <c r="AU213" s="36"/>
      <c r="AV213" s="36"/>
      <c r="AW213" s="36">
        <v>66.67</v>
      </c>
      <c r="AX213" s="36">
        <v>27.78</v>
      </c>
      <c r="AY213" s="36">
        <v>78.12</v>
      </c>
      <c r="AZ213" s="36">
        <v>100</v>
      </c>
      <c r="BA213" s="36">
        <v>76.19</v>
      </c>
      <c r="BB213" s="36">
        <v>72.22</v>
      </c>
      <c r="BC213" s="36">
        <v>70</v>
      </c>
      <c r="BD213" s="36">
        <v>100</v>
      </c>
      <c r="BE213" s="36">
        <v>100</v>
      </c>
      <c r="BF213" s="36">
        <v>100</v>
      </c>
      <c r="BG213" s="36"/>
      <c r="BH213" s="36"/>
      <c r="BI213" s="36"/>
      <c r="BJ213" s="36"/>
      <c r="BK213" s="36">
        <v>63.86</v>
      </c>
      <c r="BL213" s="36">
        <v>35.71</v>
      </c>
      <c r="BM213" s="36">
        <v>42.86</v>
      </c>
      <c r="BN213" s="36">
        <v>78.12</v>
      </c>
      <c r="BO213" s="36">
        <v>61.54</v>
      </c>
      <c r="BP213" s="36">
        <v>62.5</v>
      </c>
      <c r="BQ213" s="36">
        <v>54.55</v>
      </c>
      <c r="BR213" s="36"/>
      <c r="BS213" s="36">
        <v>100</v>
      </c>
      <c r="BT213" s="36"/>
      <c r="BU213" s="36">
        <v>100</v>
      </c>
      <c r="BV213" s="36">
        <v>64.81</v>
      </c>
      <c r="BW213" s="36">
        <v>60.38</v>
      </c>
      <c r="BX213" s="36">
        <v>52.94</v>
      </c>
      <c r="BY213" s="36">
        <v>69.44</v>
      </c>
      <c r="BZ213" s="36">
        <v>62.5</v>
      </c>
      <c r="CA213" s="36">
        <v>65.38</v>
      </c>
      <c r="CB213" s="36">
        <v>66.67</v>
      </c>
      <c r="CC213" s="36">
        <v>77.16</v>
      </c>
      <c r="CD213" s="36">
        <v>78.39</v>
      </c>
      <c r="CE213" s="36">
        <v>80.709999999999994</v>
      </c>
      <c r="CF213" s="36">
        <v>76.47</v>
      </c>
      <c r="CG213" s="36">
        <v>53.77</v>
      </c>
      <c r="CH213" s="36">
        <v>62.5</v>
      </c>
      <c r="CI213" s="36">
        <v>63.64</v>
      </c>
      <c r="CJ213" s="36">
        <v>47.97</v>
      </c>
      <c r="CK213" s="36">
        <v>38.64</v>
      </c>
      <c r="CL213" s="36">
        <v>42.86</v>
      </c>
      <c r="CM213" s="36">
        <v>76.78</v>
      </c>
      <c r="CN213" s="36">
        <v>89.43</v>
      </c>
      <c r="CO213" s="36">
        <v>75</v>
      </c>
      <c r="CP213" s="36">
        <v>71.81</v>
      </c>
      <c r="CQ213" s="36">
        <v>15</v>
      </c>
      <c r="CR213" s="36">
        <v>0</v>
      </c>
      <c r="CS213" s="36">
        <v>0</v>
      </c>
      <c r="CT213" s="36">
        <v>0</v>
      </c>
      <c r="CU213" s="36">
        <v>3.57</v>
      </c>
      <c r="CV213" s="36">
        <v>58.33</v>
      </c>
      <c r="CW213" s="36">
        <v>76.069999999999993</v>
      </c>
      <c r="CX213" s="36">
        <v>70.569999999999993</v>
      </c>
      <c r="CY213" s="36">
        <v>69.48</v>
      </c>
      <c r="CZ213" s="36">
        <v>88.65</v>
      </c>
      <c r="DA213" s="36">
        <v>67.48</v>
      </c>
      <c r="DB213" s="36">
        <v>76.459999999999994</v>
      </c>
      <c r="DC213" s="36">
        <v>82.38</v>
      </c>
      <c r="DD213" s="37"/>
      <c r="DE213" s="37"/>
      <c r="DF213" s="37"/>
      <c r="DG213" s="37"/>
      <c r="DH213" s="37"/>
      <c r="DI213" s="37"/>
      <c r="DJ213" s="37"/>
      <c r="DK213" s="37"/>
      <c r="DL213" s="37"/>
      <c r="DM213" s="37"/>
      <c r="DN213" s="37"/>
      <c r="DO213" s="37"/>
      <c r="DP213" s="37"/>
      <c r="DQ213" s="37"/>
      <c r="DR213" s="37"/>
      <c r="DS213" s="37"/>
      <c r="DT213" s="37"/>
      <c r="DU213" s="37"/>
      <c r="DV213" s="37"/>
      <c r="DW213" s="37"/>
      <c r="DX213" s="37"/>
      <c r="DY213" s="37"/>
      <c r="DZ213" s="37"/>
      <c r="EA213" s="37"/>
      <c r="EB213" s="37"/>
      <c r="EC213" s="37"/>
      <c r="ED213" s="37"/>
      <c r="EE213" s="37"/>
    </row>
    <row r="214" spans="1:135" s="34" customFormat="1" ht="13.8" x14ac:dyDescent="0.3">
      <c r="A214" s="33" t="s">
        <v>577</v>
      </c>
      <c r="B214" s="15" t="s">
        <v>378</v>
      </c>
      <c r="C214" s="15" t="s">
        <v>101</v>
      </c>
      <c r="D214" s="15" t="s">
        <v>320</v>
      </c>
      <c r="E214" s="15" t="s">
        <v>350</v>
      </c>
      <c r="F214" s="15" t="s">
        <v>116</v>
      </c>
      <c r="G214" s="15" t="s">
        <v>105</v>
      </c>
      <c r="H214" s="15" t="s">
        <v>105</v>
      </c>
      <c r="I214" s="15" t="s">
        <v>536</v>
      </c>
      <c r="J214" s="39">
        <v>1</v>
      </c>
      <c r="K214" s="15" t="s">
        <v>542</v>
      </c>
      <c r="L214" s="15" t="s">
        <v>324</v>
      </c>
      <c r="M214" s="16"/>
      <c r="N214" s="16"/>
      <c r="O214" s="16"/>
      <c r="P214" s="16"/>
      <c r="Q214" s="16"/>
      <c r="R214" s="16"/>
      <c r="S214" s="16"/>
      <c r="T214" s="16"/>
      <c r="U214" s="16"/>
      <c r="V214" s="16"/>
      <c r="W214" s="16"/>
      <c r="X214" s="16"/>
      <c r="Y214" s="16"/>
      <c r="Z214" s="16">
        <v>72.27</v>
      </c>
      <c r="AA214" s="16">
        <v>84.85</v>
      </c>
      <c r="AB214" s="16">
        <v>59.38</v>
      </c>
      <c r="AC214" s="16">
        <v>73.489999999999995</v>
      </c>
      <c r="AD214" s="16"/>
      <c r="AE214" s="16"/>
      <c r="AF214" s="16"/>
      <c r="AG214" s="16"/>
      <c r="AH214" s="16"/>
      <c r="AI214" s="16"/>
      <c r="AJ214" s="16"/>
      <c r="AK214" s="16">
        <v>82.49</v>
      </c>
      <c r="AL214" s="16"/>
      <c r="AM214" s="16"/>
      <c r="AN214" s="16">
        <v>72</v>
      </c>
      <c r="AO214" s="16">
        <v>75</v>
      </c>
      <c r="AP214" s="16">
        <v>0</v>
      </c>
      <c r="AQ214" s="16"/>
      <c r="AR214" s="16">
        <v>28.57</v>
      </c>
      <c r="AS214" s="16">
        <v>98.82</v>
      </c>
      <c r="AT214" s="16">
        <v>88.57</v>
      </c>
      <c r="AU214" s="16"/>
      <c r="AV214" s="16"/>
      <c r="AW214" s="16"/>
      <c r="AX214" s="16"/>
      <c r="AY214" s="16"/>
      <c r="AZ214" s="16"/>
      <c r="BA214" s="16">
        <v>100</v>
      </c>
      <c r="BB214" s="16">
        <v>100</v>
      </c>
      <c r="BC214" s="16">
        <v>100</v>
      </c>
      <c r="BD214" s="16">
        <v>100</v>
      </c>
      <c r="BE214" s="16">
        <v>100</v>
      </c>
      <c r="BF214" s="16">
        <v>100</v>
      </c>
      <c r="BG214" s="16"/>
      <c r="BH214" s="16"/>
      <c r="BI214" s="16"/>
      <c r="BJ214" s="16"/>
      <c r="BK214" s="16">
        <v>68.42</v>
      </c>
      <c r="BL214" s="16">
        <v>82.76</v>
      </c>
      <c r="BM214" s="16">
        <v>50</v>
      </c>
      <c r="BN214" s="16">
        <v>85.37</v>
      </c>
      <c r="BO214" s="16">
        <v>70.59</v>
      </c>
      <c r="BP214" s="16">
        <v>30</v>
      </c>
      <c r="BQ214" s="16">
        <v>40.82</v>
      </c>
      <c r="BR214" s="16">
        <v>100</v>
      </c>
      <c r="BS214" s="16">
        <v>50</v>
      </c>
      <c r="BT214" s="16">
        <v>30.77</v>
      </c>
      <c r="BU214" s="16">
        <v>42.86</v>
      </c>
      <c r="BV214" s="16">
        <v>82.55</v>
      </c>
      <c r="BW214" s="16">
        <v>77.59</v>
      </c>
      <c r="BX214" s="16">
        <v>86.36</v>
      </c>
      <c r="BY214" s="16">
        <v>80.77</v>
      </c>
      <c r="BZ214" s="16">
        <v>85.71</v>
      </c>
      <c r="CA214" s="16">
        <v>76.92</v>
      </c>
      <c r="CB214" s="16">
        <v>86.79</v>
      </c>
      <c r="CC214" s="16"/>
      <c r="CD214" s="16">
        <v>93.04</v>
      </c>
      <c r="CE214" s="16">
        <v>88.89</v>
      </c>
      <c r="CF214" s="16">
        <v>96.51</v>
      </c>
      <c r="CG214" s="16">
        <v>35.770000000000003</v>
      </c>
      <c r="CH214" s="16">
        <v>47.5</v>
      </c>
      <c r="CI214" s="16">
        <v>54.55</v>
      </c>
      <c r="CJ214" s="16">
        <v>27.03</v>
      </c>
      <c r="CK214" s="16">
        <v>26.52</v>
      </c>
      <c r="CL214" s="16">
        <v>0</v>
      </c>
      <c r="CM214" s="16"/>
      <c r="CN214" s="16"/>
      <c r="CO214" s="16"/>
      <c r="CP214" s="16"/>
      <c r="CQ214" s="16"/>
      <c r="CR214" s="16"/>
      <c r="CS214" s="16"/>
      <c r="CT214" s="16"/>
      <c r="CU214" s="16"/>
      <c r="CV214" s="16"/>
      <c r="CW214" s="16">
        <v>86.28</v>
      </c>
      <c r="CX214" s="16">
        <v>77.37</v>
      </c>
      <c r="CY214" s="16">
        <v>89.76</v>
      </c>
      <c r="CZ214" s="16">
        <v>95.65</v>
      </c>
      <c r="DA214" s="16">
        <v>67.67</v>
      </c>
      <c r="DB214" s="16">
        <v>90.51</v>
      </c>
      <c r="DC214" s="16"/>
      <c r="DD214" s="37"/>
      <c r="DE214" s="37"/>
      <c r="DF214" s="37"/>
      <c r="DG214" s="37"/>
      <c r="DH214" s="37"/>
      <c r="DI214" s="37"/>
      <c r="DJ214" s="37"/>
      <c r="DK214" s="37"/>
      <c r="DL214" s="37"/>
      <c r="DM214" s="37"/>
      <c r="DN214" s="37"/>
      <c r="DO214" s="37"/>
      <c r="DP214" s="37"/>
      <c r="DQ214" s="37"/>
      <c r="DR214" s="37"/>
      <c r="DS214" s="37"/>
      <c r="DT214" s="37"/>
      <c r="DU214" s="37"/>
      <c r="DV214" s="37"/>
      <c r="DW214" s="37"/>
      <c r="DX214" s="37"/>
      <c r="DY214" s="37"/>
      <c r="DZ214" s="37"/>
      <c r="EA214" s="37"/>
      <c r="EB214" s="37"/>
      <c r="EC214" s="37"/>
      <c r="ED214" s="37"/>
      <c r="EE214" s="37"/>
    </row>
    <row r="215" spans="1:135" s="15" customFormat="1" ht="13.8" x14ac:dyDescent="0.3">
      <c r="A215" s="33" t="s">
        <v>577</v>
      </c>
      <c r="B215" s="15" t="s">
        <v>349</v>
      </c>
      <c r="C215" s="15" t="s">
        <v>101</v>
      </c>
      <c r="D215" s="15" t="s">
        <v>320</v>
      </c>
      <c r="E215" s="15" t="s">
        <v>350</v>
      </c>
      <c r="F215" s="15" t="s">
        <v>116</v>
      </c>
      <c r="G215" s="15" t="s">
        <v>207</v>
      </c>
      <c r="H215" s="15" t="s">
        <v>208</v>
      </c>
      <c r="I215" s="15" t="s">
        <v>536</v>
      </c>
      <c r="J215" s="39">
        <v>1</v>
      </c>
      <c r="K215" s="15" t="s">
        <v>542</v>
      </c>
      <c r="L215" s="15" t="s">
        <v>324</v>
      </c>
      <c r="M215" s="16"/>
      <c r="N215" s="16"/>
      <c r="O215" s="16"/>
      <c r="P215" s="16"/>
      <c r="Q215" s="16"/>
      <c r="R215" s="16"/>
      <c r="S215" s="16"/>
      <c r="T215" s="16"/>
      <c r="U215" s="16"/>
      <c r="V215" s="16"/>
      <c r="W215" s="16"/>
      <c r="X215" s="16"/>
      <c r="Y215" s="16"/>
      <c r="Z215" s="16">
        <v>94.31</v>
      </c>
      <c r="AA215" s="16">
        <v>93.94</v>
      </c>
      <c r="AB215" s="16">
        <v>88.89</v>
      </c>
      <c r="AC215" s="16">
        <v>94.25</v>
      </c>
      <c r="AD215" s="16"/>
      <c r="AE215" s="16"/>
      <c r="AF215" s="16"/>
      <c r="AG215" s="16"/>
      <c r="AH215" s="16"/>
      <c r="AI215" s="16"/>
      <c r="AJ215" s="16"/>
      <c r="AK215" s="16">
        <v>77.94</v>
      </c>
      <c r="AL215" s="16"/>
      <c r="AM215" s="16"/>
      <c r="AN215" s="16">
        <v>55.56</v>
      </c>
      <c r="AO215" s="16">
        <v>61.11</v>
      </c>
      <c r="AP215" s="16">
        <v>0</v>
      </c>
      <c r="AQ215" s="16"/>
      <c r="AR215" s="16">
        <v>71.430000000000007</v>
      </c>
      <c r="AS215" s="16">
        <v>98.24</v>
      </c>
      <c r="AT215" s="16">
        <v>65.709999999999994</v>
      </c>
      <c r="AU215" s="16"/>
      <c r="AV215" s="16"/>
      <c r="AW215" s="16"/>
      <c r="AX215" s="16"/>
      <c r="AY215" s="16"/>
      <c r="AZ215" s="16"/>
      <c r="BA215" s="16">
        <v>97.73</v>
      </c>
      <c r="BB215" s="16">
        <v>100</v>
      </c>
      <c r="BC215" s="16">
        <v>95</v>
      </c>
      <c r="BD215" s="16">
        <v>100</v>
      </c>
      <c r="BE215" s="16">
        <v>100</v>
      </c>
      <c r="BF215" s="16">
        <v>75</v>
      </c>
      <c r="BG215" s="16"/>
      <c r="BH215" s="16"/>
      <c r="BI215" s="16"/>
      <c r="BJ215" s="16"/>
      <c r="BK215" s="16">
        <v>84.16</v>
      </c>
      <c r="BL215" s="16">
        <v>89.66</v>
      </c>
      <c r="BM215" s="16">
        <v>87.5</v>
      </c>
      <c r="BN215" s="16">
        <v>90.24</v>
      </c>
      <c r="BO215" s="16">
        <v>88.24</v>
      </c>
      <c r="BP215" s="16">
        <v>76.92</v>
      </c>
      <c r="BQ215" s="16">
        <v>73.47</v>
      </c>
      <c r="BR215" s="16">
        <v>100</v>
      </c>
      <c r="BS215" s="16">
        <v>100</v>
      </c>
      <c r="BT215" s="16">
        <v>65.38</v>
      </c>
      <c r="BU215" s="16">
        <v>71.430000000000007</v>
      </c>
      <c r="BV215" s="16">
        <v>95.3</v>
      </c>
      <c r="BW215" s="16">
        <v>93.1</v>
      </c>
      <c r="BX215" s="16">
        <v>95.45</v>
      </c>
      <c r="BY215" s="16">
        <v>96.15</v>
      </c>
      <c r="BZ215" s="16">
        <v>85.71</v>
      </c>
      <c r="CA215" s="16">
        <v>100</v>
      </c>
      <c r="CB215" s="16">
        <v>98.11</v>
      </c>
      <c r="CC215" s="16"/>
      <c r="CD215" s="16">
        <v>92.99</v>
      </c>
      <c r="CE215" s="16">
        <v>84.72</v>
      </c>
      <c r="CF215" s="16">
        <v>100</v>
      </c>
      <c r="CG215" s="16">
        <v>81.31</v>
      </c>
      <c r="CH215" s="16">
        <v>67.5</v>
      </c>
      <c r="CI215" s="16">
        <v>90.91</v>
      </c>
      <c r="CJ215" s="16">
        <v>87.72</v>
      </c>
      <c r="CK215" s="16">
        <v>87.88</v>
      </c>
      <c r="CL215" s="16">
        <v>100</v>
      </c>
      <c r="CM215" s="16"/>
      <c r="CN215" s="16"/>
      <c r="CO215" s="16"/>
      <c r="CP215" s="16"/>
      <c r="CQ215" s="16"/>
      <c r="CR215" s="16"/>
      <c r="CS215" s="16"/>
      <c r="CT215" s="16"/>
      <c r="CU215" s="16"/>
      <c r="CV215" s="16"/>
      <c r="CW215" s="16">
        <v>91.42</v>
      </c>
      <c r="CX215" s="16">
        <v>89.78</v>
      </c>
      <c r="CY215" s="16">
        <v>89.16</v>
      </c>
      <c r="CZ215" s="16">
        <v>91.3</v>
      </c>
      <c r="DA215" s="16">
        <v>92.76</v>
      </c>
      <c r="DB215" s="16">
        <v>94.43</v>
      </c>
      <c r="DC215" s="16"/>
      <c r="DD215" s="38"/>
      <c r="DE215" s="38"/>
      <c r="DF215" s="38"/>
      <c r="DG215" s="38"/>
      <c r="DH215" s="38"/>
      <c r="DI215" s="38"/>
      <c r="DJ215" s="38"/>
      <c r="DK215" s="38"/>
      <c r="DL215" s="38"/>
      <c r="DM215" s="38"/>
      <c r="DN215" s="38"/>
      <c r="DO215" s="38"/>
      <c r="DP215" s="38"/>
      <c r="DQ215" s="38"/>
      <c r="DR215" s="38"/>
      <c r="DS215" s="38"/>
      <c r="DT215" s="38"/>
      <c r="DU215" s="38"/>
      <c r="DV215" s="38"/>
      <c r="DW215" s="38"/>
      <c r="DX215" s="38"/>
      <c r="DY215" s="38"/>
      <c r="DZ215" s="38"/>
      <c r="EA215" s="38"/>
      <c r="EB215" s="38"/>
      <c r="EC215" s="38"/>
      <c r="ED215" s="38"/>
      <c r="EE215" s="38"/>
    </row>
    <row r="216" spans="1:135" s="15" customFormat="1" ht="13.8" x14ac:dyDescent="0.3">
      <c r="A216" s="33" t="s">
        <v>577</v>
      </c>
      <c r="B216" s="15" t="s">
        <v>353</v>
      </c>
      <c r="C216" s="15" t="s">
        <v>101</v>
      </c>
      <c r="D216" s="15" t="s">
        <v>320</v>
      </c>
      <c r="E216" s="15" t="s">
        <v>350</v>
      </c>
      <c r="F216" s="15" t="s">
        <v>116</v>
      </c>
      <c r="G216" s="15" t="s">
        <v>337</v>
      </c>
      <c r="H216" s="15" t="s">
        <v>338</v>
      </c>
      <c r="I216" s="15" t="s">
        <v>536</v>
      </c>
      <c r="J216" s="39">
        <v>1</v>
      </c>
      <c r="K216" s="15" t="s">
        <v>542</v>
      </c>
      <c r="L216" s="15" t="s">
        <v>324</v>
      </c>
      <c r="M216" s="16"/>
      <c r="N216" s="16"/>
      <c r="O216" s="16"/>
      <c r="P216" s="16"/>
      <c r="Q216" s="16"/>
      <c r="R216" s="16"/>
      <c r="S216" s="16"/>
      <c r="T216" s="16"/>
      <c r="U216" s="16"/>
      <c r="V216" s="16"/>
      <c r="W216" s="16"/>
      <c r="X216" s="16"/>
      <c r="Y216" s="16"/>
      <c r="Z216" s="16">
        <v>86.99</v>
      </c>
      <c r="AA216" s="16">
        <v>90.91</v>
      </c>
      <c r="AB216" s="16">
        <v>77.78</v>
      </c>
      <c r="AC216" s="16">
        <v>88.51</v>
      </c>
      <c r="AD216" s="16"/>
      <c r="AE216" s="16"/>
      <c r="AF216" s="16"/>
      <c r="AG216" s="16"/>
      <c r="AH216" s="16"/>
      <c r="AI216" s="16"/>
      <c r="AJ216" s="16"/>
      <c r="AK216" s="16">
        <v>77.84</v>
      </c>
      <c r="AL216" s="16"/>
      <c r="AM216" s="16"/>
      <c r="AN216" s="16">
        <v>58.33</v>
      </c>
      <c r="AO216" s="16">
        <v>83.33</v>
      </c>
      <c r="AP216" s="16">
        <v>0</v>
      </c>
      <c r="AQ216" s="16"/>
      <c r="AR216" s="16">
        <v>7.14</v>
      </c>
      <c r="AS216" s="16">
        <v>92.35</v>
      </c>
      <c r="AT216" s="16">
        <v>100</v>
      </c>
      <c r="AU216" s="16"/>
      <c r="AV216" s="16"/>
      <c r="AW216" s="16"/>
      <c r="AX216" s="16"/>
      <c r="AY216" s="16"/>
      <c r="AZ216" s="16"/>
      <c r="BA216" s="16">
        <v>93.18</v>
      </c>
      <c r="BB216" s="16">
        <v>94.44</v>
      </c>
      <c r="BC216" s="16">
        <v>100</v>
      </c>
      <c r="BD216" s="16">
        <v>100</v>
      </c>
      <c r="BE216" s="16">
        <v>75</v>
      </c>
      <c r="BF216" s="16">
        <v>100</v>
      </c>
      <c r="BG216" s="16"/>
      <c r="BH216" s="16"/>
      <c r="BI216" s="16"/>
      <c r="BJ216" s="16"/>
      <c r="BK216" s="16">
        <v>81.13</v>
      </c>
      <c r="BL216" s="16">
        <v>100</v>
      </c>
      <c r="BM216" s="16">
        <v>68.75</v>
      </c>
      <c r="BN216" s="16">
        <v>82.61</v>
      </c>
      <c r="BO216" s="16">
        <v>77.78</v>
      </c>
      <c r="BP216" s="16">
        <v>76.92</v>
      </c>
      <c r="BQ216" s="16">
        <v>51.02</v>
      </c>
      <c r="BR216" s="16">
        <v>100</v>
      </c>
      <c r="BS216" s="16">
        <v>33.33</v>
      </c>
      <c r="BT216" s="16">
        <v>38.46</v>
      </c>
      <c r="BU216" s="16">
        <v>71.430000000000007</v>
      </c>
      <c r="BV216" s="16">
        <v>89.71</v>
      </c>
      <c r="BW216" s="16">
        <v>81.03</v>
      </c>
      <c r="BX216" s="16">
        <v>100</v>
      </c>
      <c r="BY216" s="16">
        <v>92.31</v>
      </c>
      <c r="BZ216" s="16">
        <v>100</v>
      </c>
      <c r="CA216" s="16">
        <v>96.15</v>
      </c>
      <c r="CB216" s="16">
        <v>95.6</v>
      </c>
      <c r="CC216" s="16"/>
      <c r="CD216" s="16">
        <v>82.28</v>
      </c>
      <c r="CE216" s="16">
        <v>76.39</v>
      </c>
      <c r="CF216" s="16">
        <v>87.21</v>
      </c>
      <c r="CG216" s="16">
        <v>66.67</v>
      </c>
      <c r="CH216" s="16">
        <v>57.5</v>
      </c>
      <c r="CI216" s="16">
        <v>81.819999999999993</v>
      </c>
      <c r="CJ216" s="16">
        <v>81.14</v>
      </c>
      <c r="CK216" s="16">
        <v>40.909999999999997</v>
      </c>
      <c r="CL216" s="16">
        <v>57.14</v>
      </c>
      <c r="CM216" s="16"/>
      <c r="CN216" s="16"/>
      <c r="CO216" s="16"/>
      <c r="CP216" s="16"/>
      <c r="CQ216" s="16"/>
      <c r="CR216" s="16"/>
      <c r="CS216" s="16"/>
      <c r="CT216" s="16"/>
      <c r="CU216" s="16"/>
      <c r="CV216" s="16"/>
      <c r="CW216" s="16">
        <v>93.51</v>
      </c>
      <c r="CX216" s="16">
        <v>89.05</v>
      </c>
      <c r="CY216" s="16">
        <v>95.18</v>
      </c>
      <c r="CZ216" s="16">
        <v>93.48</v>
      </c>
      <c r="DA216" s="16">
        <v>81.91</v>
      </c>
      <c r="DB216" s="16">
        <v>95.58</v>
      </c>
      <c r="DC216" s="16"/>
      <c r="DD216" s="38"/>
      <c r="DE216" s="38"/>
      <c r="DF216" s="38"/>
      <c r="DG216" s="38"/>
      <c r="DH216" s="38"/>
      <c r="DI216" s="38"/>
      <c r="DJ216" s="38"/>
      <c r="DK216" s="38"/>
      <c r="DL216" s="38"/>
      <c r="DM216" s="38"/>
      <c r="DN216" s="38"/>
      <c r="DO216" s="38"/>
      <c r="DP216" s="38"/>
      <c r="DQ216" s="38"/>
      <c r="DR216" s="38"/>
      <c r="DS216" s="38"/>
      <c r="DT216" s="38"/>
      <c r="DU216" s="38"/>
      <c r="DV216" s="38"/>
      <c r="DW216" s="38"/>
      <c r="DX216" s="38"/>
      <c r="DY216" s="38"/>
      <c r="DZ216" s="38"/>
      <c r="EA216" s="38"/>
      <c r="EB216" s="38"/>
      <c r="EC216" s="38"/>
      <c r="ED216" s="38"/>
      <c r="EE216" s="38"/>
    </row>
    <row r="217" spans="1:135" s="34" customFormat="1" ht="13.8" x14ac:dyDescent="0.3">
      <c r="A217" s="33" t="s">
        <v>577</v>
      </c>
      <c r="B217" s="15" t="s">
        <v>375</v>
      </c>
      <c r="C217" s="15" t="s">
        <v>101</v>
      </c>
      <c r="D217" s="15" t="s">
        <v>320</v>
      </c>
      <c r="E217" s="15" t="s">
        <v>350</v>
      </c>
      <c r="F217" s="15" t="s">
        <v>116</v>
      </c>
      <c r="G217" s="15" t="s">
        <v>376</v>
      </c>
      <c r="H217" s="15" t="s">
        <v>377</v>
      </c>
      <c r="I217" s="15" t="s">
        <v>539</v>
      </c>
      <c r="J217" s="39">
        <v>1</v>
      </c>
      <c r="K217" s="15" t="s">
        <v>542</v>
      </c>
      <c r="L217" s="15" t="s">
        <v>324</v>
      </c>
      <c r="M217" s="16"/>
      <c r="N217" s="16"/>
      <c r="O217" s="16"/>
      <c r="P217" s="16"/>
      <c r="Q217" s="16"/>
      <c r="R217" s="16"/>
      <c r="S217" s="16"/>
      <c r="T217" s="16"/>
      <c r="U217" s="16"/>
      <c r="V217" s="16"/>
      <c r="W217" s="16"/>
      <c r="X217" s="16"/>
      <c r="Y217" s="16"/>
      <c r="Z217" s="16">
        <v>57.75</v>
      </c>
      <c r="AA217" s="16">
        <v>28</v>
      </c>
      <c r="AB217" s="16">
        <v>36.840000000000003</v>
      </c>
      <c r="AC217" s="16">
        <v>71.150000000000006</v>
      </c>
      <c r="AD217" s="16"/>
      <c r="AE217" s="16"/>
      <c r="AF217" s="16"/>
      <c r="AG217" s="16"/>
      <c r="AH217" s="16"/>
      <c r="AI217" s="16"/>
      <c r="AJ217" s="16"/>
      <c r="AK217" s="16">
        <v>74.040000000000006</v>
      </c>
      <c r="AL217" s="16"/>
      <c r="AM217" s="16"/>
      <c r="AN217" s="16">
        <v>16.670000000000002</v>
      </c>
      <c r="AO217" s="16">
        <v>75.83</v>
      </c>
      <c r="AP217" s="16">
        <v>0</v>
      </c>
      <c r="AQ217" s="16"/>
      <c r="AR217" s="16">
        <v>92.86</v>
      </c>
      <c r="AS217" s="16">
        <v>79.22</v>
      </c>
      <c r="AT217" s="16">
        <v>77.14</v>
      </c>
      <c r="AU217" s="16"/>
      <c r="AV217" s="16"/>
      <c r="AW217" s="16"/>
      <c r="AX217" s="16"/>
      <c r="AY217" s="16"/>
      <c r="AZ217" s="16"/>
      <c r="BA217" s="16"/>
      <c r="BB217" s="16"/>
      <c r="BC217" s="16"/>
      <c r="BD217" s="16"/>
      <c r="BE217" s="16"/>
      <c r="BF217" s="16"/>
      <c r="BG217" s="16"/>
      <c r="BH217" s="16"/>
      <c r="BI217" s="16"/>
      <c r="BJ217" s="16"/>
      <c r="BK217" s="16">
        <v>73.53</v>
      </c>
      <c r="BL217" s="16">
        <v>80</v>
      </c>
      <c r="BM217" s="16">
        <v>81.25</v>
      </c>
      <c r="BN217" s="16">
        <v>78.05</v>
      </c>
      <c r="BO217" s="16">
        <v>70.59</v>
      </c>
      <c r="BP217" s="16">
        <v>65.38</v>
      </c>
      <c r="BQ217" s="16">
        <v>66.67</v>
      </c>
      <c r="BR217" s="16">
        <v>100</v>
      </c>
      <c r="BS217" s="16">
        <v>83.33</v>
      </c>
      <c r="BT217" s="16">
        <v>22.22</v>
      </c>
      <c r="BU217" s="16">
        <v>85.71</v>
      </c>
      <c r="BV217" s="16">
        <v>78.52</v>
      </c>
      <c r="BW217" s="16">
        <v>79.25</v>
      </c>
      <c r="BX217" s="16">
        <v>63.64</v>
      </c>
      <c r="BY217" s="16">
        <v>80</v>
      </c>
      <c r="BZ217" s="16">
        <v>85.71</v>
      </c>
      <c r="CA217" s="16">
        <v>72.73</v>
      </c>
      <c r="CB217" s="16">
        <v>77.55</v>
      </c>
      <c r="CC217" s="16"/>
      <c r="CD217" s="16">
        <v>77.27</v>
      </c>
      <c r="CE217" s="16">
        <v>73.33</v>
      </c>
      <c r="CF217" s="16">
        <v>80.12</v>
      </c>
      <c r="CG217" s="16">
        <v>65.19</v>
      </c>
      <c r="CH217" s="16">
        <v>70</v>
      </c>
      <c r="CI217" s="16">
        <v>90.91</v>
      </c>
      <c r="CJ217" s="16">
        <v>54.17</v>
      </c>
      <c r="CK217" s="16">
        <v>56.06</v>
      </c>
      <c r="CL217" s="16">
        <v>71.430000000000007</v>
      </c>
      <c r="CM217" s="16"/>
      <c r="CN217" s="16"/>
      <c r="CO217" s="16"/>
      <c r="CP217" s="16"/>
      <c r="CQ217" s="16"/>
      <c r="CR217" s="16"/>
      <c r="CS217" s="16"/>
      <c r="CT217" s="16"/>
      <c r="CU217" s="16"/>
      <c r="CV217" s="16"/>
      <c r="CW217" s="16">
        <v>84.02</v>
      </c>
      <c r="CX217" s="16">
        <v>62.75</v>
      </c>
      <c r="CY217" s="16">
        <v>100</v>
      </c>
      <c r="CZ217" s="16">
        <v>92.31</v>
      </c>
      <c r="DA217" s="16">
        <v>74.349999999999994</v>
      </c>
      <c r="DB217" s="16">
        <v>92.13</v>
      </c>
      <c r="DC217" s="16"/>
      <c r="DD217" s="37"/>
      <c r="DE217" s="37"/>
      <c r="DF217" s="37"/>
      <c r="DG217" s="37"/>
      <c r="DH217" s="37"/>
      <c r="DI217" s="37"/>
      <c r="DJ217" s="37"/>
      <c r="DK217" s="37"/>
      <c r="DL217" s="37"/>
      <c r="DM217" s="37"/>
      <c r="DN217" s="37"/>
      <c r="DO217" s="37"/>
      <c r="DP217" s="37"/>
      <c r="DQ217" s="37"/>
      <c r="DR217" s="37"/>
      <c r="DS217" s="37"/>
      <c r="DT217" s="37"/>
      <c r="DU217" s="37"/>
      <c r="DV217" s="37"/>
      <c r="DW217" s="37"/>
      <c r="DX217" s="37"/>
      <c r="DY217" s="37"/>
      <c r="DZ217" s="37"/>
      <c r="EA217" s="37"/>
      <c r="EB217" s="37"/>
      <c r="EC217" s="37"/>
      <c r="ED217" s="37"/>
      <c r="EE217" s="37"/>
    </row>
    <row r="218" spans="1:135" s="34" customFormat="1" ht="13.8" x14ac:dyDescent="0.3">
      <c r="A218" s="33" t="s">
        <v>577</v>
      </c>
      <c r="B218" s="15" t="s">
        <v>358</v>
      </c>
      <c r="C218" s="15" t="s">
        <v>101</v>
      </c>
      <c r="D218" s="15" t="s">
        <v>320</v>
      </c>
      <c r="E218" s="15" t="s">
        <v>350</v>
      </c>
      <c r="F218" s="15" t="s">
        <v>116</v>
      </c>
      <c r="G218" s="15" t="s">
        <v>359</v>
      </c>
      <c r="H218" s="15" t="s">
        <v>360</v>
      </c>
      <c r="I218" s="15" t="s">
        <v>536</v>
      </c>
      <c r="J218" s="39">
        <v>1</v>
      </c>
      <c r="K218" s="15" t="s">
        <v>542</v>
      </c>
      <c r="L218" s="15" t="s">
        <v>324</v>
      </c>
      <c r="M218" s="16"/>
      <c r="N218" s="16"/>
      <c r="O218" s="16"/>
      <c r="P218" s="16"/>
      <c r="Q218" s="16"/>
      <c r="R218" s="16"/>
      <c r="S218" s="16"/>
      <c r="T218" s="16"/>
      <c r="U218" s="16"/>
      <c r="V218" s="16"/>
      <c r="W218" s="16"/>
      <c r="X218" s="16"/>
      <c r="Y218" s="16"/>
      <c r="Z218" s="16">
        <v>65.849999999999994</v>
      </c>
      <c r="AA218" s="16">
        <v>69.7</v>
      </c>
      <c r="AB218" s="16">
        <v>52.78</v>
      </c>
      <c r="AC218" s="16">
        <v>68.97</v>
      </c>
      <c r="AD218" s="16"/>
      <c r="AE218" s="16"/>
      <c r="AF218" s="16"/>
      <c r="AG218" s="16"/>
      <c r="AH218" s="16"/>
      <c r="AI218" s="16"/>
      <c r="AJ218" s="16"/>
      <c r="AK218" s="16">
        <v>56.25</v>
      </c>
      <c r="AL218" s="16"/>
      <c r="AM218" s="16"/>
      <c r="AN218" s="16">
        <v>23.53</v>
      </c>
      <c r="AO218" s="16">
        <v>53.85</v>
      </c>
      <c r="AP218" s="16">
        <v>0</v>
      </c>
      <c r="AQ218" s="16"/>
      <c r="AR218" s="16">
        <v>10</v>
      </c>
      <c r="AS218" s="16">
        <v>84.71</v>
      </c>
      <c r="AT218" s="16">
        <v>20</v>
      </c>
      <c r="AU218" s="16"/>
      <c r="AV218" s="16"/>
      <c r="AW218" s="16"/>
      <c r="AX218" s="16"/>
      <c r="AY218" s="16"/>
      <c r="AZ218" s="16"/>
      <c r="BA218" s="16">
        <v>38.64</v>
      </c>
      <c r="BB218" s="16">
        <v>66.67</v>
      </c>
      <c r="BC218" s="16">
        <v>45</v>
      </c>
      <c r="BD218" s="16">
        <v>33.33</v>
      </c>
      <c r="BE218" s="16">
        <v>25</v>
      </c>
      <c r="BF218" s="16">
        <v>25</v>
      </c>
      <c r="BG218" s="16"/>
      <c r="BH218" s="16"/>
      <c r="BI218" s="16"/>
      <c r="BJ218" s="16"/>
      <c r="BK218" s="16">
        <v>65.17</v>
      </c>
      <c r="BL218" s="16">
        <v>73.91</v>
      </c>
      <c r="BM218" s="16">
        <v>50</v>
      </c>
      <c r="BN218" s="16">
        <v>82.93</v>
      </c>
      <c r="BO218" s="16">
        <v>76.92</v>
      </c>
      <c r="BP218" s="16">
        <v>30</v>
      </c>
      <c r="BQ218" s="16">
        <v>56.82</v>
      </c>
      <c r="BR218" s="16">
        <v>100</v>
      </c>
      <c r="BS218" s="16">
        <v>50</v>
      </c>
      <c r="BT218" s="16">
        <v>52</v>
      </c>
      <c r="BU218" s="16">
        <v>58.33</v>
      </c>
      <c r="BV218" s="16">
        <v>68.78</v>
      </c>
      <c r="BW218" s="16">
        <v>65.38</v>
      </c>
      <c r="BX218" s="16">
        <v>60</v>
      </c>
      <c r="BY218" s="16">
        <v>60</v>
      </c>
      <c r="BZ218" s="16">
        <v>71.430000000000007</v>
      </c>
      <c r="CA218" s="16">
        <v>65.38</v>
      </c>
      <c r="CB218" s="16">
        <v>71.069999999999993</v>
      </c>
      <c r="CC218" s="16"/>
      <c r="CD218" s="16">
        <v>75.95</v>
      </c>
      <c r="CE218" s="16">
        <v>68.06</v>
      </c>
      <c r="CF218" s="16">
        <v>82.56</v>
      </c>
      <c r="CG218" s="16">
        <v>47.56</v>
      </c>
      <c r="CH218" s="16">
        <v>50</v>
      </c>
      <c r="CI218" s="16">
        <v>45.45</v>
      </c>
      <c r="CJ218" s="16">
        <v>51.35</v>
      </c>
      <c r="CK218" s="16">
        <v>21.97</v>
      </c>
      <c r="CL218" s="16">
        <v>57.14</v>
      </c>
      <c r="CM218" s="16"/>
      <c r="CN218" s="16"/>
      <c r="CO218" s="16"/>
      <c r="CP218" s="16"/>
      <c r="CQ218" s="16"/>
      <c r="CR218" s="16"/>
      <c r="CS218" s="16"/>
      <c r="CT218" s="16"/>
      <c r="CU218" s="16"/>
      <c r="CV218" s="16"/>
      <c r="CW218" s="16">
        <v>81.739999999999995</v>
      </c>
      <c r="CX218" s="16">
        <v>77.099999999999994</v>
      </c>
      <c r="CY218" s="16">
        <v>81.93</v>
      </c>
      <c r="CZ218" s="16">
        <v>84.78</v>
      </c>
      <c r="DA218" s="16">
        <v>70.81</v>
      </c>
      <c r="DB218" s="16">
        <v>82.12</v>
      </c>
      <c r="DC218" s="16"/>
      <c r="DD218" s="37"/>
      <c r="DE218" s="37"/>
      <c r="DF218" s="37"/>
      <c r="DG218" s="37"/>
      <c r="DH218" s="37"/>
      <c r="DI218" s="37"/>
      <c r="DJ218" s="37"/>
      <c r="DK218" s="37"/>
      <c r="DL218" s="37"/>
      <c r="DM218" s="37"/>
      <c r="DN218" s="37"/>
      <c r="DO218" s="37"/>
      <c r="DP218" s="37"/>
      <c r="DQ218" s="37"/>
      <c r="DR218" s="37"/>
      <c r="DS218" s="37"/>
      <c r="DT218" s="37"/>
      <c r="DU218" s="37"/>
      <c r="DV218" s="37"/>
      <c r="DW218" s="37"/>
      <c r="DX218" s="37"/>
      <c r="DY218" s="37"/>
      <c r="DZ218" s="37"/>
      <c r="EA218" s="37"/>
      <c r="EB218" s="37"/>
      <c r="EC218" s="37"/>
      <c r="ED218" s="37"/>
      <c r="EE218" s="37"/>
    </row>
    <row r="219" spans="1:135" s="34" customFormat="1" ht="13.8" x14ac:dyDescent="0.3">
      <c r="A219" s="33" t="s">
        <v>577</v>
      </c>
      <c r="B219" s="15" t="s">
        <v>351</v>
      </c>
      <c r="C219" s="15" t="s">
        <v>101</v>
      </c>
      <c r="D219" s="15" t="s">
        <v>320</v>
      </c>
      <c r="E219" s="15" t="s">
        <v>350</v>
      </c>
      <c r="F219" s="15" t="s">
        <v>116</v>
      </c>
      <c r="G219" s="15" t="s">
        <v>220</v>
      </c>
      <c r="H219" s="15" t="s">
        <v>221</v>
      </c>
      <c r="I219" s="15" t="s">
        <v>536</v>
      </c>
      <c r="J219" s="39">
        <v>1</v>
      </c>
      <c r="K219" s="15" t="s">
        <v>542</v>
      </c>
      <c r="L219" s="15" t="s">
        <v>324</v>
      </c>
      <c r="M219" s="16"/>
      <c r="N219" s="16"/>
      <c r="O219" s="16"/>
      <c r="P219" s="16"/>
      <c r="Q219" s="16"/>
      <c r="R219" s="16"/>
      <c r="S219" s="16"/>
      <c r="T219" s="16"/>
      <c r="U219" s="16"/>
      <c r="V219" s="16"/>
      <c r="W219" s="16"/>
      <c r="X219" s="16"/>
      <c r="Y219" s="16"/>
      <c r="Z219" s="16">
        <v>52.63</v>
      </c>
      <c r="AA219" s="16">
        <v>48.39</v>
      </c>
      <c r="AB219" s="16">
        <v>44.83</v>
      </c>
      <c r="AC219" s="16">
        <v>57.5</v>
      </c>
      <c r="AD219" s="16"/>
      <c r="AE219" s="16"/>
      <c r="AF219" s="16"/>
      <c r="AG219" s="16"/>
      <c r="AH219" s="16"/>
      <c r="AI219" s="16"/>
      <c r="AJ219" s="16"/>
      <c r="AK219" s="16">
        <v>50.52</v>
      </c>
      <c r="AL219" s="16"/>
      <c r="AM219" s="16"/>
      <c r="AN219" s="16">
        <v>62.67</v>
      </c>
      <c r="AO219" s="16">
        <v>39.58</v>
      </c>
      <c r="AP219" s="16">
        <v>0</v>
      </c>
      <c r="AQ219" s="16"/>
      <c r="AR219" s="16">
        <v>28.57</v>
      </c>
      <c r="AS219" s="16">
        <v>63.53</v>
      </c>
      <c r="AT219" s="16">
        <v>31.43</v>
      </c>
      <c r="AU219" s="16"/>
      <c r="AV219" s="16"/>
      <c r="AW219" s="16"/>
      <c r="AX219" s="16"/>
      <c r="AY219" s="16"/>
      <c r="AZ219" s="16"/>
      <c r="BA219" s="16">
        <v>90.48</v>
      </c>
      <c r="BB219" s="16">
        <v>88.89</v>
      </c>
      <c r="BC219" s="16">
        <v>100</v>
      </c>
      <c r="BD219" s="16">
        <v>100</v>
      </c>
      <c r="BE219" s="16">
        <v>66.67</v>
      </c>
      <c r="BF219" s="16">
        <v>100</v>
      </c>
      <c r="BG219" s="16"/>
      <c r="BH219" s="16"/>
      <c r="BI219" s="16"/>
      <c r="BJ219" s="16"/>
      <c r="BK219" s="16">
        <v>41.96</v>
      </c>
      <c r="BL219" s="16">
        <v>50.57</v>
      </c>
      <c r="BM219" s="16">
        <v>16.670000000000002</v>
      </c>
      <c r="BN219" s="16">
        <v>45.71</v>
      </c>
      <c r="BO219" s="16">
        <v>31.25</v>
      </c>
      <c r="BP219" s="16">
        <v>43.48</v>
      </c>
      <c r="BQ219" s="16">
        <v>55.1</v>
      </c>
      <c r="BR219" s="16">
        <v>50</v>
      </c>
      <c r="BS219" s="16">
        <v>50</v>
      </c>
      <c r="BT219" s="16">
        <v>50</v>
      </c>
      <c r="BU219" s="16">
        <v>57.14</v>
      </c>
      <c r="BV219" s="16">
        <v>72.55</v>
      </c>
      <c r="BW219" s="16">
        <v>66.67</v>
      </c>
      <c r="BX219" s="16">
        <v>59.09</v>
      </c>
      <c r="BY219" s="16">
        <v>69.23</v>
      </c>
      <c r="BZ219" s="16">
        <v>42.86</v>
      </c>
      <c r="CA219" s="16">
        <v>69.23</v>
      </c>
      <c r="CB219" s="16">
        <v>82.39</v>
      </c>
      <c r="CC219" s="16"/>
      <c r="CD219" s="16">
        <v>83.72</v>
      </c>
      <c r="CE219" s="16">
        <v>85.71</v>
      </c>
      <c r="CF219" s="16">
        <v>82.27</v>
      </c>
      <c r="CG219" s="16">
        <v>59.5</v>
      </c>
      <c r="CH219" s="16">
        <v>57.5</v>
      </c>
      <c r="CI219" s="16">
        <v>90.91</v>
      </c>
      <c r="CJ219" s="16">
        <v>60.53</v>
      </c>
      <c r="CK219" s="16">
        <v>6.06</v>
      </c>
      <c r="CL219" s="16">
        <v>100</v>
      </c>
      <c r="CM219" s="16"/>
      <c r="CN219" s="16"/>
      <c r="CO219" s="16"/>
      <c r="CP219" s="16"/>
      <c r="CQ219" s="16"/>
      <c r="CR219" s="16"/>
      <c r="CS219" s="16"/>
      <c r="CT219" s="16"/>
      <c r="CU219" s="16"/>
      <c r="CV219" s="16"/>
      <c r="CW219" s="16">
        <v>73.05</v>
      </c>
      <c r="CX219" s="16">
        <v>60.16</v>
      </c>
      <c r="CY219" s="16">
        <v>75.900000000000006</v>
      </c>
      <c r="CZ219" s="16">
        <v>79.89</v>
      </c>
      <c r="DA219" s="16">
        <v>63.35</v>
      </c>
      <c r="DB219" s="16">
        <v>86.82</v>
      </c>
      <c r="DC219" s="16"/>
      <c r="DD219" s="37"/>
      <c r="DE219" s="37"/>
      <c r="DF219" s="37"/>
      <c r="DG219" s="37"/>
      <c r="DH219" s="37"/>
      <c r="DI219" s="37"/>
      <c r="DJ219" s="37"/>
      <c r="DK219" s="37"/>
      <c r="DL219" s="37"/>
      <c r="DM219" s="37"/>
      <c r="DN219" s="37"/>
      <c r="DO219" s="37"/>
      <c r="DP219" s="37"/>
      <c r="DQ219" s="37"/>
      <c r="DR219" s="37"/>
      <c r="DS219" s="37"/>
      <c r="DT219" s="37"/>
      <c r="DU219" s="37"/>
      <c r="DV219" s="37"/>
      <c r="DW219" s="37"/>
      <c r="DX219" s="37"/>
      <c r="DY219" s="37"/>
      <c r="DZ219" s="37"/>
      <c r="EA219" s="37"/>
      <c r="EB219" s="37"/>
      <c r="EC219" s="37"/>
      <c r="ED219" s="37"/>
      <c r="EE219" s="37"/>
    </row>
    <row r="220" spans="1:135" s="34" customFormat="1" ht="13.8" x14ac:dyDescent="0.3">
      <c r="A220" s="33" t="s">
        <v>577</v>
      </c>
      <c r="B220" s="15" t="s">
        <v>433</v>
      </c>
      <c r="C220" s="15" t="s">
        <v>101</v>
      </c>
      <c r="D220" s="15" t="s">
        <v>320</v>
      </c>
      <c r="E220" s="15" t="s">
        <v>350</v>
      </c>
      <c r="F220" s="15" t="s">
        <v>116</v>
      </c>
      <c r="G220" s="15" t="s">
        <v>201</v>
      </c>
      <c r="H220" s="15" t="s">
        <v>434</v>
      </c>
      <c r="I220" s="15" t="s">
        <v>539</v>
      </c>
      <c r="J220" s="39">
        <v>0</v>
      </c>
      <c r="K220" s="15" t="s">
        <v>542</v>
      </c>
      <c r="L220" s="15" t="s">
        <v>324</v>
      </c>
      <c r="M220" s="16"/>
      <c r="N220" s="16"/>
      <c r="O220" s="16"/>
      <c r="P220" s="16"/>
      <c r="Q220" s="16"/>
      <c r="R220" s="16"/>
      <c r="S220" s="16"/>
      <c r="T220" s="16"/>
      <c r="U220" s="16"/>
      <c r="V220" s="16"/>
      <c r="W220" s="16"/>
      <c r="X220" s="16"/>
      <c r="Y220" s="16"/>
      <c r="Z220" s="16">
        <v>42.24</v>
      </c>
      <c r="AA220" s="16">
        <v>40</v>
      </c>
      <c r="AB220" s="16">
        <v>31.25</v>
      </c>
      <c r="AC220" s="16">
        <v>39.76</v>
      </c>
      <c r="AD220" s="16"/>
      <c r="AE220" s="16"/>
      <c r="AF220" s="16"/>
      <c r="AG220" s="16"/>
      <c r="AH220" s="16"/>
      <c r="AI220" s="16"/>
      <c r="AJ220" s="16"/>
      <c r="AK220" s="16">
        <v>39.08</v>
      </c>
      <c r="AL220" s="16"/>
      <c r="AM220" s="16"/>
      <c r="AN220" s="16">
        <v>35.29</v>
      </c>
      <c r="AO220" s="16">
        <v>33.33</v>
      </c>
      <c r="AP220" s="16">
        <v>0</v>
      </c>
      <c r="AQ220" s="16"/>
      <c r="AR220" s="16">
        <v>0</v>
      </c>
      <c r="AS220" s="16">
        <v>49.35</v>
      </c>
      <c r="AT220" s="16">
        <v>0</v>
      </c>
      <c r="AU220" s="16"/>
      <c r="AV220" s="16"/>
      <c r="AW220" s="16"/>
      <c r="AX220" s="16"/>
      <c r="AY220" s="16"/>
      <c r="AZ220" s="16"/>
      <c r="BA220" s="16">
        <v>52.38</v>
      </c>
      <c r="BB220" s="16">
        <v>37.5</v>
      </c>
      <c r="BC220" s="16">
        <v>66.67</v>
      </c>
      <c r="BD220" s="16">
        <v>66.67</v>
      </c>
      <c r="BE220" s="16">
        <v>75</v>
      </c>
      <c r="BF220" s="16">
        <v>50</v>
      </c>
      <c r="BG220" s="16"/>
      <c r="BH220" s="16"/>
      <c r="BI220" s="16"/>
      <c r="BJ220" s="16"/>
      <c r="BK220" s="16">
        <v>23.23</v>
      </c>
      <c r="BL220" s="16">
        <v>31.03</v>
      </c>
      <c r="BM220" s="16">
        <v>33.33</v>
      </c>
      <c r="BN220" s="16">
        <v>17.5</v>
      </c>
      <c r="BO220" s="16">
        <v>11.11</v>
      </c>
      <c r="BP220" s="16">
        <v>24</v>
      </c>
      <c r="BQ220" s="16">
        <v>36.36</v>
      </c>
      <c r="BR220" s="16">
        <v>100</v>
      </c>
      <c r="BS220" s="16">
        <v>50</v>
      </c>
      <c r="BT220" s="16">
        <v>32</v>
      </c>
      <c r="BU220" s="16">
        <v>41.67</v>
      </c>
      <c r="BV220" s="16">
        <v>63.87</v>
      </c>
      <c r="BW220" s="16">
        <v>49.36</v>
      </c>
      <c r="BX220" s="16">
        <v>45.45</v>
      </c>
      <c r="BY220" s="16">
        <v>61.54</v>
      </c>
      <c r="BZ220" s="16">
        <v>71.430000000000007</v>
      </c>
      <c r="CA220" s="16">
        <v>84.62</v>
      </c>
      <c r="CB220" s="16">
        <v>74.84</v>
      </c>
      <c r="CC220" s="16"/>
      <c r="CD220" s="16">
        <v>64.98</v>
      </c>
      <c r="CE220" s="16">
        <v>64.12</v>
      </c>
      <c r="CF220" s="16">
        <v>65.7</v>
      </c>
      <c r="CG220" s="16">
        <v>35.380000000000003</v>
      </c>
      <c r="CH220" s="16">
        <v>32.5</v>
      </c>
      <c r="CI220" s="16">
        <v>63.64</v>
      </c>
      <c r="CJ220" s="16">
        <v>33.78</v>
      </c>
      <c r="CK220" s="16">
        <v>36.36</v>
      </c>
      <c r="CL220" s="16">
        <v>14.29</v>
      </c>
      <c r="CM220" s="16"/>
      <c r="CN220" s="16"/>
      <c r="CO220" s="16"/>
      <c r="CP220" s="16"/>
      <c r="CQ220" s="16"/>
      <c r="CR220" s="16"/>
      <c r="CS220" s="16"/>
      <c r="CT220" s="16"/>
      <c r="CU220" s="16"/>
      <c r="CV220" s="16"/>
      <c r="CW220" s="16">
        <v>68.97</v>
      </c>
      <c r="CX220" s="16">
        <v>53.28</v>
      </c>
      <c r="CY220" s="16">
        <v>66.67</v>
      </c>
      <c r="CZ220" s="16">
        <v>68.75</v>
      </c>
      <c r="DA220" s="16">
        <v>50.77</v>
      </c>
      <c r="DB220" s="16">
        <v>86.42</v>
      </c>
      <c r="DC220" s="16"/>
      <c r="DD220" s="37"/>
      <c r="DE220" s="37"/>
      <c r="DF220" s="37"/>
      <c r="DG220" s="37"/>
      <c r="DH220" s="37"/>
      <c r="DI220" s="37"/>
      <c r="DJ220" s="37"/>
      <c r="DK220" s="37"/>
      <c r="DL220" s="37"/>
      <c r="DM220" s="37"/>
      <c r="DN220" s="37"/>
      <c r="DO220" s="37"/>
      <c r="DP220" s="37"/>
      <c r="DQ220" s="37"/>
      <c r="DR220" s="37"/>
      <c r="DS220" s="37"/>
      <c r="DT220" s="37"/>
      <c r="DU220" s="37"/>
      <c r="DV220" s="37"/>
      <c r="DW220" s="37"/>
      <c r="DX220" s="37"/>
      <c r="DY220" s="37"/>
      <c r="DZ220" s="37"/>
      <c r="EA220" s="37"/>
      <c r="EB220" s="37"/>
      <c r="EC220" s="37"/>
      <c r="ED220" s="37"/>
      <c r="EE220" s="37"/>
    </row>
    <row r="221" spans="1:135" s="34" customFormat="1" ht="13.8" x14ac:dyDescent="0.3">
      <c r="A221" s="33" t="s">
        <v>577</v>
      </c>
      <c r="B221" s="15" t="s">
        <v>422</v>
      </c>
      <c r="C221" s="15" t="s">
        <v>101</v>
      </c>
      <c r="D221" s="15" t="s">
        <v>320</v>
      </c>
      <c r="E221" s="15" t="s">
        <v>350</v>
      </c>
      <c r="F221" s="15" t="s">
        <v>116</v>
      </c>
      <c r="G221" s="15" t="s">
        <v>105</v>
      </c>
      <c r="H221" s="15" t="s">
        <v>105</v>
      </c>
      <c r="I221" s="15" t="s">
        <v>536</v>
      </c>
      <c r="J221" s="39">
        <v>1</v>
      </c>
      <c r="K221" s="15" t="s">
        <v>542</v>
      </c>
      <c r="L221" s="15" t="s">
        <v>324</v>
      </c>
      <c r="M221" s="16"/>
      <c r="N221" s="16"/>
      <c r="O221" s="16"/>
      <c r="P221" s="16"/>
      <c r="Q221" s="16"/>
      <c r="R221" s="16"/>
      <c r="S221" s="16"/>
      <c r="T221" s="16"/>
      <c r="U221" s="16"/>
      <c r="V221" s="16"/>
      <c r="W221" s="16"/>
      <c r="X221" s="16"/>
      <c r="Y221" s="16"/>
      <c r="Z221" s="16">
        <v>51.16</v>
      </c>
      <c r="AA221" s="16">
        <v>40.74</v>
      </c>
      <c r="AB221" s="16">
        <v>46.15</v>
      </c>
      <c r="AC221" s="16">
        <v>57.38</v>
      </c>
      <c r="AD221" s="16"/>
      <c r="AE221" s="16"/>
      <c r="AF221" s="16"/>
      <c r="AG221" s="16"/>
      <c r="AH221" s="16"/>
      <c r="AI221" s="16"/>
      <c r="AJ221" s="16"/>
      <c r="AK221" s="16">
        <v>56.02</v>
      </c>
      <c r="AL221" s="16"/>
      <c r="AM221" s="16"/>
      <c r="AN221" s="16">
        <v>27.08</v>
      </c>
      <c r="AO221" s="16">
        <v>32.5</v>
      </c>
      <c r="AP221" s="16">
        <v>0</v>
      </c>
      <c r="AQ221" s="16"/>
      <c r="AR221" s="16">
        <v>14.29</v>
      </c>
      <c r="AS221" s="16">
        <v>79.22</v>
      </c>
      <c r="AT221" s="16">
        <v>0</v>
      </c>
      <c r="AU221" s="16"/>
      <c r="AV221" s="16"/>
      <c r="AW221" s="16"/>
      <c r="AX221" s="16"/>
      <c r="AY221" s="16"/>
      <c r="AZ221" s="16"/>
      <c r="BA221" s="16"/>
      <c r="BB221" s="16"/>
      <c r="BC221" s="16"/>
      <c r="BD221" s="16"/>
      <c r="BE221" s="16"/>
      <c r="BF221" s="16"/>
      <c r="BG221" s="16"/>
      <c r="BH221" s="16"/>
      <c r="BI221" s="16"/>
      <c r="BJ221" s="16"/>
      <c r="BK221" s="16">
        <v>60.33</v>
      </c>
      <c r="BL221" s="16">
        <v>49.28</v>
      </c>
      <c r="BM221" s="16">
        <v>43.75</v>
      </c>
      <c r="BN221" s="16">
        <v>60.87</v>
      </c>
      <c r="BO221" s="16">
        <v>50</v>
      </c>
      <c r="BP221" s="16">
        <v>65.38</v>
      </c>
      <c r="BQ221" s="16">
        <v>36.17</v>
      </c>
      <c r="BR221" s="16">
        <v>0</v>
      </c>
      <c r="BS221" s="16">
        <v>33.33</v>
      </c>
      <c r="BT221" s="16">
        <v>42.31</v>
      </c>
      <c r="BU221" s="16">
        <v>28.57</v>
      </c>
      <c r="BV221" s="16">
        <v>72.400000000000006</v>
      </c>
      <c r="BW221" s="16">
        <v>76.09</v>
      </c>
      <c r="BX221" s="16">
        <v>53.33</v>
      </c>
      <c r="BY221" s="16">
        <v>52</v>
      </c>
      <c r="BZ221" s="16">
        <v>57.14</v>
      </c>
      <c r="CA221" s="16">
        <v>77.27</v>
      </c>
      <c r="CB221" s="16">
        <v>68.709999999999994</v>
      </c>
      <c r="CC221" s="16"/>
      <c r="CD221" s="16">
        <v>72.19</v>
      </c>
      <c r="CE221" s="16">
        <v>52.17</v>
      </c>
      <c r="CF221" s="16">
        <v>89.02</v>
      </c>
      <c r="CG221" s="16">
        <v>42.26</v>
      </c>
      <c r="CH221" s="16">
        <v>39.39</v>
      </c>
      <c r="CI221" s="16">
        <v>45.45</v>
      </c>
      <c r="CJ221" s="16">
        <v>46.85</v>
      </c>
      <c r="CK221" s="16">
        <v>40.909999999999997</v>
      </c>
      <c r="CL221" s="16">
        <v>28.57</v>
      </c>
      <c r="CM221" s="16"/>
      <c r="CN221" s="16"/>
      <c r="CO221" s="16"/>
      <c r="CP221" s="16"/>
      <c r="CQ221" s="16"/>
      <c r="CR221" s="16"/>
      <c r="CS221" s="16"/>
      <c r="CT221" s="16"/>
      <c r="CU221" s="16"/>
      <c r="CV221" s="16"/>
      <c r="CW221" s="16">
        <v>65.66</v>
      </c>
      <c r="CX221" s="16">
        <v>55</v>
      </c>
      <c r="CY221" s="16">
        <v>89.47</v>
      </c>
      <c r="CZ221" s="16">
        <v>53.85</v>
      </c>
      <c r="DA221" s="16">
        <v>58.96</v>
      </c>
      <c r="DB221" s="16">
        <v>75.86</v>
      </c>
      <c r="DC221" s="16"/>
      <c r="DD221" s="37"/>
      <c r="DE221" s="37"/>
      <c r="DF221" s="37"/>
      <c r="DG221" s="37"/>
      <c r="DH221" s="37"/>
      <c r="DI221" s="37"/>
      <c r="DJ221" s="37"/>
      <c r="DK221" s="37"/>
      <c r="DL221" s="37"/>
      <c r="DM221" s="37"/>
      <c r="DN221" s="37"/>
      <c r="DO221" s="37"/>
      <c r="DP221" s="37"/>
      <c r="DQ221" s="37"/>
      <c r="DR221" s="37"/>
      <c r="DS221" s="37"/>
      <c r="DT221" s="37"/>
      <c r="DU221" s="37"/>
      <c r="DV221" s="37"/>
      <c r="DW221" s="37"/>
      <c r="DX221" s="37"/>
      <c r="DY221" s="37"/>
      <c r="DZ221" s="37"/>
      <c r="EA221" s="37"/>
      <c r="EB221" s="37"/>
      <c r="EC221" s="37"/>
      <c r="ED221" s="37"/>
      <c r="EE221" s="37"/>
    </row>
    <row r="222" spans="1:135" s="34" customFormat="1" ht="13.8" x14ac:dyDescent="0.3">
      <c r="A222" s="33" t="s">
        <v>577</v>
      </c>
      <c r="B222" s="15" t="s">
        <v>369</v>
      </c>
      <c r="C222" s="15" t="s">
        <v>101</v>
      </c>
      <c r="D222" s="15" t="s">
        <v>320</v>
      </c>
      <c r="E222" s="15" t="s">
        <v>350</v>
      </c>
      <c r="F222" s="15" t="s">
        <v>116</v>
      </c>
      <c r="G222" s="15" t="s">
        <v>105</v>
      </c>
      <c r="H222" s="15" t="s">
        <v>105</v>
      </c>
      <c r="I222" s="15" t="s">
        <v>536</v>
      </c>
      <c r="J222" s="39">
        <v>1</v>
      </c>
      <c r="K222" s="15" t="s">
        <v>542</v>
      </c>
      <c r="L222" s="15" t="s">
        <v>324</v>
      </c>
      <c r="M222" s="16"/>
      <c r="N222" s="16"/>
      <c r="O222" s="16"/>
      <c r="P222" s="16"/>
      <c r="Q222" s="16"/>
      <c r="R222" s="16"/>
      <c r="S222" s="16"/>
      <c r="T222" s="16"/>
      <c r="U222" s="16"/>
      <c r="V222" s="16"/>
      <c r="W222" s="16"/>
      <c r="X222" s="16"/>
      <c r="Y222" s="16"/>
      <c r="Z222" s="16">
        <v>79.83</v>
      </c>
      <c r="AA222" s="16">
        <v>75.760000000000005</v>
      </c>
      <c r="AB222" s="16">
        <v>75</v>
      </c>
      <c r="AC222" s="16">
        <v>83.13</v>
      </c>
      <c r="AD222" s="16"/>
      <c r="AE222" s="16"/>
      <c r="AF222" s="16"/>
      <c r="AG222" s="16"/>
      <c r="AH222" s="16"/>
      <c r="AI222" s="16"/>
      <c r="AJ222" s="16"/>
      <c r="AK222" s="16">
        <v>79.05</v>
      </c>
      <c r="AL222" s="16"/>
      <c r="AM222" s="16"/>
      <c r="AN222" s="16">
        <v>52</v>
      </c>
      <c r="AO222" s="16">
        <v>46.43</v>
      </c>
      <c r="AP222" s="16">
        <v>0</v>
      </c>
      <c r="AQ222" s="16"/>
      <c r="AR222" s="16">
        <v>64.290000000000006</v>
      </c>
      <c r="AS222" s="16">
        <v>95.29</v>
      </c>
      <c r="AT222" s="16">
        <v>91.43</v>
      </c>
      <c r="AU222" s="16"/>
      <c r="AV222" s="16"/>
      <c r="AW222" s="16"/>
      <c r="AX222" s="16"/>
      <c r="AY222" s="16"/>
      <c r="AZ222" s="16"/>
      <c r="BA222" s="16">
        <v>97.62</v>
      </c>
      <c r="BB222" s="16">
        <v>100</v>
      </c>
      <c r="BC222" s="16">
        <v>95</v>
      </c>
      <c r="BD222" s="16">
        <v>100</v>
      </c>
      <c r="BE222" s="16">
        <v>100</v>
      </c>
      <c r="BF222" s="16">
        <v>75</v>
      </c>
      <c r="BG222" s="16"/>
      <c r="BH222" s="16"/>
      <c r="BI222" s="16"/>
      <c r="BJ222" s="16"/>
      <c r="BK222" s="16">
        <v>77.17</v>
      </c>
      <c r="BL222" s="16">
        <v>68.180000000000007</v>
      </c>
      <c r="BM222" s="16">
        <v>66.67</v>
      </c>
      <c r="BN222" s="16">
        <v>82.5</v>
      </c>
      <c r="BO222" s="16">
        <v>71.430000000000007</v>
      </c>
      <c r="BP222" s="16">
        <v>80</v>
      </c>
      <c r="BQ222" s="16">
        <v>58.06</v>
      </c>
      <c r="BR222" s="16">
        <v>50</v>
      </c>
      <c r="BS222" s="16">
        <v>80</v>
      </c>
      <c r="BT222" s="16">
        <v>44.44</v>
      </c>
      <c r="BU222" s="16">
        <v>57.14</v>
      </c>
      <c r="BV222" s="16">
        <v>85.6</v>
      </c>
      <c r="BW222" s="16">
        <v>86.67</v>
      </c>
      <c r="BX222" s="16">
        <v>80</v>
      </c>
      <c r="BY222" s="16">
        <v>84.62</v>
      </c>
      <c r="BZ222" s="16">
        <v>77.38</v>
      </c>
      <c r="CA222" s="16">
        <v>76.92</v>
      </c>
      <c r="CB222" s="16">
        <v>90.57</v>
      </c>
      <c r="CC222" s="16"/>
      <c r="CD222" s="16">
        <v>87.97</v>
      </c>
      <c r="CE222" s="16">
        <v>79.17</v>
      </c>
      <c r="CF222" s="16">
        <v>94.19</v>
      </c>
      <c r="CG222" s="16">
        <v>62.15</v>
      </c>
      <c r="CH222" s="16">
        <v>50</v>
      </c>
      <c r="CI222" s="16">
        <v>63.64</v>
      </c>
      <c r="CJ222" s="16">
        <v>78.95</v>
      </c>
      <c r="CK222" s="16">
        <v>40.909999999999997</v>
      </c>
      <c r="CL222" s="16">
        <v>71.430000000000007</v>
      </c>
      <c r="CM222" s="16"/>
      <c r="CN222" s="16"/>
      <c r="CO222" s="16"/>
      <c r="CP222" s="16"/>
      <c r="CQ222" s="16"/>
      <c r="CR222" s="16"/>
      <c r="CS222" s="16"/>
      <c r="CT222" s="16"/>
      <c r="CU222" s="16"/>
      <c r="CV222" s="16"/>
      <c r="CW222" s="16">
        <v>87.99</v>
      </c>
      <c r="CX222" s="16">
        <v>90.84</v>
      </c>
      <c r="CY222" s="16">
        <v>85.54</v>
      </c>
      <c r="CZ222" s="16">
        <v>95.65</v>
      </c>
      <c r="DA222" s="16">
        <v>79.12</v>
      </c>
      <c r="DB222" s="16">
        <v>88.51</v>
      </c>
      <c r="DC222" s="16"/>
      <c r="DD222" s="37"/>
      <c r="DE222" s="37"/>
      <c r="DF222" s="37"/>
      <c r="DG222" s="37"/>
      <c r="DH222" s="37"/>
      <c r="DI222" s="37"/>
      <c r="DJ222" s="37"/>
      <c r="DK222" s="37"/>
      <c r="DL222" s="37"/>
      <c r="DM222" s="37"/>
      <c r="DN222" s="37"/>
      <c r="DO222" s="37"/>
      <c r="DP222" s="37"/>
      <c r="DQ222" s="37"/>
      <c r="DR222" s="37"/>
      <c r="DS222" s="37"/>
      <c r="DT222" s="37"/>
      <c r="DU222" s="37"/>
      <c r="DV222" s="37"/>
      <c r="DW222" s="37"/>
      <c r="DX222" s="37"/>
      <c r="DY222" s="37"/>
      <c r="DZ222" s="37"/>
      <c r="EA222" s="37"/>
      <c r="EB222" s="37"/>
      <c r="EC222" s="37"/>
      <c r="ED222" s="37"/>
      <c r="EE222" s="37"/>
    </row>
    <row r="223" spans="1:135" s="15" customFormat="1" ht="13.8" x14ac:dyDescent="0.3">
      <c r="A223" s="33" t="s">
        <v>577</v>
      </c>
      <c r="B223" s="15" t="s">
        <v>352</v>
      </c>
      <c r="C223" s="15" t="s">
        <v>101</v>
      </c>
      <c r="D223" s="15" t="s">
        <v>320</v>
      </c>
      <c r="E223" s="15" t="s">
        <v>350</v>
      </c>
      <c r="F223" s="15" t="s">
        <v>116</v>
      </c>
      <c r="G223" s="15" t="s">
        <v>105</v>
      </c>
      <c r="H223" s="15" t="s">
        <v>105</v>
      </c>
      <c r="I223" s="15" t="s">
        <v>536</v>
      </c>
      <c r="J223" s="39">
        <v>1</v>
      </c>
      <c r="K223" s="15" t="s">
        <v>542</v>
      </c>
      <c r="L223" s="15" t="s">
        <v>324</v>
      </c>
      <c r="M223" s="16"/>
      <c r="N223" s="16"/>
      <c r="O223" s="16"/>
      <c r="P223" s="16"/>
      <c r="Q223" s="16"/>
      <c r="R223" s="16"/>
      <c r="S223" s="16"/>
      <c r="T223" s="16"/>
      <c r="U223" s="16"/>
      <c r="V223" s="16"/>
      <c r="W223" s="16"/>
      <c r="X223" s="16"/>
      <c r="Y223" s="16"/>
      <c r="Z223" s="16">
        <v>61.34</v>
      </c>
      <c r="AA223" s="16">
        <v>60.61</v>
      </c>
      <c r="AB223" s="16">
        <v>46.88</v>
      </c>
      <c r="AC223" s="16">
        <v>57.83</v>
      </c>
      <c r="AD223" s="16"/>
      <c r="AE223" s="16"/>
      <c r="AF223" s="16"/>
      <c r="AG223" s="16"/>
      <c r="AH223" s="16"/>
      <c r="AI223" s="16"/>
      <c r="AJ223" s="16"/>
      <c r="AK223" s="16">
        <v>72.66</v>
      </c>
      <c r="AL223" s="16"/>
      <c r="AM223" s="16"/>
      <c r="AN223" s="16">
        <v>55.56</v>
      </c>
      <c r="AO223" s="16">
        <v>20</v>
      </c>
      <c r="AP223" s="16">
        <v>0</v>
      </c>
      <c r="AQ223" s="16"/>
      <c r="AR223" s="16">
        <v>28.57</v>
      </c>
      <c r="AS223" s="16">
        <v>91.76</v>
      </c>
      <c r="AT223" s="16">
        <v>80</v>
      </c>
      <c r="AU223" s="16"/>
      <c r="AV223" s="16"/>
      <c r="AW223" s="16"/>
      <c r="AX223" s="16"/>
      <c r="AY223" s="16"/>
      <c r="AZ223" s="16"/>
      <c r="BA223" s="16">
        <v>95.45</v>
      </c>
      <c r="BB223" s="16">
        <v>100</v>
      </c>
      <c r="BC223" s="16">
        <v>100</v>
      </c>
      <c r="BD223" s="16">
        <v>66.67</v>
      </c>
      <c r="BE223" s="16">
        <v>100</v>
      </c>
      <c r="BF223" s="16">
        <v>100</v>
      </c>
      <c r="BG223" s="16"/>
      <c r="BH223" s="16"/>
      <c r="BI223" s="16"/>
      <c r="BJ223" s="16"/>
      <c r="BK223" s="16">
        <v>86.27</v>
      </c>
      <c r="BL223" s="16">
        <v>86.67</v>
      </c>
      <c r="BM223" s="16">
        <v>100</v>
      </c>
      <c r="BN223" s="16">
        <v>80.489999999999995</v>
      </c>
      <c r="BO223" s="16">
        <v>94.12</v>
      </c>
      <c r="BP223" s="16">
        <v>84.62</v>
      </c>
      <c r="BQ223" s="16">
        <v>55.1</v>
      </c>
      <c r="BR223" s="16">
        <v>100</v>
      </c>
      <c r="BS223" s="16">
        <v>33.33</v>
      </c>
      <c r="BT223" s="16">
        <v>57.69</v>
      </c>
      <c r="BU223" s="16">
        <v>64.290000000000006</v>
      </c>
      <c r="BV223" s="16">
        <v>82.44</v>
      </c>
      <c r="BW223" s="16">
        <v>91.53</v>
      </c>
      <c r="BX223" s="16">
        <v>81.819999999999993</v>
      </c>
      <c r="BY223" s="16">
        <v>65.38</v>
      </c>
      <c r="BZ223" s="16">
        <v>71.430000000000007</v>
      </c>
      <c r="CA223" s="16">
        <v>65.38</v>
      </c>
      <c r="CB223" s="16">
        <v>74.84</v>
      </c>
      <c r="CC223" s="16"/>
      <c r="CD223" s="16">
        <v>84.47</v>
      </c>
      <c r="CE223" s="16">
        <v>69.33</v>
      </c>
      <c r="CF223" s="16">
        <v>96.51</v>
      </c>
      <c r="CG223" s="16">
        <v>70.28</v>
      </c>
      <c r="CH223" s="16">
        <v>72.5</v>
      </c>
      <c r="CI223" s="16">
        <v>63.64</v>
      </c>
      <c r="CJ223" s="16">
        <v>62.39</v>
      </c>
      <c r="CK223" s="16">
        <v>85.61</v>
      </c>
      <c r="CL223" s="16">
        <v>85.71</v>
      </c>
      <c r="CM223" s="16"/>
      <c r="CN223" s="16"/>
      <c r="CO223" s="16"/>
      <c r="CP223" s="16"/>
      <c r="CQ223" s="16"/>
      <c r="CR223" s="16"/>
      <c r="CS223" s="16"/>
      <c r="CT223" s="16"/>
      <c r="CU223" s="16"/>
      <c r="CV223" s="16"/>
      <c r="CW223" s="16">
        <v>80.959999999999994</v>
      </c>
      <c r="CX223" s="16">
        <v>62.6</v>
      </c>
      <c r="CY223" s="16">
        <v>82.53</v>
      </c>
      <c r="CZ223" s="16">
        <v>95.65</v>
      </c>
      <c r="DA223" s="16">
        <v>82.66</v>
      </c>
      <c r="DB223" s="16">
        <v>90.23</v>
      </c>
      <c r="DC223" s="16"/>
      <c r="DD223" s="38"/>
      <c r="DE223" s="38"/>
      <c r="DF223" s="38"/>
      <c r="DG223" s="38"/>
      <c r="DH223" s="38"/>
      <c r="DI223" s="38"/>
      <c r="DJ223" s="38"/>
      <c r="DK223" s="38"/>
      <c r="DL223" s="38"/>
      <c r="DM223" s="38"/>
      <c r="DN223" s="38"/>
      <c r="DO223" s="38"/>
      <c r="DP223" s="38"/>
      <c r="DQ223" s="38"/>
      <c r="DR223" s="38"/>
      <c r="DS223" s="38"/>
      <c r="DT223" s="38"/>
      <c r="DU223" s="38"/>
      <c r="DV223" s="38"/>
      <c r="DW223" s="38"/>
      <c r="DX223" s="38"/>
      <c r="DY223" s="38"/>
      <c r="DZ223" s="38"/>
      <c r="EA223" s="38"/>
      <c r="EB223" s="38"/>
      <c r="EC223" s="38"/>
      <c r="ED223" s="38"/>
      <c r="EE223" s="38"/>
    </row>
    <row r="224" spans="1:135" s="15" customFormat="1" ht="13.8" x14ac:dyDescent="0.3">
      <c r="A224" s="33" t="s">
        <v>577</v>
      </c>
      <c r="B224" s="15" t="s">
        <v>354</v>
      </c>
      <c r="C224" s="15" t="s">
        <v>101</v>
      </c>
      <c r="D224" s="15" t="s">
        <v>320</v>
      </c>
      <c r="E224" s="15" t="s">
        <v>350</v>
      </c>
      <c r="F224" s="15" t="s">
        <v>116</v>
      </c>
      <c r="G224" s="15" t="s">
        <v>105</v>
      </c>
      <c r="H224" s="15" t="s">
        <v>105</v>
      </c>
      <c r="I224" s="15" t="s">
        <v>536</v>
      </c>
      <c r="J224" s="39">
        <v>1</v>
      </c>
      <c r="K224" s="15" t="s">
        <v>542</v>
      </c>
      <c r="L224" s="15" t="s">
        <v>324</v>
      </c>
      <c r="M224" s="16"/>
      <c r="N224" s="16"/>
      <c r="O224" s="16"/>
      <c r="P224" s="16"/>
      <c r="Q224" s="16"/>
      <c r="R224" s="16"/>
      <c r="S224" s="16"/>
      <c r="T224" s="16"/>
      <c r="U224" s="16"/>
      <c r="V224" s="16"/>
      <c r="W224" s="16"/>
      <c r="X224" s="16"/>
      <c r="Y224" s="16"/>
      <c r="Z224" s="16">
        <v>36.619999999999997</v>
      </c>
      <c r="AA224" s="16">
        <v>12</v>
      </c>
      <c r="AB224" s="16">
        <v>26.32</v>
      </c>
      <c r="AC224" s="16">
        <v>48.08</v>
      </c>
      <c r="AD224" s="16"/>
      <c r="AE224" s="16"/>
      <c r="AF224" s="16"/>
      <c r="AG224" s="16"/>
      <c r="AH224" s="16"/>
      <c r="AI224" s="16"/>
      <c r="AJ224" s="16"/>
      <c r="AK224" s="16">
        <v>56.96</v>
      </c>
      <c r="AL224" s="16"/>
      <c r="AM224" s="16"/>
      <c r="AN224" s="16">
        <v>68.75</v>
      </c>
      <c r="AO224" s="16">
        <v>0</v>
      </c>
      <c r="AP224" s="16"/>
      <c r="AQ224" s="16"/>
      <c r="AR224" s="16">
        <v>7.14</v>
      </c>
      <c r="AS224" s="16">
        <v>80</v>
      </c>
      <c r="AT224" s="16">
        <v>28.57</v>
      </c>
      <c r="AU224" s="16"/>
      <c r="AV224" s="16"/>
      <c r="AW224" s="16"/>
      <c r="AX224" s="16"/>
      <c r="AY224" s="16"/>
      <c r="AZ224" s="16"/>
      <c r="BA224" s="16"/>
      <c r="BB224" s="16"/>
      <c r="BC224" s="16"/>
      <c r="BD224" s="16"/>
      <c r="BE224" s="16"/>
      <c r="BF224" s="16"/>
      <c r="BG224" s="16"/>
      <c r="BH224" s="16"/>
      <c r="BI224" s="16"/>
      <c r="BJ224" s="16"/>
      <c r="BK224" s="16">
        <v>51.25</v>
      </c>
      <c r="BL224" s="16">
        <v>38.1</v>
      </c>
      <c r="BM224" s="16">
        <v>53.33</v>
      </c>
      <c r="BN224" s="16">
        <v>62.86</v>
      </c>
      <c r="BO224" s="16">
        <v>30.77</v>
      </c>
      <c r="BP224" s="16">
        <v>47.37</v>
      </c>
      <c r="BQ224" s="16">
        <v>28.72</v>
      </c>
      <c r="BR224" s="16">
        <v>50</v>
      </c>
      <c r="BS224" s="16">
        <v>16.670000000000002</v>
      </c>
      <c r="BT224" s="16">
        <v>26.92</v>
      </c>
      <c r="BU224" s="16">
        <v>32.14</v>
      </c>
      <c r="BV224" s="16">
        <v>58.13</v>
      </c>
      <c r="BW224" s="16">
        <v>44.74</v>
      </c>
      <c r="BX224" s="16">
        <v>26.67</v>
      </c>
      <c r="BY224" s="16">
        <v>60</v>
      </c>
      <c r="BZ224" s="16">
        <v>53.57</v>
      </c>
      <c r="CA224" s="16">
        <v>50</v>
      </c>
      <c r="CB224" s="16">
        <v>79.59</v>
      </c>
      <c r="CC224" s="16"/>
      <c r="CD224" s="16">
        <v>70.98</v>
      </c>
      <c r="CE224" s="16">
        <v>50</v>
      </c>
      <c r="CF224" s="16">
        <v>86.14</v>
      </c>
      <c r="CG224" s="16">
        <v>39.31</v>
      </c>
      <c r="CH224" s="16">
        <v>24.24</v>
      </c>
      <c r="CI224" s="16">
        <v>45.45</v>
      </c>
      <c r="CJ224" s="16">
        <v>45.95</v>
      </c>
      <c r="CK224" s="16">
        <v>35.61</v>
      </c>
      <c r="CL224" s="16">
        <v>71.430000000000007</v>
      </c>
      <c r="CM224" s="16"/>
      <c r="CN224" s="16"/>
      <c r="CO224" s="16"/>
      <c r="CP224" s="16"/>
      <c r="CQ224" s="16"/>
      <c r="CR224" s="16"/>
      <c r="CS224" s="16"/>
      <c r="CT224" s="16"/>
      <c r="CU224" s="16"/>
      <c r="CV224" s="16"/>
      <c r="CW224" s="16">
        <v>75.89</v>
      </c>
      <c r="CX224" s="16">
        <v>49.02</v>
      </c>
      <c r="CY224" s="16">
        <v>78.95</v>
      </c>
      <c r="CZ224" s="16">
        <v>79.17</v>
      </c>
      <c r="DA224" s="16">
        <v>64.52</v>
      </c>
      <c r="DB224" s="16">
        <v>90.28</v>
      </c>
      <c r="DC224" s="16"/>
      <c r="DD224" s="38"/>
      <c r="DE224" s="38"/>
      <c r="DF224" s="38"/>
      <c r="DG224" s="38"/>
      <c r="DH224" s="38"/>
      <c r="DI224" s="38"/>
      <c r="DJ224" s="38"/>
      <c r="DK224" s="38"/>
      <c r="DL224" s="38"/>
      <c r="DM224" s="38"/>
      <c r="DN224" s="38"/>
      <c r="DO224" s="38"/>
      <c r="DP224" s="38"/>
      <c r="DQ224" s="38"/>
      <c r="DR224" s="38"/>
      <c r="DS224" s="38"/>
      <c r="DT224" s="38"/>
      <c r="DU224" s="38"/>
      <c r="DV224" s="38"/>
      <c r="DW224" s="38"/>
      <c r="DX224" s="38"/>
      <c r="DY224" s="38"/>
      <c r="DZ224" s="38"/>
      <c r="EA224" s="38"/>
      <c r="EB224" s="38"/>
      <c r="EC224" s="38"/>
      <c r="ED224" s="38"/>
      <c r="EE224" s="38"/>
    </row>
    <row r="225" spans="1:135" s="34" customFormat="1" ht="13.8" x14ac:dyDescent="0.3">
      <c r="A225" s="33" t="s">
        <v>577</v>
      </c>
      <c r="B225" s="15" t="s">
        <v>355</v>
      </c>
      <c r="C225" s="15" t="s">
        <v>101</v>
      </c>
      <c r="D225" s="15" t="s">
        <v>320</v>
      </c>
      <c r="E225" s="15" t="s">
        <v>350</v>
      </c>
      <c r="F225" s="15" t="s">
        <v>116</v>
      </c>
      <c r="G225" s="15" t="s">
        <v>356</v>
      </c>
      <c r="H225" s="15" t="s">
        <v>357</v>
      </c>
      <c r="I225" s="15" t="s">
        <v>536</v>
      </c>
      <c r="J225" s="39">
        <v>1</v>
      </c>
      <c r="K225" s="15" t="s">
        <v>542</v>
      </c>
      <c r="L225" s="15" t="s">
        <v>324</v>
      </c>
      <c r="M225" s="16"/>
      <c r="N225" s="16"/>
      <c r="O225" s="16"/>
      <c r="P225" s="16"/>
      <c r="Q225" s="16"/>
      <c r="R225" s="16"/>
      <c r="S225" s="16"/>
      <c r="T225" s="16"/>
      <c r="U225" s="16"/>
      <c r="V225" s="16"/>
      <c r="W225" s="16"/>
      <c r="X225" s="16"/>
      <c r="Y225" s="16"/>
      <c r="Z225" s="16">
        <v>49.56</v>
      </c>
      <c r="AA225" s="16">
        <v>33.33</v>
      </c>
      <c r="AB225" s="16">
        <v>40.619999999999997</v>
      </c>
      <c r="AC225" s="16">
        <v>53.75</v>
      </c>
      <c r="AD225" s="16"/>
      <c r="AE225" s="16"/>
      <c r="AF225" s="16"/>
      <c r="AG225" s="16"/>
      <c r="AH225" s="16"/>
      <c r="AI225" s="16"/>
      <c r="AJ225" s="16"/>
      <c r="AK225" s="16">
        <v>63.68</v>
      </c>
      <c r="AL225" s="16"/>
      <c r="AM225" s="16"/>
      <c r="AN225" s="16">
        <v>57.72</v>
      </c>
      <c r="AO225" s="16">
        <v>71.790000000000006</v>
      </c>
      <c r="AP225" s="16">
        <v>16.670000000000002</v>
      </c>
      <c r="AQ225" s="16"/>
      <c r="AR225" s="16">
        <v>40</v>
      </c>
      <c r="AS225" s="16">
        <v>68.239999999999995</v>
      </c>
      <c r="AT225" s="16">
        <v>71.430000000000007</v>
      </c>
      <c r="AU225" s="16"/>
      <c r="AV225" s="16"/>
      <c r="AW225" s="16"/>
      <c r="AX225" s="16"/>
      <c r="AY225" s="16"/>
      <c r="AZ225" s="16"/>
      <c r="BA225" s="16">
        <v>68.180000000000007</v>
      </c>
      <c r="BB225" s="16">
        <v>72.22</v>
      </c>
      <c r="BC225" s="16">
        <v>75</v>
      </c>
      <c r="BD225" s="16">
        <v>33.33</v>
      </c>
      <c r="BE225" s="16">
        <v>75</v>
      </c>
      <c r="BF225" s="16">
        <v>75</v>
      </c>
      <c r="BG225" s="16"/>
      <c r="BH225" s="16"/>
      <c r="BI225" s="16"/>
      <c r="BJ225" s="16"/>
      <c r="BK225" s="16">
        <v>56.57</v>
      </c>
      <c r="BL225" s="16">
        <v>41.38</v>
      </c>
      <c r="BM225" s="16">
        <v>86.67</v>
      </c>
      <c r="BN225" s="16">
        <v>62.5</v>
      </c>
      <c r="BO225" s="16">
        <v>51.85</v>
      </c>
      <c r="BP225" s="16">
        <v>48</v>
      </c>
      <c r="BQ225" s="16">
        <v>29.55</v>
      </c>
      <c r="BR225" s="16">
        <v>0</v>
      </c>
      <c r="BS225" s="16">
        <v>50</v>
      </c>
      <c r="BT225" s="16">
        <v>32</v>
      </c>
      <c r="BU225" s="16">
        <v>16.670000000000002</v>
      </c>
      <c r="BV225" s="16">
        <v>62</v>
      </c>
      <c r="BW225" s="16">
        <v>63.46</v>
      </c>
      <c r="BX225" s="16">
        <v>31.82</v>
      </c>
      <c r="BY225" s="16">
        <v>50</v>
      </c>
      <c r="BZ225" s="16">
        <v>66.67</v>
      </c>
      <c r="CA225" s="16">
        <v>57.69</v>
      </c>
      <c r="CB225" s="16">
        <v>66.040000000000006</v>
      </c>
      <c r="CC225" s="16"/>
      <c r="CD225" s="16">
        <v>53.8</v>
      </c>
      <c r="CE225" s="16">
        <v>45.83</v>
      </c>
      <c r="CF225" s="16">
        <v>60.47</v>
      </c>
      <c r="CG225" s="16">
        <v>35.61</v>
      </c>
      <c r="CH225" s="16">
        <v>21.21</v>
      </c>
      <c r="CI225" s="16">
        <v>45.45</v>
      </c>
      <c r="CJ225" s="16">
        <v>44.59</v>
      </c>
      <c r="CK225" s="16">
        <v>34.090000000000003</v>
      </c>
      <c r="CL225" s="16">
        <v>42.86</v>
      </c>
      <c r="CM225" s="16"/>
      <c r="CN225" s="16"/>
      <c r="CO225" s="16"/>
      <c r="CP225" s="16"/>
      <c r="CQ225" s="16"/>
      <c r="CR225" s="16"/>
      <c r="CS225" s="16"/>
      <c r="CT225" s="16"/>
      <c r="CU225" s="16"/>
      <c r="CV225" s="16"/>
      <c r="CW225" s="16">
        <v>68.47</v>
      </c>
      <c r="CX225" s="16">
        <v>58.33</v>
      </c>
      <c r="CY225" s="16">
        <v>66.27</v>
      </c>
      <c r="CZ225" s="16">
        <v>73.91</v>
      </c>
      <c r="DA225" s="16">
        <v>58.82</v>
      </c>
      <c r="DB225" s="16">
        <v>77.430000000000007</v>
      </c>
      <c r="DC225" s="16"/>
      <c r="DD225" s="37"/>
      <c r="DE225" s="37"/>
      <c r="DF225" s="37"/>
      <c r="DG225" s="37"/>
      <c r="DH225" s="37"/>
      <c r="DI225" s="37"/>
      <c r="DJ225" s="37"/>
      <c r="DK225" s="37"/>
      <c r="DL225" s="37"/>
      <c r="DM225" s="37"/>
      <c r="DN225" s="37"/>
      <c r="DO225" s="37"/>
      <c r="DP225" s="37"/>
      <c r="DQ225" s="37"/>
      <c r="DR225" s="37"/>
      <c r="DS225" s="37"/>
      <c r="DT225" s="37"/>
      <c r="DU225" s="37"/>
      <c r="DV225" s="37"/>
      <c r="DW225" s="37"/>
      <c r="DX225" s="37"/>
      <c r="DY225" s="37"/>
      <c r="DZ225" s="37"/>
      <c r="EA225" s="37"/>
      <c r="EB225" s="37"/>
      <c r="EC225" s="37"/>
      <c r="ED225" s="37"/>
      <c r="EE225" s="37"/>
    </row>
    <row r="226" spans="1:135" s="15" customFormat="1" ht="13.8" x14ac:dyDescent="0.3">
      <c r="A226" s="33" t="s">
        <v>577</v>
      </c>
      <c r="B226" s="15" t="s">
        <v>365</v>
      </c>
      <c r="C226" s="15" t="s">
        <v>101</v>
      </c>
      <c r="D226" s="15" t="s">
        <v>320</v>
      </c>
      <c r="E226" s="15" t="s">
        <v>350</v>
      </c>
      <c r="F226" s="15" t="s">
        <v>116</v>
      </c>
      <c r="G226" s="15" t="s">
        <v>366</v>
      </c>
      <c r="H226" s="15" t="s">
        <v>367</v>
      </c>
      <c r="I226" s="15" t="s">
        <v>539</v>
      </c>
      <c r="J226" s="39">
        <v>1</v>
      </c>
      <c r="K226" s="15" t="s">
        <v>542</v>
      </c>
      <c r="L226" s="15" t="s">
        <v>324</v>
      </c>
      <c r="M226" s="16"/>
      <c r="N226" s="16"/>
      <c r="O226" s="16"/>
      <c r="P226" s="16"/>
      <c r="Q226" s="16"/>
      <c r="R226" s="16"/>
      <c r="S226" s="16"/>
      <c r="T226" s="16"/>
      <c r="U226" s="16"/>
      <c r="V226" s="16"/>
      <c r="W226" s="16"/>
      <c r="X226" s="16"/>
      <c r="Y226" s="16"/>
      <c r="Z226" s="16">
        <v>90.24</v>
      </c>
      <c r="AA226" s="16">
        <v>100</v>
      </c>
      <c r="AB226" s="16">
        <v>83.33</v>
      </c>
      <c r="AC226" s="16">
        <v>87.36</v>
      </c>
      <c r="AD226" s="16"/>
      <c r="AE226" s="16"/>
      <c r="AF226" s="16"/>
      <c r="AG226" s="16"/>
      <c r="AH226" s="16"/>
      <c r="AI226" s="16"/>
      <c r="AJ226" s="16"/>
      <c r="AK226" s="16">
        <v>80.05</v>
      </c>
      <c r="AL226" s="16"/>
      <c r="AM226" s="16"/>
      <c r="AN226" s="16">
        <v>63.54</v>
      </c>
      <c r="AO226" s="16">
        <v>59.62</v>
      </c>
      <c r="AP226" s="16">
        <v>0</v>
      </c>
      <c r="AQ226" s="16"/>
      <c r="AR226" s="16">
        <v>35.71</v>
      </c>
      <c r="AS226" s="16">
        <v>97.65</v>
      </c>
      <c r="AT226" s="16">
        <v>91.43</v>
      </c>
      <c r="AU226" s="16"/>
      <c r="AV226" s="16"/>
      <c r="AW226" s="16"/>
      <c r="AX226" s="16"/>
      <c r="AY226" s="16"/>
      <c r="AZ226" s="16"/>
      <c r="BA226" s="16">
        <v>100</v>
      </c>
      <c r="BB226" s="16">
        <v>100</v>
      </c>
      <c r="BC226" s="16">
        <v>100</v>
      </c>
      <c r="BD226" s="16">
        <v>100</v>
      </c>
      <c r="BE226" s="16">
        <v>100</v>
      </c>
      <c r="BF226" s="16">
        <v>100</v>
      </c>
      <c r="BG226" s="16"/>
      <c r="BH226" s="16"/>
      <c r="BI226" s="16"/>
      <c r="BJ226" s="16"/>
      <c r="BK226" s="16">
        <v>75.489999999999995</v>
      </c>
      <c r="BL226" s="16">
        <v>86.67</v>
      </c>
      <c r="BM226" s="16">
        <v>68.75</v>
      </c>
      <c r="BN226" s="16">
        <v>78.05</v>
      </c>
      <c r="BO226" s="16">
        <v>82.35</v>
      </c>
      <c r="BP226" s="16">
        <v>69.23</v>
      </c>
      <c r="BQ226" s="16">
        <v>31.25</v>
      </c>
      <c r="BR226" s="16">
        <v>100</v>
      </c>
      <c r="BS226" s="16">
        <v>50</v>
      </c>
      <c r="BT226" s="16">
        <v>11.11</v>
      </c>
      <c r="BU226" s="16">
        <v>28.57</v>
      </c>
      <c r="BV226" s="16">
        <v>92</v>
      </c>
      <c r="BW226" s="16">
        <v>88.14</v>
      </c>
      <c r="BX226" s="16">
        <v>86.36</v>
      </c>
      <c r="BY226" s="16">
        <v>88.46</v>
      </c>
      <c r="BZ226" s="16">
        <v>100</v>
      </c>
      <c r="CA226" s="16">
        <v>96.15</v>
      </c>
      <c r="CB226" s="16">
        <v>94.34</v>
      </c>
      <c r="CC226" s="16"/>
      <c r="CD226" s="16">
        <v>87.34</v>
      </c>
      <c r="CE226" s="16">
        <v>76.39</v>
      </c>
      <c r="CF226" s="16">
        <v>97.67</v>
      </c>
      <c r="CG226" s="16">
        <v>67.41</v>
      </c>
      <c r="CH226" s="16">
        <v>72.5</v>
      </c>
      <c r="CI226" s="16">
        <v>81.819999999999993</v>
      </c>
      <c r="CJ226" s="16">
        <v>48.18</v>
      </c>
      <c r="CK226" s="16">
        <v>87.88</v>
      </c>
      <c r="CL226" s="16">
        <v>71.430000000000007</v>
      </c>
      <c r="CM226" s="16"/>
      <c r="CN226" s="16"/>
      <c r="CO226" s="16"/>
      <c r="CP226" s="16"/>
      <c r="CQ226" s="16"/>
      <c r="CR226" s="16"/>
      <c r="CS226" s="16"/>
      <c r="CT226" s="16"/>
      <c r="CU226" s="16"/>
      <c r="CV226" s="16"/>
      <c r="CW226" s="16">
        <v>87.58</v>
      </c>
      <c r="CX226" s="16">
        <v>83.21</v>
      </c>
      <c r="CY226" s="16">
        <v>89.16</v>
      </c>
      <c r="CZ226" s="16">
        <v>83.15</v>
      </c>
      <c r="DA226" s="16">
        <v>81.96</v>
      </c>
      <c r="DB226" s="16">
        <v>89.54</v>
      </c>
      <c r="DC226" s="16"/>
      <c r="DD226" s="38"/>
      <c r="DE226" s="38"/>
      <c r="DF226" s="38"/>
      <c r="DG226" s="38"/>
      <c r="DH226" s="38"/>
      <c r="DI226" s="38"/>
      <c r="DJ226" s="38"/>
      <c r="DK226" s="38"/>
      <c r="DL226" s="38"/>
      <c r="DM226" s="38"/>
      <c r="DN226" s="38"/>
      <c r="DO226" s="38"/>
      <c r="DP226" s="38"/>
      <c r="DQ226" s="38"/>
      <c r="DR226" s="38"/>
      <c r="DS226" s="38"/>
      <c r="DT226" s="38"/>
      <c r="DU226" s="38"/>
      <c r="DV226" s="38"/>
      <c r="DW226" s="38"/>
      <c r="DX226" s="38"/>
      <c r="DY226" s="38"/>
      <c r="DZ226" s="38"/>
      <c r="EA226" s="38"/>
      <c r="EB226" s="38"/>
      <c r="EC226" s="38"/>
      <c r="ED226" s="38"/>
      <c r="EE226" s="38"/>
    </row>
    <row r="227" spans="1:135" s="34" customFormat="1" ht="13.8" x14ac:dyDescent="0.3">
      <c r="A227" s="33" t="s">
        <v>577</v>
      </c>
      <c r="B227" s="15" t="s">
        <v>361</v>
      </c>
      <c r="C227" s="15" t="s">
        <v>101</v>
      </c>
      <c r="D227" s="15" t="s">
        <v>320</v>
      </c>
      <c r="E227" s="15" t="s">
        <v>350</v>
      </c>
      <c r="F227" s="15" t="s">
        <v>116</v>
      </c>
      <c r="G227" s="15" t="s">
        <v>362</v>
      </c>
      <c r="H227" s="15" t="s">
        <v>363</v>
      </c>
      <c r="I227" s="15" t="s">
        <v>536</v>
      </c>
      <c r="J227" s="39">
        <v>1</v>
      </c>
      <c r="K227" s="15" t="s">
        <v>542</v>
      </c>
      <c r="L227" s="15" t="s">
        <v>324</v>
      </c>
      <c r="M227" s="16"/>
      <c r="N227" s="16"/>
      <c r="O227" s="16"/>
      <c r="P227" s="16"/>
      <c r="Q227" s="16"/>
      <c r="R227" s="16"/>
      <c r="S227" s="16"/>
      <c r="T227" s="16"/>
      <c r="U227" s="16"/>
      <c r="V227" s="16"/>
      <c r="W227" s="16"/>
      <c r="X227" s="16"/>
      <c r="Y227" s="16"/>
      <c r="Z227" s="16">
        <v>45.45</v>
      </c>
      <c r="AA227" s="16">
        <v>51.61</v>
      </c>
      <c r="AB227" s="16">
        <v>28</v>
      </c>
      <c r="AC227" s="16">
        <v>42.11</v>
      </c>
      <c r="AD227" s="16"/>
      <c r="AE227" s="16"/>
      <c r="AF227" s="16"/>
      <c r="AG227" s="16"/>
      <c r="AH227" s="16"/>
      <c r="AI227" s="16"/>
      <c r="AJ227" s="16"/>
      <c r="AK227" s="16">
        <v>68.84</v>
      </c>
      <c r="AL227" s="16"/>
      <c r="AM227" s="16"/>
      <c r="AN227" s="16">
        <v>64</v>
      </c>
      <c r="AO227" s="16">
        <v>86.11</v>
      </c>
      <c r="AP227" s="16">
        <v>0</v>
      </c>
      <c r="AQ227" s="16"/>
      <c r="AR227" s="16">
        <v>57.14</v>
      </c>
      <c r="AS227" s="16">
        <v>80.52</v>
      </c>
      <c r="AT227" s="16">
        <v>57.14</v>
      </c>
      <c r="AU227" s="16"/>
      <c r="AV227" s="16"/>
      <c r="AW227" s="16"/>
      <c r="AX227" s="16"/>
      <c r="AY227" s="16"/>
      <c r="AZ227" s="16"/>
      <c r="BA227" s="16">
        <v>88.1</v>
      </c>
      <c r="BB227" s="16">
        <v>88.89</v>
      </c>
      <c r="BC227" s="16">
        <v>95</v>
      </c>
      <c r="BD227" s="16">
        <v>66.67</v>
      </c>
      <c r="BE227" s="16">
        <v>100</v>
      </c>
      <c r="BF227" s="16">
        <v>75</v>
      </c>
      <c r="BG227" s="16"/>
      <c r="BH227" s="16"/>
      <c r="BI227" s="16"/>
      <c r="BJ227" s="16"/>
      <c r="BK227" s="16">
        <v>51.02</v>
      </c>
      <c r="BL227" s="16">
        <v>35.71</v>
      </c>
      <c r="BM227" s="16">
        <v>46.67</v>
      </c>
      <c r="BN227" s="16">
        <v>52.5</v>
      </c>
      <c r="BO227" s="16">
        <v>33.33</v>
      </c>
      <c r="BP227" s="16">
        <v>56</v>
      </c>
      <c r="BQ227" s="16">
        <v>43.75</v>
      </c>
      <c r="BR227" s="16">
        <v>50</v>
      </c>
      <c r="BS227" s="16">
        <v>33.33</v>
      </c>
      <c r="BT227" s="16">
        <v>11.11</v>
      </c>
      <c r="BU227" s="16">
        <v>57.14</v>
      </c>
      <c r="BV227" s="16">
        <v>57.1</v>
      </c>
      <c r="BW227" s="16">
        <v>43.14</v>
      </c>
      <c r="BX227" s="16">
        <v>22.73</v>
      </c>
      <c r="BY227" s="16">
        <v>44.87</v>
      </c>
      <c r="BZ227" s="16">
        <v>53.57</v>
      </c>
      <c r="CA227" s="16">
        <v>61.54</v>
      </c>
      <c r="CB227" s="16">
        <v>72.33</v>
      </c>
      <c r="CC227" s="16"/>
      <c r="CD227" s="16">
        <v>70.95</v>
      </c>
      <c r="CE227" s="16">
        <v>62.7</v>
      </c>
      <c r="CF227" s="16">
        <v>77.06</v>
      </c>
      <c r="CG227" s="16">
        <v>58.73</v>
      </c>
      <c r="CH227" s="16">
        <v>60</v>
      </c>
      <c r="CI227" s="16">
        <v>45.45</v>
      </c>
      <c r="CJ227" s="16">
        <v>63.96</v>
      </c>
      <c r="CK227" s="16">
        <v>41.67</v>
      </c>
      <c r="CL227" s="16">
        <v>71.430000000000007</v>
      </c>
      <c r="CM227" s="16"/>
      <c r="CN227" s="16"/>
      <c r="CO227" s="16"/>
      <c r="CP227" s="16"/>
      <c r="CQ227" s="16"/>
      <c r="CR227" s="16"/>
      <c r="CS227" s="16"/>
      <c r="CT227" s="16"/>
      <c r="CU227" s="16"/>
      <c r="CV227" s="16"/>
      <c r="CW227" s="16">
        <v>73.56</v>
      </c>
      <c r="CX227" s="16">
        <v>59.84</v>
      </c>
      <c r="CY227" s="16">
        <v>71.08</v>
      </c>
      <c r="CZ227" s="16">
        <v>84.78</v>
      </c>
      <c r="DA227" s="16">
        <v>68.39</v>
      </c>
      <c r="DB227" s="16">
        <v>84.11</v>
      </c>
      <c r="DC227" s="16"/>
      <c r="DD227" s="37"/>
      <c r="DE227" s="37"/>
      <c r="DF227" s="37"/>
      <c r="DG227" s="37"/>
      <c r="DH227" s="37"/>
      <c r="DI227" s="37"/>
      <c r="DJ227" s="37"/>
      <c r="DK227" s="37"/>
      <c r="DL227" s="37"/>
      <c r="DM227" s="37"/>
      <c r="DN227" s="37"/>
      <c r="DO227" s="37"/>
      <c r="DP227" s="37"/>
      <c r="DQ227" s="37"/>
      <c r="DR227" s="37"/>
      <c r="DS227" s="37"/>
      <c r="DT227" s="37"/>
      <c r="DU227" s="37"/>
      <c r="DV227" s="37"/>
      <c r="DW227" s="37"/>
      <c r="DX227" s="37"/>
      <c r="DY227" s="37"/>
      <c r="DZ227" s="37"/>
      <c r="EA227" s="37"/>
      <c r="EB227" s="37"/>
      <c r="EC227" s="37"/>
      <c r="ED227" s="37"/>
      <c r="EE227" s="37"/>
    </row>
    <row r="228" spans="1:135" s="34" customFormat="1" ht="13.8" x14ac:dyDescent="0.3">
      <c r="A228" s="33" t="s">
        <v>577</v>
      </c>
      <c r="B228" s="15" t="s">
        <v>368</v>
      </c>
      <c r="C228" s="15" t="s">
        <v>101</v>
      </c>
      <c r="D228" s="15" t="s">
        <v>320</v>
      </c>
      <c r="E228" s="15" t="s">
        <v>350</v>
      </c>
      <c r="F228" s="15" t="s">
        <v>116</v>
      </c>
      <c r="G228" s="15" t="s">
        <v>342</v>
      </c>
      <c r="H228" s="15" t="s">
        <v>343</v>
      </c>
      <c r="I228" s="15" t="s">
        <v>536</v>
      </c>
      <c r="J228" s="39">
        <v>1</v>
      </c>
      <c r="K228" s="15" t="s">
        <v>542</v>
      </c>
      <c r="L228" s="15" t="s">
        <v>324</v>
      </c>
      <c r="M228" s="16"/>
      <c r="N228" s="16"/>
      <c r="O228" s="16"/>
      <c r="P228" s="16"/>
      <c r="Q228" s="16"/>
      <c r="R228" s="16"/>
      <c r="S228" s="16"/>
      <c r="T228" s="16"/>
      <c r="U228" s="16"/>
      <c r="V228" s="16"/>
      <c r="W228" s="16"/>
      <c r="X228" s="16"/>
      <c r="Y228" s="16"/>
      <c r="Z228" s="16">
        <v>77.239999999999995</v>
      </c>
      <c r="AA228" s="16">
        <v>78.790000000000006</v>
      </c>
      <c r="AB228" s="16">
        <v>63.89</v>
      </c>
      <c r="AC228" s="16">
        <v>73.56</v>
      </c>
      <c r="AD228" s="16"/>
      <c r="AE228" s="16"/>
      <c r="AF228" s="16"/>
      <c r="AG228" s="16"/>
      <c r="AH228" s="16"/>
      <c r="AI228" s="16"/>
      <c r="AJ228" s="16"/>
      <c r="AK228" s="16">
        <v>78.44</v>
      </c>
      <c r="AL228" s="16"/>
      <c r="AM228" s="16"/>
      <c r="AN228" s="16">
        <v>60</v>
      </c>
      <c r="AO228" s="16">
        <v>91.67</v>
      </c>
      <c r="AP228" s="16">
        <v>16.670000000000002</v>
      </c>
      <c r="AQ228" s="16"/>
      <c r="AR228" s="16">
        <v>42.86</v>
      </c>
      <c r="AS228" s="16">
        <v>92.94</v>
      </c>
      <c r="AT228" s="16">
        <v>71.430000000000007</v>
      </c>
      <c r="AU228" s="16"/>
      <c r="AV228" s="16"/>
      <c r="AW228" s="16"/>
      <c r="AX228" s="16"/>
      <c r="AY228" s="16"/>
      <c r="AZ228" s="16"/>
      <c r="BA228" s="16">
        <v>71.430000000000007</v>
      </c>
      <c r="BB228" s="16">
        <v>77.78</v>
      </c>
      <c r="BC228" s="16">
        <v>65</v>
      </c>
      <c r="BD228" s="16">
        <v>50</v>
      </c>
      <c r="BE228" s="16">
        <v>66.67</v>
      </c>
      <c r="BF228" s="16">
        <v>25</v>
      </c>
      <c r="BG228" s="16"/>
      <c r="BH228" s="16"/>
      <c r="BI228" s="16"/>
      <c r="BJ228" s="16"/>
      <c r="BK228" s="16">
        <v>44.96</v>
      </c>
      <c r="BL228" s="16">
        <v>46.03</v>
      </c>
      <c r="BM228" s="16">
        <v>26.67</v>
      </c>
      <c r="BN228" s="16">
        <v>54.29</v>
      </c>
      <c r="BO228" s="16">
        <v>41.03</v>
      </c>
      <c r="BP228" s="16">
        <v>44</v>
      </c>
      <c r="BQ228" s="16">
        <v>61.22</v>
      </c>
      <c r="BR228" s="16">
        <v>50</v>
      </c>
      <c r="BS228" s="16">
        <v>50</v>
      </c>
      <c r="BT228" s="16">
        <v>65.38</v>
      </c>
      <c r="BU228" s="16">
        <v>50</v>
      </c>
      <c r="BV228" s="16">
        <v>68.89</v>
      </c>
      <c r="BW228" s="16">
        <v>59.09</v>
      </c>
      <c r="BX228" s="16">
        <v>53.33</v>
      </c>
      <c r="BY228" s="16">
        <v>50</v>
      </c>
      <c r="BZ228" s="16">
        <v>71.430000000000007</v>
      </c>
      <c r="CA228" s="16">
        <v>73.08</v>
      </c>
      <c r="CB228" s="16">
        <v>77.36</v>
      </c>
      <c r="CC228" s="16"/>
      <c r="CD228" s="16">
        <v>81.33</v>
      </c>
      <c r="CE228" s="16">
        <v>70.83</v>
      </c>
      <c r="CF228" s="16">
        <v>90.12</v>
      </c>
      <c r="CG228" s="16">
        <v>43.85</v>
      </c>
      <c r="CH228" s="16">
        <v>27.5</v>
      </c>
      <c r="CI228" s="16">
        <v>36.36</v>
      </c>
      <c r="CJ228" s="16">
        <v>57.89</v>
      </c>
      <c r="CK228" s="16">
        <v>35.61</v>
      </c>
      <c r="CL228" s="16">
        <v>85.71</v>
      </c>
      <c r="CM228" s="16"/>
      <c r="CN228" s="16"/>
      <c r="CO228" s="16"/>
      <c r="CP228" s="16"/>
      <c r="CQ228" s="16"/>
      <c r="CR228" s="16"/>
      <c r="CS228" s="16"/>
      <c r="CT228" s="16"/>
      <c r="CU228" s="16"/>
      <c r="CV228" s="16"/>
      <c r="CW228" s="16">
        <v>92.12</v>
      </c>
      <c r="CX228" s="16">
        <v>83.21</v>
      </c>
      <c r="CY228" s="16">
        <v>95.18</v>
      </c>
      <c r="CZ228" s="16">
        <v>100</v>
      </c>
      <c r="DA228" s="16">
        <v>72.400000000000006</v>
      </c>
      <c r="DB228" s="16">
        <v>97.35</v>
      </c>
      <c r="DC228" s="16"/>
      <c r="DD228" s="37"/>
      <c r="DE228" s="37"/>
      <c r="DF228" s="37"/>
      <c r="DG228" s="37"/>
      <c r="DH228" s="37"/>
      <c r="DI228" s="37"/>
      <c r="DJ228" s="37"/>
      <c r="DK228" s="37"/>
      <c r="DL228" s="37"/>
      <c r="DM228" s="37"/>
      <c r="DN228" s="37"/>
      <c r="DO228" s="37"/>
      <c r="DP228" s="37"/>
      <c r="DQ228" s="37"/>
      <c r="DR228" s="37"/>
      <c r="DS228" s="37"/>
      <c r="DT228" s="37"/>
      <c r="DU228" s="37"/>
      <c r="DV228" s="37"/>
      <c r="DW228" s="37"/>
      <c r="DX228" s="37"/>
      <c r="DY228" s="37"/>
      <c r="DZ228" s="37"/>
      <c r="EA228" s="37"/>
      <c r="EB228" s="37"/>
      <c r="EC228" s="37"/>
      <c r="ED228" s="37"/>
      <c r="EE228" s="37"/>
    </row>
    <row r="229" spans="1:135" s="34" customFormat="1" ht="13.8" x14ac:dyDescent="0.3">
      <c r="A229" s="33" t="s">
        <v>577</v>
      </c>
      <c r="B229" s="15" t="s">
        <v>364</v>
      </c>
      <c r="C229" s="15" t="s">
        <v>101</v>
      </c>
      <c r="D229" s="15" t="s">
        <v>320</v>
      </c>
      <c r="E229" s="15" t="s">
        <v>350</v>
      </c>
      <c r="F229" s="15" t="s">
        <v>116</v>
      </c>
      <c r="G229" s="15" t="s">
        <v>330</v>
      </c>
      <c r="H229" s="15" t="s">
        <v>331</v>
      </c>
      <c r="I229" s="15" t="s">
        <v>536</v>
      </c>
      <c r="J229" s="39">
        <v>1</v>
      </c>
      <c r="K229" s="15" t="s">
        <v>542</v>
      </c>
      <c r="L229" s="15" t="s">
        <v>324</v>
      </c>
      <c r="M229" s="16"/>
      <c r="N229" s="16"/>
      <c r="O229" s="16"/>
      <c r="P229" s="16"/>
      <c r="Q229" s="16"/>
      <c r="R229" s="16"/>
      <c r="S229" s="16"/>
      <c r="T229" s="16"/>
      <c r="U229" s="16"/>
      <c r="V229" s="16"/>
      <c r="W229" s="16"/>
      <c r="X229" s="16"/>
      <c r="Y229" s="16"/>
      <c r="Z229" s="16">
        <v>51.26</v>
      </c>
      <c r="AA229" s="16">
        <v>42.42</v>
      </c>
      <c r="AB229" s="16">
        <v>34.380000000000003</v>
      </c>
      <c r="AC229" s="16">
        <v>55.42</v>
      </c>
      <c r="AD229" s="16"/>
      <c r="AE229" s="16"/>
      <c r="AF229" s="16"/>
      <c r="AG229" s="16"/>
      <c r="AH229" s="16"/>
      <c r="AI229" s="16"/>
      <c r="AJ229" s="16"/>
      <c r="AK229" s="16">
        <v>59.29</v>
      </c>
      <c r="AL229" s="16"/>
      <c r="AM229" s="16"/>
      <c r="AN229" s="16">
        <v>58.82</v>
      </c>
      <c r="AO229" s="16">
        <v>50</v>
      </c>
      <c r="AP229" s="16">
        <v>0</v>
      </c>
      <c r="AQ229" s="16"/>
      <c r="AR229" s="16">
        <v>0</v>
      </c>
      <c r="AS229" s="16">
        <v>66.23</v>
      </c>
      <c r="AT229" s="16">
        <v>80</v>
      </c>
      <c r="AU229" s="16"/>
      <c r="AV229" s="16"/>
      <c r="AW229" s="16"/>
      <c r="AX229" s="16"/>
      <c r="AY229" s="16"/>
      <c r="AZ229" s="16"/>
      <c r="BA229" s="16">
        <v>61.9</v>
      </c>
      <c r="BB229" s="16">
        <v>50</v>
      </c>
      <c r="BC229" s="16">
        <v>75</v>
      </c>
      <c r="BD229" s="16">
        <v>66.67</v>
      </c>
      <c r="BE229" s="16">
        <v>100</v>
      </c>
      <c r="BF229" s="16">
        <v>25</v>
      </c>
      <c r="BG229" s="16"/>
      <c r="BH229" s="16"/>
      <c r="BI229" s="16"/>
      <c r="BJ229" s="16"/>
      <c r="BK229" s="16">
        <v>56.72</v>
      </c>
      <c r="BL229" s="16">
        <v>50</v>
      </c>
      <c r="BM229" s="16">
        <v>64.290000000000006</v>
      </c>
      <c r="BN229" s="16">
        <v>59.38</v>
      </c>
      <c r="BO229" s="16">
        <v>55.56</v>
      </c>
      <c r="BP229" s="16">
        <v>50</v>
      </c>
      <c r="BQ229" s="16">
        <v>25.81</v>
      </c>
      <c r="BR229" s="16">
        <v>100</v>
      </c>
      <c r="BS229" s="16">
        <v>16.670000000000002</v>
      </c>
      <c r="BT229" s="16">
        <v>11.11</v>
      </c>
      <c r="BU229" s="16">
        <v>28.57</v>
      </c>
      <c r="BV229" s="16">
        <v>83.59</v>
      </c>
      <c r="BW229" s="16">
        <v>76.739999999999995</v>
      </c>
      <c r="BX229" s="16">
        <v>63.64</v>
      </c>
      <c r="BY229" s="16">
        <v>61.54</v>
      </c>
      <c r="BZ229" s="16">
        <v>83.33</v>
      </c>
      <c r="CA229" s="16">
        <v>96.15</v>
      </c>
      <c r="CB229" s="16">
        <v>89.31</v>
      </c>
      <c r="CC229" s="16"/>
      <c r="CD229" s="16">
        <v>67.7</v>
      </c>
      <c r="CE229" s="16">
        <v>53.33</v>
      </c>
      <c r="CF229" s="16">
        <v>80.23</v>
      </c>
      <c r="CG229" s="16">
        <v>36.799999999999997</v>
      </c>
      <c r="CH229" s="16">
        <v>42.5</v>
      </c>
      <c r="CI229" s="16">
        <v>72.73</v>
      </c>
      <c r="CJ229" s="16">
        <v>33.85</v>
      </c>
      <c r="CK229" s="16">
        <v>3.03</v>
      </c>
      <c r="CL229" s="16">
        <v>14.29</v>
      </c>
      <c r="CM229" s="16"/>
      <c r="CN229" s="16"/>
      <c r="CO229" s="16"/>
      <c r="CP229" s="16"/>
      <c r="CQ229" s="16"/>
      <c r="CR229" s="16"/>
      <c r="CS229" s="16"/>
      <c r="CT229" s="16"/>
      <c r="CU229" s="16"/>
      <c r="CV229" s="16"/>
      <c r="CW229" s="16">
        <v>84.74</v>
      </c>
      <c r="CX229" s="16">
        <v>76.64</v>
      </c>
      <c r="CY229" s="16">
        <v>87.95</v>
      </c>
      <c r="CZ229" s="16">
        <v>80.849999999999994</v>
      </c>
      <c r="DA229" s="16">
        <v>64.599999999999994</v>
      </c>
      <c r="DB229" s="16">
        <v>91.18</v>
      </c>
      <c r="DC229" s="16"/>
      <c r="DD229" s="37"/>
      <c r="DE229" s="37"/>
      <c r="DF229" s="37"/>
      <c r="DG229" s="37"/>
      <c r="DH229" s="37"/>
      <c r="DI229" s="37"/>
      <c r="DJ229" s="37"/>
      <c r="DK229" s="37"/>
      <c r="DL229" s="37"/>
      <c r="DM229" s="37"/>
      <c r="DN229" s="37"/>
      <c r="DO229" s="37"/>
      <c r="DP229" s="37"/>
      <c r="DQ229" s="37"/>
      <c r="DR229" s="37"/>
      <c r="DS229" s="37"/>
      <c r="DT229" s="37"/>
      <c r="DU229" s="37"/>
      <c r="DV229" s="37"/>
      <c r="DW229" s="37"/>
      <c r="DX229" s="37"/>
      <c r="DY229" s="37"/>
      <c r="DZ229" s="37"/>
      <c r="EA229" s="37"/>
      <c r="EB229" s="37"/>
      <c r="EC229" s="37"/>
      <c r="ED229" s="37"/>
      <c r="EE229" s="37"/>
    </row>
    <row r="230" spans="1:135" ht="14.4" x14ac:dyDescent="0.3"/>
  </sheetData>
  <phoneticPr fontId="21"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Portada</vt:lpstr>
      <vt:lpstr>Índice</vt:lpstr>
      <vt:lpstr>Análisis General</vt:lpstr>
      <vt:lpstr>Análisis de distribución</vt:lpstr>
      <vt:lpstr>Análisis Sectorial</vt:lpstr>
      <vt:lpstr>tablas analisis sectorial</vt:lpstr>
      <vt:lpstr>Análisis por entidad</vt:lpstr>
      <vt:lpstr>Nación 2022</vt:lpstr>
      <vt:lpstr>Nación 2023</vt:lpstr>
      <vt:lpstr>Nacion 2024</vt:lpstr>
      <vt:lpstr>tablas dinámicas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Cristobal Mahecha Piernagorda</dc:creator>
  <cp:lastModifiedBy>Cesar Armando Pinzon Carrillo</cp:lastModifiedBy>
  <dcterms:created xsi:type="dcterms:W3CDTF">2024-07-30T12:38:05Z</dcterms:created>
  <dcterms:modified xsi:type="dcterms:W3CDTF">2025-10-30T12:52:47Z</dcterms:modified>
</cp:coreProperties>
</file>